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nhusak/Honza/Prace/Rok_2021/ZPR-2021/Blucina-MS/B-MS-dotazy/"/>
    </mc:Choice>
  </mc:AlternateContent>
  <xr:revisionPtr revIDLastSave="0" documentId="13_ncr:1_{A3E6D6D1-388C-1E46-BF4A-EE5900A9BF9D}" xr6:coauthVersionLast="36" xr6:coauthVersionMax="36" xr10:uidLastSave="{00000000-0000-0000-0000-000000000000}"/>
  <bookViews>
    <workbookView xWindow="0" yWindow="500" windowWidth="25600" windowHeight="15500" activeTab="1" xr2:uid="{00000000-000D-0000-FFFF-FFFF00000000}"/>
  </bookViews>
  <sheets>
    <sheet name="Rekapitulace stavby" sheetId="1" r:id="rId1"/>
    <sheet name="1-SO01A - Stavební úpravy MŠ" sheetId="2" r:id="rId2"/>
    <sheet name="1-SO01A-1 - Stavební úpra..." sheetId="3" r:id="rId3"/>
    <sheet name="1-SO01B - Přístavba mateř..." sheetId="4" r:id="rId4"/>
    <sheet name="1-SO02 - Dvůr MŠ" sheetId="5" r:id="rId5"/>
    <sheet name="1-SO03 - Parkovací stání ..." sheetId="6" r:id="rId6"/>
    <sheet name="1-SO04 - Terénní úpravy" sheetId="7" r:id="rId7"/>
    <sheet name="D.1.4.1 - Zdravotně-techn..." sheetId="8" r:id="rId8"/>
    <sheet name="D.1.4.2 - Plynová zařízení" sheetId="9" r:id="rId9"/>
    <sheet name="D.1.4.3 - Vytápění" sheetId="10" r:id="rId10"/>
    <sheet name="D.1.4.4 - Vzduchotechnika" sheetId="11" r:id="rId11"/>
    <sheet name="D.1.4.5 - Gastrotechnologie" sheetId="12" r:id="rId12"/>
    <sheet name="D.1.4.6 - Silnoproud" sheetId="13" r:id="rId13"/>
    <sheet name="D.1.4.7 CCTV - Slaboproud..." sheetId="14" r:id="rId14"/>
    <sheet name="D.1.4.7 DAT - Slaboproud ..." sheetId="15" r:id="rId15"/>
    <sheet name="D.1.4.7 EZS - Slaboproud ..." sheetId="16" r:id="rId16"/>
    <sheet name="D.1.4.7. VoIP - Slaboprou..." sheetId="17" r:id="rId17"/>
  </sheets>
  <definedNames>
    <definedName name="_xlnm._FilterDatabase" localSheetId="1" hidden="1">'1-SO01A - Stavební úpravy MŠ'!$C$137:$K$1304</definedName>
    <definedName name="_xlnm._FilterDatabase" localSheetId="2" hidden="1">'1-SO01A-1 - Stavební úpra...'!$C$136:$K$725</definedName>
    <definedName name="_xlnm._FilterDatabase" localSheetId="3" hidden="1">'1-SO01B - Přístavba mateř...'!$C$145:$K$1592</definedName>
    <definedName name="_xlnm._FilterDatabase" localSheetId="4" hidden="1">'1-SO02 - Dvůr MŠ'!$C$129:$K$731</definedName>
    <definedName name="_xlnm._FilterDatabase" localSheetId="5" hidden="1">'1-SO03 - Parkovací stání ...'!$C$122:$K$315</definedName>
    <definedName name="_xlnm._FilterDatabase" localSheetId="6" hidden="1">'1-SO04 - Terénní úpravy'!$C$121:$K$173</definedName>
    <definedName name="_xlnm._FilterDatabase" localSheetId="7" hidden="1">'D.1.4.1 - Zdravotně-techn...'!$C$126:$K$331</definedName>
    <definedName name="_xlnm._FilterDatabase" localSheetId="8" hidden="1">'D.1.4.2 - Plynová zařízení'!$C$122:$K$154</definedName>
    <definedName name="_xlnm._FilterDatabase" localSheetId="9" hidden="1">'D.1.4.3 - Vytápění'!$C$126:$K$271</definedName>
    <definedName name="_xlnm._FilterDatabase" localSheetId="10" hidden="1">'D.1.4.4 - Vzduchotechnika'!$C$120:$K$167</definedName>
    <definedName name="_xlnm._FilterDatabase" localSheetId="11" hidden="1">'D.1.4.5 - Gastrotechnologie'!$C$119:$K$145</definedName>
    <definedName name="_xlnm._FilterDatabase" localSheetId="12" hidden="1">'D.1.4.6 - Silnoproud'!$C$122:$K$255</definedName>
    <definedName name="_xlnm._FilterDatabase" localSheetId="13" hidden="1">'D.1.4.7 CCTV - Slaboproud...'!$C$115:$K$144</definedName>
    <definedName name="_xlnm._FilterDatabase" localSheetId="14" hidden="1">'D.1.4.7 DAT - Slaboproud ...'!$C$115:$K$150</definedName>
    <definedName name="_xlnm._FilterDatabase" localSheetId="15" hidden="1">'D.1.4.7 EZS - Slaboproud ...'!$C$115:$K$155</definedName>
    <definedName name="_xlnm._FilterDatabase" localSheetId="16" hidden="1">'D.1.4.7. VoIP - Slaboprou...'!$C$115:$K$144</definedName>
    <definedName name="_xlnm.Print_Titles" localSheetId="1">'1-SO01A - Stavební úpravy MŠ'!$137:$137</definedName>
    <definedName name="_xlnm.Print_Titles" localSheetId="2">'1-SO01A-1 - Stavební úpra...'!$136:$136</definedName>
    <definedName name="_xlnm.Print_Titles" localSheetId="3">'1-SO01B - Přístavba mateř...'!$145:$145</definedName>
    <definedName name="_xlnm.Print_Titles" localSheetId="4">'1-SO02 - Dvůr MŠ'!$129:$129</definedName>
    <definedName name="_xlnm.Print_Titles" localSheetId="5">'1-SO03 - Parkovací stání ...'!$122:$122</definedName>
    <definedName name="_xlnm.Print_Titles" localSheetId="6">'1-SO04 - Terénní úpravy'!$121:$121</definedName>
    <definedName name="_xlnm.Print_Titles" localSheetId="7">'D.1.4.1 - Zdravotně-techn...'!$126:$126</definedName>
    <definedName name="_xlnm.Print_Titles" localSheetId="8">'D.1.4.2 - Plynová zařízení'!$122:$122</definedName>
    <definedName name="_xlnm.Print_Titles" localSheetId="9">'D.1.4.3 - Vytápění'!$126:$126</definedName>
    <definedName name="_xlnm.Print_Titles" localSheetId="10">'D.1.4.4 - Vzduchotechnika'!$120:$120</definedName>
    <definedName name="_xlnm.Print_Titles" localSheetId="11">'D.1.4.5 - Gastrotechnologie'!$119:$119</definedName>
    <definedName name="_xlnm.Print_Titles" localSheetId="12">'D.1.4.6 - Silnoproud'!$122:$122</definedName>
    <definedName name="_xlnm.Print_Titles" localSheetId="13">'D.1.4.7 CCTV - Slaboproud...'!$115:$115</definedName>
    <definedName name="_xlnm.Print_Titles" localSheetId="14">'D.1.4.7 DAT - Slaboproud ...'!$115:$115</definedName>
    <definedName name="_xlnm.Print_Titles" localSheetId="15">'D.1.4.7 EZS - Slaboproud ...'!$115:$115</definedName>
    <definedName name="_xlnm.Print_Titles" localSheetId="16">'D.1.4.7. VoIP - Slaboprou...'!$115:$115</definedName>
    <definedName name="_xlnm.Print_Titles" localSheetId="0">'Rekapitulace stavby'!$92:$92</definedName>
    <definedName name="_xlnm.Print_Area" localSheetId="1">'1-SO01A - Stavební úpravy MŠ'!$C$4:$J$76,'1-SO01A - Stavební úpravy MŠ'!$C$82:$J$119,'1-SO01A - Stavební úpravy MŠ'!$C$125:$J$1304</definedName>
    <definedName name="_xlnm.Print_Area" localSheetId="2">'1-SO01A-1 - Stavební úpra...'!$C$4:$J$76,'1-SO01A-1 - Stavební úpra...'!$C$82:$J$118,'1-SO01A-1 - Stavební úpra...'!$C$124:$J$725</definedName>
    <definedName name="_xlnm.Print_Area" localSheetId="3">'1-SO01B - Přístavba mateř...'!$C$4:$J$76,'1-SO01B - Přístavba mateř...'!$C$82:$J$127,'1-SO01B - Přístavba mateř...'!$C$133:$J$1592</definedName>
    <definedName name="_xlnm.Print_Area" localSheetId="4">'1-SO02 - Dvůr MŠ'!$C$4:$J$76,'1-SO02 - Dvůr MŠ'!$C$82:$J$111,'1-SO02 - Dvůr MŠ'!$C$117:$J$731</definedName>
    <definedName name="_xlnm.Print_Area" localSheetId="5">'1-SO03 - Parkovací stání ...'!$C$4:$J$76,'1-SO03 - Parkovací stání ...'!$C$82:$J$104,'1-SO03 - Parkovací stání ...'!$C$110:$J$315</definedName>
    <definedName name="_xlnm.Print_Area" localSheetId="6">'1-SO04 - Terénní úpravy'!$C$4:$J$76,'1-SO04 - Terénní úpravy'!$C$82:$J$103,'1-SO04 - Terénní úpravy'!$C$109:$J$173</definedName>
    <definedName name="_xlnm.Print_Area" localSheetId="7">'D.1.4.1 - Zdravotně-techn...'!$C$4:$J$76,'D.1.4.1 - Zdravotně-techn...'!$C$82:$J$108,'D.1.4.1 - Zdravotně-techn...'!$C$114:$J$331</definedName>
    <definedName name="_xlnm.Print_Area" localSheetId="8">'D.1.4.2 - Plynová zařízení'!$C$4:$J$76,'D.1.4.2 - Plynová zařízení'!$C$82:$J$104,'D.1.4.2 - Plynová zařízení'!$C$110:$J$154</definedName>
    <definedName name="_xlnm.Print_Area" localSheetId="9">'D.1.4.3 - Vytápění'!$C$4:$J$76,'D.1.4.3 - Vytápění'!$C$82:$J$108,'D.1.4.3 - Vytápění'!$C$114:$J$271</definedName>
    <definedName name="_xlnm.Print_Area" localSheetId="10">'D.1.4.4 - Vzduchotechnika'!$C$4:$J$76,'D.1.4.4 - Vzduchotechnika'!$C$82:$J$102,'D.1.4.4 - Vzduchotechnika'!$C$108:$J$167</definedName>
    <definedName name="_xlnm.Print_Area" localSheetId="11">'D.1.4.5 - Gastrotechnologie'!$C$4:$J$76,'D.1.4.5 - Gastrotechnologie'!$C$82:$J$101,'D.1.4.5 - Gastrotechnologie'!$C$107:$J$145</definedName>
    <definedName name="_xlnm.Print_Area" localSheetId="12">'D.1.4.6 - Silnoproud'!$C$4:$J$76,'D.1.4.6 - Silnoproud'!$C$82:$J$104,'D.1.4.6 - Silnoproud'!$C$110:$J$255</definedName>
    <definedName name="_xlnm.Print_Area" localSheetId="13">'D.1.4.7 CCTV - Slaboproud...'!$C$4:$J$76,'D.1.4.7 CCTV - Slaboproud...'!$C$82:$J$97,'D.1.4.7 CCTV - Slaboproud...'!$C$103:$J$144</definedName>
    <definedName name="_xlnm.Print_Area" localSheetId="14">'D.1.4.7 DAT - Slaboproud ...'!$C$4:$J$76,'D.1.4.7 DAT - Slaboproud ...'!$C$82:$J$97,'D.1.4.7 DAT - Slaboproud ...'!$C$103:$J$150</definedName>
    <definedName name="_xlnm.Print_Area" localSheetId="15">'D.1.4.7 EZS - Slaboproud ...'!$C$4:$J$76,'D.1.4.7 EZS - Slaboproud ...'!$C$82:$J$97,'D.1.4.7 EZS - Slaboproud ...'!$C$103:$J$155</definedName>
    <definedName name="_xlnm.Print_Area" localSheetId="16">'D.1.4.7. VoIP - Slaboprou...'!$C$4:$J$76,'D.1.4.7. VoIP - Slaboprou...'!$C$82:$J$97,'D.1.4.7. VoIP - Slaboprou...'!$C$103:$J$144</definedName>
    <definedName name="_xlnm.Print_Area" localSheetId="0">'Rekapitulace stavby'!$D$4:$AO$76,'Rekapitulace stavby'!$C$82:$AQ$111</definedName>
  </definedNames>
  <calcPr calcId="181029"/>
</workbook>
</file>

<file path=xl/calcChain.xml><?xml version="1.0" encoding="utf-8"?>
<calcChain xmlns="http://schemas.openxmlformats.org/spreadsheetml/2006/main">
  <c r="J37" i="17" l="1"/>
  <c r="J36" i="17"/>
  <c r="AY110" i="1" s="1"/>
  <c r="J35" i="17"/>
  <c r="AX110" i="1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BI128" i="17"/>
  <c r="BH128" i="17"/>
  <c r="BG128" i="17"/>
  <c r="BF128" i="17"/>
  <c r="T128" i="17"/>
  <c r="R128" i="17"/>
  <c r="P128" i="17"/>
  <c r="BI127" i="17"/>
  <c r="BH127" i="17"/>
  <c r="BG127" i="17"/>
  <c r="BF127" i="17"/>
  <c r="T127" i="17"/>
  <c r="R127" i="17"/>
  <c r="P127" i="17"/>
  <c r="BI126" i="17"/>
  <c r="BH126" i="17"/>
  <c r="BG126" i="17"/>
  <c r="BF126" i="17"/>
  <c r="T126" i="17"/>
  <c r="R126" i="17"/>
  <c r="P126" i="17"/>
  <c r="BI125" i="17"/>
  <c r="BH125" i="17"/>
  <c r="BG125" i="17"/>
  <c r="BF125" i="17"/>
  <c r="T125" i="17"/>
  <c r="R125" i="17"/>
  <c r="P125" i="17"/>
  <c r="BI124" i="17"/>
  <c r="BH124" i="17"/>
  <c r="BG124" i="17"/>
  <c r="BF124" i="17"/>
  <c r="T124" i="17"/>
  <c r="R124" i="17"/>
  <c r="P124" i="17"/>
  <c r="BI123" i="17"/>
  <c r="BH123" i="17"/>
  <c r="BG123" i="17"/>
  <c r="BF123" i="17"/>
  <c r="T123" i="17"/>
  <c r="R123" i="17"/>
  <c r="P123" i="17"/>
  <c r="BI122" i="17"/>
  <c r="BH122" i="17"/>
  <c r="BG122" i="17"/>
  <c r="BF122" i="17"/>
  <c r="T122" i="17"/>
  <c r="R122" i="17"/>
  <c r="P122" i="17"/>
  <c r="BI121" i="17"/>
  <c r="BH121" i="17"/>
  <c r="BG121" i="17"/>
  <c r="BF121" i="17"/>
  <c r="T121" i="17"/>
  <c r="R121" i="17"/>
  <c r="P121" i="17"/>
  <c r="BI120" i="17"/>
  <c r="BH120" i="17"/>
  <c r="BG120" i="17"/>
  <c r="BF120" i="17"/>
  <c r="T120" i="17"/>
  <c r="R120" i="17"/>
  <c r="P120" i="17"/>
  <c r="BI119" i="17"/>
  <c r="BH119" i="17"/>
  <c r="BG119" i="17"/>
  <c r="BF119" i="17"/>
  <c r="T119" i="17"/>
  <c r="R119" i="17"/>
  <c r="P119" i="17"/>
  <c r="BI118" i="17"/>
  <c r="BH118" i="17"/>
  <c r="BG118" i="17"/>
  <c r="BF118" i="17"/>
  <c r="T118" i="17"/>
  <c r="R118" i="17"/>
  <c r="P118" i="17"/>
  <c r="BI117" i="17"/>
  <c r="BH117" i="17"/>
  <c r="BG117" i="17"/>
  <c r="BF117" i="17"/>
  <c r="T117" i="17"/>
  <c r="R117" i="17"/>
  <c r="P117" i="17"/>
  <c r="J113" i="17"/>
  <c r="J112" i="17"/>
  <c r="F112" i="17"/>
  <c r="F110" i="17"/>
  <c r="E108" i="17"/>
  <c r="J92" i="17"/>
  <c r="J91" i="17"/>
  <c r="F91" i="17"/>
  <c r="F89" i="17"/>
  <c r="E87" i="17"/>
  <c r="J18" i="17"/>
  <c r="E18" i="17"/>
  <c r="F92" i="17" s="1"/>
  <c r="J17" i="17"/>
  <c r="J12" i="17"/>
  <c r="J110" i="17"/>
  <c r="E7" i="17"/>
  <c r="E85" i="17"/>
  <c r="J37" i="16"/>
  <c r="J36" i="16"/>
  <c r="AY109" i="1" s="1"/>
  <c r="J35" i="16"/>
  <c r="AX109" i="1" s="1"/>
  <c r="BI155" i="16"/>
  <c r="BH155" i="16"/>
  <c r="BG155" i="16"/>
  <c r="BF155" i="16"/>
  <c r="T155" i="16"/>
  <c r="R155" i="16"/>
  <c r="P155" i="16"/>
  <c r="BI154" i="16"/>
  <c r="BH154" i="16"/>
  <c r="BG154" i="16"/>
  <c r="BF154" i="16"/>
  <c r="T154" i="16"/>
  <c r="R154" i="16"/>
  <c r="P154" i="16"/>
  <c r="BI153" i="16"/>
  <c r="BH153" i="16"/>
  <c r="BG153" i="16"/>
  <c r="BF153" i="16"/>
  <c r="T153" i="16"/>
  <c r="R153" i="16"/>
  <c r="P153" i="16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9" i="16"/>
  <c r="BH149" i="16"/>
  <c r="BG149" i="16"/>
  <c r="BF149" i="16"/>
  <c r="T149" i="16"/>
  <c r="R149" i="16"/>
  <c r="P149" i="16"/>
  <c r="BI148" i="16"/>
  <c r="BH148" i="16"/>
  <c r="BG148" i="16"/>
  <c r="BF148" i="16"/>
  <c r="T148" i="16"/>
  <c r="R148" i="16"/>
  <c r="P148" i="16"/>
  <c r="BI147" i="16"/>
  <c r="BH147" i="16"/>
  <c r="BG147" i="16"/>
  <c r="BF147" i="16"/>
  <c r="T147" i="16"/>
  <c r="R147" i="16"/>
  <c r="P147" i="16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8" i="16"/>
  <c r="BH138" i="16"/>
  <c r="BG138" i="16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BI129" i="16"/>
  <c r="BH129" i="16"/>
  <c r="BG129" i="16"/>
  <c r="BF129" i="16"/>
  <c r="T129" i="16"/>
  <c r="R129" i="16"/>
  <c r="P129" i="16"/>
  <c r="BI128" i="16"/>
  <c r="BH128" i="16"/>
  <c r="BG128" i="16"/>
  <c r="BF128" i="16"/>
  <c r="T128" i="16"/>
  <c r="R128" i="16"/>
  <c r="P128" i="16"/>
  <c r="BI127" i="16"/>
  <c r="BH127" i="16"/>
  <c r="BG127" i="16"/>
  <c r="BF127" i="16"/>
  <c r="T127" i="16"/>
  <c r="R127" i="16"/>
  <c r="P127" i="16"/>
  <c r="BI126" i="16"/>
  <c r="BH126" i="16"/>
  <c r="BG126" i="16"/>
  <c r="BF126" i="16"/>
  <c r="T126" i="16"/>
  <c r="R126" i="16"/>
  <c r="P126" i="16"/>
  <c r="BI125" i="16"/>
  <c r="BH125" i="16"/>
  <c r="BG125" i="16"/>
  <c r="BF125" i="16"/>
  <c r="T125" i="16"/>
  <c r="R125" i="16"/>
  <c r="P125" i="16"/>
  <c r="BI124" i="16"/>
  <c r="BH124" i="16"/>
  <c r="BG124" i="16"/>
  <c r="BF124" i="16"/>
  <c r="T124" i="16"/>
  <c r="R124" i="16"/>
  <c r="P124" i="16"/>
  <c r="BI123" i="16"/>
  <c r="BH123" i="16"/>
  <c r="BG123" i="16"/>
  <c r="BF123" i="16"/>
  <c r="T123" i="16"/>
  <c r="R123" i="16"/>
  <c r="P123" i="16"/>
  <c r="BI122" i="16"/>
  <c r="BH122" i="16"/>
  <c r="BG122" i="16"/>
  <c r="BF122" i="16"/>
  <c r="T122" i="16"/>
  <c r="R122" i="16"/>
  <c r="P122" i="16"/>
  <c r="BI121" i="16"/>
  <c r="BH121" i="16"/>
  <c r="BG121" i="16"/>
  <c r="BF121" i="16"/>
  <c r="T121" i="16"/>
  <c r="R121" i="16"/>
  <c r="P121" i="16"/>
  <c r="BI120" i="16"/>
  <c r="BH120" i="16"/>
  <c r="BG120" i="16"/>
  <c r="BF120" i="16"/>
  <c r="T120" i="16"/>
  <c r="R120" i="16"/>
  <c r="P120" i="16"/>
  <c r="BI119" i="16"/>
  <c r="BH119" i="16"/>
  <c r="BG119" i="16"/>
  <c r="BF119" i="16"/>
  <c r="T119" i="16"/>
  <c r="R119" i="16"/>
  <c r="P119" i="16"/>
  <c r="BI118" i="16"/>
  <c r="BH118" i="16"/>
  <c r="BG118" i="16"/>
  <c r="BF118" i="16"/>
  <c r="T118" i="16"/>
  <c r="R118" i="16"/>
  <c r="P118" i="16"/>
  <c r="BI117" i="16"/>
  <c r="BH117" i="16"/>
  <c r="BG117" i="16"/>
  <c r="BF117" i="16"/>
  <c r="T117" i="16"/>
  <c r="R117" i="16"/>
  <c r="P117" i="16"/>
  <c r="J113" i="16"/>
  <c r="J112" i="16"/>
  <c r="F112" i="16"/>
  <c r="F110" i="16"/>
  <c r="E108" i="16"/>
  <c r="J92" i="16"/>
  <c r="J91" i="16"/>
  <c r="F91" i="16"/>
  <c r="F89" i="16"/>
  <c r="E87" i="16"/>
  <c r="J18" i="16"/>
  <c r="E18" i="16"/>
  <c r="F113" i="16" s="1"/>
  <c r="J17" i="16"/>
  <c r="J12" i="16"/>
  <c r="J110" i="16"/>
  <c r="E7" i="16"/>
  <c r="E85" i="16"/>
  <c r="J37" i="15"/>
  <c r="J36" i="15"/>
  <c r="AY108" i="1" s="1"/>
  <c r="J35" i="15"/>
  <c r="AX108" i="1" s="1"/>
  <c r="BI150" i="15"/>
  <c r="BH150" i="15"/>
  <c r="BG150" i="15"/>
  <c r="BF150" i="15"/>
  <c r="T150" i="15"/>
  <c r="R150" i="15"/>
  <c r="P150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3" i="15"/>
  <c r="BH143" i="15"/>
  <c r="BG143" i="15"/>
  <c r="BF143" i="15"/>
  <c r="T143" i="15"/>
  <c r="R143" i="15"/>
  <c r="P143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BI136" i="15"/>
  <c r="BH136" i="15"/>
  <c r="BG136" i="15"/>
  <c r="BF136" i="15"/>
  <c r="T136" i="15"/>
  <c r="R136" i="15"/>
  <c r="P136" i="15"/>
  <c r="BI135" i="15"/>
  <c r="BH135" i="15"/>
  <c r="BG135" i="15"/>
  <c r="BF135" i="15"/>
  <c r="T135" i="15"/>
  <c r="R135" i="15"/>
  <c r="P135" i="15"/>
  <c r="BI134" i="15"/>
  <c r="BH134" i="15"/>
  <c r="BG134" i="15"/>
  <c r="BF134" i="15"/>
  <c r="T134" i="15"/>
  <c r="R134" i="15"/>
  <c r="P134" i="15"/>
  <c r="BI133" i="15"/>
  <c r="BH133" i="15"/>
  <c r="BG133" i="15"/>
  <c r="BF133" i="15"/>
  <c r="T133" i="15"/>
  <c r="R133" i="15"/>
  <c r="P133" i="15"/>
  <c r="BI132" i="15"/>
  <c r="BH132" i="15"/>
  <c r="BG132" i="15"/>
  <c r="BF132" i="15"/>
  <c r="T132" i="15"/>
  <c r="R132" i="15"/>
  <c r="P132" i="15"/>
  <c r="BI131" i="15"/>
  <c r="BH131" i="15"/>
  <c r="BG131" i="15"/>
  <c r="BF131" i="15"/>
  <c r="T131" i="15"/>
  <c r="R131" i="15"/>
  <c r="P131" i="15"/>
  <c r="BI130" i="15"/>
  <c r="BH130" i="15"/>
  <c r="BG130" i="15"/>
  <c r="BF130" i="15"/>
  <c r="T130" i="15"/>
  <c r="R130" i="15"/>
  <c r="P130" i="15"/>
  <c r="BI129" i="15"/>
  <c r="BH129" i="15"/>
  <c r="BG129" i="15"/>
  <c r="BF129" i="15"/>
  <c r="T129" i="15"/>
  <c r="R129" i="15"/>
  <c r="P129" i="15"/>
  <c r="BI128" i="15"/>
  <c r="BH128" i="15"/>
  <c r="BG128" i="15"/>
  <c r="BF128" i="15"/>
  <c r="T128" i="15"/>
  <c r="R128" i="15"/>
  <c r="P128" i="15"/>
  <c r="BI127" i="15"/>
  <c r="BH127" i="15"/>
  <c r="BG127" i="15"/>
  <c r="BF127" i="15"/>
  <c r="T127" i="15"/>
  <c r="R127" i="15"/>
  <c r="P127" i="15"/>
  <c r="BI126" i="15"/>
  <c r="BH126" i="15"/>
  <c r="BG126" i="15"/>
  <c r="BF126" i="15"/>
  <c r="T126" i="15"/>
  <c r="R126" i="15"/>
  <c r="P126" i="15"/>
  <c r="BI125" i="15"/>
  <c r="BH125" i="15"/>
  <c r="BG125" i="15"/>
  <c r="BF125" i="15"/>
  <c r="T125" i="15"/>
  <c r="R125" i="15"/>
  <c r="P125" i="15"/>
  <c r="BI124" i="15"/>
  <c r="BH124" i="15"/>
  <c r="BG124" i="15"/>
  <c r="BF124" i="15"/>
  <c r="T124" i="15"/>
  <c r="R124" i="15"/>
  <c r="P124" i="15"/>
  <c r="BI123" i="15"/>
  <c r="BH123" i="15"/>
  <c r="BG123" i="15"/>
  <c r="BF123" i="15"/>
  <c r="T123" i="15"/>
  <c r="R123" i="15"/>
  <c r="P123" i="15"/>
  <c r="BI122" i="15"/>
  <c r="BH122" i="15"/>
  <c r="BG122" i="15"/>
  <c r="BF122" i="15"/>
  <c r="T122" i="15"/>
  <c r="R122" i="15"/>
  <c r="P122" i="15"/>
  <c r="BI121" i="15"/>
  <c r="BH121" i="15"/>
  <c r="BG121" i="15"/>
  <c r="BF121" i="15"/>
  <c r="T121" i="15"/>
  <c r="R121" i="15"/>
  <c r="P121" i="15"/>
  <c r="BI120" i="15"/>
  <c r="BH120" i="15"/>
  <c r="BG120" i="15"/>
  <c r="BF120" i="15"/>
  <c r="T120" i="15"/>
  <c r="R120" i="15"/>
  <c r="P120" i="15"/>
  <c r="BI119" i="15"/>
  <c r="BH119" i="15"/>
  <c r="BG119" i="15"/>
  <c r="BF119" i="15"/>
  <c r="T119" i="15"/>
  <c r="R119" i="15"/>
  <c r="P119" i="15"/>
  <c r="BI118" i="15"/>
  <c r="BH118" i="15"/>
  <c r="BG118" i="15"/>
  <c r="BF118" i="15"/>
  <c r="T118" i="15"/>
  <c r="R118" i="15"/>
  <c r="P118" i="15"/>
  <c r="BI117" i="15"/>
  <c r="BH117" i="15"/>
  <c r="BG117" i="15"/>
  <c r="BF117" i="15"/>
  <c r="T117" i="15"/>
  <c r="R117" i="15"/>
  <c r="P117" i="15"/>
  <c r="J113" i="15"/>
  <c r="J112" i="15"/>
  <c r="F112" i="15"/>
  <c r="F110" i="15"/>
  <c r="E108" i="15"/>
  <c r="J92" i="15"/>
  <c r="J91" i="15"/>
  <c r="F91" i="15"/>
  <c r="F89" i="15"/>
  <c r="E87" i="15"/>
  <c r="J18" i="15"/>
  <c r="E18" i="15"/>
  <c r="F113" i="15"/>
  <c r="J17" i="15"/>
  <c r="J12" i="15"/>
  <c r="J89" i="15" s="1"/>
  <c r="E7" i="15"/>
  <c r="E85" i="15" s="1"/>
  <c r="J37" i="14"/>
  <c r="J36" i="14"/>
  <c r="AY107" i="1"/>
  <c r="J35" i="14"/>
  <c r="AX107" i="1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BI129" i="14"/>
  <c r="BH129" i="14"/>
  <c r="BG129" i="14"/>
  <c r="BF129" i="14"/>
  <c r="T129" i="14"/>
  <c r="R129" i="14"/>
  <c r="P129" i="14"/>
  <c r="BI128" i="14"/>
  <c r="BH128" i="14"/>
  <c r="BG128" i="14"/>
  <c r="BF128" i="14"/>
  <c r="T128" i="14"/>
  <c r="R128" i="14"/>
  <c r="P128" i="14"/>
  <c r="BI127" i="14"/>
  <c r="BH127" i="14"/>
  <c r="BG127" i="14"/>
  <c r="BF127" i="14"/>
  <c r="T127" i="14"/>
  <c r="R127" i="14"/>
  <c r="P127" i="14"/>
  <c r="BI126" i="14"/>
  <c r="BH126" i="14"/>
  <c r="BG126" i="14"/>
  <c r="BF126" i="14"/>
  <c r="T126" i="14"/>
  <c r="R126" i="14"/>
  <c r="P126" i="14"/>
  <c r="BI125" i="14"/>
  <c r="BH125" i="14"/>
  <c r="BG125" i="14"/>
  <c r="BF125" i="14"/>
  <c r="T125" i="14"/>
  <c r="R125" i="14"/>
  <c r="P125" i="14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BI122" i="14"/>
  <c r="BH122" i="14"/>
  <c r="BG122" i="14"/>
  <c r="BF122" i="14"/>
  <c r="T122" i="14"/>
  <c r="R122" i="14"/>
  <c r="P122" i="14"/>
  <c r="BI121" i="14"/>
  <c r="BH121" i="14"/>
  <c r="BG121" i="14"/>
  <c r="BF121" i="14"/>
  <c r="T121" i="14"/>
  <c r="R121" i="14"/>
  <c r="P121" i="14"/>
  <c r="BI120" i="14"/>
  <c r="BH120" i="14"/>
  <c r="BG120" i="14"/>
  <c r="BF120" i="14"/>
  <c r="T120" i="14"/>
  <c r="R120" i="14"/>
  <c r="P120" i="14"/>
  <c r="BI119" i="14"/>
  <c r="BH119" i="14"/>
  <c r="BG119" i="14"/>
  <c r="BF119" i="14"/>
  <c r="T119" i="14"/>
  <c r="R119" i="14"/>
  <c r="P119" i="14"/>
  <c r="BI118" i="14"/>
  <c r="BH118" i="14"/>
  <c r="BG118" i="14"/>
  <c r="BF118" i="14"/>
  <c r="T118" i="14"/>
  <c r="R118" i="14"/>
  <c r="P118" i="14"/>
  <c r="BI117" i="14"/>
  <c r="BH117" i="14"/>
  <c r="BG117" i="14"/>
  <c r="BF117" i="14"/>
  <c r="T117" i="14"/>
  <c r="R117" i="14"/>
  <c r="P117" i="14"/>
  <c r="J113" i="14"/>
  <c r="J112" i="14"/>
  <c r="F112" i="14"/>
  <c r="F110" i="14"/>
  <c r="E108" i="14"/>
  <c r="J92" i="14"/>
  <c r="J91" i="14"/>
  <c r="F91" i="14"/>
  <c r="F89" i="14"/>
  <c r="E87" i="14"/>
  <c r="J18" i="14"/>
  <c r="E18" i="14"/>
  <c r="F113" i="14" s="1"/>
  <c r="J17" i="14"/>
  <c r="J12" i="14"/>
  <c r="J89" i="14"/>
  <c r="E7" i="14"/>
  <c r="E106" i="14"/>
  <c r="J37" i="13"/>
  <c r="J36" i="13"/>
  <c r="AY106" i="1" s="1"/>
  <c r="J35" i="13"/>
  <c r="AX106" i="1" s="1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52" i="13"/>
  <c r="BH252" i="13"/>
  <c r="BG252" i="13"/>
  <c r="BF252" i="13"/>
  <c r="T252" i="13"/>
  <c r="R252" i="13"/>
  <c r="P252" i="13"/>
  <c r="BI251" i="13"/>
  <c r="BH251" i="13"/>
  <c r="BG251" i="13"/>
  <c r="BF251" i="13"/>
  <c r="T251" i="13"/>
  <c r="R251" i="13"/>
  <c r="P251" i="13"/>
  <c r="BI250" i="13"/>
  <c r="BH250" i="13"/>
  <c r="BG250" i="13"/>
  <c r="BF250" i="13"/>
  <c r="T250" i="13"/>
  <c r="R250" i="13"/>
  <c r="P250" i="13"/>
  <c r="BI249" i="13"/>
  <c r="BH249" i="13"/>
  <c r="BG249" i="13"/>
  <c r="BF249" i="13"/>
  <c r="T249" i="13"/>
  <c r="R249" i="13"/>
  <c r="P249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5" i="13"/>
  <c r="BH245" i="13"/>
  <c r="BG245" i="13"/>
  <c r="BF245" i="13"/>
  <c r="T245" i="13"/>
  <c r="R245" i="13"/>
  <c r="P245" i="13"/>
  <c r="BI244" i="13"/>
  <c r="BH244" i="13"/>
  <c r="BG244" i="13"/>
  <c r="BF244" i="13"/>
  <c r="T244" i="13"/>
  <c r="R244" i="13"/>
  <c r="P244" i="13"/>
  <c r="BI243" i="13"/>
  <c r="BH243" i="13"/>
  <c r="BG243" i="13"/>
  <c r="BF243" i="13"/>
  <c r="T243" i="13"/>
  <c r="R243" i="13"/>
  <c r="P243" i="13"/>
  <c r="BI242" i="13"/>
  <c r="BH242" i="13"/>
  <c r="BG242" i="13"/>
  <c r="BF242" i="13"/>
  <c r="T242" i="13"/>
  <c r="R242" i="13"/>
  <c r="P242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8" i="13"/>
  <c r="BH238" i="13"/>
  <c r="BG238" i="13"/>
  <c r="BF238" i="13"/>
  <c r="T238" i="13"/>
  <c r="R238" i="13"/>
  <c r="P238" i="13"/>
  <c r="BI237" i="13"/>
  <c r="BH237" i="13"/>
  <c r="BG237" i="13"/>
  <c r="BF237" i="13"/>
  <c r="T237" i="13"/>
  <c r="R237" i="13"/>
  <c r="P237" i="13"/>
  <c r="BI235" i="13"/>
  <c r="BH235" i="13"/>
  <c r="BG235" i="13"/>
  <c r="BF235" i="13"/>
  <c r="T235" i="13"/>
  <c r="R235" i="13"/>
  <c r="P235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30" i="13"/>
  <c r="BH230" i="13"/>
  <c r="BG230" i="13"/>
  <c r="BF230" i="13"/>
  <c r="T230" i="13"/>
  <c r="R230" i="13"/>
  <c r="P230" i="13"/>
  <c r="BI229" i="13"/>
  <c r="BH229" i="13"/>
  <c r="BG229" i="13"/>
  <c r="BF229" i="13"/>
  <c r="T229" i="13"/>
  <c r="R229" i="13"/>
  <c r="P229" i="13"/>
  <c r="BI228" i="13"/>
  <c r="BH228" i="13"/>
  <c r="BG228" i="13"/>
  <c r="BF228" i="13"/>
  <c r="T228" i="13"/>
  <c r="R228" i="13"/>
  <c r="P228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5" i="13"/>
  <c r="BH225" i="13"/>
  <c r="BG225" i="13"/>
  <c r="BF225" i="13"/>
  <c r="T225" i="13"/>
  <c r="R225" i="13"/>
  <c r="P225" i="13"/>
  <c r="BI224" i="13"/>
  <c r="BH224" i="13"/>
  <c r="BG224" i="13"/>
  <c r="BF224" i="13"/>
  <c r="T224" i="13"/>
  <c r="R224" i="13"/>
  <c r="P224" i="13"/>
  <c r="BI223" i="13"/>
  <c r="BH223" i="13"/>
  <c r="BG223" i="13"/>
  <c r="BF223" i="13"/>
  <c r="T223" i="13"/>
  <c r="R223" i="13"/>
  <c r="P223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20" i="13"/>
  <c r="BH220" i="13"/>
  <c r="BG220" i="13"/>
  <c r="BF220" i="13"/>
  <c r="T220" i="13"/>
  <c r="R220" i="13"/>
  <c r="P220" i="13"/>
  <c r="BI219" i="13"/>
  <c r="BH219" i="13"/>
  <c r="BG219" i="13"/>
  <c r="BF219" i="13"/>
  <c r="T219" i="13"/>
  <c r="R219" i="13"/>
  <c r="P219" i="13"/>
  <c r="BI218" i="13"/>
  <c r="BH218" i="13"/>
  <c r="BG218" i="13"/>
  <c r="BF218" i="13"/>
  <c r="T218" i="13"/>
  <c r="R218" i="13"/>
  <c r="P218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5" i="13"/>
  <c r="BH215" i="13"/>
  <c r="BG215" i="13"/>
  <c r="BF215" i="13"/>
  <c r="T215" i="13"/>
  <c r="R215" i="13"/>
  <c r="P215" i="13"/>
  <c r="BI214" i="13"/>
  <c r="BH214" i="13"/>
  <c r="BG214" i="13"/>
  <c r="BF214" i="13"/>
  <c r="T214" i="13"/>
  <c r="R214" i="13"/>
  <c r="P214" i="13"/>
  <c r="BI213" i="13"/>
  <c r="BH213" i="13"/>
  <c r="BG213" i="13"/>
  <c r="BF213" i="13"/>
  <c r="T213" i="13"/>
  <c r="R213" i="13"/>
  <c r="P213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9" i="13"/>
  <c r="BH209" i="13"/>
  <c r="BG209" i="13"/>
  <c r="BF209" i="13"/>
  <c r="T209" i="13"/>
  <c r="R209" i="13"/>
  <c r="P209" i="13"/>
  <c r="BI208" i="13"/>
  <c r="BH208" i="13"/>
  <c r="BG208" i="13"/>
  <c r="BF208" i="13"/>
  <c r="T208" i="13"/>
  <c r="R208" i="13"/>
  <c r="P208" i="13"/>
  <c r="BI207" i="13"/>
  <c r="BH207" i="13"/>
  <c r="BG207" i="13"/>
  <c r="BF207" i="13"/>
  <c r="T207" i="13"/>
  <c r="R207" i="13"/>
  <c r="P207" i="13"/>
  <c r="BI206" i="13"/>
  <c r="BH206" i="13"/>
  <c r="BG206" i="13"/>
  <c r="BF206" i="13"/>
  <c r="T206" i="13"/>
  <c r="R206" i="13"/>
  <c r="P206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3" i="13"/>
  <c r="BH203" i="13"/>
  <c r="BG203" i="13"/>
  <c r="BF203" i="13"/>
  <c r="T203" i="13"/>
  <c r="R203" i="13"/>
  <c r="P203" i="13"/>
  <c r="BI202" i="13"/>
  <c r="BH202" i="13"/>
  <c r="BG202" i="13"/>
  <c r="BF202" i="13"/>
  <c r="T202" i="13"/>
  <c r="R202" i="13"/>
  <c r="P202" i="13"/>
  <c r="BI201" i="13"/>
  <c r="BH201" i="13"/>
  <c r="BG201" i="13"/>
  <c r="BF201" i="13"/>
  <c r="T201" i="13"/>
  <c r="R201" i="13"/>
  <c r="P201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8" i="13"/>
  <c r="BH198" i="13"/>
  <c r="BG198" i="13"/>
  <c r="BF198" i="13"/>
  <c r="T198" i="13"/>
  <c r="R198" i="13"/>
  <c r="P198" i="13"/>
  <c r="BI197" i="13"/>
  <c r="BH197" i="13"/>
  <c r="BG197" i="13"/>
  <c r="BF197" i="13"/>
  <c r="T197" i="13"/>
  <c r="R197" i="13"/>
  <c r="P197" i="13"/>
  <c r="BI196" i="13"/>
  <c r="BH196" i="13"/>
  <c r="BG196" i="13"/>
  <c r="BF196" i="13"/>
  <c r="T196" i="13"/>
  <c r="R196" i="13"/>
  <c r="P196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91" i="13"/>
  <c r="BH191" i="13"/>
  <c r="BG191" i="13"/>
  <c r="BF191" i="13"/>
  <c r="T191" i="13"/>
  <c r="R191" i="13"/>
  <c r="P191" i="13"/>
  <c r="BI190" i="13"/>
  <c r="BH190" i="13"/>
  <c r="BG190" i="13"/>
  <c r="BF190" i="13"/>
  <c r="T190" i="13"/>
  <c r="R190" i="13"/>
  <c r="P190" i="13"/>
  <c r="BI189" i="13"/>
  <c r="BH189" i="13"/>
  <c r="BG189" i="13"/>
  <c r="BF189" i="13"/>
  <c r="T189" i="13"/>
  <c r="R189" i="13"/>
  <c r="P189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6" i="13"/>
  <c r="BH186" i="13"/>
  <c r="BG186" i="13"/>
  <c r="BF186" i="13"/>
  <c r="T186" i="13"/>
  <c r="R186" i="13"/>
  <c r="P186" i="13"/>
  <c r="BI185" i="13"/>
  <c r="BH185" i="13"/>
  <c r="BG185" i="13"/>
  <c r="BF185" i="13"/>
  <c r="T185" i="13"/>
  <c r="R185" i="13"/>
  <c r="P185" i="13"/>
  <c r="BI184" i="13"/>
  <c r="BH184" i="13"/>
  <c r="BG184" i="13"/>
  <c r="BF184" i="13"/>
  <c r="T184" i="13"/>
  <c r="R184" i="13"/>
  <c r="P184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81" i="13"/>
  <c r="BH181" i="13"/>
  <c r="BG181" i="13"/>
  <c r="BF181" i="13"/>
  <c r="T181" i="13"/>
  <c r="R181" i="13"/>
  <c r="P181" i="13"/>
  <c r="BI180" i="13"/>
  <c r="BH180" i="13"/>
  <c r="BG180" i="13"/>
  <c r="BF180" i="13"/>
  <c r="T180" i="13"/>
  <c r="R180" i="13"/>
  <c r="P180" i="13"/>
  <c r="BI179" i="13"/>
  <c r="BH179" i="13"/>
  <c r="BG179" i="13"/>
  <c r="BF179" i="13"/>
  <c r="T179" i="13"/>
  <c r="R179" i="13"/>
  <c r="P179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5" i="13"/>
  <c r="BH175" i="13"/>
  <c r="BG175" i="13"/>
  <c r="BF175" i="13"/>
  <c r="T175" i="13"/>
  <c r="R175" i="13"/>
  <c r="P175" i="13"/>
  <c r="BI174" i="13"/>
  <c r="BH174" i="13"/>
  <c r="BG174" i="13"/>
  <c r="BF174" i="13"/>
  <c r="T174" i="13"/>
  <c r="R174" i="13"/>
  <c r="P174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70" i="13"/>
  <c r="BH170" i="13"/>
  <c r="BG170" i="13"/>
  <c r="BF170" i="13"/>
  <c r="T170" i="13"/>
  <c r="R170" i="13"/>
  <c r="P170" i="13"/>
  <c r="BI169" i="13"/>
  <c r="BH169" i="13"/>
  <c r="BG169" i="13"/>
  <c r="BF169" i="13"/>
  <c r="T169" i="13"/>
  <c r="R169" i="13"/>
  <c r="P169" i="13"/>
  <c r="BI168" i="13"/>
  <c r="BH168" i="13"/>
  <c r="BG168" i="13"/>
  <c r="BF168" i="13"/>
  <c r="T168" i="13"/>
  <c r="R168" i="13"/>
  <c r="P168" i="13"/>
  <c r="BI167" i="13"/>
  <c r="BH167" i="13"/>
  <c r="BG167" i="13"/>
  <c r="BF167" i="13"/>
  <c r="T167" i="13"/>
  <c r="R167" i="13"/>
  <c r="P167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63" i="13"/>
  <c r="BH163" i="13"/>
  <c r="BG163" i="13"/>
  <c r="BF163" i="13"/>
  <c r="T163" i="13"/>
  <c r="R163" i="13"/>
  <c r="P163" i="13"/>
  <c r="BI162" i="13"/>
  <c r="BH162" i="13"/>
  <c r="BG162" i="13"/>
  <c r="BF162" i="13"/>
  <c r="T162" i="13"/>
  <c r="R162" i="13"/>
  <c r="P162" i="13"/>
  <c r="BI161" i="13"/>
  <c r="BH161" i="13"/>
  <c r="BG161" i="13"/>
  <c r="BF161" i="13"/>
  <c r="T161" i="13"/>
  <c r="R161" i="13"/>
  <c r="P161" i="13"/>
  <c r="BI160" i="13"/>
  <c r="BH160" i="13"/>
  <c r="BG160" i="13"/>
  <c r="BF160" i="13"/>
  <c r="T160" i="13"/>
  <c r="R160" i="13"/>
  <c r="P160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7" i="13"/>
  <c r="BH157" i="13"/>
  <c r="BG157" i="13"/>
  <c r="BF157" i="13"/>
  <c r="T157" i="13"/>
  <c r="R157" i="13"/>
  <c r="P157" i="13"/>
  <c r="BI155" i="13"/>
  <c r="BH155" i="13"/>
  <c r="BG155" i="13"/>
  <c r="BF155" i="13"/>
  <c r="T155" i="13"/>
  <c r="R155" i="13"/>
  <c r="P155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50" i="13"/>
  <c r="BH150" i="13"/>
  <c r="BG150" i="13"/>
  <c r="BF150" i="13"/>
  <c r="T150" i="13"/>
  <c r="R150" i="13"/>
  <c r="P150" i="13"/>
  <c r="BI149" i="13"/>
  <c r="BH149" i="13"/>
  <c r="BG149" i="13"/>
  <c r="BF149" i="13"/>
  <c r="T149" i="13"/>
  <c r="R149" i="13"/>
  <c r="P149" i="13"/>
  <c r="BI148" i="13"/>
  <c r="BH148" i="13"/>
  <c r="BG148" i="13"/>
  <c r="BF148" i="13"/>
  <c r="T148" i="13"/>
  <c r="R148" i="13"/>
  <c r="P148" i="13"/>
  <c r="BI147" i="13"/>
  <c r="BH147" i="13"/>
  <c r="BG147" i="13"/>
  <c r="BF147" i="13"/>
  <c r="T147" i="13"/>
  <c r="R147" i="13"/>
  <c r="P147" i="13"/>
  <c r="BI146" i="13"/>
  <c r="BH146" i="13"/>
  <c r="BG146" i="13"/>
  <c r="BF146" i="13"/>
  <c r="T146" i="13"/>
  <c r="R146" i="13"/>
  <c r="P146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42" i="13"/>
  <c r="BH142" i="13"/>
  <c r="BG142" i="13"/>
  <c r="BF142" i="13"/>
  <c r="T142" i="13"/>
  <c r="R142" i="13"/>
  <c r="P142" i="13"/>
  <c r="BI141" i="13"/>
  <c r="BH141" i="13"/>
  <c r="BG141" i="13"/>
  <c r="BF141" i="13"/>
  <c r="T141" i="13"/>
  <c r="R141" i="13"/>
  <c r="P141" i="13"/>
  <c r="BI140" i="13"/>
  <c r="BH140" i="13"/>
  <c r="BG140" i="13"/>
  <c r="BF140" i="13"/>
  <c r="T140" i="13"/>
  <c r="R140" i="13"/>
  <c r="P140" i="13"/>
  <c r="BI139" i="13"/>
  <c r="BH139" i="13"/>
  <c r="BG139" i="13"/>
  <c r="BF139" i="13"/>
  <c r="T139" i="13"/>
  <c r="R139" i="13"/>
  <c r="P139" i="13"/>
  <c r="BI138" i="13"/>
  <c r="BH138" i="13"/>
  <c r="BG138" i="13"/>
  <c r="BF138" i="13"/>
  <c r="T138" i="13"/>
  <c r="R138" i="13"/>
  <c r="P138" i="13"/>
  <c r="BI137" i="13"/>
  <c r="BH137" i="13"/>
  <c r="BG137" i="13"/>
  <c r="BF137" i="13"/>
  <c r="T137" i="13"/>
  <c r="R137" i="13"/>
  <c r="P137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4" i="13"/>
  <c r="BH134" i="13"/>
  <c r="BG134" i="13"/>
  <c r="BF134" i="13"/>
  <c r="T134" i="13"/>
  <c r="R134" i="13"/>
  <c r="P134" i="13"/>
  <c r="BI133" i="13"/>
  <c r="BH133" i="13"/>
  <c r="BG133" i="13"/>
  <c r="BF133" i="13"/>
  <c r="T133" i="13"/>
  <c r="R133" i="13"/>
  <c r="P133" i="13"/>
  <c r="BI131" i="13"/>
  <c r="BH131" i="13"/>
  <c r="BG131" i="13"/>
  <c r="BF131" i="13"/>
  <c r="T131" i="13"/>
  <c r="R131" i="13"/>
  <c r="P131" i="13"/>
  <c r="BI130" i="13"/>
  <c r="BH130" i="13"/>
  <c r="BG130" i="13"/>
  <c r="BF130" i="13"/>
  <c r="T130" i="13"/>
  <c r="R130" i="13"/>
  <c r="P130" i="13"/>
  <c r="BI129" i="13"/>
  <c r="BH129" i="13"/>
  <c r="BG129" i="13"/>
  <c r="BF129" i="13"/>
  <c r="T129" i="13"/>
  <c r="R129" i="13"/>
  <c r="P129" i="13"/>
  <c r="BI128" i="13"/>
  <c r="BH128" i="13"/>
  <c r="BG128" i="13"/>
  <c r="BF128" i="13"/>
  <c r="T128" i="13"/>
  <c r="R128" i="13"/>
  <c r="P128" i="13"/>
  <c r="BI127" i="13"/>
  <c r="BH127" i="13"/>
  <c r="BG127" i="13"/>
  <c r="BF127" i="13"/>
  <c r="T127" i="13"/>
  <c r="R127" i="13"/>
  <c r="P127" i="13"/>
  <c r="BI126" i="13"/>
  <c r="BH126" i="13"/>
  <c r="BG126" i="13"/>
  <c r="BF126" i="13"/>
  <c r="T126" i="13"/>
  <c r="R126" i="13"/>
  <c r="P126" i="13"/>
  <c r="BI125" i="13"/>
  <c r="BH125" i="13"/>
  <c r="BG125" i="13"/>
  <c r="BF125" i="13"/>
  <c r="T125" i="13"/>
  <c r="R125" i="13"/>
  <c r="P125" i="13"/>
  <c r="J120" i="13"/>
  <c r="J119" i="13"/>
  <c r="F119" i="13"/>
  <c r="F117" i="13"/>
  <c r="E115" i="13"/>
  <c r="J92" i="13"/>
  <c r="J91" i="13"/>
  <c r="F91" i="13"/>
  <c r="F89" i="13"/>
  <c r="E87" i="13"/>
  <c r="J18" i="13"/>
  <c r="E18" i="13"/>
  <c r="F92" i="13" s="1"/>
  <c r="J17" i="13"/>
  <c r="J12" i="13"/>
  <c r="J117" i="13"/>
  <c r="E7" i="13"/>
  <c r="E113" i="13"/>
  <c r="J37" i="12"/>
  <c r="J36" i="12"/>
  <c r="AY105" i="1" s="1"/>
  <c r="J35" i="12"/>
  <c r="AX105" i="1" s="1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8" i="12"/>
  <c r="BH138" i="12"/>
  <c r="BG138" i="12"/>
  <c r="BF138" i="12"/>
  <c r="T138" i="12"/>
  <c r="R138" i="12"/>
  <c r="P138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BI135" i="12"/>
  <c r="BH135" i="12"/>
  <c r="BG135" i="12"/>
  <c r="BF135" i="12"/>
  <c r="T135" i="12"/>
  <c r="R135" i="12"/>
  <c r="P135" i="12"/>
  <c r="BI133" i="12"/>
  <c r="BH133" i="12"/>
  <c r="BG133" i="12"/>
  <c r="BF133" i="12"/>
  <c r="T133" i="12"/>
  <c r="R133" i="12"/>
  <c r="P133" i="12"/>
  <c r="BI132" i="12"/>
  <c r="BH132" i="12"/>
  <c r="BG132" i="12"/>
  <c r="BF132" i="12"/>
  <c r="T132" i="12"/>
  <c r="R132" i="12"/>
  <c r="P132" i="12"/>
  <c r="BI131" i="12"/>
  <c r="BH131" i="12"/>
  <c r="BG131" i="12"/>
  <c r="BF131" i="12"/>
  <c r="T131" i="12"/>
  <c r="R131" i="12"/>
  <c r="P131" i="12"/>
  <c r="BI130" i="12"/>
  <c r="BH130" i="12"/>
  <c r="BG130" i="12"/>
  <c r="BF130" i="12"/>
  <c r="T130" i="12"/>
  <c r="R130" i="12"/>
  <c r="P130" i="12"/>
  <c r="BI129" i="12"/>
  <c r="BH129" i="12"/>
  <c r="BG129" i="12"/>
  <c r="BF129" i="12"/>
  <c r="T129" i="12"/>
  <c r="R129" i="12"/>
  <c r="P129" i="12"/>
  <c r="BI128" i="12"/>
  <c r="BH128" i="12"/>
  <c r="BG128" i="12"/>
  <c r="BF128" i="12"/>
  <c r="T128" i="12"/>
  <c r="R128" i="12"/>
  <c r="P128" i="12"/>
  <c r="BI127" i="12"/>
  <c r="BH127" i="12"/>
  <c r="BG127" i="12"/>
  <c r="BF127" i="12"/>
  <c r="T127" i="12"/>
  <c r="R127" i="12"/>
  <c r="P127" i="12"/>
  <c r="BI125" i="12"/>
  <c r="BH125" i="12"/>
  <c r="BG125" i="12"/>
  <c r="BF125" i="12"/>
  <c r="T125" i="12"/>
  <c r="R125" i="12"/>
  <c r="P125" i="12"/>
  <c r="BI124" i="12"/>
  <c r="BH124" i="12"/>
  <c r="BG124" i="12"/>
  <c r="BF124" i="12"/>
  <c r="T124" i="12"/>
  <c r="R124" i="12"/>
  <c r="P124" i="12"/>
  <c r="BI123" i="12"/>
  <c r="BH123" i="12"/>
  <c r="BG123" i="12"/>
  <c r="BF123" i="12"/>
  <c r="T123" i="12"/>
  <c r="R123" i="12"/>
  <c r="P123" i="12"/>
  <c r="BI122" i="12"/>
  <c r="BH122" i="12"/>
  <c r="BG122" i="12"/>
  <c r="BF122" i="12"/>
  <c r="T122" i="12"/>
  <c r="R122" i="12"/>
  <c r="P122" i="12"/>
  <c r="J117" i="12"/>
  <c r="J116" i="12"/>
  <c r="F116" i="12"/>
  <c r="F114" i="12"/>
  <c r="E112" i="12"/>
  <c r="J92" i="12"/>
  <c r="J91" i="12"/>
  <c r="F91" i="12"/>
  <c r="F89" i="12"/>
  <c r="E87" i="12"/>
  <c r="J18" i="12"/>
  <c r="E18" i="12"/>
  <c r="F117" i="12" s="1"/>
  <c r="J17" i="12"/>
  <c r="J12" i="12"/>
  <c r="J114" i="12"/>
  <c r="E7" i="12"/>
  <c r="E85" i="12"/>
  <c r="J37" i="11"/>
  <c r="J36" i="11"/>
  <c r="AY104" i="1" s="1"/>
  <c r="J35" i="11"/>
  <c r="AX104" i="1" s="1"/>
  <c r="BI167" i="11"/>
  <c r="BH167" i="11"/>
  <c r="BG167" i="11"/>
  <c r="BF167" i="11"/>
  <c r="T167" i="11"/>
  <c r="R167" i="11"/>
  <c r="P167" i="11"/>
  <c r="BI166" i="11"/>
  <c r="BH166" i="11"/>
  <c r="BG166" i="11"/>
  <c r="BF166" i="11"/>
  <c r="T166" i="11"/>
  <c r="R166" i="11"/>
  <c r="P166" i="11"/>
  <c r="BI165" i="11"/>
  <c r="BH165" i="11"/>
  <c r="BG165" i="11"/>
  <c r="BF165" i="11"/>
  <c r="T165" i="11"/>
  <c r="R165" i="11"/>
  <c r="P165" i="11"/>
  <c r="BI164" i="11"/>
  <c r="BH164" i="11"/>
  <c r="BG164" i="11"/>
  <c r="BF164" i="11"/>
  <c r="T164" i="11"/>
  <c r="R164" i="11"/>
  <c r="P164" i="11"/>
  <c r="BI163" i="11"/>
  <c r="BH163" i="11"/>
  <c r="BG163" i="11"/>
  <c r="BF163" i="11"/>
  <c r="T163" i="11"/>
  <c r="R163" i="11"/>
  <c r="P163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6" i="11"/>
  <c r="BH156" i="11"/>
  <c r="BG156" i="11"/>
  <c r="BF156" i="11"/>
  <c r="T156" i="11"/>
  <c r="R156" i="11"/>
  <c r="P156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4" i="11"/>
  <c r="BH144" i="11"/>
  <c r="BG144" i="11"/>
  <c r="BF144" i="11"/>
  <c r="T144" i="11"/>
  <c r="R144" i="11"/>
  <c r="P144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41" i="11"/>
  <c r="BH141" i="11"/>
  <c r="BG141" i="11"/>
  <c r="BF141" i="11"/>
  <c r="T141" i="11"/>
  <c r="R141" i="11"/>
  <c r="P141" i="11"/>
  <c r="BI140" i="11"/>
  <c r="BH140" i="11"/>
  <c r="BG140" i="11"/>
  <c r="BF140" i="11"/>
  <c r="T140" i="11"/>
  <c r="R140" i="11"/>
  <c r="P140" i="11"/>
  <c r="BI139" i="11"/>
  <c r="BH139" i="11"/>
  <c r="BG139" i="11"/>
  <c r="BF139" i="11"/>
  <c r="T139" i="11"/>
  <c r="R139" i="11"/>
  <c r="P139" i="11"/>
  <c r="BI138" i="11"/>
  <c r="BH138" i="11"/>
  <c r="BG138" i="11"/>
  <c r="BF138" i="11"/>
  <c r="T138" i="11"/>
  <c r="R138" i="11"/>
  <c r="P138" i="11"/>
  <c r="BI137" i="11"/>
  <c r="BH137" i="11"/>
  <c r="BG137" i="11"/>
  <c r="BF137" i="11"/>
  <c r="T137" i="11"/>
  <c r="R137" i="11"/>
  <c r="P137" i="11"/>
  <c r="BI136" i="11"/>
  <c r="BH136" i="11"/>
  <c r="BG136" i="11"/>
  <c r="BF136" i="11"/>
  <c r="T136" i="11"/>
  <c r="R136" i="11"/>
  <c r="P136" i="11"/>
  <c r="BI135" i="11"/>
  <c r="BH135" i="11"/>
  <c r="BG135" i="11"/>
  <c r="BF135" i="11"/>
  <c r="T135" i="11"/>
  <c r="R135" i="11"/>
  <c r="P135" i="11"/>
  <c r="BI134" i="11"/>
  <c r="BH134" i="11"/>
  <c r="BG134" i="11"/>
  <c r="BF134" i="11"/>
  <c r="T134" i="11"/>
  <c r="R134" i="11"/>
  <c r="P134" i="11"/>
  <c r="BI133" i="11"/>
  <c r="BH133" i="11"/>
  <c r="BG133" i="11"/>
  <c r="BF133" i="11"/>
  <c r="T133" i="11"/>
  <c r="R133" i="11"/>
  <c r="P133" i="11"/>
  <c r="BI131" i="11"/>
  <c r="BH131" i="11"/>
  <c r="BG131" i="11"/>
  <c r="BF131" i="11"/>
  <c r="T131" i="11"/>
  <c r="R131" i="11"/>
  <c r="P131" i="11"/>
  <c r="BI130" i="11"/>
  <c r="BH130" i="11"/>
  <c r="BG130" i="11"/>
  <c r="BF130" i="11"/>
  <c r="T130" i="11"/>
  <c r="R130" i="11"/>
  <c r="P130" i="11"/>
  <c r="BI129" i="11"/>
  <c r="BH129" i="11"/>
  <c r="BG129" i="11"/>
  <c r="BF129" i="11"/>
  <c r="T129" i="11"/>
  <c r="R129" i="11"/>
  <c r="P129" i="11"/>
  <c r="BI128" i="11"/>
  <c r="BH128" i="11"/>
  <c r="BG128" i="11"/>
  <c r="BF128" i="11"/>
  <c r="T128" i="11"/>
  <c r="R128" i="11"/>
  <c r="P128" i="11"/>
  <c r="BI127" i="11"/>
  <c r="BH127" i="11"/>
  <c r="BG127" i="11"/>
  <c r="BF127" i="11"/>
  <c r="T127" i="11"/>
  <c r="R127" i="11"/>
  <c r="P127" i="11"/>
  <c r="BI126" i="11"/>
  <c r="BH126" i="11"/>
  <c r="BG126" i="11"/>
  <c r="BF126" i="11"/>
  <c r="T126" i="11"/>
  <c r="R126" i="11"/>
  <c r="P126" i="11"/>
  <c r="BI125" i="11"/>
  <c r="BH125" i="11"/>
  <c r="BG125" i="11"/>
  <c r="BF125" i="11"/>
  <c r="T125" i="11"/>
  <c r="R125" i="11"/>
  <c r="P125" i="11"/>
  <c r="BI124" i="11"/>
  <c r="BH124" i="11"/>
  <c r="BG124" i="11"/>
  <c r="BF124" i="11"/>
  <c r="T124" i="11"/>
  <c r="R124" i="11"/>
  <c r="P124" i="11"/>
  <c r="BI123" i="11"/>
  <c r="BH123" i="11"/>
  <c r="BG123" i="11"/>
  <c r="BF123" i="11"/>
  <c r="T123" i="11"/>
  <c r="R123" i="11"/>
  <c r="P123" i="11"/>
  <c r="J118" i="11"/>
  <c r="J117" i="11"/>
  <c r="F117" i="11"/>
  <c r="F115" i="11"/>
  <c r="E113" i="11"/>
  <c r="J92" i="11"/>
  <c r="J91" i="11"/>
  <c r="F91" i="11"/>
  <c r="F89" i="11"/>
  <c r="E87" i="11"/>
  <c r="J18" i="11"/>
  <c r="E18" i="11"/>
  <c r="F92" i="11" s="1"/>
  <c r="J17" i="11"/>
  <c r="J12" i="11"/>
  <c r="J115" i="11"/>
  <c r="E7" i="11"/>
  <c r="E111" i="11"/>
  <c r="J37" i="10"/>
  <c r="J36" i="10"/>
  <c r="AY103" i="1" s="1"/>
  <c r="J35" i="10"/>
  <c r="AX103" i="1" s="1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9" i="10"/>
  <c r="BH269" i="10"/>
  <c r="BG269" i="10"/>
  <c r="BF269" i="10"/>
  <c r="T269" i="10"/>
  <c r="R269" i="10"/>
  <c r="P269" i="10"/>
  <c r="BI268" i="10"/>
  <c r="BH268" i="10"/>
  <c r="BG268" i="10"/>
  <c r="BF268" i="10"/>
  <c r="T268" i="10"/>
  <c r="R268" i="10"/>
  <c r="P268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5" i="10"/>
  <c r="BH265" i="10"/>
  <c r="BG265" i="10"/>
  <c r="BF265" i="10"/>
  <c r="T265" i="10"/>
  <c r="R265" i="10"/>
  <c r="P265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0" i="10"/>
  <c r="BH260" i="10"/>
  <c r="BG260" i="10"/>
  <c r="BF260" i="10"/>
  <c r="T260" i="10"/>
  <c r="T259" i="10" s="1"/>
  <c r="R260" i="10"/>
  <c r="R259" i="10" s="1"/>
  <c r="P260" i="10"/>
  <c r="P259" i="10" s="1"/>
  <c r="BI258" i="10"/>
  <c r="BH258" i="10"/>
  <c r="BG258" i="10"/>
  <c r="BF258" i="10"/>
  <c r="T258" i="10"/>
  <c r="R258" i="10"/>
  <c r="P258" i="10"/>
  <c r="BI257" i="10"/>
  <c r="BH257" i="10"/>
  <c r="BG257" i="10"/>
  <c r="BF257" i="10"/>
  <c r="T257" i="10"/>
  <c r="R257" i="10"/>
  <c r="P257" i="10"/>
  <c r="BI255" i="10"/>
  <c r="BH255" i="10"/>
  <c r="BG255" i="10"/>
  <c r="BF255" i="10"/>
  <c r="T255" i="10"/>
  <c r="R255" i="10"/>
  <c r="P255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52" i="10"/>
  <c r="BH252" i="10"/>
  <c r="BG252" i="10"/>
  <c r="BF252" i="10"/>
  <c r="T252" i="10"/>
  <c r="R252" i="10"/>
  <c r="P252" i="10"/>
  <c r="BI251" i="10"/>
  <c r="BH251" i="10"/>
  <c r="BG251" i="10"/>
  <c r="BF251" i="10"/>
  <c r="T251" i="10"/>
  <c r="R251" i="10"/>
  <c r="P251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43" i="10"/>
  <c r="BH243" i="10"/>
  <c r="BG243" i="10"/>
  <c r="BF243" i="10"/>
  <c r="T243" i="10"/>
  <c r="R243" i="10"/>
  <c r="P243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7" i="10"/>
  <c r="BH237" i="10"/>
  <c r="BG237" i="10"/>
  <c r="BF237" i="10"/>
  <c r="T237" i="10"/>
  <c r="R237" i="10"/>
  <c r="P237" i="10"/>
  <c r="BI236" i="10"/>
  <c r="BH236" i="10"/>
  <c r="BG236" i="10"/>
  <c r="BF236" i="10"/>
  <c r="T236" i="10"/>
  <c r="R236" i="10"/>
  <c r="P236" i="10"/>
  <c r="BI235" i="10"/>
  <c r="BH235" i="10"/>
  <c r="BG235" i="10"/>
  <c r="BF235" i="10"/>
  <c r="T235" i="10"/>
  <c r="R235" i="10"/>
  <c r="P235" i="10"/>
  <c r="BI234" i="10"/>
  <c r="BH234" i="10"/>
  <c r="BG234" i="10"/>
  <c r="BF234" i="10"/>
  <c r="T234" i="10"/>
  <c r="R234" i="10"/>
  <c r="P234" i="10"/>
  <c r="BI232" i="10"/>
  <c r="BH232" i="10"/>
  <c r="BG232" i="10"/>
  <c r="BF232" i="10"/>
  <c r="T232" i="10"/>
  <c r="R232" i="10"/>
  <c r="P232" i="10"/>
  <c r="BI231" i="10"/>
  <c r="BH231" i="10"/>
  <c r="BG231" i="10"/>
  <c r="BF231" i="10"/>
  <c r="T231" i="10"/>
  <c r="R231" i="10"/>
  <c r="P231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8" i="10"/>
  <c r="BH228" i="10"/>
  <c r="BG228" i="10"/>
  <c r="BF228" i="10"/>
  <c r="T228" i="10"/>
  <c r="R228" i="10"/>
  <c r="P228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4" i="10"/>
  <c r="BH224" i="10"/>
  <c r="BG224" i="10"/>
  <c r="BF224" i="10"/>
  <c r="T224" i="10"/>
  <c r="R224" i="10"/>
  <c r="P224" i="10"/>
  <c r="BI223" i="10"/>
  <c r="BH223" i="10"/>
  <c r="BG223" i="10"/>
  <c r="BF223" i="10"/>
  <c r="T223" i="10"/>
  <c r="R223" i="10"/>
  <c r="P223" i="10"/>
  <c r="BI222" i="10"/>
  <c r="BH222" i="10"/>
  <c r="BG222" i="10"/>
  <c r="BF222" i="10"/>
  <c r="T222" i="10"/>
  <c r="R222" i="10"/>
  <c r="P222" i="10"/>
  <c r="BI220" i="10"/>
  <c r="BH220" i="10"/>
  <c r="BG220" i="10"/>
  <c r="BF220" i="10"/>
  <c r="T220" i="10"/>
  <c r="R220" i="10"/>
  <c r="P220" i="10"/>
  <c r="BI219" i="10"/>
  <c r="BH219" i="10"/>
  <c r="BG219" i="10"/>
  <c r="BF219" i="10"/>
  <c r="T219" i="10"/>
  <c r="R219" i="10"/>
  <c r="P219" i="10"/>
  <c r="BI218" i="10"/>
  <c r="BH218" i="10"/>
  <c r="BG218" i="10"/>
  <c r="BF218" i="10"/>
  <c r="T218" i="10"/>
  <c r="R218" i="10"/>
  <c r="P218" i="10"/>
  <c r="BI217" i="10"/>
  <c r="BH217" i="10"/>
  <c r="BG217" i="10"/>
  <c r="BF217" i="10"/>
  <c r="T217" i="10"/>
  <c r="R217" i="10"/>
  <c r="P217" i="10"/>
  <c r="BI216" i="10"/>
  <c r="BH216" i="10"/>
  <c r="BG216" i="10"/>
  <c r="BF216" i="10"/>
  <c r="T216" i="10"/>
  <c r="R216" i="10"/>
  <c r="P216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11" i="10"/>
  <c r="BH211" i="10"/>
  <c r="BG211" i="10"/>
  <c r="BF211" i="10"/>
  <c r="T211" i="10"/>
  <c r="R211" i="10"/>
  <c r="P211" i="10"/>
  <c r="BI210" i="10"/>
  <c r="BH210" i="10"/>
  <c r="BG210" i="10"/>
  <c r="BF210" i="10"/>
  <c r="T210" i="10"/>
  <c r="R210" i="10"/>
  <c r="P210" i="10"/>
  <c r="BI209" i="10"/>
  <c r="BH209" i="10"/>
  <c r="BG209" i="10"/>
  <c r="BF209" i="10"/>
  <c r="T209" i="10"/>
  <c r="R209" i="10"/>
  <c r="P209" i="10"/>
  <c r="BI208" i="10"/>
  <c r="BH208" i="10"/>
  <c r="BG208" i="10"/>
  <c r="BF208" i="10"/>
  <c r="T208" i="10"/>
  <c r="R208" i="10"/>
  <c r="P208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5" i="10"/>
  <c r="BH205" i="10"/>
  <c r="BG205" i="10"/>
  <c r="BF205" i="10"/>
  <c r="T205" i="10"/>
  <c r="R205" i="10"/>
  <c r="P205" i="10"/>
  <c r="BI204" i="10"/>
  <c r="BH204" i="10"/>
  <c r="BG204" i="10"/>
  <c r="BF204" i="10"/>
  <c r="T204" i="10"/>
  <c r="R204" i="10"/>
  <c r="P204" i="10"/>
  <c r="BI203" i="10"/>
  <c r="BH203" i="10"/>
  <c r="BG203" i="10"/>
  <c r="BF203" i="10"/>
  <c r="T203" i="10"/>
  <c r="R203" i="10"/>
  <c r="P203" i="10"/>
  <c r="BI202" i="10"/>
  <c r="BH202" i="10"/>
  <c r="BG202" i="10"/>
  <c r="BF202" i="10"/>
  <c r="T202" i="10"/>
  <c r="R202" i="10"/>
  <c r="P202" i="10"/>
  <c r="BI201" i="10"/>
  <c r="BH201" i="10"/>
  <c r="BG201" i="10"/>
  <c r="BF201" i="10"/>
  <c r="T201" i="10"/>
  <c r="R201" i="10"/>
  <c r="P201" i="10"/>
  <c r="BI200" i="10"/>
  <c r="BH200" i="10"/>
  <c r="BG200" i="10"/>
  <c r="BF200" i="10"/>
  <c r="T200" i="10"/>
  <c r="R200" i="10"/>
  <c r="P200" i="10"/>
  <c r="BI199" i="10"/>
  <c r="BH199" i="10"/>
  <c r="BG199" i="10"/>
  <c r="BF199" i="10"/>
  <c r="T199" i="10"/>
  <c r="R199" i="10"/>
  <c r="P199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6" i="10"/>
  <c r="BH196" i="10"/>
  <c r="BG196" i="10"/>
  <c r="BF196" i="10"/>
  <c r="T196" i="10"/>
  <c r="R196" i="10"/>
  <c r="P196" i="10"/>
  <c r="BI195" i="10"/>
  <c r="BH195" i="10"/>
  <c r="BG195" i="10"/>
  <c r="BF195" i="10"/>
  <c r="T195" i="10"/>
  <c r="R195" i="10"/>
  <c r="P195" i="10"/>
  <c r="BI194" i="10"/>
  <c r="BH194" i="10"/>
  <c r="BG194" i="10"/>
  <c r="BF194" i="10"/>
  <c r="T194" i="10"/>
  <c r="R194" i="10"/>
  <c r="P194" i="10"/>
  <c r="BI193" i="10"/>
  <c r="BH193" i="10"/>
  <c r="BG193" i="10"/>
  <c r="BF193" i="10"/>
  <c r="T193" i="10"/>
  <c r="R193" i="10"/>
  <c r="P193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90" i="10"/>
  <c r="BH190" i="10"/>
  <c r="BG190" i="10"/>
  <c r="BF190" i="10"/>
  <c r="T190" i="10"/>
  <c r="R190" i="10"/>
  <c r="P190" i="10"/>
  <c r="BI189" i="10"/>
  <c r="BH189" i="10"/>
  <c r="BG189" i="10"/>
  <c r="BF189" i="10"/>
  <c r="T189" i="10"/>
  <c r="R189" i="10"/>
  <c r="P189" i="10"/>
  <c r="BI188" i="10"/>
  <c r="BH188" i="10"/>
  <c r="BG188" i="10"/>
  <c r="BF188" i="10"/>
  <c r="T188" i="10"/>
  <c r="R188" i="10"/>
  <c r="P188" i="10"/>
  <c r="BI186" i="10"/>
  <c r="BH186" i="10"/>
  <c r="BG186" i="10"/>
  <c r="BF186" i="10"/>
  <c r="T186" i="10"/>
  <c r="R186" i="10"/>
  <c r="P186" i="10"/>
  <c r="BI185" i="10"/>
  <c r="BH185" i="10"/>
  <c r="BG185" i="10"/>
  <c r="BF185" i="10"/>
  <c r="T185" i="10"/>
  <c r="R185" i="10"/>
  <c r="P185" i="10"/>
  <c r="BI184" i="10"/>
  <c r="BH184" i="10"/>
  <c r="BG184" i="10"/>
  <c r="BF184" i="10"/>
  <c r="T184" i="10"/>
  <c r="R184" i="10"/>
  <c r="P184" i="10"/>
  <c r="BI183" i="10"/>
  <c r="BH183" i="10"/>
  <c r="BG183" i="10"/>
  <c r="BF183" i="10"/>
  <c r="T183" i="10"/>
  <c r="R183" i="10"/>
  <c r="P183" i="10"/>
  <c r="BI182" i="10"/>
  <c r="BH182" i="10"/>
  <c r="BG182" i="10"/>
  <c r="BF182" i="10"/>
  <c r="T182" i="10"/>
  <c r="R182" i="10"/>
  <c r="P182" i="10"/>
  <c r="BI181" i="10"/>
  <c r="BH181" i="10"/>
  <c r="BG181" i="10"/>
  <c r="BF181" i="10"/>
  <c r="T181" i="10"/>
  <c r="R181" i="10"/>
  <c r="P181" i="10"/>
  <c r="BI180" i="10"/>
  <c r="BH180" i="10"/>
  <c r="BG180" i="10"/>
  <c r="BF180" i="10"/>
  <c r="T180" i="10"/>
  <c r="R180" i="10"/>
  <c r="P180" i="10"/>
  <c r="BI179" i="10"/>
  <c r="BH179" i="10"/>
  <c r="BG179" i="10"/>
  <c r="BF179" i="10"/>
  <c r="T179" i="10"/>
  <c r="R179" i="10"/>
  <c r="P179" i="10"/>
  <c r="BI178" i="10"/>
  <c r="BH178" i="10"/>
  <c r="BG178" i="10"/>
  <c r="BF178" i="10"/>
  <c r="T178" i="10"/>
  <c r="R178" i="10"/>
  <c r="P178" i="10"/>
  <c r="BI177" i="10"/>
  <c r="BH177" i="10"/>
  <c r="BG177" i="10"/>
  <c r="BF177" i="10"/>
  <c r="T177" i="10"/>
  <c r="R177" i="10"/>
  <c r="P177" i="10"/>
  <c r="BI176" i="10"/>
  <c r="BH176" i="10"/>
  <c r="BG176" i="10"/>
  <c r="BF176" i="10"/>
  <c r="T176" i="10"/>
  <c r="R176" i="10"/>
  <c r="P176" i="10"/>
  <c r="BI175" i="10"/>
  <c r="BH175" i="10"/>
  <c r="BG175" i="10"/>
  <c r="BF175" i="10"/>
  <c r="T175" i="10"/>
  <c r="R175" i="10"/>
  <c r="P175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1" i="10"/>
  <c r="BH171" i="10"/>
  <c r="BG171" i="10"/>
  <c r="BF171" i="10"/>
  <c r="T171" i="10"/>
  <c r="R171" i="10"/>
  <c r="P171" i="10"/>
  <c r="BI170" i="10"/>
  <c r="BH170" i="10"/>
  <c r="BG170" i="10"/>
  <c r="BF170" i="10"/>
  <c r="T170" i="10"/>
  <c r="R170" i="10"/>
  <c r="P170" i="10"/>
  <c r="BI169" i="10"/>
  <c r="BH169" i="10"/>
  <c r="BG169" i="10"/>
  <c r="BF169" i="10"/>
  <c r="T169" i="10"/>
  <c r="R169" i="10"/>
  <c r="P169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6" i="10"/>
  <c r="BH166" i="10"/>
  <c r="BG166" i="10"/>
  <c r="BF166" i="10"/>
  <c r="T166" i="10"/>
  <c r="R166" i="10"/>
  <c r="P166" i="10"/>
  <c r="BI165" i="10"/>
  <c r="BH165" i="10"/>
  <c r="BG165" i="10"/>
  <c r="BF165" i="10"/>
  <c r="T165" i="10"/>
  <c r="R165" i="10"/>
  <c r="P165" i="10"/>
  <c r="BI164" i="10"/>
  <c r="BH164" i="10"/>
  <c r="BG164" i="10"/>
  <c r="BF164" i="10"/>
  <c r="T164" i="10"/>
  <c r="R164" i="10"/>
  <c r="P164" i="10"/>
  <c r="BI163" i="10"/>
  <c r="BH163" i="10"/>
  <c r="BG163" i="10"/>
  <c r="BF163" i="10"/>
  <c r="T163" i="10"/>
  <c r="R163" i="10"/>
  <c r="P163" i="10"/>
  <c r="BI162" i="10"/>
  <c r="BH162" i="10"/>
  <c r="BG162" i="10"/>
  <c r="BF162" i="10"/>
  <c r="T162" i="10"/>
  <c r="R162" i="10"/>
  <c r="P162" i="10"/>
  <c r="BI161" i="10"/>
  <c r="BH161" i="10"/>
  <c r="BG161" i="10"/>
  <c r="BF161" i="10"/>
  <c r="T161" i="10"/>
  <c r="R161" i="10"/>
  <c r="P161" i="10"/>
  <c r="BI160" i="10"/>
  <c r="BH160" i="10"/>
  <c r="BG160" i="10"/>
  <c r="BF160" i="10"/>
  <c r="T160" i="10"/>
  <c r="R160" i="10"/>
  <c r="P160" i="10"/>
  <c r="BI159" i="10"/>
  <c r="BH159" i="10"/>
  <c r="BG159" i="10"/>
  <c r="BF159" i="10"/>
  <c r="T159" i="10"/>
  <c r="R159" i="10"/>
  <c r="P159" i="10"/>
  <c r="BI158" i="10"/>
  <c r="BH158" i="10"/>
  <c r="BG158" i="10"/>
  <c r="BF158" i="10"/>
  <c r="T158" i="10"/>
  <c r="R158" i="10"/>
  <c r="P158" i="10"/>
  <c r="BI157" i="10"/>
  <c r="BH157" i="10"/>
  <c r="BG157" i="10"/>
  <c r="BF157" i="10"/>
  <c r="T157" i="10"/>
  <c r="R157" i="10"/>
  <c r="P157" i="10"/>
  <c r="BI156" i="10"/>
  <c r="BH156" i="10"/>
  <c r="BG156" i="10"/>
  <c r="BF156" i="10"/>
  <c r="T156" i="10"/>
  <c r="R156" i="10"/>
  <c r="P156" i="10"/>
  <c r="BI154" i="10"/>
  <c r="BH154" i="10"/>
  <c r="BG154" i="10"/>
  <c r="BF154" i="10"/>
  <c r="T154" i="10"/>
  <c r="R154" i="10"/>
  <c r="P154" i="10"/>
  <c r="BI153" i="10"/>
  <c r="BH153" i="10"/>
  <c r="BG153" i="10"/>
  <c r="BF153" i="10"/>
  <c r="T153" i="10"/>
  <c r="R153" i="10"/>
  <c r="P153" i="10"/>
  <c r="BI152" i="10"/>
  <c r="BH152" i="10"/>
  <c r="BG152" i="10"/>
  <c r="BF152" i="10"/>
  <c r="T152" i="10"/>
  <c r="R152" i="10"/>
  <c r="P152" i="10"/>
  <c r="BI151" i="10"/>
  <c r="BH151" i="10"/>
  <c r="BG151" i="10"/>
  <c r="BF151" i="10"/>
  <c r="T151" i="10"/>
  <c r="R151" i="10"/>
  <c r="P151" i="10"/>
  <c r="BI150" i="10"/>
  <c r="BH150" i="10"/>
  <c r="BG150" i="10"/>
  <c r="BF150" i="10"/>
  <c r="T150" i="10"/>
  <c r="R150" i="10"/>
  <c r="P150" i="10"/>
  <c r="BI149" i="10"/>
  <c r="BH149" i="10"/>
  <c r="BG149" i="10"/>
  <c r="BF149" i="10"/>
  <c r="T149" i="10"/>
  <c r="R149" i="10"/>
  <c r="P149" i="10"/>
  <c r="BI148" i="10"/>
  <c r="BH148" i="10"/>
  <c r="BG148" i="10"/>
  <c r="BF148" i="10"/>
  <c r="T148" i="10"/>
  <c r="R148" i="10"/>
  <c r="P148" i="10"/>
  <c r="BI147" i="10"/>
  <c r="BH147" i="10"/>
  <c r="BG147" i="10"/>
  <c r="BF147" i="10"/>
  <c r="T147" i="10"/>
  <c r="R147" i="10"/>
  <c r="P147" i="10"/>
  <c r="BI146" i="10"/>
  <c r="BH146" i="10"/>
  <c r="BG146" i="10"/>
  <c r="BF146" i="10"/>
  <c r="T146" i="10"/>
  <c r="R146" i="10"/>
  <c r="P146" i="10"/>
  <c r="BI145" i="10"/>
  <c r="BH145" i="10"/>
  <c r="BG145" i="10"/>
  <c r="BF145" i="10"/>
  <c r="T145" i="10"/>
  <c r="R145" i="10"/>
  <c r="P145" i="10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J124" i="10"/>
  <c r="J123" i="10"/>
  <c r="F123" i="10"/>
  <c r="F121" i="10"/>
  <c r="E119" i="10"/>
  <c r="J92" i="10"/>
  <c r="J91" i="10"/>
  <c r="F91" i="10"/>
  <c r="F89" i="10"/>
  <c r="E87" i="10"/>
  <c r="J18" i="10"/>
  <c r="E18" i="10"/>
  <c r="F92" i="10"/>
  <c r="J17" i="10"/>
  <c r="J12" i="10"/>
  <c r="J121" i="10" s="1"/>
  <c r="E7" i="10"/>
  <c r="E117" i="10" s="1"/>
  <c r="J37" i="9"/>
  <c r="J36" i="9"/>
  <c r="AY102" i="1"/>
  <c r="J35" i="9"/>
  <c r="AX102" i="1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8" i="9"/>
  <c r="BH148" i="9"/>
  <c r="BG148" i="9"/>
  <c r="BF148" i="9"/>
  <c r="T148" i="9"/>
  <c r="T147" i="9" s="1"/>
  <c r="R148" i="9"/>
  <c r="R147" i="9" s="1"/>
  <c r="P148" i="9"/>
  <c r="P147" i="9" s="1"/>
  <c r="BI146" i="9"/>
  <c r="BH146" i="9"/>
  <c r="BG146" i="9"/>
  <c r="BF146" i="9"/>
  <c r="T146" i="9"/>
  <c r="R146" i="9"/>
  <c r="P146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1" i="9"/>
  <c r="BH141" i="9"/>
  <c r="BG141" i="9"/>
  <c r="BF141" i="9"/>
  <c r="T141" i="9"/>
  <c r="R141" i="9"/>
  <c r="P141" i="9"/>
  <c r="BI140" i="9"/>
  <c r="BH140" i="9"/>
  <c r="BG140" i="9"/>
  <c r="BF140" i="9"/>
  <c r="T140" i="9"/>
  <c r="R140" i="9"/>
  <c r="P140" i="9"/>
  <c r="BI139" i="9"/>
  <c r="BH139" i="9"/>
  <c r="BG139" i="9"/>
  <c r="BF139" i="9"/>
  <c r="T139" i="9"/>
  <c r="R139" i="9"/>
  <c r="P139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0" i="9"/>
  <c r="BH130" i="9"/>
  <c r="BG130" i="9"/>
  <c r="BF130" i="9"/>
  <c r="T130" i="9"/>
  <c r="R130" i="9"/>
  <c r="P130" i="9"/>
  <c r="BI129" i="9"/>
  <c r="BH129" i="9"/>
  <c r="BG129" i="9"/>
  <c r="BF129" i="9"/>
  <c r="T129" i="9"/>
  <c r="R129" i="9"/>
  <c r="P129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J120" i="9"/>
  <c r="J119" i="9"/>
  <c r="F119" i="9"/>
  <c r="F117" i="9"/>
  <c r="E115" i="9"/>
  <c r="J92" i="9"/>
  <c r="J91" i="9"/>
  <c r="F91" i="9"/>
  <c r="F89" i="9"/>
  <c r="E87" i="9"/>
  <c r="J18" i="9"/>
  <c r="E18" i="9"/>
  <c r="F120" i="9"/>
  <c r="J17" i="9"/>
  <c r="J12" i="9"/>
  <c r="J117" i="9" s="1"/>
  <c r="E7" i="9"/>
  <c r="E85" i="9" s="1"/>
  <c r="J37" i="8"/>
  <c r="J36" i="8"/>
  <c r="AY101" i="1"/>
  <c r="J35" i="8"/>
  <c r="AX101" i="1"/>
  <c r="BI331" i="8"/>
  <c r="BH331" i="8"/>
  <c r="BG331" i="8"/>
  <c r="BF331" i="8"/>
  <c r="T331" i="8"/>
  <c r="R331" i="8"/>
  <c r="P331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8" i="8"/>
  <c r="BH328" i="8"/>
  <c r="BG328" i="8"/>
  <c r="BF328" i="8"/>
  <c r="T328" i="8"/>
  <c r="R328" i="8"/>
  <c r="P328" i="8"/>
  <c r="BI327" i="8"/>
  <c r="BH327" i="8"/>
  <c r="BG327" i="8"/>
  <c r="BF327" i="8"/>
  <c r="T327" i="8"/>
  <c r="R327" i="8"/>
  <c r="P327" i="8"/>
  <c r="BI325" i="8"/>
  <c r="BH325" i="8"/>
  <c r="BG325" i="8"/>
  <c r="BF325" i="8"/>
  <c r="T325" i="8"/>
  <c r="R325" i="8"/>
  <c r="P325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22" i="8"/>
  <c r="BH322" i="8"/>
  <c r="BG322" i="8"/>
  <c r="BF322" i="8"/>
  <c r="T322" i="8"/>
  <c r="R322" i="8"/>
  <c r="P322" i="8"/>
  <c r="BI321" i="8"/>
  <c r="BH321" i="8"/>
  <c r="BG321" i="8"/>
  <c r="BF321" i="8"/>
  <c r="T321" i="8"/>
  <c r="R321" i="8"/>
  <c r="P321" i="8"/>
  <c r="BI320" i="8"/>
  <c r="BH320" i="8"/>
  <c r="BG320" i="8"/>
  <c r="BF320" i="8"/>
  <c r="T320" i="8"/>
  <c r="R320" i="8"/>
  <c r="P320" i="8"/>
  <c r="BI319" i="8"/>
  <c r="BH319" i="8"/>
  <c r="BG319" i="8"/>
  <c r="BF319" i="8"/>
  <c r="T319" i="8"/>
  <c r="R319" i="8"/>
  <c r="P319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6" i="8"/>
  <c r="BH316" i="8"/>
  <c r="BG316" i="8"/>
  <c r="BF316" i="8"/>
  <c r="T316" i="8"/>
  <c r="R316" i="8"/>
  <c r="P316" i="8"/>
  <c r="BI315" i="8"/>
  <c r="BH315" i="8"/>
  <c r="BG315" i="8"/>
  <c r="BF315" i="8"/>
  <c r="T315" i="8"/>
  <c r="R315" i="8"/>
  <c r="P315" i="8"/>
  <c r="BI314" i="8"/>
  <c r="BH314" i="8"/>
  <c r="BG314" i="8"/>
  <c r="BF314" i="8"/>
  <c r="T314" i="8"/>
  <c r="R314" i="8"/>
  <c r="P314" i="8"/>
  <c r="BI313" i="8"/>
  <c r="BH313" i="8"/>
  <c r="BG313" i="8"/>
  <c r="BF313" i="8"/>
  <c r="T313" i="8"/>
  <c r="R313" i="8"/>
  <c r="P313" i="8"/>
  <c r="BI312" i="8"/>
  <c r="BH312" i="8"/>
  <c r="BG312" i="8"/>
  <c r="BF312" i="8"/>
  <c r="T312" i="8"/>
  <c r="R312" i="8"/>
  <c r="P312" i="8"/>
  <c r="BI311" i="8"/>
  <c r="BH311" i="8"/>
  <c r="BG311" i="8"/>
  <c r="BF311" i="8"/>
  <c r="T311" i="8"/>
  <c r="R311" i="8"/>
  <c r="P311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5" i="8"/>
  <c r="BH305" i="8"/>
  <c r="BG305" i="8"/>
  <c r="BF305" i="8"/>
  <c r="T305" i="8"/>
  <c r="R305" i="8"/>
  <c r="P305" i="8"/>
  <c r="BI304" i="8"/>
  <c r="BH304" i="8"/>
  <c r="BG304" i="8"/>
  <c r="BF304" i="8"/>
  <c r="T304" i="8"/>
  <c r="R304" i="8"/>
  <c r="P304" i="8"/>
  <c r="BI303" i="8"/>
  <c r="BH303" i="8"/>
  <c r="BG303" i="8"/>
  <c r="BF303" i="8"/>
  <c r="T303" i="8"/>
  <c r="R303" i="8"/>
  <c r="P303" i="8"/>
  <c r="BI302" i="8"/>
  <c r="BH302" i="8"/>
  <c r="BG302" i="8"/>
  <c r="BF302" i="8"/>
  <c r="T302" i="8"/>
  <c r="R302" i="8"/>
  <c r="P302" i="8"/>
  <c r="BI301" i="8"/>
  <c r="BH301" i="8"/>
  <c r="BG301" i="8"/>
  <c r="BF301" i="8"/>
  <c r="T301" i="8"/>
  <c r="R301" i="8"/>
  <c r="P301" i="8"/>
  <c r="BI300" i="8"/>
  <c r="BH300" i="8"/>
  <c r="BG300" i="8"/>
  <c r="BF300" i="8"/>
  <c r="T300" i="8"/>
  <c r="R300" i="8"/>
  <c r="P300" i="8"/>
  <c r="BI299" i="8"/>
  <c r="BH299" i="8"/>
  <c r="BG299" i="8"/>
  <c r="BF299" i="8"/>
  <c r="T299" i="8"/>
  <c r="R299" i="8"/>
  <c r="P299" i="8"/>
  <c r="BI298" i="8"/>
  <c r="BH298" i="8"/>
  <c r="BG298" i="8"/>
  <c r="BF298" i="8"/>
  <c r="T298" i="8"/>
  <c r="R298" i="8"/>
  <c r="P298" i="8"/>
  <c r="BI297" i="8"/>
  <c r="BH297" i="8"/>
  <c r="BG297" i="8"/>
  <c r="BF297" i="8"/>
  <c r="T297" i="8"/>
  <c r="R297" i="8"/>
  <c r="P297" i="8"/>
  <c r="BI296" i="8"/>
  <c r="BH296" i="8"/>
  <c r="BG296" i="8"/>
  <c r="BF296" i="8"/>
  <c r="T296" i="8"/>
  <c r="R296" i="8"/>
  <c r="P296" i="8"/>
  <c r="BI295" i="8"/>
  <c r="BH295" i="8"/>
  <c r="BG295" i="8"/>
  <c r="BF295" i="8"/>
  <c r="T295" i="8"/>
  <c r="R295" i="8"/>
  <c r="P295" i="8"/>
  <c r="BI294" i="8"/>
  <c r="BH294" i="8"/>
  <c r="BG294" i="8"/>
  <c r="BF294" i="8"/>
  <c r="T294" i="8"/>
  <c r="R294" i="8"/>
  <c r="P294" i="8"/>
  <c r="BI293" i="8"/>
  <c r="BH293" i="8"/>
  <c r="BG293" i="8"/>
  <c r="BF293" i="8"/>
  <c r="T293" i="8"/>
  <c r="R293" i="8"/>
  <c r="P293" i="8"/>
  <c r="BI292" i="8"/>
  <c r="BH292" i="8"/>
  <c r="BG292" i="8"/>
  <c r="BF292" i="8"/>
  <c r="T292" i="8"/>
  <c r="R292" i="8"/>
  <c r="P292" i="8"/>
  <c r="BI291" i="8"/>
  <c r="BH291" i="8"/>
  <c r="BG291" i="8"/>
  <c r="BF291" i="8"/>
  <c r="T291" i="8"/>
  <c r="R291" i="8"/>
  <c r="P291" i="8"/>
  <c r="BI290" i="8"/>
  <c r="BH290" i="8"/>
  <c r="BG290" i="8"/>
  <c r="BF290" i="8"/>
  <c r="T290" i="8"/>
  <c r="R290" i="8"/>
  <c r="P290" i="8"/>
  <c r="BI289" i="8"/>
  <c r="BH289" i="8"/>
  <c r="BG289" i="8"/>
  <c r="BF289" i="8"/>
  <c r="T289" i="8"/>
  <c r="R289" i="8"/>
  <c r="P289" i="8"/>
  <c r="BI288" i="8"/>
  <c r="BH288" i="8"/>
  <c r="BG288" i="8"/>
  <c r="BF288" i="8"/>
  <c r="T288" i="8"/>
  <c r="R288" i="8"/>
  <c r="P288" i="8"/>
  <c r="BI287" i="8"/>
  <c r="BH287" i="8"/>
  <c r="BG287" i="8"/>
  <c r="BF287" i="8"/>
  <c r="T287" i="8"/>
  <c r="R287" i="8"/>
  <c r="P287" i="8"/>
  <c r="BI286" i="8"/>
  <c r="BH286" i="8"/>
  <c r="BG286" i="8"/>
  <c r="BF286" i="8"/>
  <c r="T286" i="8"/>
  <c r="R286" i="8"/>
  <c r="P286" i="8"/>
  <c r="BI285" i="8"/>
  <c r="BH285" i="8"/>
  <c r="BG285" i="8"/>
  <c r="BF285" i="8"/>
  <c r="T285" i="8"/>
  <c r="R285" i="8"/>
  <c r="P285" i="8"/>
  <c r="BI284" i="8"/>
  <c r="BH284" i="8"/>
  <c r="BG284" i="8"/>
  <c r="BF284" i="8"/>
  <c r="T284" i="8"/>
  <c r="R284" i="8"/>
  <c r="P284" i="8"/>
  <c r="BI283" i="8"/>
  <c r="BH283" i="8"/>
  <c r="BG283" i="8"/>
  <c r="BF283" i="8"/>
  <c r="T283" i="8"/>
  <c r="R283" i="8"/>
  <c r="P283" i="8"/>
  <c r="BI282" i="8"/>
  <c r="BH282" i="8"/>
  <c r="BG282" i="8"/>
  <c r="BF282" i="8"/>
  <c r="T282" i="8"/>
  <c r="R282" i="8"/>
  <c r="P282" i="8"/>
  <c r="BI281" i="8"/>
  <c r="BH281" i="8"/>
  <c r="BG281" i="8"/>
  <c r="BF281" i="8"/>
  <c r="T281" i="8"/>
  <c r="R281" i="8"/>
  <c r="P281" i="8"/>
  <c r="BI280" i="8"/>
  <c r="BH280" i="8"/>
  <c r="BG280" i="8"/>
  <c r="BF280" i="8"/>
  <c r="T280" i="8"/>
  <c r="R280" i="8"/>
  <c r="P280" i="8"/>
  <c r="BI279" i="8"/>
  <c r="BH279" i="8"/>
  <c r="BG279" i="8"/>
  <c r="BF279" i="8"/>
  <c r="T279" i="8"/>
  <c r="R279" i="8"/>
  <c r="P279" i="8"/>
  <c r="BI278" i="8"/>
  <c r="BH278" i="8"/>
  <c r="BG278" i="8"/>
  <c r="BF278" i="8"/>
  <c r="T278" i="8"/>
  <c r="R278" i="8"/>
  <c r="P278" i="8"/>
  <c r="BI277" i="8"/>
  <c r="BH277" i="8"/>
  <c r="BG277" i="8"/>
  <c r="BF277" i="8"/>
  <c r="T277" i="8"/>
  <c r="R277" i="8"/>
  <c r="P277" i="8"/>
  <c r="BI276" i="8"/>
  <c r="BH276" i="8"/>
  <c r="BG276" i="8"/>
  <c r="BF276" i="8"/>
  <c r="T276" i="8"/>
  <c r="R276" i="8"/>
  <c r="P276" i="8"/>
  <c r="BI275" i="8"/>
  <c r="BH275" i="8"/>
  <c r="BG275" i="8"/>
  <c r="BF275" i="8"/>
  <c r="T275" i="8"/>
  <c r="R275" i="8"/>
  <c r="P275" i="8"/>
  <c r="BI274" i="8"/>
  <c r="BH274" i="8"/>
  <c r="BG274" i="8"/>
  <c r="BF274" i="8"/>
  <c r="T274" i="8"/>
  <c r="R274" i="8"/>
  <c r="P274" i="8"/>
  <c r="BI272" i="8"/>
  <c r="BH272" i="8"/>
  <c r="BG272" i="8"/>
  <c r="BF272" i="8"/>
  <c r="T272" i="8"/>
  <c r="R272" i="8"/>
  <c r="P272" i="8"/>
  <c r="BI271" i="8"/>
  <c r="BH271" i="8"/>
  <c r="BG271" i="8"/>
  <c r="BF271" i="8"/>
  <c r="T271" i="8"/>
  <c r="R271" i="8"/>
  <c r="P271" i="8"/>
  <c r="BI270" i="8"/>
  <c r="BH270" i="8"/>
  <c r="BG270" i="8"/>
  <c r="BF270" i="8"/>
  <c r="T270" i="8"/>
  <c r="R270" i="8"/>
  <c r="P270" i="8"/>
  <c r="BI269" i="8"/>
  <c r="BH269" i="8"/>
  <c r="BG269" i="8"/>
  <c r="BF269" i="8"/>
  <c r="T269" i="8"/>
  <c r="R269" i="8"/>
  <c r="P269" i="8"/>
  <c r="BI268" i="8"/>
  <c r="BH268" i="8"/>
  <c r="BG268" i="8"/>
  <c r="BF268" i="8"/>
  <c r="T268" i="8"/>
  <c r="R268" i="8"/>
  <c r="P268" i="8"/>
  <c r="BI267" i="8"/>
  <c r="BH267" i="8"/>
  <c r="BG267" i="8"/>
  <c r="BF267" i="8"/>
  <c r="T267" i="8"/>
  <c r="R267" i="8"/>
  <c r="P267" i="8"/>
  <c r="BI266" i="8"/>
  <c r="BH266" i="8"/>
  <c r="BG266" i="8"/>
  <c r="BF266" i="8"/>
  <c r="T266" i="8"/>
  <c r="R266" i="8"/>
  <c r="P266" i="8"/>
  <c r="BI265" i="8"/>
  <c r="BH265" i="8"/>
  <c r="BG265" i="8"/>
  <c r="BF265" i="8"/>
  <c r="T265" i="8"/>
  <c r="R265" i="8"/>
  <c r="P265" i="8"/>
  <c r="BI264" i="8"/>
  <c r="BH264" i="8"/>
  <c r="BG264" i="8"/>
  <c r="BF264" i="8"/>
  <c r="T264" i="8"/>
  <c r="R264" i="8"/>
  <c r="P264" i="8"/>
  <c r="BI263" i="8"/>
  <c r="BH263" i="8"/>
  <c r="BG263" i="8"/>
  <c r="BF263" i="8"/>
  <c r="T263" i="8"/>
  <c r="R263" i="8"/>
  <c r="P263" i="8"/>
  <c r="BI262" i="8"/>
  <c r="BH262" i="8"/>
  <c r="BG262" i="8"/>
  <c r="BF262" i="8"/>
  <c r="T262" i="8"/>
  <c r="R262" i="8"/>
  <c r="P262" i="8"/>
  <c r="BI261" i="8"/>
  <c r="BH261" i="8"/>
  <c r="BG261" i="8"/>
  <c r="BF261" i="8"/>
  <c r="T261" i="8"/>
  <c r="R261" i="8"/>
  <c r="P261" i="8"/>
  <c r="BI260" i="8"/>
  <c r="BH260" i="8"/>
  <c r="BG260" i="8"/>
  <c r="BF260" i="8"/>
  <c r="T260" i="8"/>
  <c r="R260" i="8"/>
  <c r="P260" i="8"/>
  <c r="BI259" i="8"/>
  <c r="BH259" i="8"/>
  <c r="BG259" i="8"/>
  <c r="BF259" i="8"/>
  <c r="T259" i="8"/>
  <c r="R259" i="8"/>
  <c r="P259" i="8"/>
  <c r="BI258" i="8"/>
  <c r="BH258" i="8"/>
  <c r="BG258" i="8"/>
  <c r="BF258" i="8"/>
  <c r="T258" i="8"/>
  <c r="R258" i="8"/>
  <c r="P258" i="8"/>
  <c r="BI257" i="8"/>
  <c r="BH257" i="8"/>
  <c r="BG257" i="8"/>
  <c r="BF257" i="8"/>
  <c r="T257" i="8"/>
  <c r="R257" i="8"/>
  <c r="P257" i="8"/>
  <c r="BI256" i="8"/>
  <c r="BH256" i="8"/>
  <c r="BG256" i="8"/>
  <c r="BF256" i="8"/>
  <c r="T256" i="8"/>
  <c r="R256" i="8"/>
  <c r="P256" i="8"/>
  <c r="BI255" i="8"/>
  <c r="BH255" i="8"/>
  <c r="BG255" i="8"/>
  <c r="BF255" i="8"/>
  <c r="T255" i="8"/>
  <c r="R255" i="8"/>
  <c r="P255" i="8"/>
  <c r="BI254" i="8"/>
  <c r="BH254" i="8"/>
  <c r="BG254" i="8"/>
  <c r="BF254" i="8"/>
  <c r="T254" i="8"/>
  <c r="R254" i="8"/>
  <c r="P254" i="8"/>
  <c r="BI253" i="8"/>
  <c r="BH253" i="8"/>
  <c r="BG253" i="8"/>
  <c r="BF253" i="8"/>
  <c r="T253" i="8"/>
  <c r="R253" i="8"/>
  <c r="P253" i="8"/>
  <c r="BI252" i="8"/>
  <c r="BH252" i="8"/>
  <c r="BG252" i="8"/>
  <c r="BF252" i="8"/>
  <c r="T252" i="8"/>
  <c r="R252" i="8"/>
  <c r="P252" i="8"/>
  <c r="BI251" i="8"/>
  <c r="BH251" i="8"/>
  <c r="BG251" i="8"/>
  <c r="BF251" i="8"/>
  <c r="T251" i="8"/>
  <c r="R251" i="8"/>
  <c r="P251" i="8"/>
  <c r="BI250" i="8"/>
  <c r="BH250" i="8"/>
  <c r="BG250" i="8"/>
  <c r="BF250" i="8"/>
  <c r="T250" i="8"/>
  <c r="R250" i="8"/>
  <c r="P250" i="8"/>
  <c r="BI249" i="8"/>
  <c r="BH249" i="8"/>
  <c r="BG249" i="8"/>
  <c r="BF249" i="8"/>
  <c r="T249" i="8"/>
  <c r="R249" i="8"/>
  <c r="P249" i="8"/>
  <c r="BI248" i="8"/>
  <c r="BH248" i="8"/>
  <c r="BG248" i="8"/>
  <c r="BF248" i="8"/>
  <c r="T248" i="8"/>
  <c r="R248" i="8"/>
  <c r="P248" i="8"/>
  <c r="BI247" i="8"/>
  <c r="BH247" i="8"/>
  <c r="BG247" i="8"/>
  <c r="BF247" i="8"/>
  <c r="T247" i="8"/>
  <c r="R247" i="8"/>
  <c r="P247" i="8"/>
  <c r="BI246" i="8"/>
  <c r="BH246" i="8"/>
  <c r="BG246" i="8"/>
  <c r="BF246" i="8"/>
  <c r="T246" i="8"/>
  <c r="R246" i="8"/>
  <c r="P246" i="8"/>
  <c r="BI245" i="8"/>
  <c r="BH245" i="8"/>
  <c r="BG245" i="8"/>
  <c r="BF245" i="8"/>
  <c r="T245" i="8"/>
  <c r="R245" i="8"/>
  <c r="P245" i="8"/>
  <c r="BI244" i="8"/>
  <c r="BH244" i="8"/>
  <c r="BG244" i="8"/>
  <c r="BF244" i="8"/>
  <c r="T244" i="8"/>
  <c r="R244" i="8"/>
  <c r="P244" i="8"/>
  <c r="BI243" i="8"/>
  <c r="BH243" i="8"/>
  <c r="BG243" i="8"/>
  <c r="BF243" i="8"/>
  <c r="T243" i="8"/>
  <c r="R243" i="8"/>
  <c r="P243" i="8"/>
  <c r="BI242" i="8"/>
  <c r="BH242" i="8"/>
  <c r="BG242" i="8"/>
  <c r="BF242" i="8"/>
  <c r="T242" i="8"/>
  <c r="R242" i="8"/>
  <c r="P242" i="8"/>
  <c r="BI241" i="8"/>
  <c r="BH241" i="8"/>
  <c r="BG241" i="8"/>
  <c r="BF241" i="8"/>
  <c r="T241" i="8"/>
  <c r="R241" i="8"/>
  <c r="P241" i="8"/>
  <c r="BI240" i="8"/>
  <c r="BH240" i="8"/>
  <c r="BG240" i="8"/>
  <c r="BF240" i="8"/>
  <c r="T240" i="8"/>
  <c r="R240" i="8"/>
  <c r="P240" i="8"/>
  <c r="BI239" i="8"/>
  <c r="BH239" i="8"/>
  <c r="BG239" i="8"/>
  <c r="BF239" i="8"/>
  <c r="T239" i="8"/>
  <c r="R239" i="8"/>
  <c r="P239" i="8"/>
  <c r="BI238" i="8"/>
  <c r="BH238" i="8"/>
  <c r="BG238" i="8"/>
  <c r="BF238" i="8"/>
  <c r="T238" i="8"/>
  <c r="R238" i="8"/>
  <c r="P238" i="8"/>
  <c r="BI237" i="8"/>
  <c r="BH237" i="8"/>
  <c r="BG237" i="8"/>
  <c r="BF237" i="8"/>
  <c r="T237" i="8"/>
  <c r="R237" i="8"/>
  <c r="P237" i="8"/>
  <c r="BI236" i="8"/>
  <c r="BH236" i="8"/>
  <c r="BG236" i="8"/>
  <c r="BF236" i="8"/>
  <c r="T236" i="8"/>
  <c r="R236" i="8"/>
  <c r="P236" i="8"/>
  <c r="BI235" i="8"/>
  <c r="BH235" i="8"/>
  <c r="BG235" i="8"/>
  <c r="BF235" i="8"/>
  <c r="T235" i="8"/>
  <c r="R235" i="8"/>
  <c r="P235" i="8"/>
  <c r="BI234" i="8"/>
  <c r="BH234" i="8"/>
  <c r="BG234" i="8"/>
  <c r="BF234" i="8"/>
  <c r="T234" i="8"/>
  <c r="R234" i="8"/>
  <c r="P234" i="8"/>
  <c r="BI233" i="8"/>
  <c r="BH233" i="8"/>
  <c r="BG233" i="8"/>
  <c r="BF233" i="8"/>
  <c r="T233" i="8"/>
  <c r="R233" i="8"/>
  <c r="P233" i="8"/>
  <c r="BI232" i="8"/>
  <c r="BH232" i="8"/>
  <c r="BG232" i="8"/>
  <c r="BF232" i="8"/>
  <c r="T232" i="8"/>
  <c r="R232" i="8"/>
  <c r="P232" i="8"/>
  <c r="BI231" i="8"/>
  <c r="BH231" i="8"/>
  <c r="BG231" i="8"/>
  <c r="BF231" i="8"/>
  <c r="T231" i="8"/>
  <c r="R231" i="8"/>
  <c r="P231" i="8"/>
  <c r="BI230" i="8"/>
  <c r="BH230" i="8"/>
  <c r="BG230" i="8"/>
  <c r="BF230" i="8"/>
  <c r="T230" i="8"/>
  <c r="R230" i="8"/>
  <c r="P230" i="8"/>
  <c r="BI228" i="8"/>
  <c r="BH228" i="8"/>
  <c r="BG228" i="8"/>
  <c r="BF228" i="8"/>
  <c r="T228" i="8"/>
  <c r="R228" i="8"/>
  <c r="P228" i="8"/>
  <c r="BI227" i="8"/>
  <c r="BH227" i="8"/>
  <c r="BG227" i="8"/>
  <c r="BF227" i="8"/>
  <c r="T227" i="8"/>
  <c r="R227" i="8"/>
  <c r="P227" i="8"/>
  <c r="BI226" i="8"/>
  <c r="BH226" i="8"/>
  <c r="BG226" i="8"/>
  <c r="BF226" i="8"/>
  <c r="T226" i="8"/>
  <c r="R226" i="8"/>
  <c r="P226" i="8"/>
  <c r="BI225" i="8"/>
  <c r="BH225" i="8"/>
  <c r="BG225" i="8"/>
  <c r="BF225" i="8"/>
  <c r="T225" i="8"/>
  <c r="R225" i="8"/>
  <c r="P225" i="8"/>
  <c r="BI224" i="8"/>
  <c r="BH224" i="8"/>
  <c r="BG224" i="8"/>
  <c r="BF224" i="8"/>
  <c r="T224" i="8"/>
  <c r="R224" i="8"/>
  <c r="P224" i="8"/>
  <c r="BI223" i="8"/>
  <c r="BH223" i="8"/>
  <c r="BG223" i="8"/>
  <c r="BF223" i="8"/>
  <c r="T223" i="8"/>
  <c r="R223" i="8"/>
  <c r="P223" i="8"/>
  <c r="BI222" i="8"/>
  <c r="BH222" i="8"/>
  <c r="BG222" i="8"/>
  <c r="BF222" i="8"/>
  <c r="T222" i="8"/>
  <c r="R222" i="8"/>
  <c r="P222" i="8"/>
  <c r="BI221" i="8"/>
  <c r="BH221" i="8"/>
  <c r="BG221" i="8"/>
  <c r="BF221" i="8"/>
  <c r="T221" i="8"/>
  <c r="R221" i="8"/>
  <c r="P221" i="8"/>
  <c r="BI220" i="8"/>
  <c r="BH220" i="8"/>
  <c r="BG220" i="8"/>
  <c r="BF220" i="8"/>
  <c r="T220" i="8"/>
  <c r="R220" i="8"/>
  <c r="P220" i="8"/>
  <c r="BI219" i="8"/>
  <c r="BH219" i="8"/>
  <c r="BG219" i="8"/>
  <c r="BF219" i="8"/>
  <c r="T219" i="8"/>
  <c r="R219" i="8"/>
  <c r="P219" i="8"/>
  <c r="BI218" i="8"/>
  <c r="BH218" i="8"/>
  <c r="BG218" i="8"/>
  <c r="BF218" i="8"/>
  <c r="T218" i="8"/>
  <c r="R218" i="8"/>
  <c r="P218" i="8"/>
  <c r="BI217" i="8"/>
  <c r="BH217" i="8"/>
  <c r="BG217" i="8"/>
  <c r="BF217" i="8"/>
  <c r="T217" i="8"/>
  <c r="R217" i="8"/>
  <c r="P217" i="8"/>
  <c r="BI216" i="8"/>
  <c r="BH216" i="8"/>
  <c r="BG216" i="8"/>
  <c r="BF216" i="8"/>
  <c r="T216" i="8"/>
  <c r="R216" i="8"/>
  <c r="P216" i="8"/>
  <c r="BI215" i="8"/>
  <c r="BH215" i="8"/>
  <c r="BG215" i="8"/>
  <c r="BF215" i="8"/>
  <c r="T215" i="8"/>
  <c r="R215" i="8"/>
  <c r="P215" i="8"/>
  <c r="BI214" i="8"/>
  <c r="BH214" i="8"/>
  <c r="BG214" i="8"/>
  <c r="BF214" i="8"/>
  <c r="T214" i="8"/>
  <c r="R214" i="8"/>
  <c r="P214" i="8"/>
  <c r="BI213" i="8"/>
  <c r="BH213" i="8"/>
  <c r="BG213" i="8"/>
  <c r="BF213" i="8"/>
  <c r="T213" i="8"/>
  <c r="R213" i="8"/>
  <c r="P213" i="8"/>
  <c r="BI212" i="8"/>
  <c r="BH212" i="8"/>
  <c r="BG212" i="8"/>
  <c r="BF212" i="8"/>
  <c r="T212" i="8"/>
  <c r="R212" i="8"/>
  <c r="P212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9" i="8"/>
  <c r="BH209" i="8"/>
  <c r="BG209" i="8"/>
  <c r="BF209" i="8"/>
  <c r="T209" i="8"/>
  <c r="R209" i="8"/>
  <c r="P209" i="8"/>
  <c r="BI208" i="8"/>
  <c r="BH208" i="8"/>
  <c r="BG208" i="8"/>
  <c r="BF208" i="8"/>
  <c r="T208" i="8"/>
  <c r="R208" i="8"/>
  <c r="P208" i="8"/>
  <c r="BI207" i="8"/>
  <c r="BH207" i="8"/>
  <c r="BG207" i="8"/>
  <c r="BF207" i="8"/>
  <c r="T207" i="8"/>
  <c r="R207" i="8"/>
  <c r="P207" i="8"/>
  <c r="BI206" i="8"/>
  <c r="BH206" i="8"/>
  <c r="BG206" i="8"/>
  <c r="BF206" i="8"/>
  <c r="T206" i="8"/>
  <c r="R206" i="8"/>
  <c r="P206" i="8"/>
  <c r="BI205" i="8"/>
  <c r="BH205" i="8"/>
  <c r="BG205" i="8"/>
  <c r="BF205" i="8"/>
  <c r="T205" i="8"/>
  <c r="R205" i="8"/>
  <c r="P205" i="8"/>
  <c r="BI204" i="8"/>
  <c r="BH204" i="8"/>
  <c r="BG204" i="8"/>
  <c r="BF204" i="8"/>
  <c r="T204" i="8"/>
  <c r="R204" i="8"/>
  <c r="P204" i="8"/>
  <c r="BI203" i="8"/>
  <c r="BH203" i="8"/>
  <c r="BG203" i="8"/>
  <c r="BF203" i="8"/>
  <c r="T203" i="8"/>
  <c r="R203" i="8"/>
  <c r="P203" i="8"/>
  <c r="BI202" i="8"/>
  <c r="BH202" i="8"/>
  <c r="BG202" i="8"/>
  <c r="BF202" i="8"/>
  <c r="T202" i="8"/>
  <c r="R202" i="8"/>
  <c r="P202" i="8"/>
  <c r="BI201" i="8"/>
  <c r="BH201" i="8"/>
  <c r="BG201" i="8"/>
  <c r="BF201" i="8"/>
  <c r="T201" i="8"/>
  <c r="R201" i="8"/>
  <c r="P201" i="8"/>
  <c r="BI200" i="8"/>
  <c r="BH200" i="8"/>
  <c r="BG200" i="8"/>
  <c r="BF200" i="8"/>
  <c r="T200" i="8"/>
  <c r="R200" i="8"/>
  <c r="P200" i="8"/>
  <c r="BI199" i="8"/>
  <c r="BH199" i="8"/>
  <c r="BG199" i="8"/>
  <c r="BF199" i="8"/>
  <c r="T199" i="8"/>
  <c r="R199" i="8"/>
  <c r="P199" i="8"/>
  <c r="BI198" i="8"/>
  <c r="BH198" i="8"/>
  <c r="BG198" i="8"/>
  <c r="BF198" i="8"/>
  <c r="T198" i="8"/>
  <c r="R198" i="8"/>
  <c r="P198" i="8"/>
  <c r="BI197" i="8"/>
  <c r="BH197" i="8"/>
  <c r="BG197" i="8"/>
  <c r="BF197" i="8"/>
  <c r="T197" i="8"/>
  <c r="R197" i="8"/>
  <c r="P197" i="8"/>
  <c r="BI196" i="8"/>
  <c r="BH196" i="8"/>
  <c r="BG196" i="8"/>
  <c r="BF196" i="8"/>
  <c r="T196" i="8"/>
  <c r="R196" i="8"/>
  <c r="P196" i="8"/>
  <c r="BI195" i="8"/>
  <c r="BH195" i="8"/>
  <c r="BG195" i="8"/>
  <c r="BF195" i="8"/>
  <c r="T195" i="8"/>
  <c r="R195" i="8"/>
  <c r="P195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8" i="8"/>
  <c r="BH188" i="8"/>
  <c r="BG188" i="8"/>
  <c r="BF188" i="8"/>
  <c r="T188" i="8"/>
  <c r="R188" i="8"/>
  <c r="P188" i="8"/>
  <c r="BI187" i="8"/>
  <c r="BH187" i="8"/>
  <c r="BG187" i="8"/>
  <c r="BF187" i="8"/>
  <c r="T187" i="8"/>
  <c r="R187" i="8"/>
  <c r="P187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4" i="8"/>
  <c r="BH184" i="8"/>
  <c r="BG184" i="8"/>
  <c r="BF184" i="8"/>
  <c r="T184" i="8"/>
  <c r="R184" i="8"/>
  <c r="P184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81" i="8"/>
  <c r="BH181" i="8"/>
  <c r="BG181" i="8"/>
  <c r="BF181" i="8"/>
  <c r="T181" i="8"/>
  <c r="R181" i="8"/>
  <c r="P181" i="8"/>
  <c r="BI180" i="8"/>
  <c r="BH180" i="8"/>
  <c r="BG180" i="8"/>
  <c r="BF180" i="8"/>
  <c r="T180" i="8"/>
  <c r="R180" i="8"/>
  <c r="P180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2" i="8"/>
  <c r="BH172" i="8"/>
  <c r="BG172" i="8"/>
  <c r="BF172" i="8"/>
  <c r="T172" i="8"/>
  <c r="R172" i="8"/>
  <c r="P172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9" i="8"/>
  <c r="BH169" i="8"/>
  <c r="BG169" i="8"/>
  <c r="BF169" i="8"/>
  <c r="T169" i="8"/>
  <c r="R169" i="8"/>
  <c r="P169" i="8"/>
  <c r="BI168" i="8"/>
  <c r="BH168" i="8"/>
  <c r="BG168" i="8"/>
  <c r="BF168" i="8"/>
  <c r="T168" i="8"/>
  <c r="R168" i="8"/>
  <c r="P168" i="8"/>
  <c r="BI167" i="8"/>
  <c r="BH167" i="8"/>
  <c r="BG167" i="8"/>
  <c r="BF167" i="8"/>
  <c r="T167" i="8"/>
  <c r="R167" i="8"/>
  <c r="P167" i="8"/>
  <c r="BI165" i="8"/>
  <c r="BH165" i="8"/>
  <c r="BG165" i="8"/>
  <c r="BF165" i="8"/>
  <c r="T165" i="8"/>
  <c r="R165" i="8"/>
  <c r="P165" i="8"/>
  <c r="BI164" i="8"/>
  <c r="BH164" i="8"/>
  <c r="BG164" i="8"/>
  <c r="BF164" i="8"/>
  <c r="T164" i="8"/>
  <c r="R164" i="8"/>
  <c r="P164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60" i="8"/>
  <c r="BH160" i="8"/>
  <c r="BG160" i="8"/>
  <c r="BF160" i="8"/>
  <c r="T160" i="8"/>
  <c r="R160" i="8"/>
  <c r="P160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7" i="8"/>
  <c r="BH157" i="8"/>
  <c r="BG157" i="8"/>
  <c r="BF157" i="8"/>
  <c r="T157" i="8"/>
  <c r="R157" i="8"/>
  <c r="P157" i="8"/>
  <c r="BI156" i="8"/>
  <c r="BH156" i="8"/>
  <c r="BG156" i="8"/>
  <c r="BF156" i="8"/>
  <c r="T156" i="8"/>
  <c r="R156" i="8"/>
  <c r="P156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2" i="8"/>
  <c r="BH152" i="8"/>
  <c r="BG152" i="8"/>
  <c r="BF152" i="8"/>
  <c r="T152" i="8"/>
  <c r="R152" i="8"/>
  <c r="P152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T148" i="8"/>
  <c r="R149" i="8"/>
  <c r="R148" i="8"/>
  <c r="P149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J124" i="8"/>
  <c r="J123" i="8"/>
  <c r="F123" i="8"/>
  <c r="F121" i="8"/>
  <c r="E119" i="8"/>
  <c r="J92" i="8"/>
  <c r="J91" i="8"/>
  <c r="F91" i="8"/>
  <c r="F89" i="8"/>
  <c r="E87" i="8"/>
  <c r="J18" i="8"/>
  <c r="E18" i="8"/>
  <c r="F124" i="8" s="1"/>
  <c r="J17" i="8"/>
  <c r="J12" i="8"/>
  <c r="J121" i="8"/>
  <c r="E7" i="8"/>
  <c r="E85" i="8"/>
  <c r="J37" i="7"/>
  <c r="J36" i="7"/>
  <c r="AY100" i="1" s="1"/>
  <c r="J35" i="7"/>
  <c r="AX100" i="1" s="1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 s="1"/>
  <c r="J17" i="7"/>
  <c r="J12" i="7"/>
  <c r="J116" i="7"/>
  <c r="E7" i="7"/>
  <c r="E112" i="7"/>
  <c r="J37" i="6"/>
  <c r="J36" i="6"/>
  <c r="AY99" i="1" s="1"/>
  <c r="J35" i="6"/>
  <c r="AX99" i="1" s="1"/>
  <c r="BI315" i="6"/>
  <c r="BH315" i="6"/>
  <c r="BG315" i="6"/>
  <c r="BF315" i="6"/>
  <c r="T315" i="6"/>
  <c r="T314" i="6" s="1"/>
  <c r="R315" i="6"/>
  <c r="R314" i="6" s="1"/>
  <c r="P315" i="6"/>
  <c r="P314" i="6" s="1"/>
  <c r="BI311" i="6"/>
  <c r="BH311" i="6"/>
  <c r="BG311" i="6"/>
  <c r="BF311" i="6"/>
  <c r="T311" i="6"/>
  <c r="R311" i="6"/>
  <c r="P311" i="6"/>
  <c r="BI308" i="6"/>
  <c r="BH308" i="6"/>
  <c r="BG308" i="6"/>
  <c r="BF308" i="6"/>
  <c r="T308" i="6"/>
  <c r="R308" i="6"/>
  <c r="P308" i="6"/>
  <c r="BI305" i="6"/>
  <c r="BH305" i="6"/>
  <c r="BG305" i="6"/>
  <c r="BF305" i="6"/>
  <c r="T305" i="6"/>
  <c r="R305" i="6"/>
  <c r="P305" i="6"/>
  <c r="BI302" i="6"/>
  <c r="BH302" i="6"/>
  <c r="BG302" i="6"/>
  <c r="BF302" i="6"/>
  <c r="T302" i="6"/>
  <c r="R302" i="6"/>
  <c r="P302" i="6"/>
  <c r="BI301" i="6"/>
  <c r="BH301" i="6"/>
  <c r="BG301" i="6"/>
  <c r="BF301" i="6"/>
  <c r="T301" i="6"/>
  <c r="R301" i="6"/>
  <c r="P301" i="6"/>
  <c r="BI300" i="6"/>
  <c r="BH300" i="6"/>
  <c r="BG300" i="6"/>
  <c r="BF300" i="6"/>
  <c r="T300" i="6"/>
  <c r="R300" i="6"/>
  <c r="P300" i="6"/>
  <c r="BI298" i="6"/>
  <c r="BH298" i="6"/>
  <c r="BG298" i="6"/>
  <c r="BF298" i="6"/>
  <c r="T298" i="6"/>
  <c r="R298" i="6"/>
  <c r="P298" i="6"/>
  <c r="BI297" i="6"/>
  <c r="BH297" i="6"/>
  <c r="BG297" i="6"/>
  <c r="BF297" i="6"/>
  <c r="T297" i="6"/>
  <c r="R297" i="6"/>
  <c r="P297" i="6"/>
  <c r="BI294" i="6"/>
  <c r="BH294" i="6"/>
  <c r="BG294" i="6"/>
  <c r="BF294" i="6"/>
  <c r="T294" i="6"/>
  <c r="R294" i="6"/>
  <c r="P294" i="6"/>
  <c r="BI291" i="6"/>
  <c r="BH291" i="6"/>
  <c r="BG291" i="6"/>
  <c r="BF291" i="6"/>
  <c r="T291" i="6"/>
  <c r="R291" i="6"/>
  <c r="P291" i="6"/>
  <c r="BI287" i="6"/>
  <c r="BH287" i="6"/>
  <c r="BG287" i="6"/>
  <c r="BF287" i="6"/>
  <c r="T287" i="6"/>
  <c r="R287" i="6"/>
  <c r="P287" i="6"/>
  <c r="BI284" i="6"/>
  <c r="BH284" i="6"/>
  <c r="BG284" i="6"/>
  <c r="BF284" i="6"/>
  <c r="T284" i="6"/>
  <c r="R284" i="6"/>
  <c r="P284" i="6"/>
  <c r="BI281" i="6"/>
  <c r="BH281" i="6"/>
  <c r="BG281" i="6"/>
  <c r="BF281" i="6"/>
  <c r="T281" i="6"/>
  <c r="R281" i="6"/>
  <c r="P281" i="6"/>
  <c r="BI278" i="6"/>
  <c r="BH278" i="6"/>
  <c r="BG278" i="6"/>
  <c r="BF278" i="6"/>
  <c r="T278" i="6"/>
  <c r="R278" i="6"/>
  <c r="P278" i="6"/>
  <c r="BI277" i="6"/>
  <c r="BH277" i="6"/>
  <c r="BG277" i="6"/>
  <c r="BF277" i="6"/>
  <c r="T277" i="6"/>
  <c r="R277" i="6"/>
  <c r="P277" i="6"/>
  <c r="BI276" i="6"/>
  <c r="BH276" i="6"/>
  <c r="BG276" i="6"/>
  <c r="BF276" i="6"/>
  <c r="T276" i="6"/>
  <c r="R276" i="6"/>
  <c r="P276" i="6"/>
  <c r="BI275" i="6"/>
  <c r="BH275" i="6"/>
  <c r="BG275" i="6"/>
  <c r="BF275" i="6"/>
  <c r="T275" i="6"/>
  <c r="R275" i="6"/>
  <c r="P275" i="6"/>
  <c r="BI272" i="6"/>
  <c r="BH272" i="6"/>
  <c r="BG272" i="6"/>
  <c r="BF272" i="6"/>
  <c r="T272" i="6"/>
  <c r="R272" i="6"/>
  <c r="P272" i="6"/>
  <c r="BI271" i="6"/>
  <c r="BH271" i="6"/>
  <c r="BG271" i="6"/>
  <c r="BF271" i="6"/>
  <c r="T271" i="6"/>
  <c r="R271" i="6"/>
  <c r="P271" i="6"/>
  <c r="BI267" i="6"/>
  <c r="BH267" i="6"/>
  <c r="BG267" i="6"/>
  <c r="BF267" i="6"/>
  <c r="T267" i="6"/>
  <c r="R267" i="6"/>
  <c r="P267" i="6"/>
  <c r="BI263" i="6"/>
  <c r="BH263" i="6"/>
  <c r="BG263" i="6"/>
  <c r="BF263" i="6"/>
  <c r="T263" i="6"/>
  <c r="R263" i="6"/>
  <c r="P263" i="6"/>
  <c r="BI255" i="6"/>
  <c r="BH255" i="6"/>
  <c r="BG255" i="6"/>
  <c r="BF255" i="6"/>
  <c r="T255" i="6"/>
  <c r="R255" i="6"/>
  <c r="P255" i="6"/>
  <c r="BI250" i="6"/>
  <c r="BH250" i="6"/>
  <c r="BG250" i="6"/>
  <c r="BF250" i="6"/>
  <c r="T250" i="6"/>
  <c r="T249" i="6" s="1"/>
  <c r="R250" i="6"/>
  <c r="R249" i="6" s="1"/>
  <c r="P250" i="6"/>
  <c r="P249" i="6" s="1"/>
  <c r="BI245" i="6"/>
  <c r="BH245" i="6"/>
  <c r="BG245" i="6"/>
  <c r="BF245" i="6"/>
  <c r="T245" i="6"/>
  <c r="R245" i="6"/>
  <c r="P245" i="6"/>
  <c r="BI242" i="6"/>
  <c r="BH242" i="6"/>
  <c r="BG242" i="6"/>
  <c r="BF242" i="6"/>
  <c r="T242" i="6"/>
  <c r="R242" i="6"/>
  <c r="P242" i="6"/>
  <c r="BI239" i="6"/>
  <c r="BH239" i="6"/>
  <c r="BG239" i="6"/>
  <c r="BF239" i="6"/>
  <c r="T239" i="6"/>
  <c r="R239" i="6"/>
  <c r="P239" i="6"/>
  <c r="BI236" i="6"/>
  <c r="BH236" i="6"/>
  <c r="BG236" i="6"/>
  <c r="BF236" i="6"/>
  <c r="T236" i="6"/>
  <c r="R236" i="6"/>
  <c r="P236" i="6"/>
  <c r="BI228" i="6"/>
  <c r="BH228" i="6"/>
  <c r="BG228" i="6"/>
  <c r="BF228" i="6"/>
  <c r="T228" i="6"/>
  <c r="R228" i="6"/>
  <c r="P228" i="6"/>
  <c r="BI224" i="6"/>
  <c r="BH224" i="6"/>
  <c r="BG224" i="6"/>
  <c r="BF224" i="6"/>
  <c r="T224" i="6"/>
  <c r="R224" i="6"/>
  <c r="P224" i="6"/>
  <c r="BI221" i="6"/>
  <c r="BH221" i="6"/>
  <c r="BG221" i="6"/>
  <c r="BF221" i="6"/>
  <c r="T221" i="6"/>
  <c r="R221" i="6"/>
  <c r="P221" i="6"/>
  <c r="BI215" i="6"/>
  <c r="BH215" i="6"/>
  <c r="BG215" i="6"/>
  <c r="BF215" i="6"/>
  <c r="T215" i="6"/>
  <c r="R215" i="6"/>
  <c r="P215" i="6"/>
  <c r="BI208" i="6"/>
  <c r="BH208" i="6"/>
  <c r="BG208" i="6"/>
  <c r="BF208" i="6"/>
  <c r="T208" i="6"/>
  <c r="R208" i="6"/>
  <c r="P208" i="6"/>
  <c r="BI199" i="6"/>
  <c r="BH199" i="6"/>
  <c r="BG199" i="6"/>
  <c r="BF199" i="6"/>
  <c r="T199" i="6"/>
  <c r="R199" i="6"/>
  <c r="P199" i="6"/>
  <c r="BI190" i="6"/>
  <c r="BH190" i="6"/>
  <c r="BG190" i="6"/>
  <c r="BF190" i="6"/>
  <c r="T190" i="6"/>
  <c r="R190" i="6"/>
  <c r="P190" i="6"/>
  <c r="BI176" i="6"/>
  <c r="BH176" i="6"/>
  <c r="BG176" i="6"/>
  <c r="BF176" i="6"/>
  <c r="T176" i="6"/>
  <c r="R176" i="6"/>
  <c r="P176" i="6"/>
  <c r="BI173" i="6"/>
  <c r="BH173" i="6"/>
  <c r="BG173" i="6"/>
  <c r="BF173" i="6"/>
  <c r="T173" i="6"/>
  <c r="R173" i="6"/>
  <c r="P173" i="6"/>
  <c r="BI167" i="6"/>
  <c r="BH167" i="6"/>
  <c r="BG167" i="6"/>
  <c r="BF167" i="6"/>
  <c r="T167" i="6"/>
  <c r="R167" i="6"/>
  <c r="P167" i="6"/>
  <c r="BI163" i="6"/>
  <c r="BH163" i="6"/>
  <c r="BG163" i="6"/>
  <c r="BF163" i="6"/>
  <c r="T163" i="6"/>
  <c r="R163" i="6"/>
  <c r="P163" i="6"/>
  <c r="BI148" i="6"/>
  <c r="BH148" i="6"/>
  <c r="BG148" i="6"/>
  <c r="BF148" i="6"/>
  <c r="T148" i="6"/>
  <c r="R148" i="6"/>
  <c r="P148" i="6"/>
  <c r="BI144" i="6"/>
  <c r="BH144" i="6"/>
  <c r="BG144" i="6"/>
  <c r="BF144" i="6"/>
  <c r="T144" i="6"/>
  <c r="R144" i="6"/>
  <c r="P144" i="6"/>
  <c r="BI140" i="6"/>
  <c r="BH140" i="6"/>
  <c r="BG140" i="6"/>
  <c r="BF140" i="6"/>
  <c r="T140" i="6"/>
  <c r="R140" i="6"/>
  <c r="P140" i="6"/>
  <c r="BI134" i="6"/>
  <c r="BH134" i="6"/>
  <c r="BG134" i="6"/>
  <c r="BF134" i="6"/>
  <c r="T134" i="6"/>
  <c r="R134" i="6"/>
  <c r="P134" i="6"/>
  <c r="BI130" i="6"/>
  <c r="BH130" i="6"/>
  <c r="BG130" i="6"/>
  <c r="BF130" i="6"/>
  <c r="T130" i="6"/>
  <c r="R130" i="6"/>
  <c r="P130" i="6"/>
  <c r="BI126" i="6"/>
  <c r="BH126" i="6"/>
  <c r="BG126" i="6"/>
  <c r="BF126" i="6"/>
  <c r="T126" i="6"/>
  <c r="R126" i="6"/>
  <c r="P126" i="6"/>
  <c r="J120" i="6"/>
  <c r="J119" i="6"/>
  <c r="F119" i="6"/>
  <c r="F117" i="6"/>
  <c r="E115" i="6"/>
  <c r="J92" i="6"/>
  <c r="J91" i="6"/>
  <c r="F91" i="6"/>
  <c r="F89" i="6"/>
  <c r="E87" i="6"/>
  <c r="J18" i="6"/>
  <c r="E18" i="6"/>
  <c r="F120" i="6" s="1"/>
  <c r="J17" i="6"/>
  <c r="J12" i="6"/>
  <c r="J89" i="6" s="1"/>
  <c r="E7" i="6"/>
  <c r="E113" i="6"/>
  <c r="J37" i="5"/>
  <c r="J36" i="5"/>
  <c r="AY98" i="1" s="1"/>
  <c r="J35" i="5"/>
  <c r="AX98" i="1"/>
  <c r="BI731" i="5"/>
  <c r="BH731" i="5"/>
  <c r="BG731" i="5"/>
  <c r="BF731" i="5"/>
  <c r="T731" i="5"/>
  <c r="R731" i="5"/>
  <c r="P731" i="5"/>
  <c r="BI727" i="5"/>
  <c r="BH727" i="5"/>
  <c r="BG727" i="5"/>
  <c r="BF727" i="5"/>
  <c r="T727" i="5"/>
  <c r="R727" i="5"/>
  <c r="P727" i="5"/>
  <c r="BI726" i="5"/>
  <c r="BH726" i="5"/>
  <c r="BG726" i="5"/>
  <c r="BF726" i="5"/>
  <c r="T726" i="5"/>
  <c r="R726" i="5"/>
  <c r="P726" i="5"/>
  <c r="BI725" i="5"/>
  <c r="BH725" i="5"/>
  <c r="BG725" i="5"/>
  <c r="BF725" i="5"/>
  <c r="T725" i="5"/>
  <c r="R725" i="5"/>
  <c r="P725" i="5"/>
  <c r="BI724" i="5"/>
  <c r="BH724" i="5"/>
  <c r="BG724" i="5"/>
  <c r="BF724" i="5"/>
  <c r="T724" i="5"/>
  <c r="R724" i="5"/>
  <c r="P724" i="5"/>
  <c r="BI723" i="5"/>
  <c r="BH723" i="5"/>
  <c r="BG723" i="5"/>
  <c r="BF723" i="5"/>
  <c r="T723" i="5"/>
  <c r="R723" i="5"/>
  <c r="P723" i="5"/>
  <c r="BI722" i="5"/>
  <c r="BH722" i="5"/>
  <c r="BG722" i="5"/>
  <c r="BF722" i="5"/>
  <c r="T722" i="5"/>
  <c r="R722" i="5"/>
  <c r="P722" i="5"/>
  <c r="BI721" i="5"/>
  <c r="BH721" i="5"/>
  <c r="BG721" i="5"/>
  <c r="BF721" i="5"/>
  <c r="T721" i="5"/>
  <c r="R721" i="5"/>
  <c r="P721" i="5"/>
  <c r="BI720" i="5"/>
  <c r="BH720" i="5"/>
  <c r="BG720" i="5"/>
  <c r="BF720" i="5"/>
  <c r="T720" i="5"/>
  <c r="R720" i="5"/>
  <c r="P720" i="5"/>
  <c r="BI719" i="5"/>
  <c r="BH719" i="5"/>
  <c r="BG719" i="5"/>
  <c r="BF719" i="5"/>
  <c r="T719" i="5"/>
  <c r="R719" i="5"/>
  <c r="P719" i="5"/>
  <c r="BI718" i="5"/>
  <c r="BH718" i="5"/>
  <c r="BG718" i="5"/>
  <c r="BF718" i="5"/>
  <c r="T718" i="5"/>
  <c r="R718" i="5"/>
  <c r="P718" i="5"/>
  <c r="BI717" i="5"/>
  <c r="BH717" i="5"/>
  <c r="BG717" i="5"/>
  <c r="BF717" i="5"/>
  <c r="T717" i="5"/>
  <c r="R717" i="5"/>
  <c r="P717" i="5"/>
  <c r="BI716" i="5"/>
  <c r="BH716" i="5"/>
  <c r="BG716" i="5"/>
  <c r="BF716" i="5"/>
  <c r="T716" i="5"/>
  <c r="R716" i="5"/>
  <c r="P716" i="5"/>
  <c r="BI715" i="5"/>
  <c r="BH715" i="5"/>
  <c r="BG715" i="5"/>
  <c r="BF715" i="5"/>
  <c r="T715" i="5"/>
  <c r="R715" i="5"/>
  <c r="P715" i="5"/>
  <c r="BI714" i="5"/>
  <c r="BH714" i="5"/>
  <c r="BG714" i="5"/>
  <c r="BF714" i="5"/>
  <c r="T714" i="5"/>
  <c r="R714" i="5"/>
  <c r="P714" i="5"/>
  <c r="BI712" i="5"/>
  <c r="BH712" i="5"/>
  <c r="BG712" i="5"/>
  <c r="BF712" i="5"/>
  <c r="T712" i="5"/>
  <c r="R712" i="5"/>
  <c r="P712" i="5"/>
  <c r="BI711" i="5"/>
  <c r="BH711" i="5"/>
  <c r="BG711" i="5"/>
  <c r="BF711" i="5"/>
  <c r="T711" i="5"/>
  <c r="R711" i="5"/>
  <c r="P711" i="5"/>
  <c r="BI710" i="5"/>
  <c r="BH710" i="5"/>
  <c r="BG710" i="5"/>
  <c r="BF710" i="5"/>
  <c r="T710" i="5"/>
  <c r="R710" i="5"/>
  <c r="P710" i="5"/>
  <c r="BI703" i="5"/>
  <c r="BH703" i="5"/>
  <c r="BG703" i="5"/>
  <c r="BF703" i="5"/>
  <c r="T703" i="5"/>
  <c r="T702" i="5"/>
  <c r="R703" i="5"/>
  <c r="R702" i="5" s="1"/>
  <c r="P703" i="5"/>
  <c r="P702" i="5"/>
  <c r="BI700" i="5"/>
  <c r="BH700" i="5"/>
  <c r="BG700" i="5"/>
  <c r="BF700" i="5"/>
  <c r="T700" i="5"/>
  <c r="R700" i="5"/>
  <c r="P700" i="5"/>
  <c r="BI697" i="5"/>
  <c r="BH697" i="5"/>
  <c r="BG697" i="5"/>
  <c r="BF697" i="5"/>
  <c r="T697" i="5"/>
  <c r="R697" i="5"/>
  <c r="P697" i="5"/>
  <c r="BI694" i="5"/>
  <c r="BH694" i="5"/>
  <c r="BG694" i="5"/>
  <c r="BF694" i="5"/>
  <c r="T694" i="5"/>
  <c r="R694" i="5"/>
  <c r="P694" i="5"/>
  <c r="BI691" i="5"/>
  <c r="BH691" i="5"/>
  <c r="BG691" i="5"/>
  <c r="BF691" i="5"/>
  <c r="T691" i="5"/>
  <c r="R691" i="5"/>
  <c r="P691" i="5"/>
  <c r="BI690" i="5"/>
  <c r="BH690" i="5"/>
  <c r="BG690" i="5"/>
  <c r="BF690" i="5"/>
  <c r="T690" i="5"/>
  <c r="R690" i="5"/>
  <c r="P690" i="5"/>
  <c r="BI689" i="5"/>
  <c r="BH689" i="5"/>
  <c r="BG689" i="5"/>
  <c r="BF689" i="5"/>
  <c r="T689" i="5"/>
  <c r="R689" i="5"/>
  <c r="P689" i="5"/>
  <c r="BI684" i="5"/>
  <c r="BH684" i="5"/>
  <c r="BG684" i="5"/>
  <c r="BF684" i="5"/>
  <c r="T684" i="5"/>
  <c r="R684" i="5"/>
  <c r="P684" i="5"/>
  <c r="BI680" i="5"/>
  <c r="BH680" i="5"/>
  <c r="BG680" i="5"/>
  <c r="BF680" i="5"/>
  <c r="T680" i="5"/>
  <c r="R680" i="5"/>
  <c r="P680" i="5"/>
  <c r="BI676" i="5"/>
  <c r="BH676" i="5"/>
  <c r="BG676" i="5"/>
  <c r="BF676" i="5"/>
  <c r="T676" i="5"/>
  <c r="R676" i="5"/>
  <c r="P676" i="5"/>
  <c r="BI672" i="5"/>
  <c r="BH672" i="5"/>
  <c r="BG672" i="5"/>
  <c r="BF672" i="5"/>
  <c r="T672" i="5"/>
  <c r="R672" i="5"/>
  <c r="P672" i="5"/>
  <c r="BI668" i="5"/>
  <c r="BH668" i="5"/>
  <c r="BG668" i="5"/>
  <c r="BF668" i="5"/>
  <c r="T668" i="5"/>
  <c r="R668" i="5"/>
  <c r="P668" i="5"/>
  <c r="BI664" i="5"/>
  <c r="BH664" i="5"/>
  <c r="BG664" i="5"/>
  <c r="BF664" i="5"/>
  <c r="T664" i="5"/>
  <c r="R664" i="5"/>
  <c r="P664" i="5"/>
  <c r="BI660" i="5"/>
  <c r="BH660" i="5"/>
  <c r="BG660" i="5"/>
  <c r="BF660" i="5"/>
  <c r="T660" i="5"/>
  <c r="R660" i="5"/>
  <c r="P660" i="5"/>
  <c r="BI651" i="5"/>
  <c r="BH651" i="5"/>
  <c r="BG651" i="5"/>
  <c r="BF651" i="5"/>
  <c r="T651" i="5"/>
  <c r="R651" i="5"/>
  <c r="P651" i="5"/>
  <c r="BI646" i="5"/>
  <c r="BH646" i="5"/>
  <c r="BG646" i="5"/>
  <c r="BF646" i="5"/>
  <c r="T646" i="5"/>
  <c r="R646" i="5"/>
  <c r="P646" i="5"/>
  <c r="BI642" i="5"/>
  <c r="BH642" i="5"/>
  <c r="BG642" i="5"/>
  <c r="BF642" i="5"/>
  <c r="T642" i="5"/>
  <c r="R642" i="5"/>
  <c r="P642" i="5"/>
  <c r="BI632" i="5"/>
  <c r="BH632" i="5"/>
  <c r="BG632" i="5"/>
  <c r="BF632" i="5"/>
  <c r="T632" i="5"/>
  <c r="R632" i="5"/>
  <c r="P632" i="5"/>
  <c r="BI631" i="5"/>
  <c r="BH631" i="5"/>
  <c r="BG631" i="5"/>
  <c r="BF631" i="5"/>
  <c r="T631" i="5"/>
  <c r="R631" i="5"/>
  <c r="P631" i="5"/>
  <c r="BI628" i="5"/>
  <c r="BH628" i="5"/>
  <c r="BG628" i="5"/>
  <c r="BF628" i="5"/>
  <c r="T628" i="5"/>
  <c r="R628" i="5"/>
  <c r="P628" i="5"/>
  <c r="BI624" i="5"/>
  <c r="BH624" i="5"/>
  <c r="BG624" i="5"/>
  <c r="BF624" i="5"/>
  <c r="T624" i="5"/>
  <c r="R624" i="5"/>
  <c r="P624" i="5"/>
  <c r="BI620" i="5"/>
  <c r="BH620" i="5"/>
  <c r="BG620" i="5"/>
  <c r="BF620" i="5"/>
  <c r="T620" i="5"/>
  <c r="R620" i="5"/>
  <c r="P620" i="5"/>
  <c r="BI617" i="5"/>
  <c r="BH617" i="5"/>
  <c r="BG617" i="5"/>
  <c r="BF617" i="5"/>
  <c r="T617" i="5"/>
  <c r="R617" i="5"/>
  <c r="P617" i="5"/>
  <c r="BI614" i="5"/>
  <c r="BH614" i="5"/>
  <c r="BG614" i="5"/>
  <c r="BF614" i="5"/>
  <c r="T614" i="5"/>
  <c r="R614" i="5"/>
  <c r="P614" i="5"/>
  <c r="BI610" i="5"/>
  <c r="BH610" i="5"/>
  <c r="BG610" i="5"/>
  <c r="BF610" i="5"/>
  <c r="T610" i="5"/>
  <c r="R610" i="5"/>
  <c r="P610" i="5"/>
  <c r="BI608" i="5"/>
  <c r="BH608" i="5"/>
  <c r="BG608" i="5"/>
  <c r="BF608" i="5"/>
  <c r="T608" i="5"/>
  <c r="R608" i="5"/>
  <c r="P608" i="5"/>
  <c r="BI604" i="5"/>
  <c r="BH604" i="5"/>
  <c r="BG604" i="5"/>
  <c r="BF604" i="5"/>
  <c r="T604" i="5"/>
  <c r="R604" i="5"/>
  <c r="P604" i="5"/>
  <c r="BI600" i="5"/>
  <c r="BH600" i="5"/>
  <c r="BG600" i="5"/>
  <c r="BF600" i="5"/>
  <c r="T600" i="5"/>
  <c r="R600" i="5"/>
  <c r="P600" i="5"/>
  <c r="BI596" i="5"/>
  <c r="BH596" i="5"/>
  <c r="BG596" i="5"/>
  <c r="BF596" i="5"/>
  <c r="T596" i="5"/>
  <c r="R596" i="5"/>
  <c r="P596" i="5"/>
  <c r="BI592" i="5"/>
  <c r="BH592" i="5"/>
  <c r="BG592" i="5"/>
  <c r="BF592" i="5"/>
  <c r="T592" i="5"/>
  <c r="R592" i="5"/>
  <c r="P592" i="5"/>
  <c r="BI587" i="5"/>
  <c r="BH587" i="5"/>
  <c r="BG587" i="5"/>
  <c r="BF587" i="5"/>
  <c r="T587" i="5"/>
  <c r="R587" i="5"/>
  <c r="P587" i="5"/>
  <c r="BI585" i="5"/>
  <c r="BH585" i="5"/>
  <c r="BG585" i="5"/>
  <c r="BF585" i="5"/>
  <c r="T585" i="5"/>
  <c r="R585" i="5"/>
  <c r="P585" i="5"/>
  <c r="BI556" i="5"/>
  <c r="BH556" i="5"/>
  <c r="BG556" i="5"/>
  <c r="BF556" i="5"/>
  <c r="T556" i="5"/>
  <c r="R556" i="5"/>
  <c r="P556" i="5"/>
  <c r="BI534" i="5"/>
  <c r="BH534" i="5"/>
  <c r="BG534" i="5"/>
  <c r="BF534" i="5"/>
  <c r="T534" i="5"/>
  <c r="R534" i="5"/>
  <c r="P534" i="5"/>
  <c r="BI499" i="5"/>
  <c r="BH499" i="5"/>
  <c r="BG499" i="5"/>
  <c r="BF499" i="5"/>
  <c r="T499" i="5"/>
  <c r="R499" i="5"/>
  <c r="P499" i="5"/>
  <c r="BI471" i="5"/>
  <c r="BH471" i="5"/>
  <c r="BG471" i="5"/>
  <c r="BF471" i="5"/>
  <c r="T471" i="5"/>
  <c r="R471" i="5"/>
  <c r="P471" i="5"/>
  <c r="BI436" i="5"/>
  <c r="BH436" i="5"/>
  <c r="BG436" i="5"/>
  <c r="BF436" i="5"/>
  <c r="T436" i="5"/>
  <c r="R436" i="5"/>
  <c r="P436" i="5"/>
  <c r="BI432" i="5"/>
  <c r="BH432" i="5"/>
  <c r="BG432" i="5"/>
  <c r="BF432" i="5"/>
  <c r="T432" i="5"/>
  <c r="R432" i="5"/>
  <c r="P432" i="5"/>
  <c r="BI428" i="5"/>
  <c r="BH428" i="5"/>
  <c r="BG428" i="5"/>
  <c r="BF428" i="5"/>
  <c r="T428" i="5"/>
  <c r="R428" i="5"/>
  <c r="P428" i="5"/>
  <c r="BI427" i="5"/>
  <c r="BH427" i="5"/>
  <c r="BG427" i="5"/>
  <c r="BF427" i="5"/>
  <c r="T427" i="5"/>
  <c r="R427" i="5"/>
  <c r="P427" i="5"/>
  <c r="BI420" i="5"/>
  <c r="BH420" i="5"/>
  <c r="BG420" i="5"/>
  <c r="BF420" i="5"/>
  <c r="T420" i="5"/>
  <c r="R420" i="5"/>
  <c r="P420" i="5"/>
  <c r="BI412" i="5"/>
  <c r="BH412" i="5"/>
  <c r="BG412" i="5"/>
  <c r="BF412" i="5"/>
  <c r="T412" i="5"/>
  <c r="R412" i="5"/>
  <c r="P412" i="5"/>
  <c r="BI407" i="5"/>
  <c r="BH407" i="5"/>
  <c r="BG407" i="5"/>
  <c r="BF407" i="5"/>
  <c r="T407" i="5"/>
  <c r="R407" i="5"/>
  <c r="P407" i="5"/>
  <c r="BI401" i="5"/>
  <c r="BH401" i="5"/>
  <c r="BG401" i="5"/>
  <c r="BF401" i="5"/>
  <c r="T401" i="5"/>
  <c r="R401" i="5"/>
  <c r="P401" i="5"/>
  <c r="BI395" i="5"/>
  <c r="BH395" i="5"/>
  <c r="BG395" i="5"/>
  <c r="BF395" i="5"/>
  <c r="T395" i="5"/>
  <c r="R395" i="5"/>
  <c r="P395" i="5"/>
  <c r="BI392" i="5"/>
  <c r="BH392" i="5"/>
  <c r="BG392" i="5"/>
  <c r="BF392" i="5"/>
  <c r="T392" i="5"/>
  <c r="R392" i="5"/>
  <c r="P392" i="5"/>
  <c r="BI386" i="5"/>
  <c r="BH386" i="5"/>
  <c r="BG386" i="5"/>
  <c r="BF386" i="5"/>
  <c r="T386" i="5"/>
  <c r="R386" i="5"/>
  <c r="P386" i="5"/>
  <c r="BI376" i="5"/>
  <c r="BH376" i="5"/>
  <c r="BG376" i="5"/>
  <c r="BF376" i="5"/>
  <c r="T376" i="5"/>
  <c r="R376" i="5"/>
  <c r="P376" i="5"/>
  <c r="BI372" i="5"/>
  <c r="BH372" i="5"/>
  <c r="BG372" i="5"/>
  <c r="BF372" i="5"/>
  <c r="T372" i="5"/>
  <c r="R372" i="5"/>
  <c r="P372" i="5"/>
  <c r="BI371" i="5"/>
  <c r="BH371" i="5"/>
  <c r="BG371" i="5"/>
  <c r="BF371" i="5"/>
  <c r="T371" i="5"/>
  <c r="R371" i="5"/>
  <c r="P371" i="5"/>
  <c r="BI354" i="5"/>
  <c r="BH354" i="5"/>
  <c r="BG354" i="5"/>
  <c r="BF354" i="5"/>
  <c r="T354" i="5"/>
  <c r="R354" i="5"/>
  <c r="P354" i="5"/>
  <c r="BI337" i="5"/>
  <c r="BH337" i="5"/>
  <c r="BG337" i="5"/>
  <c r="BF337" i="5"/>
  <c r="T337" i="5"/>
  <c r="R337" i="5"/>
  <c r="P337" i="5"/>
  <c r="BI333" i="5"/>
  <c r="BH333" i="5"/>
  <c r="BG333" i="5"/>
  <c r="BF333" i="5"/>
  <c r="T333" i="5"/>
  <c r="R333" i="5"/>
  <c r="P333" i="5"/>
  <c r="BI332" i="5"/>
  <c r="BH332" i="5"/>
  <c r="BG332" i="5"/>
  <c r="BF332" i="5"/>
  <c r="T332" i="5"/>
  <c r="R332" i="5"/>
  <c r="P332" i="5"/>
  <c r="BI329" i="5"/>
  <c r="BH329" i="5"/>
  <c r="BG329" i="5"/>
  <c r="BF329" i="5"/>
  <c r="T329" i="5"/>
  <c r="R329" i="5"/>
  <c r="P329" i="5"/>
  <c r="BI328" i="5"/>
  <c r="BH328" i="5"/>
  <c r="BG328" i="5"/>
  <c r="BF328" i="5"/>
  <c r="T328" i="5"/>
  <c r="R328" i="5"/>
  <c r="P328" i="5"/>
  <c r="BI323" i="5"/>
  <c r="BH323" i="5"/>
  <c r="BG323" i="5"/>
  <c r="BF323" i="5"/>
  <c r="T323" i="5"/>
  <c r="R323" i="5"/>
  <c r="P323" i="5"/>
  <c r="BI302" i="5"/>
  <c r="BH302" i="5"/>
  <c r="BG302" i="5"/>
  <c r="BF302" i="5"/>
  <c r="T302" i="5"/>
  <c r="R302" i="5"/>
  <c r="P302" i="5"/>
  <c r="BI298" i="5"/>
  <c r="BH298" i="5"/>
  <c r="BG298" i="5"/>
  <c r="BF298" i="5"/>
  <c r="T298" i="5"/>
  <c r="R298" i="5"/>
  <c r="P298" i="5"/>
  <c r="BI292" i="5"/>
  <c r="BH292" i="5"/>
  <c r="BG292" i="5"/>
  <c r="BF292" i="5"/>
  <c r="T292" i="5"/>
  <c r="R292" i="5"/>
  <c r="P292" i="5"/>
  <c r="BI282" i="5"/>
  <c r="BH282" i="5"/>
  <c r="BG282" i="5"/>
  <c r="BF282" i="5"/>
  <c r="T282" i="5"/>
  <c r="R282" i="5"/>
  <c r="P282" i="5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5" i="5"/>
  <c r="BH255" i="5"/>
  <c r="BG255" i="5"/>
  <c r="BF255" i="5"/>
  <c r="T255" i="5"/>
  <c r="R255" i="5"/>
  <c r="P255" i="5"/>
  <c r="BI251" i="5"/>
  <c r="BH251" i="5"/>
  <c r="BG251" i="5"/>
  <c r="BF251" i="5"/>
  <c r="T251" i="5"/>
  <c r="R251" i="5"/>
  <c r="P251" i="5"/>
  <c r="BI247" i="5"/>
  <c r="BH247" i="5"/>
  <c r="BG247" i="5"/>
  <c r="BF247" i="5"/>
  <c r="T247" i="5"/>
  <c r="R247" i="5"/>
  <c r="P247" i="5"/>
  <c r="BI243" i="5"/>
  <c r="BH243" i="5"/>
  <c r="BG243" i="5"/>
  <c r="BF243" i="5"/>
  <c r="T243" i="5"/>
  <c r="R243" i="5"/>
  <c r="P243" i="5"/>
  <c r="BI239" i="5"/>
  <c r="BH239" i="5"/>
  <c r="BG239" i="5"/>
  <c r="BF239" i="5"/>
  <c r="T239" i="5"/>
  <c r="R239" i="5"/>
  <c r="P239" i="5"/>
  <c r="BI238" i="5"/>
  <c r="BH238" i="5"/>
  <c r="BG238" i="5"/>
  <c r="BF238" i="5"/>
  <c r="T238" i="5"/>
  <c r="R238" i="5"/>
  <c r="P238" i="5"/>
  <c r="BI232" i="5"/>
  <c r="BH232" i="5"/>
  <c r="BG232" i="5"/>
  <c r="BF232" i="5"/>
  <c r="T232" i="5"/>
  <c r="R232" i="5"/>
  <c r="P232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13" i="5"/>
  <c r="BH213" i="5"/>
  <c r="BG213" i="5"/>
  <c r="BF213" i="5"/>
  <c r="T213" i="5"/>
  <c r="R213" i="5"/>
  <c r="P213" i="5"/>
  <c r="BI199" i="5"/>
  <c r="BH199" i="5"/>
  <c r="BG199" i="5"/>
  <c r="BF199" i="5"/>
  <c r="T199" i="5"/>
  <c r="R199" i="5"/>
  <c r="P199" i="5"/>
  <c r="BI179" i="5"/>
  <c r="BH179" i="5"/>
  <c r="BG179" i="5"/>
  <c r="BF179" i="5"/>
  <c r="T179" i="5"/>
  <c r="R179" i="5"/>
  <c r="P179" i="5"/>
  <c r="BI174" i="5"/>
  <c r="BH174" i="5"/>
  <c r="BG174" i="5"/>
  <c r="BF174" i="5"/>
  <c r="T174" i="5"/>
  <c r="R174" i="5"/>
  <c r="P174" i="5"/>
  <c r="BI170" i="5"/>
  <c r="BH170" i="5"/>
  <c r="BG170" i="5"/>
  <c r="BF170" i="5"/>
  <c r="T170" i="5"/>
  <c r="R170" i="5"/>
  <c r="P170" i="5"/>
  <c r="BI166" i="5"/>
  <c r="BH166" i="5"/>
  <c r="BG166" i="5"/>
  <c r="BF166" i="5"/>
  <c r="T166" i="5"/>
  <c r="R166" i="5"/>
  <c r="P166" i="5"/>
  <c r="BI160" i="5"/>
  <c r="BH160" i="5"/>
  <c r="BG160" i="5"/>
  <c r="BF160" i="5"/>
  <c r="T160" i="5"/>
  <c r="R160" i="5"/>
  <c r="P160" i="5"/>
  <c r="BI156" i="5"/>
  <c r="BH156" i="5"/>
  <c r="BG156" i="5"/>
  <c r="BF156" i="5"/>
  <c r="T156" i="5"/>
  <c r="R156" i="5"/>
  <c r="P156" i="5"/>
  <c r="BI152" i="5"/>
  <c r="BH152" i="5"/>
  <c r="BG152" i="5"/>
  <c r="BF152" i="5"/>
  <c r="T152" i="5"/>
  <c r="R152" i="5"/>
  <c r="P152" i="5"/>
  <c r="BI145" i="5"/>
  <c r="BH145" i="5"/>
  <c r="BG145" i="5"/>
  <c r="BF145" i="5"/>
  <c r="T145" i="5"/>
  <c r="R145" i="5"/>
  <c r="P145" i="5"/>
  <c r="BI141" i="5"/>
  <c r="BH141" i="5"/>
  <c r="BG141" i="5"/>
  <c r="BF141" i="5"/>
  <c r="T141" i="5"/>
  <c r="R141" i="5"/>
  <c r="P141" i="5"/>
  <c r="BI137" i="5"/>
  <c r="BH137" i="5"/>
  <c r="BG137" i="5"/>
  <c r="BF137" i="5"/>
  <c r="T137" i="5"/>
  <c r="R137" i="5"/>
  <c r="P137" i="5"/>
  <c r="BI133" i="5"/>
  <c r="BH133" i="5"/>
  <c r="BG133" i="5"/>
  <c r="BF133" i="5"/>
  <c r="T133" i="5"/>
  <c r="R133" i="5"/>
  <c r="P133" i="5"/>
  <c r="J127" i="5"/>
  <c r="J126" i="5"/>
  <c r="F126" i="5"/>
  <c r="F124" i="5"/>
  <c r="E122" i="5"/>
  <c r="J92" i="5"/>
  <c r="J91" i="5"/>
  <c r="F91" i="5"/>
  <c r="F89" i="5"/>
  <c r="E87" i="5"/>
  <c r="J18" i="5"/>
  <c r="E18" i="5"/>
  <c r="F127" i="5"/>
  <c r="J17" i="5"/>
  <c r="J12" i="5"/>
  <c r="J124" i="5"/>
  <c r="E7" i="5"/>
  <c r="E120" i="5" s="1"/>
  <c r="J37" i="4"/>
  <c r="J36" i="4"/>
  <c r="AY97" i="1"/>
  <c r="J35" i="4"/>
  <c r="AX97" i="1" s="1"/>
  <c r="BI1592" i="4"/>
  <c r="BH1592" i="4"/>
  <c r="BG1592" i="4"/>
  <c r="BF1592" i="4"/>
  <c r="T1592" i="4"/>
  <c r="T1591" i="4"/>
  <c r="R1592" i="4"/>
  <c r="R1591" i="4" s="1"/>
  <c r="P1592" i="4"/>
  <c r="P1591" i="4"/>
  <c r="BI1590" i="4"/>
  <c r="BH1590" i="4"/>
  <c r="BG1590" i="4"/>
  <c r="BF1590" i="4"/>
  <c r="T1590" i="4"/>
  <c r="R1590" i="4"/>
  <c r="P1590" i="4"/>
  <c r="BI1589" i="4"/>
  <c r="BH1589" i="4"/>
  <c r="BG1589" i="4"/>
  <c r="BF1589" i="4"/>
  <c r="T1589" i="4"/>
  <c r="R1589" i="4"/>
  <c r="P1589" i="4"/>
  <c r="BI1587" i="4"/>
  <c r="BH1587" i="4"/>
  <c r="BG1587" i="4"/>
  <c r="BF1587" i="4"/>
  <c r="T1587" i="4"/>
  <c r="T1586" i="4"/>
  <c r="R1587" i="4"/>
  <c r="R1586" i="4" s="1"/>
  <c r="P1587" i="4"/>
  <c r="P1586" i="4"/>
  <c r="BI1585" i="4"/>
  <c r="BH1585" i="4"/>
  <c r="BG1585" i="4"/>
  <c r="BF1585" i="4"/>
  <c r="T1585" i="4"/>
  <c r="R1585" i="4"/>
  <c r="P1585" i="4"/>
  <c r="BI1584" i="4"/>
  <c r="BH1584" i="4"/>
  <c r="BG1584" i="4"/>
  <c r="BF1584" i="4"/>
  <c r="T1584" i="4"/>
  <c r="R1584" i="4"/>
  <c r="P1584" i="4"/>
  <c r="BI1582" i="4"/>
  <c r="BH1582" i="4"/>
  <c r="BG1582" i="4"/>
  <c r="BF1582" i="4"/>
  <c r="T1582" i="4"/>
  <c r="R1582" i="4"/>
  <c r="P1582" i="4"/>
  <c r="BI1578" i="4"/>
  <c r="BH1578" i="4"/>
  <c r="BG1578" i="4"/>
  <c r="BF1578" i="4"/>
  <c r="T1578" i="4"/>
  <c r="R1578" i="4"/>
  <c r="P1578" i="4"/>
  <c r="BI1576" i="4"/>
  <c r="BH1576" i="4"/>
  <c r="BG1576" i="4"/>
  <c r="BF1576" i="4"/>
  <c r="T1576" i="4"/>
  <c r="R1576" i="4"/>
  <c r="P1576" i="4"/>
  <c r="BI1501" i="4"/>
  <c r="BH1501" i="4"/>
  <c r="BG1501" i="4"/>
  <c r="BF1501" i="4"/>
  <c r="T1501" i="4"/>
  <c r="T1500" i="4" s="1"/>
  <c r="R1501" i="4"/>
  <c r="R1500" i="4" s="1"/>
  <c r="P1501" i="4"/>
  <c r="P1500" i="4" s="1"/>
  <c r="BI1499" i="4"/>
  <c r="BH1499" i="4"/>
  <c r="BG1499" i="4"/>
  <c r="BF1499" i="4"/>
  <c r="T1499" i="4"/>
  <c r="R1499" i="4"/>
  <c r="P1499" i="4"/>
  <c r="BI1495" i="4"/>
  <c r="BH1495" i="4"/>
  <c r="BG1495" i="4"/>
  <c r="BF1495" i="4"/>
  <c r="T1495" i="4"/>
  <c r="R1495" i="4"/>
  <c r="P1495" i="4"/>
  <c r="BI1484" i="4"/>
  <c r="BH1484" i="4"/>
  <c r="BG1484" i="4"/>
  <c r="BF1484" i="4"/>
  <c r="T1484" i="4"/>
  <c r="R1484" i="4"/>
  <c r="P1484" i="4"/>
  <c r="BI1480" i="4"/>
  <c r="BH1480" i="4"/>
  <c r="BG1480" i="4"/>
  <c r="BF1480" i="4"/>
  <c r="T1480" i="4"/>
  <c r="R1480" i="4"/>
  <c r="P1480" i="4"/>
  <c r="BI1472" i="4"/>
  <c r="BH1472" i="4"/>
  <c r="BG1472" i="4"/>
  <c r="BF1472" i="4"/>
  <c r="T1472" i="4"/>
  <c r="R1472" i="4"/>
  <c r="P1472" i="4"/>
  <c r="BI1470" i="4"/>
  <c r="BH1470" i="4"/>
  <c r="BG1470" i="4"/>
  <c r="BF1470" i="4"/>
  <c r="T1470" i="4"/>
  <c r="R1470" i="4"/>
  <c r="P1470" i="4"/>
  <c r="BI1466" i="4"/>
  <c r="BH1466" i="4"/>
  <c r="BG1466" i="4"/>
  <c r="BF1466" i="4"/>
  <c r="T1466" i="4"/>
  <c r="R1466" i="4"/>
  <c r="P1466" i="4"/>
  <c r="BI1462" i="4"/>
  <c r="BH1462" i="4"/>
  <c r="BG1462" i="4"/>
  <c r="BF1462" i="4"/>
  <c r="T1462" i="4"/>
  <c r="R1462" i="4"/>
  <c r="P1462" i="4"/>
  <c r="BI1454" i="4"/>
  <c r="BH1454" i="4"/>
  <c r="BG1454" i="4"/>
  <c r="BF1454" i="4"/>
  <c r="T1454" i="4"/>
  <c r="R1454" i="4"/>
  <c r="P1454" i="4"/>
  <c r="BI1446" i="4"/>
  <c r="BH1446" i="4"/>
  <c r="BG1446" i="4"/>
  <c r="BF1446" i="4"/>
  <c r="T1446" i="4"/>
  <c r="R1446" i="4"/>
  <c r="P1446" i="4"/>
  <c r="BI1438" i="4"/>
  <c r="BH1438" i="4"/>
  <c r="BG1438" i="4"/>
  <c r="BF1438" i="4"/>
  <c r="T1438" i="4"/>
  <c r="R1438" i="4"/>
  <c r="P1438" i="4"/>
  <c r="BI1428" i="4"/>
  <c r="BH1428" i="4"/>
  <c r="BG1428" i="4"/>
  <c r="BF1428" i="4"/>
  <c r="T1428" i="4"/>
  <c r="R1428" i="4"/>
  <c r="P1428" i="4"/>
  <c r="BI1426" i="4"/>
  <c r="BH1426" i="4"/>
  <c r="BG1426" i="4"/>
  <c r="BF1426" i="4"/>
  <c r="T1426" i="4"/>
  <c r="R1426" i="4"/>
  <c r="P1426" i="4"/>
  <c r="BI1418" i="4"/>
  <c r="BH1418" i="4"/>
  <c r="BG1418" i="4"/>
  <c r="BF1418" i="4"/>
  <c r="T1418" i="4"/>
  <c r="R1418" i="4"/>
  <c r="P1418" i="4"/>
  <c r="BI1410" i="4"/>
  <c r="BH1410" i="4"/>
  <c r="BG1410" i="4"/>
  <c r="BF1410" i="4"/>
  <c r="T1410" i="4"/>
  <c r="R1410" i="4"/>
  <c r="P1410" i="4"/>
  <c r="BI1408" i="4"/>
  <c r="BH1408" i="4"/>
  <c r="BG1408" i="4"/>
  <c r="BF1408" i="4"/>
  <c r="T1408" i="4"/>
  <c r="R1408" i="4"/>
  <c r="P1408" i="4"/>
  <c r="BI1396" i="4"/>
  <c r="BH1396" i="4"/>
  <c r="BG1396" i="4"/>
  <c r="BF1396" i="4"/>
  <c r="T1396" i="4"/>
  <c r="R1396" i="4"/>
  <c r="P1396" i="4"/>
  <c r="BI1384" i="4"/>
  <c r="BH1384" i="4"/>
  <c r="BG1384" i="4"/>
  <c r="BF1384" i="4"/>
  <c r="T1384" i="4"/>
  <c r="R1384" i="4"/>
  <c r="P1384" i="4"/>
  <c r="BI1372" i="4"/>
  <c r="BH1372" i="4"/>
  <c r="BG1372" i="4"/>
  <c r="BF1372" i="4"/>
  <c r="T1372" i="4"/>
  <c r="R1372" i="4"/>
  <c r="P1372" i="4"/>
  <c r="BI1370" i="4"/>
  <c r="BH1370" i="4"/>
  <c r="BG1370" i="4"/>
  <c r="BF1370" i="4"/>
  <c r="T1370" i="4"/>
  <c r="R1370" i="4"/>
  <c r="P1370" i="4"/>
  <c r="BI1369" i="4"/>
  <c r="BH1369" i="4"/>
  <c r="BG1369" i="4"/>
  <c r="BF1369" i="4"/>
  <c r="T1369" i="4"/>
  <c r="R1369" i="4"/>
  <c r="P1369" i="4"/>
  <c r="BI1368" i="4"/>
  <c r="BH1368" i="4"/>
  <c r="BG1368" i="4"/>
  <c r="BF1368" i="4"/>
  <c r="T1368" i="4"/>
  <c r="R1368" i="4"/>
  <c r="P1368" i="4"/>
  <c r="BI1367" i="4"/>
  <c r="BH1367" i="4"/>
  <c r="BG1367" i="4"/>
  <c r="BF1367" i="4"/>
  <c r="T1367" i="4"/>
  <c r="R1367" i="4"/>
  <c r="P1367" i="4"/>
  <c r="BI1366" i="4"/>
  <c r="BH1366" i="4"/>
  <c r="BG1366" i="4"/>
  <c r="BF1366" i="4"/>
  <c r="T1366" i="4"/>
  <c r="R1366" i="4"/>
  <c r="P1366" i="4"/>
  <c r="BI1365" i="4"/>
  <c r="BH1365" i="4"/>
  <c r="BG1365" i="4"/>
  <c r="BF1365" i="4"/>
  <c r="T1365" i="4"/>
  <c r="R1365" i="4"/>
  <c r="P1365" i="4"/>
  <c r="BI1364" i="4"/>
  <c r="BH1364" i="4"/>
  <c r="BG1364" i="4"/>
  <c r="BF1364" i="4"/>
  <c r="T1364" i="4"/>
  <c r="R1364" i="4"/>
  <c r="P1364" i="4"/>
  <c r="BI1363" i="4"/>
  <c r="BH1363" i="4"/>
  <c r="BG1363" i="4"/>
  <c r="BF1363" i="4"/>
  <c r="T1363" i="4"/>
  <c r="R1363" i="4"/>
  <c r="P1363" i="4"/>
  <c r="BI1362" i="4"/>
  <c r="BH1362" i="4"/>
  <c r="BG1362" i="4"/>
  <c r="BF1362" i="4"/>
  <c r="T1362" i="4"/>
  <c r="R1362" i="4"/>
  <c r="P1362" i="4"/>
  <c r="BI1356" i="4"/>
  <c r="BH1356" i="4"/>
  <c r="BG1356" i="4"/>
  <c r="BF1356" i="4"/>
  <c r="T1356" i="4"/>
  <c r="R1356" i="4"/>
  <c r="P1356" i="4"/>
  <c r="BI1350" i="4"/>
  <c r="BH1350" i="4"/>
  <c r="BG1350" i="4"/>
  <c r="BF1350" i="4"/>
  <c r="T1350" i="4"/>
  <c r="R1350" i="4"/>
  <c r="P1350" i="4"/>
  <c r="BI1346" i="4"/>
  <c r="BH1346" i="4"/>
  <c r="BG1346" i="4"/>
  <c r="BF1346" i="4"/>
  <c r="T1346" i="4"/>
  <c r="R1346" i="4"/>
  <c r="P1346" i="4"/>
  <c r="BI1345" i="4"/>
  <c r="BH1345" i="4"/>
  <c r="BG1345" i="4"/>
  <c r="BF1345" i="4"/>
  <c r="T1345" i="4"/>
  <c r="R1345" i="4"/>
  <c r="P1345" i="4"/>
  <c r="BI1344" i="4"/>
  <c r="BH1344" i="4"/>
  <c r="BG1344" i="4"/>
  <c r="BF1344" i="4"/>
  <c r="T1344" i="4"/>
  <c r="R1344" i="4"/>
  <c r="P1344" i="4"/>
  <c r="BI1343" i="4"/>
  <c r="BH1343" i="4"/>
  <c r="BG1343" i="4"/>
  <c r="BF1343" i="4"/>
  <c r="T1343" i="4"/>
  <c r="R1343" i="4"/>
  <c r="P1343" i="4"/>
  <c r="BI1337" i="4"/>
  <c r="BH1337" i="4"/>
  <c r="BG1337" i="4"/>
  <c r="BF1337" i="4"/>
  <c r="T1337" i="4"/>
  <c r="R1337" i="4"/>
  <c r="P1337" i="4"/>
  <c r="BI1333" i="4"/>
  <c r="BH1333" i="4"/>
  <c r="BG1333" i="4"/>
  <c r="BF1333" i="4"/>
  <c r="T1333" i="4"/>
  <c r="R1333" i="4"/>
  <c r="P1333" i="4"/>
  <c r="BI1325" i="4"/>
  <c r="BH1325" i="4"/>
  <c r="BG1325" i="4"/>
  <c r="BF1325" i="4"/>
  <c r="T1325" i="4"/>
  <c r="R1325" i="4"/>
  <c r="P1325" i="4"/>
  <c r="BI1324" i="4"/>
  <c r="BH1324" i="4"/>
  <c r="BG1324" i="4"/>
  <c r="BF1324" i="4"/>
  <c r="T1324" i="4"/>
  <c r="R1324" i="4"/>
  <c r="P1324" i="4"/>
  <c r="BI1323" i="4"/>
  <c r="BH1323" i="4"/>
  <c r="BG1323" i="4"/>
  <c r="BF1323" i="4"/>
  <c r="T1323" i="4"/>
  <c r="R1323" i="4"/>
  <c r="P1323" i="4"/>
  <c r="BI1322" i="4"/>
  <c r="BH1322" i="4"/>
  <c r="BG1322" i="4"/>
  <c r="BF1322" i="4"/>
  <c r="T1322" i="4"/>
  <c r="R1322" i="4"/>
  <c r="P1322" i="4"/>
  <c r="BI1321" i="4"/>
  <c r="BH1321" i="4"/>
  <c r="BG1321" i="4"/>
  <c r="BF1321" i="4"/>
  <c r="T1321" i="4"/>
  <c r="R1321" i="4"/>
  <c r="P1321" i="4"/>
  <c r="BI1319" i="4"/>
  <c r="BH1319" i="4"/>
  <c r="BG1319" i="4"/>
  <c r="BF1319" i="4"/>
  <c r="T1319" i="4"/>
  <c r="R1319" i="4"/>
  <c r="P1319" i="4"/>
  <c r="BI1318" i="4"/>
  <c r="BH1318" i="4"/>
  <c r="BG1318" i="4"/>
  <c r="BF1318" i="4"/>
  <c r="T1318" i="4"/>
  <c r="R1318" i="4"/>
  <c r="P1318" i="4"/>
  <c r="BI1317" i="4"/>
  <c r="BH1317" i="4"/>
  <c r="BG1317" i="4"/>
  <c r="BF1317" i="4"/>
  <c r="T1317" i="4"/>
  <c r="R1317" i="4"/>
  <c r="P1317" i="4"/>
  <c r="BI1316" i="4"/>
  <c r="BH1316" i="4"/>
  <c r="BG1316" i="4"/>
  <c r="BF1316" i="4"/>
  <c r="T1316" i="4"/>
  <c r="R1316" i="4"/>
  <c r="P1316" i="4"/>
  <c r="BI1315" i="4"/>
  <c r="BH1315" i="4"/>
  <c r="BG1315" i="4"/>
  <c r="BF1315" i="4"/>
  <c r="T1315" i="4"/>
  <c r="R1315" i="4"/>
  <c r="P1315" i="4"/>
  <c r="BI1314" i="4"/>
  <c r="BH1314" i="4"/>
  <c r="BG1314" i="4"/>
  <c r="BF1314" i="4"/>
  <c r="T1314" i="4"/>
  <c r="R1314" i="4"/>
  <c r="P1314" i="4"/>
  <c r="BI1313" i="4"/>
  <c r="BH1313" i="4"/>
  <c r="BG1313" i="4"/>
  <c r="BF1313" i="4"/>
  <c r="T1313" i="4"/>
  <c r="R1313" i="4"/>
  <c r="P1313" i="4"/>
  <c r="BI1312" i="4"/>
  <c r="BH1312" i="4"/>
  <c r="BG1312" i="4"/>
  <c r="BF1312" i="4"/>
  <c r="T1312" i="4"/>
  <c r="R1312" i="4"/>
  <c r="P1312" i="4"/>
  <c r="BI1309" i="4"/>
  <c r="BH1309" i="4"/>
  <c r="BG1309" i="4"/>
  <c r="BF1309" i="4"/>
  <c r="T1309" i="4"/>
  <c r="R1309" i="4"/>
  <c r="P1309" i="4"/>
  <c r="BI1306" i="4"/>
  <c r="BH1306" i="4"/>
  <c r="BG1306" i="4"/>
  <c r="BF1306" i="4"/>
  <c r="T1306" i="4"/>
  <c r="R1306" i="4"/>
  <c r="P1306" i="4"/>
  <c r="BI1303" i="4"/>
  <c r="BH1303" i="4"/>
  <c r="BG1303" i="4"/>
  <c r="BF1303" i="4"/>
  <c r="T1303" i="4"/>
  <c r="R1303" i="4"/>
  <c r="P1303" i="4"/>
  <c r="BI1302" i="4"/>
  <c r="BH1302" i="4"/>
  <c r="BG1302" i="4"/>
  <c r="BF1302" i="4"/>
  <c r="T1302" i="4"/>
  <c r="R1302" i="4"/>
  <c r="P1302" i="4"/>
  <c r="BI1300" i="4"/>
  <c r="BH1300" i="4"/>
  <c r="BG1300" i="4"/>
  <c r="BF1300" i="4"/>
  <c r="T1300" i="4"/>
  <c r="R1300" i="4"/>
  <c r="P1300" i="4"/>
  <c r="BI1299" i="4"/>
  <c r="BH1299" i="4"/>
  <c r="BG1299" i="4"/>
  <c r="BF1299" i="4"/>
  <c r="T1299" i="4"/>
  <c r="R1299" i="4"/>
  <c r="P1299" i="4"/>
  <c r="BI1298" i="4"/>
  <c r="BH1298" i="4"/>
  <c r="BG1298" i="4"/>
  <c r="BF1298" i="4"/>
  <c r="T1298" i="4"/>
  <c r="R1298" i="4"/>
  <c r="P1298" i="4"/>
  <c r="BI1297" i="4"/>
  <c r="BH1297" i="4"/>
  <c r="BG1297" i="4"/>
  <c r="BF1297" i="4"/>
  <c r="T1297" i="4"/>
  <c r="R1297" i="4"/>
  <c r="P1297" i="4"/>
  <c r="BI1289" i="4"/>
  <c r="BH1289" i="4"/>
  <c r="BG1289" i="4"/>
  <c r="BF1289" i="4"/>
  <c r="T1289" i="4"/>
  <c r="R1289" i="4"/>
  <c r="P1289" i="4"/>
  <c r="BI1281" i="4"/>
  <c r="BH1281" i="4"/>
  <c r="BG1281" i="4"/>
  <c r="BF1281" i="4"/>
  <c r="T1281" i="4"/>
  <c r="R1281" i="4"/>
  <c r="P1281" i="4"/>
  <c r="BI1280" i="4"/>
  <c r="BH1280" i="4"/>
  <c r="BG1280" i="4"/>
  <c r="BF1280" i="4"/>
  <c r="T1280" i="4"/>
  <c r="R1280" i="4"/>
  <c r="P1280" i="4"/>
  <c r="BI1279" i="4"/>
  <c r="BH1279" i="4"/>
  <c r="BG1279" i="4"/>
  <c r="BF1279" i="4"/>
  <c r="T1279" i="4"/>
  <c r="R1279" i="4"/>
  <c r="P1279" i="4"/>
  <c r="BI1275" i="4"/>
  <c r="BH1275" i="4"/>
  <c r="BG1275" i="4"/>
  <c r="BF1275" i="4"/>
  <c r="T1275" i="4"/>
  <c r="R1275" i="4"/>
  <c r="P1275" i="4"/>
  <c r="BI1273" i="4"/>
  <c r="BH1273" i="4"/>
  <c r="BG1273" i="4"/>
  <c r="BF1273" i="4"/>
  <c r="T1273" i="4"/>
  <c r="R1273" i="4"/>
  <c r="P1273" i="4"/>
  <c r="BI1269" i="4"/>
  <c r="BH1269" i="4"/>
  <c r="BG1269" i="4"/>
  <c r="BF1269" i="4"/>
  <c r="T1269" i="4"/>
  <c r="R1269" i="4"/>
  <c r="P1269" i="4"/>
  <c r="BI1261" i="4"/>
  <c r="BH1261" i="4"/>
  <c r="BG1261" i="4"/>
  <c r="BF1261" i="4"/>
  <c r="T1261" i="4"/>
  <c r="R1261" i="4"/>
  <c r="P1261" i="4"/>
  <c r="BI1255" i="4"/>
  <c r="BH1255" i="4"/>
  <c r="BG1255" i="4"/>
  <c r="BF1255" i="4"/>
  <c r="T1255" i="4"/>
  <c r="R1255" i="4"/>
  <c r="P1255" i="4"/>
  <c r="BI1247" i="4"/>
  <c r="BH1247" i="4"/>
  <c r="BG1247" i="4"/>
  <c r="BF1247" i="4"/>
  <c r="T1247" i="4"/>
  <c r="R1247" i="4"/>
  <c r="P1247" i="4"/>
  <c r="BI1245" i="4"/>
  <c r="BH1245" i="4"/>
  <c r="BG1245" i="4"/>
  <c r="BF1245" i="4"/>
  <c r="T1245" i="4"/>
  <c r="R1245" i="4"/>
  <c r="P1245" i="4"/>
  <c r="BI1239" i="4"/>
  <c r="BH1239" i="4"/>
  <c r="BG1239" i="4"/>
  <c r="BF1239" i="4"/>
  <c r="T1239" i="4"/>
  <c r="R1239" i="4"/>
  <c r="P1239" i="4"/>
  <c r="BI1233" i="4"/>
  <c r="BH1233" i="4"/>
  <c r="BG1233" i="4"/>
  <c r="BF1233" i="4"/>
  <c r="T1233" i="4"/>
  <c r="R1233" i="4"/>
  <c r="P1233" i="4"/>
  <c r="BI1227" i="4"/>
  <c r="BH1227" i="4"/>
  <c r="BG1227" i="4"/>
  <c r="BF1227" i="4"/>
  <c r="T1227" i="4"/>
  <c r="R1227" i="4"/>
  <c r="P1227" i="4"/>
  <c r="BI1221" i="4"/>
  <c r="BH1221" i="4"/>
  <c r="BG1221" i="4"/>
  <c r="BF1221" i="4"/>
  <c r="T1221" i="4"/>
  <c r="R1221" i="4"/>
  <c r="P1221" i="4"/>
  <c r="BI1219" i="4"/>
  <c r="BH1219" i="4"/>
  <c r="BG1219" i="4"/>
  <c r="BF1219" i="4"/>
  <c r="T1219" i="4"/>
  <c r="R1219" i="4"/>
  <c r="P1219" i="4"/>
  <c r="BI1209" i="4"/>
  <c r="BH1209" i="4"/>
  <c r="BG1209" i="4"/>
  <c r="BF1209" i="4"/>
  <c r="T1209" i="4"/>
  <c r="R1209" i="4"/>
  <c r="P1209" i="4"/>
  <c r="BI1207" i="4"/>
  <c r="BH1207" i="4"/>
  <c r="BG1207" i="4"/>
  <c r="BF1207" i="4"/>
  <c r="T1207" i="4"/>
  <c r="R1207" i="4"/>
  <c r="P1207" i="4"/>
  <c r="BI1206" i="4"/>
  <c r="BH1206" i="4"/>
  <c r="BG1206" i="4"/>
  <c r="BF1206" i="4"/>
  <c r="T1206" i="4"/>
  <c r="R1206" i="4"/>
  <c r="P1206" i="4"/>
  <c r="BI1205" i="4"/>
  <c r="BH1205" i="4"/>
  <c r="BG1205" i="4"/>
  <c r="BF1205" i="4"/>
  <c r="T1205" i="4"/>
  <c r="R1205" i="4"/>
  <c r="P1205" i="4"/>
  <c r="BI1204" i="4"/>
  <c r="BH1204" i="4"/>
  <c r="BG1204" i="4"/>
  <c r="BF1204" i="4"/>
  <c r="T1204" i="4"/>
  <c r="R1204" i="4"/>
  <c r="P1204" i="4"/>
  <c r="BI1202" i="4"/>
  <c r="BH1202" i="4"/>
  <c r="BG1202" i="4"/>
  <c r="BF1202" i="4"/>
  <c r="T1202" i="4"/>
  <c r="R1202" i="4"/>
  <c r="P1202" i="4"/>
  <c r="BI1201" i="4"/>
  <c r="BH1201" i="4"/>
  <c r="BG1201" i="4"/>
  <c r="BF1201" i="4"/>
  <c r="T1201" i="4"/>
  <c r="R1201" i="4"/>
  <c r="P1201" i="4"/>
  <c r="BI1200" i="4"/>
  <c r="BH1200" i="4"/>
  <c r="BG1200" i="4"/>
  <c r="BF1200" i="4"/>
  <c r="T1200" i="4"/>
  <c r="R1200" i="4"/>
  <c r="P1200" i="4"/>
  <c r="BI1199" i="4"/>
  <c r="BH1199" i="4"/>
  <c r="BG1199" i="4"/>
  <c r="BF1199" i="4"/>
  <c r="T1199" i="4"/>
  <c r="R1199" i="4"/>
  <c r="P1199" i="4"/>
  <c r="BI1197" i="4"/>
  <c r="BH1197" i="4"/>
  <c r="BG1197" i="4"/>
  <c r="BF1197" i="4"/>
  <c r="T1197" i="4"/>
  <c r="R1197" i="4"/>
  <c r="P1197" i="4"/>
  <c r="BI1191" i="4"/>
  <c r="BH1191" i="4"/>
  <c r="BG1191" i="4"/>
  <c r="BF1191" i="4"/>
  <c r="T1191" i="4"/>
  <c r="R1191" i="4"/>
  <c r="P1191" i="4"/>
  <c r="BI1185" i="4"/>
  <c r="BH1185" i="4"/>
  <c r="BG1185" i="4"/>
  <c r="BF1185" i="4"/>
  <c r="T1185" i="4"/>
  <c r="R1185" i="4"/>
  <c r="P1185" i="4"/>
  <c r="BI1177" i="4"/>
  <c r="BH1177" i="4"/>
  <c r="BG1177" i="4"/>
  <c r="BF1177" i="4"/>
  <c r="T1177" i="4"/>
  <c r="R1177" i="4"/>
  <c r="P1177" i="4"/>
  <c r="BI1173" i="4"/>
  <c r="BH1173" i="4"/>
  <c r="BG1173" i="4"/>
  <c r="BF1173" i="4"/>
  <c r="T1173" i="4"/>
  <c r="R1173" i="4"/>
  <c r="P1173" i="4"/>
  <c r="BI1169" i="4"/>
  <c r="BH1169" i="4"/>
  <c r="BG1169" i="4"/>
  <c r="BF1169" i="4"/>
  <c r="T1169" i="4"/>
  <c r="R1169" i="4"/>
  <c r="P1169" i="4"/>
  <c r="BI1165" i="4"/>
  <c r="BH1165" i="4"/>
  <c r="BG1165" i="4"/>
  <c r="BF1165" i="4"/>
  <c r="T1165" i="4"/>
  <c r="R1165" i="4"/>
  <c r="P1165" i="4"/>
  <c r="BI1153" i="4"/>
  <c r="BH1153" i="4"/>
  <c r="BG1153" i="4"/>
  <c r="BF1153" i="4"/>
  <c r="T1153" i="4"/>
  <c r="R1153" i="4"/>
  <c r="P1153" i="4"/>
  <c r="BI1152" i="4"/>
  <c r="BH1152" i="4"/>
  <c r="BG1152" i="4"/>
  <c r="BF1152" i="4"/>
  <c r="T1152" i="4"/>
  <c r="R1152" i="4"/>
  <c r="P1152" i="4"/>
  <c r="BI1143" i="4"/>
  <c r="BH1143" i="4"/>
  <c r="BG1143" i="4"/>
  <c r="BF1143" i="4"/>
  <c r="T1143" i="4"/>
  <c r="R1143" i="4"/>
  <c r="P1143" i="4"/>
  <c r="BI1138" i="4"/>
  <c r="BH1138" i="4"/>
  <c r="BG1138" i="4"/>
  <c r="BF1138" i="4"/>
  <c r="T1138" i="4"/>
  <c r="R1138" i="4"/>
  <c r="P1138" i="4"/>
  <c r="BI1133" i="4"/>
  <c r="BH1133" i="4"/>
  <c r="BG1133" i="4"/>
  <c r="BF1133" i="4"/>
  <c r="T1133" i="4"/>
  <c r="R1133" i="4"/>
  <c r="P1133" i="4"/>
  <c r="BI1128" i="4"/>
  <c r="BH1128" i="4"/>
  <c r="BG1128" i="4"/>
  <c r="BF1128" i="4"/>
  <c r="T1128" i="4"/>
  <c r="R1128" i="4"/>
  <c r="P1128" i="4"/>
  <c r="BI1126" i="4"/>
  <c r="BH1126" i="4"/>
  <c r="BG1126" i="4"/>
  <c r="BF1126" i="4"/>
  <c r="T1126" i="4"/>
  <c r="R1126" i="4"/>
  <c r="P1126" i="4"/>
  <c r="BI1125" i="4"/>
  <c r="BH1125" i="4"/>
  <c r="BG1125" i="4"/>
  <c r="BF1125" i="4"/>
  <c r="T1125" i="4"/>
  <c r="R1125" i="4"/>
  <c r="P1125" i="4"/>
  <c r="BI1119" i="4"/>
  <c r="BH1119" i="4"/>
  <c r="BG1119" i="4"/>
  <c r="BF1119" i="4"/>
  <c r="T1119" i="4"/>
  <c r="R1119" i="4"/>
  <c r="P1119" i="4"/>
  <c r="BI1115" i="4"/>
  <c r="BH1115" i="4"/>
  <c r="BG1115" i="4"/>
  <c r="BF1115" i="4"/>
  <c r="T1115" i="4"/>
  <c r="R1115" i="4"/>
  <c r="P1115" i="4"/>
  <c r="BI1109" i="4"/>
  <c r="BH1109" i="4"/>
  <c r="BG1109" i="4"/>
  <c r="BF1109" i="4"/>
  <c r="T1109" i="4"/>
  <c r="R1109" i="4"/>
  <c r="P1109" i="4"/>
  <c r="BI1105" i="4"/>
  <c r="BH1105" i="4"/>
  <c r="BG1105" i="4"/>
  <c r="BF1105" i="4"/>
  <c r="T1105" i="4"/>
  <c r="R1105" i="4"/>
  <c r="P1105" i="4"/>
  <c r="BI1101" i="4"/>
  <c r="BH1101" i="4"/>
  <c r="BG1101" i="4"/>
  <c r="BF1101" i="4"/>
  <c r="T1101" i="4"/>
  <c r="R1101" i="4"/>
  <c r="P1101" i="4"/>
  <c r="BI1095" i="4"/>
  <c r="BH1095" i="4"/>
  <c r="BG1095" i="4"/>
  <c r="BF1095" i="4"/>
  <c r="T1095" i="4"/>
  <c r="R1095" i="4"/>
  <c r="P1095" i="4"/>
  <c r="BI1089" i="4"/>
  <c r="BH1089" i="4"/>
  <c r="BG1089" i="4"/>
  <c r="BF1089" i="4"/>
  <c r="T1089" i="4"/>
  <c r="R1089" i="4"/>
  <c r="P1089" i="4"/>
  <c r="BI1083" i="4"/>
  <c r="BH1083" i="4"/>
  <c r="BG1083" i="4"/>
  <c r="BF1083" i="4"/>
  <c r="T1083" i="4"/>
  <c r="R1083" i="4"/>
  <c r="P1083" i="4"/>
  <c r="BI1071" i="4"/>
  <c r="BH1071" i="4"/>
  <c r="BG1071" i="4"/>
  <c r="BF1071" i="4"/>
  <c r="T1071" i="4"/>
  <c r="R1071" i="4"/>
  <c r="P1071" i="4"/>
  <c r="BI1065" i="4"/>
  <c r="BH1065" i="4"/>
  <c r="BG1065" i="4"/>
  <c r="BF1065" i="4"/>
  <c r="T1065" i="4"/>
  <c r="R1065" i="4"/>
  <c r="P1065" i="4"/>
  <c r="BI1059" i="4"/>
  <c r="BH1059" i="4"/>
  <c r="BG1059" i="4"/>
  <c r="BF1059" i="4"/>
  <c r="T1059" i="4"/>
  <c r="R1059" i="4"/>
  <c r="P1059" i="4"/>
  <c r="BI1048" i="4"/>
  <c r="BH1048" i="4"/>
  <c r="BG1048" i="4"/>
  <c r="BF1048" i="4"/>
  <c r="T1048" i="4"/>
  <c r="R1048" i="4"/>
  <c r="P1048" i="4"/>
  <c r="BI1042" i="4"/>
  <c r="BH1042" i="4"/>
  <c r="BG1042" i="4"/>
  <c r="BF1042" i="4"/>
  <c r="T1042" i="4"/>
  <c r="R1042" i="4"/>
  <c r="P1042" i="4"/>
  <c r="BI1036" i="4"/>
  <c r="BH1036" i="4"/>
  <c r="BG1036" i="4"/>
  <c r="BF1036" i="4"/>
  <c r="T1036" i="4"/>
  <c r="R1036" i="4"/>
  <c r="P1036" i="4"/>
  <c r="BI1034" i="4"/>
  <c r="BH1034" i="4"/>
  <c r="BG1034" i="4"/>
  <c r="BF1034" i="4"/>
  <c r="T1034" i="4"/>
  <c r="R1034" i="4"/>
  <c r="P1034" i="4"/>
  <c r="BI1027" i="4"/>
  <c r="BH1027" i="4"/>
  <c r="BG1027" i="4"/>
  <c r="BF1027" i="4"/>
  <c r="T1027" i="4"/>
  <c r="R1027" i="4"/>
  <c r="P1027" i="4"/>
  <c r="BI1020" i="4"/>
  <c r="BH1020" i="4"/>
  <c r="BG1020" i="4"/>
  <c r="BF1020" i="4"/>
  <c r="T1020" i="4"/>
  <c r="R1020" i="4"/>
  <c r="P1020" i="4"/>
  <c r="BI1010" i="4"/>
  <c r="BH1010" i="4"/>
  <c r="BG1010" i="4"/>
  <c r="BF1010" i="4"/>
  <c r="T1010" i="4"/>
  <c r="R1010" i="4"/>
  <c r="P1010" i="4"/>
  <c r="BI995" i="4"/>
  <c r="BH995" i="4"/>
  <c r="BG995" i="4"/>
  <c r="BF995" i="4"/>
  <c r="T995" i="4"/>
  <c r="R995" i="4"/>
  <c r="P995" i="4"/>
  <c r="BI980" i="4"/>
  <c r="BH980" i="4"/>
  <c r="BG980" i="4"/>
  <c r="BF980" i="4"/>
  <c r="T980" i="4"/>
  <c r="R980" i="4"/>
  <c r="P980" i="4"/>
  <c r="BI971" i="4"/>
  <c r="BH971" i="4"/>
  <c r="BG971" i="4"/>
  <c r="BF971" i="4"/>
  <c r="T971" i="4"/>
  <c r="R971" i="4"/>
  <c r="P971" i="4"/>
  <c r="BI965" i="4"/>
  <c r="BH965" i="4"/>
  <c r="BG965" i="4"/>
  <c r="BF965" i="4"/>
  <c r="T965" i="4"/>
  <c r="R965" i="4"/>
  <c r="P965" i="4"/>
  <c r="BI964" i="4"/>
  <c r="BH964" i="4"/>
  <c r="BG964" i="4"/>
  <c r="BF964" i="4"/>
  <c r="T964" i="4"/>
  <c r="R964" i="4"/>
  <c r="P964" i="4"/>
  <c r="BI955" i="4"/>
  <c r="BH955" i="4"/>
  <c r="BG955" i="4"/>
  <c r="BF955" i="4"/>
  <c r="T955" i="4"/>
  <c r="R955" i="4"/>
  <c r="P955" i="4"/>
  <c r="BI949" i="4"/>
  <c r="BH949" i="4"/>
  <c r="BG949" i="4"/>
  <c r="BF949" i="4"/>
  <c r="T949" i="4"/>
  <c r="R949" i="4"/>
  <c r="P949" i="4"/>
  <c r="BI947" i="4"/>
  <c r="BH947" i="4"/>
  <c r="BG947" i="4"/>
  <c r="BF947" i="4"/>
  <c r="T947" i="4"/>
  <c r="T946" i="4" s="1"/>
  <c r="R947" i="4"/>
  <c r="R946" i="4"/>
  <c r="P947" i="4"/>
  <c r="P946" i="4" s="1"/>
  <c r="BI945" i="4"/>
  <c r="BH945" i="4"/>
  <c r="BG945" i="4"/>
  <c r="BF945" i="4"/>
  <c r="T945" i="4"/>
  <c r="R945" i="4"/>
  <c r="P945" i="4"/>
  <c r="BI941" i="4"/>
  <c r="BH941" i="4"/>
  <c r="BG941" i="4"/>
  <c r="BF941" i="4"/>
  <c r="T941" i="4"/>
  <c r="R941" i="4"/>
  <c r="P941" i="4"/>
  <c r="BI940" i="4"/>
  <c r="BH940" i="4"/>
  <c r="BG940" i="4"/>
  <c r="BF940" i="4"/>
  <c r="T940" i="4"/>
  <c r="R940" i="4"/>
  <c r="P940" i="4"/>
  <c r="BI934" i="4"/>
  <c r="BH934" i="4"/>
  <c r="BG934" i="4"/>
  <c r="BF934" i="4"/>
  <c r="T934" i="4"/>
  <c r="R934" i="4"/>
  <c r="P934" i="4"/>
  <c r="BI933" i="4"/>
  <c r="BH933" i="4"/>
  <c r="BG933" i="4"/>
  <c r="BF933" i="4"/>
  <c r="T933" i="4"/>
  <c r="R933" i="4"/>
  <c r="P933" i="4"/>
  <c r="BI929" i="4"/>
  <c r="BH929" i="4"/>
  <c r="BG929" i="4"/>
  <c r="BF929" i="4"/>
  <c r="T929" i="4"/>
  <c r="R929" i="4"/>
  <c r="P929" i="4"/>
  <c r="BI924" i="4"/>
  <c r="BH924" i="4"/>
  <c r="BG924" i="4"/>
  <c r="BF924" i="4"/>
  <c r="T924" i="4"/>
  <c r="R924" i="4"/>
  <c r="P924" i="4"/>
  <c r="BI920" i="4"/>
  <c r="BH920" i="4"/>
  <c r="BG920" i="4"/>
  <c r="BF920" i="4"/>
  <c r="T920" i="4"/>
  <c r="R920" i="4"/>
  <c r="P920" i="4"/>
  <c r="BI916" i="4"/>
  <c r="BH916" i="4"/>
  <c r="BG916" i="4"/>
  <c r="BF916" i="4"/>
  <c r="T916" i="4"/>
  <c r="R916" i="4"/>
  <c r="P916" i="4"/>
  <c r="BI911" i="4"/>
  <c r="BH911" i="4"/>
  <c r="BG911" i="4"/>
  <c r="BF911" i="4"/>
  <c r="T911" i="4"/>
  <c r="R911" i="4"/>
  <c r="P911" i="4"/>
  <c r="BI904" i="4"/>
  <c r="BH904" i="4"/>
  <c r="BG904" i="4"/>
  <c r="BF904" i="4"/>
  <c r="T904" i="4"/>
  <c r="R904" i="4"/>
  <c r="P904" i="4"/>
  <c r="BI900" i="4"/>
  <c r="BH900" i="4"/>
  <c r="BG900" i="4"/>
  <c r="BF900" i="4"/>
  <c r="T900" i="4"/>
  <c r="R900" i="4"/>
  <c r="P900" i="4"/>
  <c r="BI896" i="4"/>
  <c r="BH896" i="4"/>
  <c r="BG896" i="4"/>
  <c r="BF896" i="4"/>
  <c r="T896" i="4"/>
  <c r="R896" i="4"/>
  <c r="P896" i="4"/>
  <c r="BI890" i="4"/>
  <c r="BH890" i="4"/>
  <c r="BG890" i="4"/>
  <c r="BF890" i="4"/>
  <c r="T890" i="4"/>
  <c r="R890" i="4"/>
  <c r="P890" i="4"/>
  <c r="BI884" i="4"/>
  <c r="BH884" i="4"/>
  <c r="BG884" i="4"/>
  <c r="BF884" i="4"/>
  <c r="T884" i="4"/>
  <c r="R884" i="4"/>
  <c r="P884" i="4"/>
  <c r="BI880" i="4"/>
  <c r="BH880" i="4"/>
  <c r="BG880" i="4"/>
  <c r="BF880" i="4"/>
  <c r="T880" i="4"/>
  <c r="R880" i="4"/>
  <c r="P880" i="4"/>
  <c r="BI876" i="4"/>
  <c r="BH876" i="4"/>
  <c r="BG876" i="4"/>
  <c r="BF876" i="4"/>
  <c r="T876" i="4"/>
  <c r="R876" i="4"/>
  <c r="P876" i="4"/>
  <c r="BI874" i="4"/>
  <c r="BH874" i="4"/>
  <c r="BG874" i="4"/>
  <c r="BF874" i="4"/>
  <c r="T874" i="4"/>
  <c r="R874" i="4"/>
  <c r="P874" i="4"/>
  <c r="BI873" i="4"/>
  <c r="BH873" i="4"/>
  <c r="BG873" i="4"/>
  <c r="BF873" i="4"/>
  <c r="T873" i="4"/>
  <c r="R873" i="4"/>
  <c r="P873" i="4"/>
  <c r="BI872" i="4"/>
  <c r="BH872" i="4"/>
  <c r="BG872" i="4"/>
  <c r="BF872" i="4"/>
  <c r="T872" i="4"/>
  <c r="R872" i="4"/>
  <c r="P872" i="4"/>
  <c r="BI871" i="4"/>
  <c r="BH871" i="4"/>
  <c r="BG871" i="4"/>
  <c r="BF871" i="4"/>
  <c r="T871" i="4"/>
  <c r="R871" i="4"/>
  <c r="P871" i="4"/>
  <c r="BI868" i="4"/>
  <c r="BH868" i="4"/>
  <c r="BG868" i="4"/>
  <c r="BF868" i="4"/>
  <c r="T868" i="4"/>
  <c r="R868" i="4"/>
  <c r="P868" i="4"/>
  <c r="BI865" i="4"/>
  <c r="BH865" i="4"/>
  <c r="BG865" i="4"/>
  <c r="BF865" i="4"/>
  <c r="T865" i="4"/>
  <c r="R865" i="4"/>
  <c r="P865" i="4"/>
  <c r="BI853" i="4"/>
  <c r="BH853" i="4"/>
  <c r="BG853" i="4"/>
  <c r="BF853" i="4"/>
  <c r="T853" i="4"/>
  <c r="R853" i="4"/>
  <c r="P853" i="4"/>
  <c r="BI850" i="4"/>
  <c r="BH850" i="4"/>
  <c r="BG850" i="4"/>
  <c r="BF850" i="4"/>
  <c r="T850" i="4"/>
  <c r="R850" i="4"/>
  <c r="P850" i="4"/>
  <c r="BI847" i="4"/>
  <c r="BH847" i="4"/>
  <c r="BG847" i="4"/>
  <c r="BF847" i="4"/>
  <c r="T847" i="4"/>
  <c r="R847" i="4"/>
  <c r="P847" i="4"/>
  <c r="BI831" i="4"/>
  <c r="BH831" i="4"/>
  <c r="BG831" i="4"/>
  <c r="BF831" i="4"/>
  <c r="T831" i="4"/>
  <c r="R831" i="4"/>
  <c r="P831" i="4"/>
  <c r="BI790" i="4"/>
  <c r="BH790" i="4"/>
  <c r="BG790" i="4"/>
  <c r="BF790" i="4"/>
  <c r="T790" i="4"/>
  <c r="R790" i="4"/>
  <c r="P790" i="4"/>
  <c r="BI786" i="4"/>
  <c r="BH786" i="4"/>
  <c r="BG786" i="4"/>
  <c r="BF786" i="4"/>
  <c r="T786" i="4"/>
  <c r="R786" i="4"/>
  <c r="P786" i="4"/>
  <c r="BI782" i="4"/>
  <c r="BH782" i="4"/>
  <c r="BG782" i="4"/>
  <c r="BF782" i="4"/>
  <c r="T782" i="4"/>
  <c r="R782" i="4"/>
  <c r="P782" i="4"/>
  <c r="BI766" i="4"/>
  <c r="BH766" i="4"/>
  <c r="BG766" i="4"/>
  <c r="BF766" i="4"/>
  <c r="T766" i="4"/>
  <c r="R766" i="4"/>
  <c r="P766" i="4"/>
  <c r="BI762" i="4"/>
  <c r="BH762" i="4"/>
  <c r="BG762" i="4"/>
  <c r="BF762" i="4"/>
  <c r="T762" i="4"/>
  <c r="R762" i="4"/>
  <c r="P762" i="4"/>
  <c r="BI761" i="4"/>
  <c r="BH761" i="4"/>
  <c r="BG761" i="4"/>
  <c r="BF761" i="4"/>
  <c r="T761" i="4"/>
  <c r="R761" i="4"/>
  <c r="P761" i="4"/>
  <c r="BI760" i="4"/>
  <c r="BH760" i="4"/>
  <c r="BG760" i="4"/>
  <c r="BF760" i="4"/>
  <c r="T760" i="4"/>
  <c r="R760" i="4"/>
  <c r="P760" i="4"/>
  <c r="BI759" i="4"/>
  <c r="BH759" i="4"/>
  <c r="BG759" i="4"/>
  <c r="BF759" i="4"/>
  <c r="T759" i="4"/>
  <c r="R759" i="4"/>
  <c r="P759" i="4"/>
  <c r="BI749" i="4"/>
  <c r="BH749" i="4"/>
  <c r="BG749" i="4"/>
  <c r="BF749" i="4"/>
  <c r="T749" i="4"/>
  <c r="R749" i="4"/>
  <c r="P749" i="4"/>
  <c r="BI745" i="4"/>
  <c r="BH745" i="4"/>
  <c r="BG745" i="4"/>
  <c r="BF745" i="4"/>
  <c r="T745" i="4"/>
  <c r="R745" i="4"/>
  <c r="P745" i="4"/>
  <c r="BI731" i="4"/>
  <c r="BH731" i="4"/>
  <c r="BG731" i="4"/>
  <c r="BF731" i="4"/>
  <c r="T731" i="4"/>
  <c r="R731" i="4"/>
  <c r="P731" i="4"/>
  <c r="BI715" i="4"/>
  <c r="BH715" i="4"/>
  <c r="BG715" i="4"/>
  <c r="BF715" i="4"/>
  <c r="T715" i="4"/>
  <c r="R715" i="4"/>
  <c r="P715" i="4"/>
  <c r="BI699" i="4"/>
  <c r="BH699" i="4"/>
  <c r="BG699" i="4"/>
  <c r="BF699" i="4"/>
  <c r="T699" i="4"/>
  <c r="R699" i="4"/>
  <c r="P699" i="4"/>
  <c r="BI695" i="4"/>
  <c r="BH695" i="4"/>
  <c r="BG695" i="4"/>
  <c r="BF695" i="4"/>
  <c r="T695" i="4"/>
  <c r="R695" i="4"/>
  <c r="P695" i="4"/>
  <c r="BI691" i="4"/>
  <c r="BH691" i="4"/>
  <c r="BG691" i="4"/>
  <c r="BF691" i="4"/>
  <c r="T691" i="4"/>
  <c r="R691" i="4"/>
  <c r="P691" i="4"/>
  <c r="BI684" i="4"/>
  <c r="BH684" i="4"/>
  <c r="BG684" i="4"/>
  <c r="BF684" i="4"/>
  <c r="T684" i="4"/>
  <c r="R684" i="4"/>
  <c r="P684" i="4"/>
  <c r="BI676" i="4"/>
  <c r="BH676" i="4"/>
  <c r="BG676" i="4"/>
  <c r="BF676" i="4"/>
  <c r="T676" i="4"/>
  <c r="R676" i="4"/>
  <c r="P676" i="4"/>
  <c r="BI668" i="4"/>
  <c r="BH668" i="4"/>
  <c r="BG668" i="4"/>
  <c r="BF668" i="4"/>
  <c r="T668" i="4"/>
  <c r="R668" i="4"/>
  <c r="P668" i="4"/>
  <c r="BI657" i="4"/>
  <c r="BH657" i="4"/>
  <c r="BG657" i="4"/>
  <c r="BF657" i="4"/>
  <c r="T657" i="4"/>
  <c r="R657" i="4"/>
  <c r="P657" i="4"/>
  <c r="BI649" i="4"/>
  <c r="BH649" i="4"/>
  <c r="BG649" i="4"/>
  <c r="BF649" i="4"/>
  <c r="T649" i="4"/>
  <c r="R649" i="4"/>
  <c r="P649" i="4"/>
  <c r="BI640" i="4"/>
  <c r="BH640" i="4"/>
  <c r="BG640" i="4"/>
  <c r="BF640" i="4"/>
  <c r="T640" i="4"/>
  <c r="R640" i="4"/>
  <c r="P640" i="4"/>
  <c r="BI631" i="4"/>
  <c r="BH631" i="4"/>
  <c r="BG631" i="4"/>
  <c r="BF631" i="4"/>
  <c r="T631" i="4"/>
  <c r="R631" i="4"/>
  <c r="P631" i="4"/>
  <c r="BI626" i="4"/>
  <c r="BH626" i="4"/>
  <c r="BG626" i="4"/>
  <c r="BF626" i="4"/>
  <c r="T626" i="4"/>
  <c r="R626" i="4"/>
  <c r="P626" i="4"/>
  <c r="BI622" i="4"/>
  <c r="BH622" i="4"/>
  <c r="BG622" i="4"/>
  <c r="BF622" i="4"/>
  <c r="T622" i="4"/>
  <c r="R622" i="4"/>
  <c r="P622" i="4"/>
  <c r="BI618" i="4"/>
  <c r="BH618" i="4"/>
  <c r="BG618" i="4"/>
  <c r="BF618" i="4"/>
  <c r="T618" i="4"/>
  <c r="R618" i="4"/>
  <c r="P618" i="4"/>
  <c r="BI614" i="4"/>
  <c r="BH614" i="4"/>
  <c r="BG614" i="4"/>
  <c r="BF614" i="4"/>
  <c r="T614" i="4"/>
  <c r="R614" i="4"/>
  <c r="P614" i="4"/>
  <c r="BI607" i="4"/>
  <c r="BH607" i="4"/>
  <c r="BG607" i="4"/>
  <c r="BF607" i="4"/>
  <c r="T607" i="4"/>
  <c r="R607" i="4"/>
  <c r="P607" i="4"/>
  <c r="BI563" i="4"/>
  <c r="BH563" i="4"/>
  <c r="BG563" i="4"/>
  <c r="BF563" i="4"/>
  <c r="T563" i="4"/>
  <c r="R563" i="4"/>
  <c r="P563" i="4"/>
  <c r="BI519" i="4"/>
  <c r="BH519" i="4"/>
  <c r="BG519" i="4"/>
  <c r="BF519" i="4"/>
  <c r="T519" i="4"/>
  <c r="R519" i="4"/>
  <c r="P519" i="4"/>
  <c r="BI518" i="4"/>
  <c r="BH518" i="4"/>
  <c r="BG518" i="4"/>
  <c r="BF518" i="4"/>
  <c r="T518" i="4"/>
  <c r="R518" i="4"/>
  <c r="P518" i="4"/>
  <c r="BI515" i="4"/>
  <c r="BH515" i="4"/>
  <c r="BG515" i="4"/>
  <c r="BF515" i="4"/>
  <c r="T515" i="4"/>
  <c r="R515" i="4"/>
  <c r="P515" i="4"/>
  <c r="BI512" i="4"/>
  <c r="BH512" i="4"/>
  <c r="BG512" i="4"/>
  <c r="BF512" i="4"/>
  <c r="T512" i="4"/>
  <c r="R512" i="4"/>
  <c r="P512" i="4"/>
  <c r="BI508" i="4"/>
  <c r="BH508" i="4"/>
  <c r="BG508" i="4"/>
  <c r="BF508" i="4"/>
  <c r="T508" i="4"/>
  <c r="R508" i="4"/>
  <c r="P508" i="4"/>
  <c r="BI505" i="4"/>
  <c r="BH505" i="4"/>
  <c r="BG505" i="4"/>
  <c r="BF505" i="4"/>
  <c r="T505" i="4"/>
  <c r="R505" i="4"/>
  <c r="P505" i="4"/>
  <c r="BI501" i="4"/>
  <c r="BH501" i="4"/>
  <c r="BG501" i="4"/>
  <c r="BF501" i="4"/>
  <c r="T501" i="4"/>
  <c r="R501" i="4"/>
  <c r="P501" i="4"/>
  <c r="BI496" i="4"/>
  <c r="BH496" i="4"/>
  <c r="BG496" i="4"/>
  <c r="BF496" i="4"/>
  <c r="T496" i="4"/>
  <c r="R496" i="4"/>
  <c r="P496" i="4"/>
  <c r="BI491" i="4"/>
  <c r="BH491" i="4"/>
  <c r="BG491" i="4"/>
  <c r="BF491" i="4"/>
  <c r="T491" i="4"/>
  <c r="R491" i="4"/>
  <c r="P491" i="4"/>
  <c r="BI485" i="4"/>
  <c r="BH485" i="4"/>
  <c r="BG485" i="4"/>
  <c r="BF485" i="4"/>
  <c r="T485" i="4"/>
  <c r="R485" i="4"/>
  <c r="P485" i="4"/>
  <c r="BI479" i="4"/>
  <c r="BH479" i="4"/>
  <c r="BG479" i="4"/>
  <c r="BF479" i="4"/>
  <c r="T479" i="4"/>
  <c r="R479" i="4"/>
  <c r="P479" i="4"/>
  <c r="BI473" i="4"/>
  <c r="BH473" i="4"/>
  <c r="BG473" i="4"/>
  <c r="BF473" i="4"/>
  <c r="T473" i="4"/>
  <c r="R473" i="4"/>
  <c r="P473" i="4"/>
  <c r="BI467" i="4"/>
  <c r="BH467" i="4"/>
  <c r="BG467" i="4"/>
  <c r="BF467" i="4"/>
  <c r="T467" i="4"/>
  <c r="R467" i="4"/>
  <c r="P467" i="4"/>
  <c r="BI460" i="4"/>
  <c r="BH460" i="4"/>
  <c r="BG460" i="4"/>
  <c r="BF460" i="4"/>
  <c r="T460" i="4"/>
  <c r="R460" i="4"/>
  <c r="P460" i="4"/>
  <c r="BI456" i="4"/>
  <c r="BH456" i="4"/>
  <c r="BG456" i="4"/>
  <c r="BF456" i="4"/>
  <c r="T456" i="4"/>
  <c r="R456" i="4"/>
  <c r="P456" i="4"/>
  <c r="BI452" i="4"/>
  <c r="BH452" i="4"/>
  <c r="BG452" i="4"/>
  <c r="BF452" i="4"/>
  <c r="T452" i="4"/>
  <c r="R452" i="4"/>
  <c r="P452" i="4"/>
  <c r="BI448" i="4"/>
  <c r="BH448" i="4"/>
  <c r="BG448" i="4"/>
  <c r="BF448" i="4"/>
  <c r="T448" i="4"/>
  <c r="R448" i="4"/>
  <c r="P448" i="4"/>
  <c r="BI444" i="4"/>
  <c r="BH444" i="4"/>
  <c r="BG444" i="4"/>
  <c r="BF444" i="4"/>
  <c r="T444" i="4"/>
  <c r="R444" i="4"/>
  <c r="P444" i="4"/>
  <c r="BI440" i="4"/>
  <c r="BH440" i="4"/>
  <c r="BG440" i="4"/>
  <c r="BF440" i="4"/>
  <c r="T440" i="4"/>
  <c r="R440" i="4"/>
  <c r="P440" i="4"/>
  <c r="BI434" i="4"/>
  <c r="BH434" i="4"/>
  <c r="BG434" i="4"/>
  <c r="BF434" i="4"/>
  <c r="T434" i="4"/>
  <c r="R434" i="4"/>
  <c r="P434" i="4"/>
  <c r="BI430" i="4"/>
  <c r="BH430" i="4"/>
  <c r="BG430" i="4"/>
  <c r="BF430" i="4"/>
  <c r="T430" i="4"/>
  <c r="R430" i="4"/>
  <c r="P430" i="4"/>
  <c r="BI425" i="4"/>
  <c r="BH425" i="4"/>
  <c r="BG425" i="4"/>
  <c r="BF425" i="4"/>
  <c r="T425" i="4"/>
  <c r="R425" i="4"/>
  <c r="P425" i="4"/>
  <c r="BI420" i="4"/>
  <c r="BH420" i="4"/>
  <c r="BG420" i="4"/>
  <c r="BF420" i="4"/>
  <c r="T420" i="4"/>
  <c r="R420" i="4"/>
  <c r="P420" i="4"/>
  <c r="BI419" i="4"/>
  <c r="BH419" i="4"/>
  <c r="BG419" i="4"/>
  <c r="BF419" i="4"/>
  <c r="T419" i="4"/>
  <c r="R419" i="4"/>
  <c r="P419" i="4"/>
  <c r="BI418" i="4"/>
  <c r="BH418" i="4"/>
  <c r="BG418" i="4"/>
  <c r="BF418" i="4"/>
  <c r="T418" i="4"/>
  <c r="R418" i="4"/>
  <c r="P418" i="4"/>
  <c r="BI417" i="4"/>
  <c r="BH417" i="4"/>
  <c r="BG417" i="4"/>
  <c r="BF417" i="4"/>
  <c r="T417" i="4"/>
  <c r="R417" i="4"/>
  <c r="P417" i="4"/>
  <c r="BI413" i="4"/>
  <c r="BH413" i="4"/>
  <c r="BG413" i="4"/>
  <c r="BF413" i="4"/>
  <c r="T413" i="4"/>
  <c r="R413" i="4"/>
  <c r="P413" i="4"/>
  <c r="BI409" i="4"/>
  <c r="BH409" i="4"/>
  <c r="BG409" i="4"/>
  <c r="BF409" i="4"/>
  <c r="T409" i="4"/>
  <c r="R409" i="4"/>
  <c r="P409" i="4"/>
  <c r="BI405" i="4"/>
  <c r="BH405" i="4"/>
  <c r="BG405" i="4"/>
  <c r="BF405" i="4"/>
  <c r="T405" i="4"/>
  <c r="R405" i="4"/>
  <c r="P405" i="4"/>
  <c r="BI398" i="4"/>
  <c r="BH398" i="4"/>
  <c r="BG398" i="4"/>
  <c r="BF398" i="4"/>
  <c r="T398" i="4"/>
  <c r="R398" i="4"/>
  <c r="P398" i="4"/>
  <c r="BI393" i="4"/>
  <c r="BH393" i="4"/>
  <c r="BG393" i="4"/>
  <c r="BF393" i="4"/>
  <c r="T393" i="4"/>
  <c r="R393" i="4"/>
  <c r="P393" i="4"/>
  <c r="BI389" i="4"/>
  <c r="BH389" i="4"/>
  <c r="BG389" i="4"/>
  <c r="BF389" i="4"/>
  <c r="T389" i="4"/>
  <c r="R389" i="4"/>
  <c r="P389" i="4"/>
  <c r="BI384" i="4"/>
  <c r="BH384" i="4"/>
  <c r="BG384" i="4"/>
  <c r="BF384" i="4"/>
  <c r="T384" i="4"/>
  <c r="R384" i="4"/>
  <c r="P384" i="4"/>
  <c r="BI377" i="4"/>
  <c r="BH377" i="4"/>
  <c r="BG377" i="4"/>
  <c r="BF377" i="4"/>
  <c r="T377" i="4"/>
  <c r="R377" i="4"/>
  <c r="P377" i="4"/>
  <c r="BI370" i="4"/>
  <c r="BH370" i="4"/>
  <c r="BG370" i="4"/>
  <c r="BF370" i="4"/>
  <c r="T370" i="4"/>
  <c r="R370" i="4"/>
  <c r="P370" i="4"/>
  <c r="BI365" i="4"/>
  <c r="BH365" i="4"/>
  <c r="BG365" i="4"/>
  <c r="BF365" i="4"/>
  <c r="T365" i="4"/>
  <c r="R365" i="4"/>
  <c r="P365" i="4"/>
  <c r="BI360" i="4"/>
  <c r="BH360" i="4"/>
  <c r="BG360" i="4"/>
  <c r="BF360" i="4"/>
  <c r="T360" i="4"/>
  <c r="R360" i="4"/>
  <c r="P360" i="4"/>
  <c r="BI352" i="4"/>
  <c r="BH352" i="4"/>
  <c r="BG352" i="4"/>
  <c r="BF352" i="4"/>
  <c r="T352" i="4"/>
  <c r="R352" i="4"/>
  <c r="P352" i="4"/>
  <c r="BI342" i="4"/>
  <c r="BH342" i="4"/>
  <c r="BG342" i="4"/>
  <c r="BF342" i="4"/>
  <c r="T342" i="4"/>
  <c r="R342" i="4"/>
  <c r="P342" i="4"/>
  <c r="BI334" i="4"/>
  <c r="BH334" i="4"/>
  <c r="BG334" i="4"/>
  <c r="BF334" i="4"/>
  <c r="T334" i="4"/>
  <c r="R334" i="4"/>
  <c r="P334" i="4"/>
  <c r="BI324" i="4"/>
  <c r="BH324" i="4"/>
  <c r="BG324" i="4"/>
  <c r="BF324" i="4"/>
  <c r="T324" i="4"/>
  <c r="R324" i="4"/>
  <c r="P324" i="4"/>
  <c r="BI319" i="4"/>
  <c r="BH319" i="4"/>
  <c r="BG319" i="4"/>
  <c r="BF319" i="4"/>
  <c r="T319" i="4"/>
  <c r="R319" i="4"/>
  <c r="P319" i="4"/>
  <c r="BI318" i="4"/>
  <c r="BH318" i="4"/>
  <c r="BG318" i="4"/>
  <c r="BF318" i="4"/>
  <c r="T318" i="4"/>
  <c r="R318" i="4"/>
  <c r="P318" i="4"/>
  <c r="BI315" i="4"/>
  <c r="BH315" i="4"/>
  <c r="BG315" i="4"/>
  <c r="BF315" i="4"/>
  <c r="T315" i="4"/>
  <c r="R315" i="4"/>
  <c r="P315" i="4"/>
  <c r="BI308" i="4"/>
  <c r="BH308" i="4"/>
  <c r="BG308" i="4"/>
  <c r="BF308" i="4"/>
  <c r="T308" i="4"/>
  <c r="R308" i="4"/>
  <c r="P308" i="4"/>
  <c r="BI302" i="4"/>
  <c r="BH302" i="4"/>
  <c r="BG302" i="4"/>
  <c r="BF302" i="4"/>
  <c r="T302" i="4"/>
  <c r="R302" i="4"/>
  <c r="P302" i="4"/>
  <c r="BI297" i="4"/>
  <c r="BH297" i="4"/>
  <c r="BG297" i="4"/>
  <c r="BF297" i="4"/>
  <c r="T297" i="4"/>
  <c r="R297" i="4"/>
  <c r="P297" i="4"/>
  <c r="BI292" i="4"/>
  <c r="BH292" i="4"/>
  <c r="BG292" i="4"/>
  <c r="BF292" i="4"/>
  <c r="T292" i="4"/>
  <c r="R292" i="4"/>
  <c r="P292" i="4"/>
  <c r="BI286" i="4"/>
  <c r="BH286" i="4"/>
  <c r="BG286" i="4"/>
  <c r="BF286" i="4"/>
  <c r="T286" i="4"/>
  <c r="R286" i="4"/>
  <c r="P286" i="4"/>
  <c r="BI281" i="4"/>
  <c r="BH281" i="4"/>
  <c r="BG281" i="4"/>
  <c r="BF281" i="4"/>
  <c r="T281" i="4"/>
  <c r="R281" i="4"/>
  <c r="P281" i="4"/>
  <c r="BI276" i="4"/>
  <c r="BH276" i="4"/>
  <c r="BG276" i="4"/>
  <c r="BF276" i="4"/>
  <c r="T276" i="4"/>
  <c r="R276" i="4"/>
  <c r="P276" i="4"/>
  <c r="BI271" i="4"/>
  <c r="BH271" i="4"/>
  <c r="BG271" i="4"/>
  <c r="BF271" i="4"/>
  <c r="T271" i="4"/>
  <c r="R271" i="4"/>
  <c r="P271" i="4"/>
  <c r="BI267" i="4"/>
  <c r="BH267" i="4"/>
  <c r="BG267" i="4"/>
  <c r="BF267" i="4"/>
  <c r="T267" i="4"/>
  <c r="R267" i="4"/>
  <c r="P267" i="4"/>
  <c r="BI261" i="4"/>
  <c r="BH261" i="4"/>
  <c r="BG261" i="4"/>
  <c r="BF261" i="4"/>
  <c r="T261" i="4"/>
  <c r="R261" i="4"/>
  <c r="P261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36" i="4"/>
  <c r="BH236" i="4"/>
  <c r="BG236" i="4"/>
  <c r="BF236" i="4"/>
  <c r="T236" i="4"/>
  <c r="R236" i="4"/>
  <c r="P236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7" i="4"/>
  <c r="BH217" i="4"/>
  <c r="BG217" i="4"/>
  <c r="BF217" i="4"/>
  <c r="T217" i="4"/>
  <c r="R217" i="4"/>
  <c r="P217" i="4"/>
  <c r="BI213" i="4"/>
  <c r="BH213" i="4"/>
  <c r="BG213" i="4"/>
  <c r="BF213" i="4"/>
  <c r="T213" i="4"/>
  <c r="R213" i="4"/>
  <c r="P213" i="4"/>
  <c r="BI209" i="4"/>
  <c r="BH209" i="4"/>
  <c r="BG209" i="4"/>
  <c r="BF209" i="4"/>
  <c r="T209" i="4"/>
  <c r="R209" i="4"/>
  <c r="P209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197" i="4"/>
  <c r="BH197" i="4"/>
  <c r="BG197" i="4"/>
  <c r="BF197" i="4"/>
  <c r="T197" i="4"/>
  <c r="R197" i="4"/>
  <c r="P197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87" i="4"/>
  <c r="BH187" i="4"/>
  <c r="BG187" i="4"/>
  <c r="BF187" i="4"/>
  <c r="T187" i="4"/>
  <c r="R187" i="4"/>
  <c r="P187" i="4"/>
  <c r="BI178" i="4"/>
  <c r="BH178" i="4"/>
  <c r="BG178" i="4"/>
  <c r="BF178" i="4"/>
  <c r="T178" i="4"/>
  <c r="R178" i="4"/>
  <c r="P178" i="4"/>
  <c r="BI169" i="4"/>
  <c r="BH169" i="4"/>
  <c r="BG169" i="4"/>
  <c r="BF169" i="4"/>
  <c r="T169" i="4"/>
  <c r="R169" i="4"/>
  <c r="P169" i="4"/>
  <c r="BI163" i="4"/>
  <c r="BH163" i="4"/>
  <c r="BG163" i="4"/>
  <c r="BF163" i="4"/>
  <c r="T163" i="4"/>
  <c r="R163" i="4"/>
  <c r="P163" i="4"/>
  <c r="BI157" i="4"/>
  <c r="BH157" i="4"/>
  <c r="BG157" i="4"/>
  <c r="BF157" i="4"/>
  <c r="T157" i="4"/>
  <c r="R157" i="4"/>
  <c r="P157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J143" i="4"/>
  <c r="J142" i="4"/>
  <c r="F142" i="4"/>
  <c r="F140" i="4"/>
  <c r="E138" i="4"/>
  <c r="J92" i="4"/>
  <c r="J91" i="4"/>
  <c r="F91" i="4"/>
  <c r="F89" i="4"/>
  <c r="E87" i="4"/>
  <c r="J18" i="4"/>
  <c r="E18" i="4"/>
  <c r="F143" i="4"/>
  <c r="J17" i="4"/>
  <c r="J12" i="4"/>
  <c r="J140" i="4" s="1"/>
  <c r="E7" i="4"/>
  <c r="E85" i="4"/>
  <c r="J37" i="3"/>
  <c r="J36" i="3"/>
  <c r="AY96" i="1"/>
  <c r="J35" i="3"/>
  <c r="AX96" i="1" s="1"/>
  <c r="BI725" i="3"/>
  <c r="BH725" i="3"/>
  <c r="BG725" i="3"/>
  <c r="BF725" i="3"/>
  <c r="T725" i="3"/>
  <c r="T724" i="3"/>
  <c r="R725" i="3"/>
  <c r="R724" i="3" s="1"/>
  <c r="P725" i="3"/>
  <c r="P724" i="3"/>
  <c r="BI723" i="3"/>
  <c r="BH723" i="3"/>
  <c r="BG723" i="3"/>
  <c r="BF723" i="3"/>
  <c r="T723" i="3"/>
  <c r="R723" i="3"/>
  <c r="P723" i="3"/>
  <c r="BI699" i="3"/>
  <c r="BH699" i="3"/>
  <c r="BG699" i="3"/>
  <c r="BF699" i="3"/>
  <c r="T699" i="3"/>
  <c r="R699" i="3"/>
  <c r="P699" i="3"/>
  <c r="BI697" i="3"/>
  <c r="BH697" i="3"/>
  <c r="BG697" i="3"/>
  <c r="BF697" i="3"/>
  <c r="T697" i="3"/>
  <c r="R697" i="3"/>
  <c r="P697" i="3"/>
  <c r="BI692" i="3"/>
  <c r="BH692" i="3"/>
  <c r="BG692" i="3"/>
  <c r="BF692" i="3"/>
  <c r="T692" i="3"/>
  <c r="R692" i="3"/>
  <c r="P692" i="3"/>
  <c r="BI682" i="3"/>
  <c r="BH682" i="3"/>
  <c r="BG682" i="3"/>
  <c r="BF682" i="3"/>
  <c r="T682" i="3"/>
  <c r="R682" i="3"/>
  <c r="P682" i="3"/>
  <c r="BI680" i="3"/>
  <c r="BH680" i="3"/>
  <c r="BG680" i="3"/>
  <c r="BF680" i="3"/>
  <c r="T680" i="3"/>
  <c r="T663" i="3"/>
  <c r="R680" i="3"/>
  <c r="P680" i="3"/>
  <c r="P663" i="3"/>
  <c r="BI664" i="3"/>
  <c r="BH664" i="3"/>
  <c r="BG664" i="3"/>
  <c r="BF664" i="3"/>
  <c r="T664" i="3"/>
  <c r="R664" i="3"/>
  <c r="R663" i="3" s="1"/>
  <c r="P664" i="3"/>
  <c r="BI662" i="3"/>
  <c r="BH662" i="3"/>
  <c r="BG662" i="3"/>
  <c r="BF662" i="3"/>
  <c r="T662" i="3"/>
  <c r="R662" i="3"/>
  <c r="P662" i="3"/>
  <c r="BI656" i="3"/>
  <c r="BH656" i="3"/>
  <c r="BG656" i="3"/>
  <c r="BF656" i="3"/>
  <c r="T656" i="3"/>
  <c r="R656" i="3"/>
  <c r="P656" i="3"/>
  <c r="BI651" i="3"/>
  <c r="BH651" i="3"/>
  <c r="BG651" i="3"/>
  <c r="BF651" i="3"/>
  <c r="T651" i="3"/>
  <c r="R651" i="3"/>
  <c r="P651" i="3"/>
  <c r="BI649" i="3"/>
  <c r="BH649" i="3"/>
  <c r="BG649" i="3"/>
  <c r="BF649" i="3"/>
  <c r="T649" i="3"/>
  <c r="R649" i="3"/>
  <c r="P649" i="3"/>
  <c r="BI642" i="3"/>
  <c r="BH642" i="3"/>
  <c r="BG642" i="3"/>
  <c r="BF642" i="3"/>
  <c r="T642" i="3"/>
  <c r="R642" i="3"/>
  <c r="P642" i="3"/>
  <c r="BI619" i="3"/>
  <c r="BH619" i="3"/>
  <c r="BG619" i="3"/>
  <c r="BF619" i="3"/>
  <c r="T619" i="3"/>
  <c r="R619" i="3"/>
  <c r="P619" i="3"/>
  <c r="BI596" i="3"/>
  <c r="BH596" i="3"/>
  <c r="BG596" i="3"/>
  <c r="BF596" i="3"/>
  <c r="T596" i="3"/>
  <c r="R596" i="3"/>
  <c r="P596" i="3"/>
  <c r="BI571" i="3"/>
  <c r="BH571" i="3"/>
  <c r="BG571" i="3"/>
  <c r="BF571" i="3"/>
  <c r="T571" i="3"/>
  <c r="R571" i="3"/>
  <c r="P571" i="3"/>
  <c r="BI566" i="3"/>
  <c r="BH566" i="3"/>
  <c r="BG566" i="3"/>
  <c r="BF566" i="3"/>
  <c r="T566" i="3"/>
  <c r="R566" i="3"/>
  <c r="P566" i="3"/>
  <c r="BI560" i="3"/>
  <c r="BH560" i="3"/>
  <c r="BG560" i="3"/>
  <c r="BF560" i="3"/>
  <c r="T560" i="3"/>
  <c r="R560" i="3"/>
  <c r="P560" i="3"/>
  <c r="BI556" i="3"/>
  <c r="BH556" i="3"/>
  <c r="BG556" i="3"/>
  <c r="BF556" i="3"/>
  <c r="T556" i="3"/>
  <c r="R556" i="3"/>
  <c r="P556" i="3"/>
  <c r="BI552" i="3"/>
  <c r="BH552" i="3"/>
  <c r="BG552" i="3"/>
  <c r="BF552" i="3"/>
  <c r="T552" i="3"/>
  <c r="R552" i="3"/>
  <c r="P552" i="3"/>
  <c r="BI550" i="3"/>
  <c r="BH550" i="3"/>
  <c r="BG550" i="3"/>
  <c r="BF550" i="3"/>
  <c r="T550" i="3"/>
  <c r="R550" i="3"/>
  <c r="P550" i="3"/>
  <c r="BI539" i="3"/>
  <c r="BH539" i="3"/>
  <c r="BG539" i="3"/>
  <c r="BF539" i="3"/>
  <c r="T539" i="3"/>
  <c r="R539" i="3"/>
  <c r="P539" i="3"/>
  <c r="BI530" i="3"/>
  <c r="BH530" i="3"/>
  <c r="BG530" i="3"/>
  <c r="BF530" i="3"/>
  <c r="T530" i="3"/>
  <c r="R530" i="3"/>
  <c r="P530" i="3"/>
  <c r="BI519" i="3"/>
  <c r="BH519" i="3"/>
  <c r="BG519" i="3"/>
  <c r="BF519" i="3"/>
  <c r="T519" i="3"/>
  <c r="R519" i="3"/>
  <c r="P519" i="3"/>
  <c r="BI498" i="3"/>
  <c r="BH498" i="3"/>
  <c r="BG498" i="3"/>
  <c r="BF498" i="3"/>
  <c r="T498" i="3"/>
  <c r="R498" i="3"/>
  <c r="P498" i="3"/>
  <c r="BI487" i="3"/>
  <c r="BH487" i="3"/>
  <c r="BG487" i="3"/>
  <c r="BF487" i="3"/>
  <c r="T487" i="3"/>
  <c r="R487" i="3"/>
  <c r="P487" i="3"/>
  <c r="BI476" i="3"/>
  <c r="BH476" i="3"/>
  <c r="BG476" i="3"/>
  <c r="BF476" i="3"/>
  <c r="T476" i="3"/>
  <c r="R476" i="3"/>
  <c r="P476" i="3"/>
  <c r="BI474" i="3"/>
  <c r="BH474" i="3"/>
  <c r="BG474" i="3"/>
  <c r="BF474" i="3"/>
  <c r="T474" i="3"/>
  <c r="R474" i="3"/>
  <c r="P474" i="3"/>
  <c r="BI460" i="3"/>
  <c r="BH460" i="3"/>
  <c r="BG460" i="3"/>
  <c r="BF460" i="3"/>
  <c r="T460" i="3"/>
  <c r="R460" i="3"/>
  <c r="P460" i="3"/>
  <c r="BI455" i="3"/>
  <c r="BH455" i="3"/>
  <c r="BG455" i="3"/>
  <c r="BF455" i="3"/>
  <c r="T455" i="3"/>
  <c r="R455" i="3"/>
  <c r="P455" i="3"/>
  <c r="BI453" i="3"/>
  <c r="BH453" i="3"/>
  <c r="BG453" i="3"/>
  <c r="BF453" i="3"/>
  <c r="T453" i="3"/>
  <c r="R453" i="3"/>
  <c r="P453" i="3"/>
  <c r="BI446" i="3"/>
  <c r="BH446" i="3"/>
  <c r="BG446" i="3"/>
  <c r="BF446" i="3"/>
  <c r="T446" i="3"/>
  <c r="R446" i="3"/>
  <c r="P446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1" i="3"/>
  <c r="BH441" i="3"/>
  <c r="BG441" i="3"/>
  <c r="BF441" i="3"/>
  <c r="T441" i="3"/>
  <c r="T440" i="3"/>
  <c r="R441" i="3"/>
  <c r="R440" i="3" s="1"/>
  <c r="P441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6" i="3"/>
  <c r="BH436" i="3"/>
  <c r="BG436" i="3"/>
  <c r="BF436" i="3"/>
  <c r="T436" i="3"/>
  <c r="R436" i="3"/>
  <c r="P436" i="3"/>
  <c r="BI414" i="3"/>
  <c r="BH414" i="3"/>
  <c r="BG414" i="3"/>
  <c r="BF414" i="3"/>
  <c r="T414" i="3"/>
  <c r="R414" i="3"/>
  <c r="P414" i="3"/>
  <c r="BI412" i="3"/>
  <c r="BH412" i="3"/>
  <c r="BG412" i="3"/>
  <c r="BF412" i="3"/>
  <c r="T412" i="3"/>
  <c r="R412" i="3"/>
  <c r="P412" i="3"/>
  <c r="BI400" i="3"/>
  <c r="BH400" i="3"/>
  <c r="BG400" i="3"/>
  <c r="BF400" i="3"/>
  <c r="T400" i="3"/>
  <c r="R400" i="3"/>
  <c r="P400" i="3"/>
  <c r="BI398" i="3"/>
  <c r="BH398" i="3"/>
  <c r="BG398" i="3"/>
  <c r="BF398" i="3"/>
  <c r="T398" i="3"/>
  <c r="R398" i="3"/>
  <c r="P398" i="3"/>
  <c r="BI397" i="3"/>
  <c r="BH397" i="3"/>
  <c r="BG397" i="3"/>
  <c r="BF397" i="3"/>
  <c r="T397" i="3"/>
  <c r="R397" i="3"/>
  <c r="P397" i="3"/>
  <c r="BI391" i="3"/>
  <c r="BH391" i="3"/>
  <c r="BG391" i="3"/>
  <c r="BF391" i="3"/>
  <c r="T391" i="3"/>
  <c r="R391" i="3"/>
  <c r="P391" i="3"/>
  <c r="BI387" i="3"/>
  <c r="BH387" i="3"/>
  <c r="BG387" i="3"/>
  <c r="BF387" i="3"/>
  <c r="T387" i="3"/>
  <c r="R387" i="3"/>
  <c r="P387" i="3"/>
  <c r="BI385" i="3"/>
  <c r="BH385" i="3"/>
  <c r="BG385" i="3"/>
  <c r="BF385" i="3"/>
  <c r="T385" i="3"/>
  <c r="R385" i="3"/>
  <c r="P385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3" i="3"/>
  <c r="BH373" i="3"/>
  <c r="BG373" i="3"/>
  <c r="BF373" i="3"/>
  <c r="T373" i="3"/>
  <c r="R373" i="3"/>
  <c r="P373" i="3"/>
  <c r="BI371" i="3"/>
  <c r="BH371" i="3"/>
  <c r="BG371" i="3"/>
  <c r="BF371" i="3"/>
  <c r="T371" i="3"/>
  <c r="R371" i="3"/>
  <c r="P371" i="3"/>
  <c r="BI361" i="3"/>
  <c r="BH361" i="3"/>
  <c r="BG361" i="3"/>
  <c r="BF361" i="3"/>
  <c r="T361" i="3"/>
  <c r="R361" i="3"/>
  <c r="P361" i="3"/>
  <c r="BI359" i="3"/>
  <c r="BH359" i="3"/>
  <c r="BG359" i="3"/>
  <c r="BF359" i="3"/>
  <c r="T359" i="3"/>
  <c r="R359" i="3"/>
  <c r="P359" i="3"/>
  <c r="BI358" i="3"/>
  <c r="BH358" i="3"/>
  <c r="BG358" i="3"/>
  <c r="BF358" i="3"/>
  <c r="T358" i="3"/>
  <c r="R358" i="3"/>
  <c r="P358" i="3"/>
  <c r="BI357" i="3"/>
  <c r="BH357" i="3"/>
  <c r="BG357" i="3"/>
  <c r="BF357" i="3"/>
  <c r="T357" i="3"/>
  <c r="R357" i="3"/>
  <c r="P357" i="3"/>
  <c r="BI356" i="3"/>
  <c r="BH356" i="3"/>
  <c r="BG356" i="3"/>
  <c r="BF356" i="3"/>
  <c r="T356" i="3"/>
  <c r="R356" i="3"/>
  <c r="P356" i="3"/>
  <c r="BI355" i="3"/>
  <c r="BH355" i="3"/>
  <c r="BG355" i="3"/>
  <c r="BF355" i="3"/>
  <c r="T355" i="3"/>
  <c r="R355" i="3"/>
  <c r="P355" i="3"/>
  <c r="BI354" i="3"/>
  <c r="BH354" i="3"/>
  <c r="BG354" i="3"/>
  <c r="BF354" i="3"/>
  <c r="T354" i="3"/>
  <c r="R354" i="3"/>
  <c r="P354" i="3"/>
  <c r="BI353" i="3"/>
  <c r="BH353" i="3"/>
  <c r="BG353" i="3"/>
  <c r="BF353" i="3"/>
  <c r="T353" i="3"/>
  <c r="R353" i="3"/>
  <c r="P353" i="3"/>
  <c r="BI352" i="3"/>
  <c r="BH352" i="3"/>
  <c r="BG352" i="3"/>
  <c r="BF352" i="3"/>
  <c r="T352" i="3"/>
  <c r="R352" i="3"/>
  <c r="P352" i="3"/>
  <c r="BI348" i="3"/>
  <c r="BH348" i="3"/>
  <c r="BG348" i="3"/>
  <c r="BF348" i="3"/>
  <c r="T348" i="3"/>
  <c r="R348" i="3"/>
  <c r="P348" i="3"/>
  <c r="BI347" i="3"/>
  <c r="BH347" i="3"/>
  <c r="BG347" i="3"/>
  <c r="BF347" i="3"/>
  <c r="T347" i="3"/>
  <c r="R347" i="3"/>
  <c r="P347" i="3"/>
  <c r="BI346" i="3"/>
  <c r="BH346" i="3"/>
  <c r="BG346" i="3"/>
  <c r="BF346" i="3"/>
  <c r="T346" i="3"/>
  <c r="R346" i="3"/>
  <c r="P346" i="3"/>
  <c r="BI344" i="3"/>
  <c r="BH344" i="3"/>
  <c r="BG344" i="3"/>
  <c r="BF344" i="3"/>
  <c r="T344" i="3"/>
  <c r="R344" i="3"/>
  <c r="P344" i="3"/>
  <c r="BI334" i="3"/>
  <c r="BH334" i="3"/>
  <c r="BG334" i="3"/>
  <c r="BF334" i="3"/>
  <c r="T334" i="3"/>
  <c r="R334" i="3"/>
  <c r="P334" i="3"/>
  <c r="BI329" i="3"/>
  <c r="BH329" i="3"/>
  <c r="BG329" i="3"/>
  <c r="BF329" i="3"/>
  <c r="T329" i="3"/>
  <c r="R329" i="3"/>
  <c r="P329" i="3"/>
  <c r="BI324" i="3"/>
  <c r="BH324" i="3"/>
  <c r="BG324" i="3"/>
  <c r="BF324" i="3"/>
  <c r="T324" i="3"/>
  <c r="R324" i="3"/>
  <c r="P324" i="3"/>
  <c r="BI320" i="3"/>
  <c r="BH320" i="3"/>
  <c r="BG320" i="3"/>
  <c r="BF320" i="3"/>
  <c r="T320" i="3"/>
  <c r="R320" i="3"/>
  <c r="P320" i="3"/>
  <c r="BI319" i="3"/>
  <c r="BH319" i="3"/>
  <c r="BG319" i="3"/>
  <c r="BF319" i="3"/>
  <c r="T319" i="3"/>
  <c r="R319" i="3"/>
  <c r="P319" i="3"/>
  <c r="BI312" i="3"/>
  <c r="BH312" i="3"/>
  <c r="BG312" i="3"/>
  <c r="BF312" i="3"/>
  <c r="T312" i="3"/>
  <c r="R312" i="3"/>
  <c r="P312" i="3"/>
  <c r="BI307" i="3"/>
  <c r="BH307" i="3"/>
  <c r="BG307" i="3"/>
  <c r="BF307" i="3"/>
  <c r="T307" i="3"/>
  <c r="R307" i="3"/>
  <c r="P307" i="3"/>
  <c r="BI299" i="3"/>
  <c r="BH299" i="3"/>
  <c r="BG299" i="3"/>
  <c r="BF299" i="3"/>
  <c r="T299" i="3"/>
  <c r="R299" i="3"/>
  <c r="P299" i="3"/>
  <c r="BI284" i="3"/>
  <c r="BH284" i="3"/>
  <c r="BG284" i="3"/>
  <c r="BF284" i="3"/>
  <c r="T284" i="3"/>
  <c r="R284" i="3"/>
  <c r="P284" i="3"/>
  <c r="BI279" i="3"/>
  <c r="BH279" i="3"/>
  <c r="BG279" i="3"/>
  <c r="BF279" i="3"/>
  <c r="T279" i="3"/>
  <c r="R279" i="3"/>
  <c r="P279" i="3"/>
  <c r="BI272" i="3"/>
  <c r="BH272" i="3"/>
  <c r="BG272" i="3"/>
  <c r="BF272" i="3"/>
  <c r="T272" i="3"/>
  <c r="R272" i="3"/>
  <c r="P272" i="3"/>
  <c r="BI267" i="3"/>
  <c r="BH267" i="3"/>
  <c r="BG267" i="3"/>
  <c r="BF267" i="3"/>
  <c r="T267" i="3"/>
  <c r="R267" i="3"/>
  <c r="P267" i="3"/>
  <c r="BI262" i="3"/>
  <c r="BH262" i="3"/>
  <c r="BG262" i="3"/>
  <c r="BF262" i="3"/>
  <c r="T262" i="3"/>
  <c r="R262" i="3"/>
  <c r="P262" i="3"/>
  <c r="BI239" i="3"/>
  <c r="BH239" i="3"/>
  <c r="BG239" i="3"/>
  <c r="BF239" i="3"/>
  <c r="T239" i="3"/>
  <c r="R239" i="3"/>
  <c r="P239" i="3"/>
  <c r="BI234" i="3"/>
  <c r="BH234" i="3"/>
  <c r="BG234" i="3"/>
  <c r="BF234" i="3"/>
  <c r="T234" i="3"/>
  <c r="R234" i="3"/>
  <c r="P234" i="3"/>
  <c r="BI229" i="3"/>
  <c r="BH229" i="3"/>
  <c r="BG229" i="3"/>
  <c r="BF229" i="3"/>
  <c r="T229" i="3"/>
  <c r="R229" i="3"/>
  <c r="P229" i="3"/>
  <c r="BI220" i="3"/>
  <c r="BH220" i="3"/>
  <c r="BG220" i="3"/>
  <c r="BF220" i="3"/>
  <c r="T220" i="3"/>
  <c r="R220" i="3"/>
  <c r="P220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0" i="3"/>
  <c r="BH210" i="3"/>
  <c r="BG210" i="3"/>
  <c r="BF210" i="3"/>
  <c r="T210" i="3"/>
  <c r="R210" i="3"/>
  <c r="P210" i="3"/>
  <c r="BI205" i="3"/>
  <c r="BH205" i="3"/>
  <c r="BG205" i="3"/>
  <c r="BF205" i="3"/>
  <c r="T205" i="3"/>
  <c r="R205" i="3"/>
  <c r="P205" i="3"/>
  <c r="BI196" i="3"/>
  <c r="BH196" i="3"/>
  <c r="BG196" i="3"/>
  <c r="BF196" i="3"/>
  <c r="T196" i="3"/>
  <c r="R196" i="3"/>
  <c r="P196" i="3"/>
  <c r="BI188" i="3"/>
  <c r="BH188" i="3"/>
  <c r="BG188" i="3"/>
  <c r="BF188" i="3"/>
  <c r="T188" i="3"/>
  <c r="R188" i="3"/>
  <c r="P188" i="3"/>
  <c r="BI179" i="3"/>
  <c r="BH179" i="3"/>
  <c r="BG179" i="3"/>
  <c r="BF179" i="3"/>
  <c r="T179" i="3"/>
  <c r="R179" i="3"/>
  <c r="P179" i="3"/>
  <c r="BI175" i="3"/>
  <c r="BH175" i="3"/>
  <c r="BG175" i="3"/>
  <c r="BF175" i="3"/>
  <c r="T175" i="3"/>
  <c r="R175" i="3"/>
  <c r="P175" i="3"/>
  <c r="BI169" i="3"/>
  <c r="BH169" i="3"/>
  <c r="BG169" i="3"/>
  <c r="BF169" i="3"/>
  <c r="T169" i="3"/>
  <c r="R169" i="3"/>
  <c r="P169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0" i="3"/>
  <c r="BH150" i="3"/>
  <c r="BG150" i="3"/>
  <c r="BF150" i="3"/>
  <c r="T150" i="3"/>
  <c r="R150" i="3"/>
  <c r="P150" i="3"/>
  <c r="BI139" i="3"/>
  <c r="BH139" i="3"/>
  <c r="BG139" i="3"/>
  <c r="BF139" i="3"/>
  <c r="T139" i="3"/>
  <c r="T138" i="3"/>
  <c r="R139" i="3"/>
  <c r="R138" i="3" s="1"/>
  <c r="P139" i="3"/>
  <c r="P138" i="3"/>
  <c r="J134" i="3"/>
  <c r="J133" i="3"/>
  <c r="F133" i="3"/>
  <c r="F131" i="3"/>
  <c r="E129" i="3"/>
  <c r="J92" i="3"/>
  <c r="J91" i="3"/>
  <c r="F91" i="3"/>
  <c r="F89" i="3"/>
  <c r="E87" i="3"/>
  <c r="J18" i="3"/>
  <c r="E18" i="3"/>
  <c r="F134" i="3" s="1"/>
  <c r="J17" i="3"/>
  <c r="J12" i="3"/>
  <c r="J89" i="3"/>
  <c r="E7" i="3"/>
  <c r="E85" i="3" s="1"/>
  <c r="J37" i="2"/>
  <c r="J36" i="2"/>
  <c r="AY95" i="1" s="1"/>
  <c r="J35" i="2"/>
  <c r="AX95" i="1"/>
  <c r="BI1304" i="2"/>
  <c r="BH1304" i="2"/>
  <c r="BG1304" i="2"/>
  <c r="BF1304" i="2"/>
  <c r="T1304" i="2"/>
  <c r="T1303" i="2" s="1"/>
  <c r="R1304" i="2"/>
  <c r="R1303" i="2"/>
  <c r="P1304" i="2"/>
  <c r="P1303" i="2" s="1"/>
  <c r="BI1302" i="2"/>
  <c r="BH1302" i="2"/>
  <c r="BG1302" i="2"/>
  <c r="BF1302" i="2"/>
  <c r="T1302" i="2"/>
  <c r="R1302" i="2"/>
  <c r="P1302" i="2"/>
  <c r="BI1301" i="2"/>
  <c r="BH1301" i="2"/>
  <c r="BG1301" i="2"/>
  <c r="BF1301" i="2"/>
  <c r="T1301" i="2"/>
  <c r="R1301" i="2"/>
  <c r="P1301" i="2"/>
  <c r="BI1299" i="2"/>
  <c r="BH1299" i="2"/>
  <c r="BG1299" i="2"/>
  <c r="BF1299" i="2"/>
  <c r="T1299" i="2"/>
  <c r="T1298" i="2" s="1"/>
  <c r="R1299" i="2"/>
  <c r="R1298" i="2"/>
  <c r="P1299" i="2"/>
  <c r="P1298" i="2" s="1"/>
  <c r="BI1239" i="2"/>
  <c r="BH1239" i="2"/>
  <c r="BG1239" i="2"/>
  <c r="BF1239" i="2"/>
  <c r="T1239" i="2"/>
  <c r="R1239" i="2"/>
  <c r="P1239" i="2"/>
  <c r="BI1180" i="2"/>
  <c r="BH1180" i="2"/>
  <c r="BG1180" i="2"/>
  <c r="BF1180" i="2"/>
  <c r="T1180" i="2"/>
  <c r="R1180" i="2"/>
  <c r="P1180" i="2"/>
  <c r="BI1156" i="2"/>
  <c r="BH1156" i="2"/>
  <c r="BG1156" i="2"/>
  <c r="BF1156" i="2"/>
  <c r="T1156" i="2"/>
  <c r="R1156" i="2"/>
  <c r="P1156" i="2"/>
  <c r="BI1132" i="2"/>
  <c r="BH1132" i="2"/>
  <c r="BG1132" i="2"/>
  <c r="BF1132" i="2"/>
  <c r="T1132" i="2"/>
  <c r="R1132" i="2"/>
  <c r="P1132" i="2"/>
  <c r="BI1130" i="2"/>
  <c r="BH1130" i="2"/>
  <c r="BG1130" i="2"/>
  <c r="BF1130" i="2"/>
  <c r="T1130" i="2"/>
  <c r="R1130" i="2"/>
  <c r="P1130" i="2"/>
  <c r="BI1107" i="2"/>
  <c r="BH1107" i="2"/>
  <c r="BG1107" i="2"/>
  <c r="BF1107" i="2"/>
  <c r="T1107" i="2"/>
  <c r="R1107" i="2"/>
  <c r="P1107" i="2"/>
  <c r="BI1080" i="2"/>
  <c r="BH1080" i="2"/>
  <c r="BG1080" i="2"/>
  <c r="BF1080" i="2"/>
  <c r="T1080" i="2"/>
  <c r="R1080" i="2"/>
  <c r="P1080" i="2"/>
  <c r="BI1077" i="2"/>
  <c r="BH1077" i="2"/>
  <c r="BG1077" i="2"/>
  <c r="BF1077" i="2"/>
  <c r="T1077" i="2"/>
  <c r="R1077" i="2"/>
  <c r="P1077" i="2"/>
  <c r="BI1050" i="2"/>
  <c r="BH1050" i="2"/>
  <c r="BG1050" i="2"/>
  <c r="BF1050" i="2"/>
  <c r="T1050" i="2"/>
  <c r="R1050" i="2"/>
  <c r="P1050" i="2"/>
  <c r="BI1048" i="2"/>
  <c r="BH1048" i="2"/>
  <c r="BG1048" i="2"/>
  <c r="BF1048" i="2"/>
  <c r="T1048" i="2"/>
  <c r="R1048" i="2"/>
  <c r="P1048" i="2"/>
  <c r="BI1040" i="2"/>
  <c r="BH1040" i="2"/>
  <c r="BG1040" i="2"/>
  <c r="BF1040" i="2"/>
  <c r="T1040" i="2"/>
  <c r="R1040" i="2"/>
  <c r="P1040" i="2"/>
  <c r="BI1032" i="2"/>
  <c r="BH1032" i="2"/>
  <c r="BG1032" i="2"/>
  <c r="BF1032" i="2"/>
  <c r="T1032" i="2"/>
  <c r="R1032" i="2"/>
  <c r="P1032" i="2"/>
  <c r="BI1020" i="2"/>
  <c r="BH1020" i="2"/>
  <c r="BG1020" i="2"/>
  <c r="BF1020" i="2"/>
  <c r="T1020" i="2"/>
  <c r="R1020" i="2"/>
  <c r="P1020" i="2"/>
  <c r="BI1008" i="2"/>
  <c r="BH1008" i="2"/>
  <c r="BG1008" i="2"/>
  <c r="BF1008" i="2"/>
  <c r="T1008" i="2"/>
  <c r="R1008" i="2"/>
  <c r="P1008" i="2"/>
  <c r="BI992" i="2"/>
  <c r="BH992" i="2"/>
  <c r="BG992" i="2"/>
  <c r="BF992" i="2"/>
  <c r="T992" i="2"/>
  <c r="R992" i="2"/>
  <c r="P992" i="2"/>
  <c r="BI974" i="2"/>
  <c r="BH974" i="2"/>
  <c r="BG974" i="2"/>
  <c r="BF974" i="2"/>
  <c r="T974" i="2"/>
  <c r="R974" i="2"/>
  <c r="P974" i="2"/>
  <c r="BI972" i="2"/>
  <c r="BH972" i="2"/>
  <c r="BG972" i="2"/>
  <c r="BF972" i="2"/>
  <c r="T972" i="2"/>
  <c r="R972" i="2"/>
  <c r="P972" i="2"/>
  <c r="BI966" i="2"/>
  <c r="BH966" i="2"/>
  <c r="BG966" i="2"/>
  <c r="BF966" i="2"/>
  <c r="T966" i="2"/>
  <c r="R966" i="2"/>
  <c r="P966" i="2"/>
  <c r="BI960" i="2"/>
  <c r="BH960" i="2"/>
  <c r="BG960" i="2"/>
  <c r="BF960" i="2"/>
  <c r="T960" i="2"/>
  <c r="R960" i="2"/>
  <c r="P960" i="2"/>
  <c r="BI958" i="2"/>
  <c r="BH958" i="2"/>
  <c r="BG958" i="2"/>
  <c r="BF958" i="2"/>
  <c r="T958" i="2"/>
  <c r="R958" i="2"/>
  <c r="P958" i="2"/>
  <c r="BI948" i="2"/>
  <c r="BH948" i="2"/>
  <c r="BG948" i="2"/>
  <c r="BF948" i="2"/>
  <c r="T948" i="2"/>
  <c r="R948" i="2"/>
  <c r="P948" i="2"/>
  <c r="BI928" i="2"/>
  <c r="BH928" i="2"/>
  <c r="BG928" i="2"/>
  <c r="BF928" i="2"/>
  <c r="T928" i="2"/>
  <c r="R928" i="2"/>
  <c r="P928" i="2"/>
  <c r="BI908" i="2"/>
  <c r="BH908" i="2"/>
  <c r="BG908" i="2"/>
  <c r="BF908" i="2"/>
  <c r="T908" i="2"/>
  <c r="R908" i="2"/>
  <c r="P908" i="2"/>
  <c r="BI888" i="2"/>
  <c r="BH888" i="2"/>
  <c r="BG888" i="2"/>
  <c r="BF888" i="2"/>
  <c r="T888" i="2"/>
  <c r="R888" i="2"/>
  <c r="P888" i="2"/>
  <c r="BI886" i="2"/>
  <c r="BH886" i="2"/>
  <c r="BG886" i="2"/>
  <c r="BF886" i="2"/>
  <c r="T886" i="2"/>
  <c r="R886" i="2"/>
  <c r="P886" i="2"/>
  <c r="BI885" i="2"/>
  <c r="BH885" i="2"/>
  <c r="BG885" i="2"/>
  <c r="BF885" i="2"/>
  <c r="T885" i="2"/>
  <c r="R885" i="2"/>
  <c r="P885" i="2"/>
  <c r="BI884" i="2"/>
  <c r="BH884" i="2"/>
  <c r="BG884" i="2"/>
  <c r="BF884" i="2"/>
  <c r="T884" i="2"/>
  <c r="R884" i="2"/>
  <c r="P884" i="2"/>
  <c r="BI881" i="2"/>
  <c r="BH881" i="2"/>
  <c r="BG881" i="2"/>
  <c r="BF881" i="2"/>
  <c r="T881" i="2"/>
  <c r="R881" i="2"/>
  <c r="P881" i="2"/>
  <c r="BI880" i="2"/>
  <c r="BH880" i="2"/>
  <c r="BG880" i="2"/>
  <c r="BF880" i="2"/>
  <c r="T880" i="2"/>
  <c r="R880" i="2"/>
  <c r="P880" i="2"/>
  <c r="BI879" i="2"/>
  <c r="BH879" i="2"/>
  <c r="BG879" i="2"/>
  <c r="BF879" i="2"/>
  <c r="T879" i="2"/>
  <c r="R879" i="2"/>
  <c r="P879" i="2"/>
  <c r="BI878" i="2"/>
  <c r="BH878" i="2"/>
  <c r="BG878" i="2"/>
  <c r="BF878" i="2"/>
  <c r="T878" i="2"/>
  <c r="R878" i="2"/>
  <c r="P878" i="2"/>
  <c r="BI877" i="2"/>
  <c r="BH877" i="2"/>
  <c r="BG877" i="2"/>
  <c r="BF877" i="2"/>
  <c r="T877" i="2"/>
  <c r="R877" i="2"/>
  <c r="P877" i="2"/>
  <c r="BI874" i="2"/>
  <c r="BH874" i="2"/>
  <c r="BG874" i="2"/>
  <c r="BF874" i="2"/>
  <c r="T874" i="2"/>
  <c r="R874" i="2"/>
  <c r="P874" i="2"/>
  <c r="BI870" i="2"/>
  <c r="BH870" i="2"/>
  <c r="BG870" i="2"/>
  <c r="BF870" i="2"/>
  <c r="T870" i="2"/>
  <c r="R870" i="2"/>
  <c r="P870" i="2"/>
  <c r="BI868" i="2"/>
  <c r="BH868" i="2"/>
  <c r="BG868" i="2"/>
  <c r="BF868" i="2"/>
  <c r="T868" i="2"/>
  <c r="R868" i="2"/>
  <c r="P868" i="2"/>
  <c r="BI867" i="2"/>
  <c r="BH867" i="2"/>
  <c r="BG867" i="2"/>
  <c r="BF867" i="2"/>
  <c r="T867" i="2"/>
  <c r="R867" i="2"/>
  <c r="P867" i="2"/>
  <c r="BI866" i="2"/>
  <c r="BH866" i="2"/>
  <c r="BG866" i="2"/>
  <c r="BF866" i="2"/>
  <c r="T866" i="2"/>
  <c r="R866" i="2"/>
  <c r="P866" i="2"/>
  <c r="BI865" i="2"/>
  <c r="BH865" i="2"/>
  <c r="BG865" i="2"/>
  <c r="BF865" i="2"/>
  <c r="T865" i="2"/>
  <c r="R865" i="2"/>
  <c r="P865" i="2"/>
  <c r="BI864" i="2"/>
  <c r="BH864" i="2"/>
  <c r="BG864" i="2"/>
  <c r="BF864" i="2"/>
  <c r="T864" i="2"/>
  <c r="R864" i="2"/>
  <c r="P864" i="2"/>
  <c r="BI863" i="2"/>
  <c r="BH863" i="2"/>
  <c r="BG863" i="2"/>
  <c r="BF863" i="2"/>
  <c r="T863" i="2"/>
  <c r="R863" i="2"/>
  <c r="P863" i="2"/>
  <c r="BI862" i="2"/>
  <c r="BH862" i="2"/>
  <c r="BG862" i="2"/>
  <c r="BF862" i="2"/>
  <c r="T862" i="2"/>
  <c r="R862" i="2"/>
  <c r="P862" i="2"/>
  <c r="BI856" i="2"/>
  <c r="BH856" i="2"/>
  <c r="BG856" i="2"/>
  <c r="BF856" i="2"/>
  <c r="T856" i="2"/>
  <c r="R856" i="2"/>
  <c r="P856" i="2"/>
  <c r="BI852" i="2"/>
  <c r="BH852" i="2"/>
  <c r="BG852" i="2"/>
  <c r="BF852" i="2"/>
  <c r="T852" i="2"/>
  <c r="R852" i="2"/>
  <c r="P852" i="2"/>
  <c r="BI845" i="2"/>
  <c r="BH845" i="2"/>
  <c r="BG845" i="2"/>
  <c r="BF845" i="2"/>
  <c r="T845" i="2"/>
  <c r="R845" i="2"/>
  <c r="P845" i="2"/>
  <c r="BI843" i="2"/>
  <c r="BH843" i="2"/>
  <c r="BG843" i="2"/>
  <c r="BF843" i="2"/>
  <c r="T843" i="2"/>
  <c r="R843" i="2"/>
  <c r="P843" i="2"/>
  <c r="BI842" i="2"/>
  <c r="BH842" i="2"/>
  <c r="BG842" i="2"/>
  <c r="BF842" i="2"/>
  <c r="T842" i="2"/>
  <c r="R842" i="2"/>
  <c r="P842" i="2"/>
  <c r="BI841" i="2"/>
  <c r="BH841" i="2"/>
  <c r="BG841" i="2"/>
  <c r="BF841" i="2"/>
  <c r="T841" i="2"/>
  <c r="R841" i="2"/>
  <c r="P841" i="2"/>
  <c r="BI840" i="2"/>
  <c r="BH840" i="2"/>
  <c r="BG840" i="2"/>
  <c r="BF840" i="2"/>
  <c r="T840" i="2"/>
  <c r="R840" i="2"/>
  <c r="P840" i="2"/>
  <c r="BI839" i="2"/>
  <c r="BH839" i="2"/>
  <c r="BG839" i="2"/>
  <c r="BF839" i="2"/>
  <c r="T839" i="2"/>
  <c r="R839" i="2"/>
  <c r="P839" i="2"/>
  <c r="BI838" i="2"/>
  <c r="BH838" i="2"/>
  <c r="BG838" i="2"/>
  <c r="BF838" i="2"/>
  <c r="T838" i="2"/>
  <c r="R838" i="2"/>
  <c r="P838" i="2"/>
  <c r="BI837" i="2"/>
  <c r="BH837" i="2"/>
  <c r="BG837" i="2"/>
  <c r="BF837" i="2"/>
  <c r="T837" i="2"/>
  <c r="R837" i="2"/>
  <c r="P837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4" i="2"/>
  <c r="BH834" i="2"/>
  <c r="BG834" i="2"/>
  <c r="BF834" i="2"/>
  <c r="T834" i="2"/>
  <c r="R834" i="2"/>
  <c r="P834" i="2"/>
  <c r="BI833" i="2"/>
  <c r="BH833" i="2"/>
  <c r="BG833" i="2"/>
  <c r="BF833" i="2"/>
  <c r="T833" i="2"/>
  <c r="R833" i="2"/>
  <c r="P833" i="2"/>
  <c r="BI820" i="2"/>
  <c r="BH820" i="2"/>
  <c r="BG820" i="2"/>
  <c r="BF820" i="2"/>
  <c r="T820" i="2"/>
  <c r="R820" i="2"/>
  <c r="P820" i="2"/>
  <c r="BI814" i="2"/>
  <c r="BH814" i="2"/>
  <c r="BG814" i="2"/>
  <c r="BF814" i="2"/>
  <c r="T814" i="2"/>
  <c r="R814" i="2"/>
  <c r="P814" i="2"/>
  <c r="BI812" i="2"/>
  <c r="BH812" i="2"/>
  <c r="BG812" i="2"/>
  <c r="BF812" i="2"/>
  <c r="T812" i="2"/>
  <c r="R812" i="2"/>
  <c r="P812" i="2"/>
  <c r="BI808" i="2"/>
  <c r="BH808" i="2"/>
  <c r="BG808" i="2"/>
  <c r="BF808" i="2"/>
  <c r="T808" i="2"/>
  <c r="R808" i="2"/>
  <c r="P808" i="2"/>
  <c r="BI804" i="2"/>
  <c r="BH804" i="2"/>
  <c r="BG804" i="2"/>
  <c r="BF804" i="2"/>
  <c r="T804" i="2"/>
  <c r="R804" i="2"/>
  <c r="P804" i="2"/>
  <c r="BI800" i="2"/>
  <c r="BH800" i="2"/>
  <c r="BG800" i="2"/>
  <c r="BF800" i="2"/>
  <c r="T800" i="2"/>
  <c r="R800" i="2"/>
  <c r="P800" i="2"/>
  <c r="BI796" i="2"/>
  <c r="BH796" i="2"/>
  <c r="BG796" i="2"/>
  <c r="BF796" i="2"/>
  <c r="T796" i="2"/>
  <c r="R796" i="2"/>
  <c r="P796" i="2"/>
  <c r="BI785" i="2"/>
  <c r="BH785" i="2"/>
  <c r="BG785" i="2"/>
  <c r="BF785" i="2"/>
  <c r="T785" i="2"/>
  <c r="R785" i="2"/>
  <c r="P785" i="2"/>
  <c r="BI774" i="2"/>
  <c r="BH774" i="2"/>
  <c r="BG774" i="2"/>
  <c r="BF774" i="2"/>
  <c r="T774" i="2"/>
  <c r="R774" i="2"/>
  <c r="P774" i="2"/>
  <c r="BI767" i="2"/>
  <c r="BH767" i="2"/>
  <c r="BG767" i="2"/>
  <c r="BF767" i="2"/>
  <c r="T767" i="2"/>
  <c r="R767" i="2"/>
  <c r="P767" i="2"/>
  <c r="BI762" i="2"/>
  <c r="BH762" i="2"/>
  <c r="BG762" i="2"/>
  <c r="BF762" i="2"/>
  <c r="T762" i="2"/>
  <c r="R762" i="2"/>
  <c r="P762" i="2"/>
  <c r="BI747" i="2"/>
  <c r="BH747" i="2"/>
  <c r="BG747" i="2"/>
  <c r="BF747" i="2"/>
  <c r="T747" i="2"/>
  <c r="R747" i="2"/>
  <c r="P747" i="2"/>
  <c r="BI745" i="2"/>
  <c r="BH745" i="2"/>
  <c r="BG745" i="2"/>
  <c r="BF745" i="2"/>
  <c r="T745" i="2"/>
  <c r="T744" i="2"/>
  <c r="R745" i="2"/>
  <c r="R744" i="2" s="1"/>
  <c r="P745" i="2"/>
  <c r="P744" i="2"/>
  <c r="BI743" i="2"/>
  <c r="BH743" i="2"/>
  <c r="BG743" i="2"/>
  <c r="BF743" i="2"/>
  <c r="T743" i="2"/>
  <c r="R743" i="2"/>
  <c r="P743" i="2"/>
  <c r="BI742" i="2"/>
  <c r="BH742" i="2"/>
  <c r="BG742" i="2"/>
  <c r="BF742" i="2"/>
  <c r="T742" i="2"/>
  <c r="R742" i="2"/>
  <c r="P742" i="2"/>
  <c r="BI740" i="2"/>
  <c r="BH740" i="2"/>
  <c r="BG740" i="2"/>
  <c r="BF740" i="2"/>
  <c r="T740" i="2"/>
  <c r="R740" i="2"/>
  <c r="P740" i="2"/>
  <c r="BI731" i="2"/>
  <c r="BH731" i="2"/>
  <c r="BG731" i="2"/>
  <c r="BF731" i="2"/>
  <c r="T731" i="2"/>
  <c r="R731" i="2"/>
  <c r="P731" i="2"/>
  <c r="BI724" i="2"/>
  <c r="BH724" i="2"/>
  <c r="BG724" i="2"/>
  <c r="BF724" i="2"/>
  <c r="T724" i="2"/>
  <c r="R724" i="2"/>
  <c r="P724" i="2"/>
  <c r="BI717" i="2"/>
  <c r="BH717" i="2"/>
  <c r="BG717" i="2"/>
  <c r="BF717" i="2"/>
  <c r="T717" i="2"/>
  <c r="R717" i="2"/>
  <c r="P717" i="2"/>
  <c r="BI712" i="2"/>
  <c r="BH712" i="2"/>
  <c r="BG712" i="2"/>
  <c r="BF712" i="2"/>
  <c r="T712" i="2"/>
  <c r="R712" i="2"/>
  <c r="P712" i="2"/>
  <c r="BI705" i="2"/>
  <c r="BH705" i="2"/>
  <c r="BG705" i="2"/>
  <c r="BF705" i="2"/>
  <c r="T705" i="2"/>
  <c r="R705" i="2"/>
  <c r="P705" i="2"/>
  <c r="BI698" i="2"/>
  <c r="BH698" i="2"/>
  <c r="BG698" i="2"/>
  <c r="BF698" i="2"/>
  <c r="T698" i="2"/>
  <c r="R698" i="2"/>
  <c r="P698" i="2"/>
  <c r="BI696" i="2"/>
  <c r="BH696" i="2"/>
  <c r="BG696" i="2"/>
  <c r="BF696" i="2"/>
  <c r="T696" i="2"/>
  <c r="R696" i="2"/>
  <c r="P696" i="2"/>
  <c r="BI688" i="2"/>
  <c r="BH688" i="2"/>
  <c r="BG688" i="2"/>
  <c r="BF688" i="2"/>
  <c r="T688" i="2"/>
  <c r="R688" i="2"/>
  <c r="P688" i="2"/>
  <c r="BI682" i="2"/>
  <c r="BH682" i="2"/>
  <c r="BG682" i="2"/>
  <c r="BF682" i="2"/>
  <c r="T682" i="2"/>
  <c r="R682" i="2"/>
  <c r="P682" i="2"/>
  <c r="BI676" i="2"/>
  <c r="BH676" i="2"/>
  <c r="BG676" i="2"/>
  <c r="BF676" i="2"/>
  <c r="T676" i="2"/>
  <c r="R676" i="2"/>
  <c r="P676" i="2"/>
  <c r="BI674" i="2"/>
  <c r="BH674" i="2"/>
  <c r="BG674" i="2"/>
  <c r="BF674" i="2"/>
  <c r="T674" i="2"/>
  <c r="T673" i="2" s="1"/>
  <c r="R674" i="2"/>
  <c r="R673" i="2"/>
  <c r="P674" i="2"/>
  <c r="P673" i="2" s="1"/>
  <c r="BI669" i="2"/>
  <c r="BH669" i="2"/>
  <c r="BG669" i="2"/>
  <c r="BF669" i="2"/>
  <c r="T669" i="2"/>
  <c r="R669" i="2"/>
  <c r="P669" i="2"/>
  <c r="BI668" i="2"/>
  <c r="BH668" i="2"/>
  <c r="BG668" i="2"/>
  <c r="BF668" i="2"/>
  <c r="T668" i="2"/>
  <c r="R668" i="2"/>
  <c r="P668" i="2"/>
  <c r="BI667" i="2"/>
  <c r="BH667" i="2"/>
  <c r="BG667" i="2"/>
  <c r="BF667" i="2"/>
  <c r="T667" i="2"/>
  <c r="R667" i="2"/>
  <c r="P667" i="2"/>
  <c r="BI661" i="2"/>
  <c r="BH661" i="2"/>
  <c r="BG661" i="2"/>
  <c r="BF661" i="2"/>
  <c r="T661" i="2"/>
  <c r="R661" i="2"/>
  <c r="P661" i="2"/>
  <c r="BI656" i="2"/>
  <c r="BH656" i="2"/>
  <c r="BG656" i="2"/>
  <c r="BF656" i="2"/>
  <c r="T656" i="2"/>
  <c r="R656" i="2"/>
  <c r="P656" i="2"/>
  <c r="BI651" i="2"/>
  <c r="BH651" i="2"/>
  <c r="BG651" i="2"/>
  <c r="BF651" i="2"/>
  <c r="T651" i="2"/>
  <c r="R651" i="2"/>
  <c r="P651" i="2"/>
  <c r="BI650" i="2"/>
  <c r="BH650" i="2"/>
  <c r="BG650" i="2"/>
  <c r="BF650" i="2"/>
  <c r="T650" i="2"/>
  <c r="R650" i="2"/>
  <c r="P650" i="2"/>
  <c r="BI644" i="2"/>
  <c r="BH644" i="2"/>
  <c r="BG644" i="2"/>
  <c r="BF644" i="2"/>
  <c r="T644" i="2"/>
  <c r="R644" i="2"/>
  <c r="P644" i="2"/>
  <c r="BI643" i="2"/>
  <c r="BH643" i="2"/>
  <c r="BG643" i="2"/>
  <c r="BF643" i="2"/>
  <c r="T643" i="2"/>
  <c r="R643" i="2"/>
  <c r="P643" i="2"/>
  <c r="BI639" i="2"/>
  <c r="BH639" i="2"/>
  <c r="BG639" i="2"/>
  <c r="BF639" i="2"/>
  <c r="T639" i="2"/>
  <c r="R639" i="2"/>
  <c r="P639" i="2"/>
  <c r="BI633" i="2"/>
  <c r="BH633" i="2"/>
  <c r="BG633" i="2"/>
  <c r="BF633" i="2"/>
  <c r="T633" i="2"/>
  <c r="R633" i="2"/>
  <c r="P633" i="2"/>
  <c r="BI628" i="2"/>
  <c r="BH628" i="2"/>
  <c r="BG628" i="2"/>
  <c r="BF628" i="2"/>
  <c r="T628" i="2"/>
  <c r="R628" i="2"/>
  <c r="P628" i="2"/>
  <c r="BI625" i="2"/>
  <c r="BH625" i="2"/>
  <c r="BG625" i="2"/>
  <c r="BF625" i="2"/>
  <c r="T625" i="2"/>
  <c r="R625" i="2"/>
  <c r="P625" i="2"/>
  <c r="BI613" i="2"/>
  <c r="BH613" i="2"/>
  <c r="BG613" i="2"/>
  <c r="BF613" i="2"/>
  <c r="T613" i="2"/>
  <c r="R613" i="2"/>
  <c r="P613" i="2"/>
  <c r="BI610" i="2"/>
  <c r="BH610" i="2"/>
  <c r="BG610" i="2"/>
  <c r="BF610" i="2"/>
  <c r="T610" i="2"/>
  <c r="R610" i="2"/>
  <c r="P610" i="2"/>
  <c r="BI597" i="2"/>
  <c r="BH597" i="2"/>
  <c r="BG597" i="2"/>
  <c r="BF597" i="2"/>
  <c r="T597" i="2"/>
  <c r="R597" i="2"/>
  <c r="P597" i="2"/>
  <c r="BI590" i="2"/>
  <c r="BH590" i="2"/>
  <c r="BG590" i="2"/>
  <c r="BF590" i="2"/>
  <c r="T590" i="2"/>
  <c r="R590" i="2"/>
  <c r="P590" i="2"/>
  <c r="BI584" i="2"/>
  <c r="BH584" i="2"/>
  <c r="BG584" i="2"/>
  <c r="BF584" i="2"/>
  <c r="T584" i="2"/>
  <c r="R584" i="2"/>
  <c r="P584" i="2"/>
  <c r="BI558" i="2"/>
  <c r="BH558" i="2"/>
  <c r="BG558" i="2"/>
  <c r="BF558" i="2"/>
  <c r="T558" i="2"/>
  <c r="R558" i="2"/>
  <c r="P558" i="2"/>
  <c r="BI555" i="2"/>
  <c r="BH555" i="2"/>
  <c r="BG555" i="2"/>
  <c r="BF555" i="2"/>
  <c r="T555" i="2"/>
  <c r="R555" i="2"/>
  <c r="P555" i="2"/>
  <c r="BI552" i="2"/>
  <c r="BH552" i="2"/>
  <c r="BG552" i="2"/>
  <c r="BF552" i="2"/>
  <c r="T552" i="2"/>
  <c r="R552" i="2"/>
  <c r="P552" i="2"/>
  <c r="BI538" i="2"/>
  <c r="BH538" i="2"/>
  <c r="BG538" i="2"/>
  <c r="BF538" i="2"/>
  <c r="T538" i="2"/>
  <c r="R538" i="2"/>
  <c r="P538" i="2"/>
  <c r="BI514" i="2"/>
  <c r="BH514" i="2"/>
  <c r="BG514" i="2"/>
  <c r="BF514" i="2"/>
  <c r="T514" i="2"/>
  <c r="R514" i="2"/>
  <c r="P514" i="2"/>
  <c r="BI502" i="2"/>
  <c r="BH502" i="2"/>
  <c r="BG502" i="2"/>
  <c r="BF502" i="2"/>
  <c r="T502" i="2"/>
  <c r="R502" i="2"/>
  <c r="P502" i="2"/>
  <c r="BI436" i="2"/>
  <c r="BH436" i="2"/>
  <c r="BG436" i="2"/>
  <c r="BF436" i="2"/>
  <c r="T436" i="2"/>
  <c r="R436" i="2"/>
  <c r="P436" i="2"/>
  <c r="BI430" i="2"/>
  <c r="BH430" i="2"/>
  <c r="BG430" i="2"/>
  <c r="BF430" i="2"/>
  <c r="T430" i="2"/>
  <c r="R430" i="2"/>
  <c r="P430" i="2"/>
  <c r="BI424" i="2"/>
  <c r="BH424" i="2"/>
  <c r="BG424" i="2"/>
  <c r="BF424" i="2"/>
  <c r="T424" i="2"/>
  <c r="R424" i="2"/>
  <c r="P424" i="2"/>
  <c r="BI421" i="2"/>
  <c r="BH421" i="2"/>
  <c r="BG421" i="2"/>
  <c r="BF421" i="2"/>
  <c r="T421" i="2"/>
  <c r="R421" i="2"/>
  <c r="P421" i="2"/>
  <c r="BI396" i="2"/>
  <c r="BH396" i="2"/>
  <c r="BG396" i="2"/>
  <c r="BF396" i="2"/>
  <c r="T396" i="2"/>
  <c r="R396" i="2"/>
  <c r="P396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43" i="2"/>
  <c r="BH343" i="2"/>
  <c r="BG343" i="2"/>
  <c r="BF343" i="2"/>
  <c r="T343" i="2"/>
  <c r="R343" i="2"/>
  <c r="P343" i="2"/>
  <c r="BI295" i="2"/>
  <c r="BH295" i="2"/>
  <c r="BG295" i="2"/>
  <c r="BF295" i="2"/>
  <c r="T295" i="2"/>
  <c r="R295" i="2"/>
  <c r="P295" i="2"/>
  <c r="BI290" i="2"/>
  <c r="BH290" i="2"/>
  <c r="BG290" i="2"/>
  <c r="BF290" i="2"/>
  <c r="T290" i="2"/>
  <c r="R290" i="2"/>
  <c r="P290" i="2"/>
  <c r="BI285" i="2"/>
  <c r="BH285" i="2"/>
  <c r="BG285" i="2"/>
  <c r="BF285" i="2"/>
  <c r="T285" i="2"/>
  <c r="R285" i="2"/>
  <c r="P285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56" i="2"/>
  <c r="BH256" i="2"/>
  <c r="BG256" i="2"/>
  <c r="BF256" i="2"/>
  <c r="T256" i="2"/>
  <c r="R256" i="2"/>
  <c r="P256" i="2"/>
  <c r="BI249" i="2"/>
  <c r="BH249" i="2"/>
  <c r="BG249" i="2"/>
  <c r="BF249" i="2"/>
  <c r="T249" i="2"/>
  <c r="R249" i="2"/>
  <c r="P249" i="2"/>
  <c r="BI242" i="2"/>
  <c r="BH242" i="2"/>
  <c r="BG242" i="2"/>
  <c r="BF242" i="2"/>
  <c r="T242" i="2"/>
  <c r="R242" i="2"/>
  <c r="P242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23" i="2"/>
  <c r="BH223" i="2"/>
  <c r="BG223" i="2"/>
  <c r="BF223" i="2"/>
  <c r="T223" i="2"/>
  <c r="R223" i="2"/>
  <c r="P223" i="2"/>
  <c r="BI216" i="2"/>
  <c r="BH216" i="2"/>
  <c r="BG216" i="2"/>
  <c r="BF216" i="2"/>
  <c r="T216" i="2"/>
  <c r="R216" i="2"/>
  <c r="P216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T208" i="2"/>
  <c r="R209" i="2"/>
  <c r="R208" i="2" s="1"/>
  <c r="P209" i="2"/>
  <c r="P208" i="2"/>
  <c r="BI207" i="2"/>
  <c r="BH207" i="2"/>
  <c r="BG207" i="2"/>
  <c r="BF207" i="2"/>
  <c r="T207" i="2"/>
  <c r="R207" i="2"/>
  <c r="P207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4" i="2"/>
  <c r="BH184" i="2"/>
  <c r="BG184" i="2"/>
  <c r="BF184" i="2"/>
  <c r="T184" i="2"/>
  <c r="R184" i="2"/>
  <c r="P184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R173" i="2"/>
  <c r="P173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45" i="2"/>
  <c r="BH145" i="2"/>
  <c r="BG145" i="2"/>
  <c r="BF145" i="2"/>
  <c r="T145" i="2"/>
  <c r="R145" i="2"/>
  <c r="P145" i="2"/>
  <c r="BI140" i="2"/>
  <c r="BH140" i="2"/>
  <c r="BG140" i="2"/>
  <c r="BF140" i="2"/>
  <c r="T140" i="2"/>
  <c r="T139" i="2"/>
  <c r="R140" i="2"/>
  <c r="R139" i="2" s="1"/>
  <c r="P140" i="2"/>
  <c r="P139" i="2"/>
  <c r="J135" i="2"/>
  <c r="J134" i="2"/>
  <c r="F134" i="2"/>
  <c r="F132" i="2"/>
  <c r="E130" i="2"/>
  <c r="J92" i="2"/>
  <c r="J91" i="2"/>
  <c r="F91" i="2"/>
  <c r="F89" i="2"/>
  <c r="E87" i="2"/>
  <c r="J18" i="2"/>
  <c r="E18" i="2"/>
  <c r="F135" i="2"/>
  <c r="J17" i="2"/>
  <c r="J12" i="2"/>
  <c r="J132" i="2"/>
  <c r="E7" i="2"/>
  <c r="E85" i="2" s="1"/>
  <c r="L90" i="1"/>
  <c r="AM90" i="1"/>
  <c r="AM89" i="1"/>
  <c r="L89" i="1"/>
  <c r="AM87" i="1"/>
  <c r="L87" i="1"/>
  <c r="L85" i="1"/>
  <c r="L84" i="1"/>
  <c r="J1304" i="2"/>
  <c r="J1299" i="2"/>
  <c r="J1180" i="2"/>
  <c r="BK1132" i="2"/>
  <c r="BK1107" i="2"/>
  <c r="J1077" i="2"/>
  <c r="J1048" i="2"/>
  <c r="J1032" i="2"/>
  <c r="J1008" i="2"/>
  <c r="J974" i="2"/>
  <c r="J966" i="2"/>
  <c r="BK960" i="2"/>
  <c r="J948" i="2"/>
  <c r="BK908" i="2"/>
  <c r="J886" i="2"/>
  <c r="BK884" i="2"/>
  <c r="BK880" i="2"/>
  <c r="J878" i="2"/>
  <c r="BK874" i="2"/>
  <c r="BK868" i="2"/>
  <c r="BK866" i="2"/>
  <c r="J864" i="2"/>
  <c r="J856" i="2"/>
  <c r="J845" i="2"/>
  <c r="BK842" i="2"/>
  <c r="J840" i="2"/>
  <c r="J837" i="2"/>
  <c r="J835" i="2"/>
  <c r="BK820" i="2"/>
  <c r="BK812" i="2"/>
  <c r="BK804" i="2"/>
  <c r="BK796" i="2"/>
  <c r="J767" i="2"/>
  <c r="J747" i="2"/>
  <c r="J743" i="2"/>
  <c r="BK740" i="2"/>
  <c r="J731" i="2"/>
  <c r="BK724" i="2"/>
  <c r="BK717" i="2"/>
  <c r="BK712" i="2"/>
  <c r="BK705" i="2"/>
  <c r="J698" i="2"/>
  <c r="BK696" i="2"/>
  <c r="J688" i="2"/>
  <c r="J682" i="2"/>
  <c r="J676" i="2"/>
  <c r="J674" i="2"/>
  <c r="J669" i="2"/>
  <c r="BK668" i="2"/>
  <c r="BK667" i="2"/>
  <c r="BK661" i="2"/>
  <c r="BK656" i="2"/>
  <c r="J651" i="2"/>
  <c r="J650" i="2"/>
  <c r="BK644" i="2"/>
  <c r="BK643" i="2"/>
  <c r="J639" i="2"/>
  <c r="BK633" i="2"/>
  <c r="BK628" i="2"/>
  <c r="BK613" i="2"/>
  <c r="BK610" i="2"/>
  <c r="BK590" i="2"/>
  <c r="J558" i="2"/>
  <c r="BK552" i="2"/>
  <c r="BK514" i="2"/>
  <c r="J436" i="2"/>
  <c r="BK424" i="2"/>
  <c r="J396" i="2"/>
  <c r="J392" i="2"/>
  <c r="J343" i="2"/>
  <c r="J290" i="2"/>
  <c r="J261" i="2"/>
  <c r="BK249" i="2"/>
  <c r="J236" i="2"/>
  <c r="J231" i="2"/>
  <c r="BK216" i="2"/>
  <c r="BK209" i="2"/>
  <c r="J193" i="2"/>
  <c r="J189" i="2"/>
  <c r="BK178" i="2"/>
  <c r="BK173" i="2"/>
  <c r="BK169" i="2"/>
  <c r="BK162" i="2"/>
  <c r="BK140" i="2"/>
  <c r="J1302" i="2"/>
  <c r="BK1299" i="2"/>
  <c r="BK1180" i="2"/>
  <c r="J1132" i="2"/>
  <c r="J1107" i="2"/>
  <c r="BK1077" i="2"/>
  <c r="BK1040" i="2"/>
  <c r="BK1020" i="2"/>
  <c r="BK1008" i="2"/>
  <c r="BK974" i="2"/>
  <c r="BK966" i="2"/>
  <c r="BK958" i="2"/>
  <c r="BK928" i="2"/>
  <c r="J888" i="2"/>
  <c r="BK886" i="2"/>
  <c r="J884" i="2"/>
  <c r="J880" i="2"/>
  <c r="BK878" i="2"/>
  <c r="J874" i="2"/>
  <c r="J868" i="2"/>
  <c r="J866" i="2"/>
  <c r="BK864" i="2"/>
  <c r="BK862" i="2"/>
  <c r="BK856" i="2"/>
  <c r="BK845" i="2"/>
  <c r="J842" i="2"/>
  <c r="BK840" i="2"/>
  <c r="J838" i="2"/>
  <c r="J836" i="2"/>
  <c r="BK835" i="2"/>
  <c r="J834" i="2"/>
  <c r="J820" i="2"/>
  <c r="J812" i="2"/>
  <c r="J804" i="2"/>
  <c r="J796" i="2"/>
  <c r="J774" i="2"/>
  <c r="BK762" i="2"/>
  <c r="BK745" i="2"/>
  <c r="BK742" i="2"/>
  <c r="BK731" i="2"/>
  <c r="J717" i="2"/>
  <c r="J705" i="2"/>
  <c r="J696" i="2"/>
  <c r="BK682" i="2"/>
  <c r="BK674" i="2"/>
  <c r="J668" i="2"/>
  <c r="J661" i="2"/>
  <c r="BK651" i="2"/>
  <c r="BK650" i="2"/>
  <c r="J643" i="2"/>
  <c r="J633" i="2"/>
  <c r="J613" i="2"/>
  <c r="BK597" i="2"/>
  <c r="J590" i="2"/>
  <c r="BK558" i="2"/>
  <c r="J552" i="2"/>
  <c r="J514" i="2"/>
  <c r="BK436" i="2"/>
  <c r="BK430" i="2"/>
  <c r="BK421" i="2"/>
  <c r="J393" i="2"/>
  <c r="BK391" i="2"/>
  <c r="J295" i="2"/>
  <c r="J285" i="2"/>
  <c r="BK261" i="2"/>
  <c r="BK236" i="2"/>
  <c r="BK231" i="2"/>
  <c r="J216" i="2"/>
  <c r="BK207" i="2"/>
  <c r="BK184" i="2"/>
  <c r="J177" i="2"/>
  <c r="J163" i="2"/>
  <c r="J145" i="2"/>
  <c r="AS94" i="1"/>
  <c r="J649" i="3"/>
  <c r="J619" i="3"/>
  <c r="J566" i="3"/>
  <c r="J556" i="3"/>
  <c r="BK550" i="3"/>
  <c r="BK530" i="3"/>
  <c r="BK498" i="3"/>
  <c r="BK476" i="3"/>
  <c r="BK474" i="3"/>
  <c r="BK453" i="3"/>
  <c r="J443" i="3"/>
  <c r="BK439" i="3"/>
  <c r="J436" i="3"/>
  <c r="J412" i="3"/>
  <c r="J398" i="3"/>
  <c r="J391" i="3"/>
  <c r="J385" i="3"/>
  <c r="J379" i="3"/>
  <c r="BK371" i="3"/>
  <c r="J359" i="3"/>
  <c r="BK357" i="3"/>
  <c r="J356" i="3"/>
  <c r="BK353" i="3"/>
  <c r="BK348" i="3"/>
  <c r="BK346" i="3"/>
  <c r="J334" i="3"/>
  <c r="J329" i="3"/>
  <c r="J320" i="3"/>
  <c r="BK312" i="3"/>
  <c r="J299" i="3"/>
  <c r="BK279" i="3"/>
  <c r="J272" i="3"/>
  <c r="J262" i="3"/>
  <c r="J234" i="3"/>
  <c r="J220" i="3"/>
  <c r="BK215" i="3"/>
  <c r="BK205" i="3"/>
  <c r="BK188" i="3"/>
  <c r="BK175" i="3"/>
  <c r="BK155" i="3"/>
  <c r="BK139" i="3"/>
  <c r="J725" i="3"/>
  <c r="J723" i="3"/>
  <c r="J697" i="3"/>
  <c r="BK682" i="3"/>
  <c r="J664" i="3"/>
  <c r="J656" i="3"/>
  <c r="BK649" i="3"/>
  <c r="BK619" i="3"/>
  <c r="BK571" i="3"/>
  <c r="J560" i="3"/>
  <c r="J552" i="3"/>
  <c r="J539" i="3"/>
  <c r="J519" i="3"/>
  <c r="BK487" i="3"/>
  <c r="J476" i="3"/>
  <c r="J460" i="3"/>
  <c r="J453" i="3"/>
  <c r="J446" i="3"/>
  <c r="BK443" i="3"/>
  <c r="J439" i="3"/>
  <c r="BK436" i="3"/>
  <c r="BK412" i="3"/>
  <c r="BK398" i="3"/>
  <c r="BK391" i="3"/>
  <c r="BK385" i="3"/>
  <c r="BK379" i="3"/>
  <c r="J371" i="3"/>
  <c r="BK359" i="3"/>
  <c r="J357" i="3"/>
  <c r="J355" i="3"/>
  <c r="J353" i="3"/>
  <c r="BK347" i="3"/>
  <c r="BK344" i="3"/>
  <c r="BK329" i="3"/>
  <c r="BK320" i="3"/>
  <c r="J312" i="3"/>
  <c r="BK299" i="3"/>
  <c r="J279" i="3"/>
  <c r="J267" i="3"/>
  <c r="BK239" i="3"/>
  <c r="BK229" i="3"/>
  <c r="BK220" i="3"/>
  <c r="BK210" i="3"/>
  <c r="BK196" i="3"/>
  <c r="J179" i="3"/>
  <c r="J169" i="3"/>
  <c r="BK154" i="3"/>
  <c r="J139" i="3"/>
  <c r="BK1501" i="4"/>
  <c r="J1499" i="4"/>
  <c r="J1484" i="4"/>
  <c r="J1472" i="4"/>
  <c r="BK1466" i="4"/>
  <c r="J1454" i="4"/>
  <c r="J1438" i="4"/>
  <c r="BK1426" i="4"/>
  <c r="BK1418" i="4"/>
  <c r="BK1408" i="4"/>
  <c r="BK1384" i="4"/>
  <c r="BK1370" i="4"/>
  <c r="BK1368" i="4"/>
  <c r="BK1366" i="4"/>
  <c r="J1364" i="4"/>
  <c r="J1362" i="4"/>
  <c r="J1350" i="4"/>
  <c r="J1344" i="4"/>
  <c r="BK1343" i="4"/>
  <c r="BK1333" i="4"/>
  <c r="J1324" i="4"/>
  <c r="J1322" i="4"/>
  <c r="J1321" i="4"/>
  <c r="J1316" i="4"/>
  <c r="J1315" i="4"/>
  <c r="J1313" i="4"/>
  <c r="J1309" i="4"/>
  <c r="J1303" i="4"/>
  <c r="J1300" i="4"/>
  <c r="J1298" i="4"/>
  <c r="BK1281" i="4"/>
  <c r="J1280" i="4"/>
  <c r="BK1275" i="4"/>
  <c r="J1273" i="4"/>
  <c r="BK1261" i="4"/>
  <c r="BK1247" i="4"/>
  <c r="BK1233" i="4"/>
  <c r="BK1227" i="4"/>
  <c r="BK1219" i="4"/>
  <c r="J1209" i="4"/>
  <c r="BK1206" i="4"/>
  <c r="BK1204" i="4"/>
  <c r="J1201" i="4"/>
  <c r="J1199" i="4"/>
  <c r="J1191" i="4"/>
  <c r="J1177" i="4"/>
  <c r="J1173" i="4"/>
  <c r="BK1165" i="4"/>
  <c r="BK1152" i="4"/>
  <c r="BK1138" i="4"/>
  <c r="BK1128" i="4"/>
  <c r="BK1125" i="4"/>
  <c r="BK1119" i="4"/>
  <c r="J1109" i="4"/>
  <c r="BK1101" i="4"/>
  <c r="BK1089" i="4"/>
  <c r="BK1065" i="4"/>
  <c r="J1048" i="4"/>
  <c r="J1036" i="4"/>
  <c r="BK1034" i="4"/>
  <c r="BK1020" i="4"/>
  <c r="J995" i="4"/>
  <c r="J971" i="4"/>
  <c r="BK955" i="4"/>
  <c r="BK947" i="4"/>
  <c r="J941" i="4"/>
  <c r="J934" i="4"/>
  <c r="BK929" i="4"/>
  <c r="J920" i="4"/>
  <c r="J904" i="4"/>
  <c r="BK896" i="4"/>
  <c r="BK884" i="4"/>
  <c r="BK876" i="4"/>
  <c r="BK873" i="4"/>
  <c r="J871" i="4"/>
  <c r="BK865" i="4"/>
  <c r="BK853" i="4"/>
  <c r="J847" i="4"/>
  <c r="BK790" i="4"/>
  <c r="BK782" i="4"/>
  <c r="J762" i="4"/>
  <c r="J761" i="4"/>
  <c r="J759" i="4"/>
  <c r="BK749" i="4"/>
  <c r="J715" i="4"/>
  <c r="J699" i="4"/>
  <c r="J684" i="4"/>
  <c r="J668" i="4"/>
  <c r="BK649" i="4"/>
  <c r="J626" i="4"/>
  <c r="BK618" i="4"/>
  <c r="J607" i="4"/>
  <c r="J563" i="4"/>
  <c r="BK518" i="4"/>
  <c r="BK508" i="4"/>
  <c r="BK505" i="4"/>
  <c r="J496" i="4"/>
  <c r="BK485" i="4"/>
  <c r="J473" i="4"/>
  <c r="BK460" i="4"/>
  <c r="BK452" i="4"/>
  <c r="J444" i="4"/>
  <c r="J434" i="4"/>
  <c r="BK425" i="4"/>
  <c r="J419" i="4"/>
  <c r="BK417" i="4"/>
  <c r="BK409" i="4"/>
  <c r="J405" i="4"/>
  <c r="J398" i="4"/>
  <c r="J389" i="4"/>
  <c r="BK377" i="4"/>
  <c r="BK365" i="4"/>
  <c r="BK352" i="4"/>
  <c r="BK342" i="4"/>
  <c r="BK319" i="4"/>
  <c r="BK315" i="4"/>
  <c r="BK308" i="4"/>
  <c r="BK297" i="4"/>
  <c r="BK286" i="4"/>
  <c r="BK276" i="4"/>
  <c r="BK267" i="4"/>
  <c r="BK252" i="4"/>
  <c r="J236" i="4"/>
  <c r="BK220" i="4"/>
  <c r="J213" i="4"/>
  <c r="J205" i="4"/>
  <c r="BK203" i="4"/>
  <c r="J201" i="4"/>
  <c r="BK193" i="4"/>
  <c r="BK192" i="4"/>
  <c r="J187" i="4"/>
  <c r="J169" i="4"/>
  <c r="J157" i="4"/>
  <c r="J152" i="4"/>
  <c r="J148" i="4"/>
  <c r="J1592" i="4"/>
  <c r="J1590" i="4"/>
  <c r="J1589" i="4"/>
  <c r="BK1587" i="4"/>
  <c r="BK1585" i="4"/>
  <c r="BK1584" i="4"/>
  <c r="BK1582" i="4"/>
  <c r="BK1578" i="4"/>
  <c r="J1576" i="4"/>
  <c r="J1495" i="4"/>
  <c r="BK1480" i="4"/>
  <c r="BK1472" i="4"/>
  <c r="J1466" i="4"/>
  <c r="BK1454" i="4"/>
  <c r="BK1438" i="4"/>
  <c r="J1426" i="4"/>
  <c r="J1410" i="4"/>
  <c r="J1396" i="4"/>
  <c r="J1384" i="4"/>
  <c r="J1370" i="4"/>
  <c r="J1368" i="4"/>
  <c r="J1366" i="4"/>
  <c r="BK1364" i="4"/>
  <c r="BK1362" i="4"/>
  <c r="BK1350" i="4"/>
  <c r="BK1346" i="4"/>
  <c r="BK1344" i="4"/>
  <c r="J1333" i="4"/>
  <c r="BK1324" i="4"/>
  <c r="BK1322" i="4"/>
  <c r="BK1319" i="4"/>
  <c r="J1317" i="4"/>
  <c r="BK1315" i="4"/>
  <c r="BK1312" i="4"/>
  <c r="BK1306" i="4"/>
  <c r="BK1300" i="4"/>
  <c r="BK1298" i="4"/>
  <c r="BK1289" i="4"/>
  <c r="BK1280" i="4"/>
  <c r="J1269" i="4"/>
  <c r="J1255" i="4"/>
  <c r="BK1245" i="4"/>
  <c r="BK1239" i="4"/>
  <c r="J1227" i="4"/>
  <c r="J1219" i="4"/>
  <c r="J1206" i="4"/>
  <c r="J1202" i="4"/>
  <c r="BK1200" i="4"/>
  <c r="BK1197" i="4"/>
  <c r="BK1191" i="4"/>
  <c r="J1169" i="4"/>
  <c r="J1152" i="4"/>
  <c r="J1138" i="4"/>
  <c r="J1128" i="4"/>
  <c r="J1119" i="4"/>
  <c r="BK1109" i="4"/>
  <c r="J1101" i="4"/>
  <c r="J1089" i="4"/>
  <c r="J1071" i="4"/>
  <c r="J1065" i="4"/>
  <c r="BK1048" i="4"/>
  <c r="J1034" i="4"/>
  <c r="J1020" i="4"/>
  <c r="BK995" i="4"/>
  <c r="BK980" i="4"/>
  <c r="BK971" i="4"/>
  <c r="J964" i="4"/>
  <c r="J947" i="4"/>
  <c r="BK941" i="4"/>
  <c r="J940" i="4"/>
  <c r="BK934" i="4"/>
  <c r="J929" i="4"/>
  <c r="BK920" i="4"/>
  <c r="BK904" i="4"/>
  <c r="J896" i="4"/>
  <c r="J884" i="4"/>
  <c r="J880" i="4"/>
  <c r="J874" i="4"/>
  <c r="J872" i="4"/>
  <c r="BK868" i="4"/>
  <c r="BK850" i="4"/>
  <c r="J831" i="4"/>
  <c r="BK786" i="4"/>
  <c r="BK766" i="4"/>
  <c r="BK761" i="4"/>
  <c r="J749" i="4"/>
  <c r="J745" i="4"/>
  <c r="BK715" i="4"/>
  <c r="BK695" i="4"/>
  <c r="BK691" i="4"/>
  <c r="BK676" i="4"/>
  <c r="BK657" i="4"/>
  <c r="BK640" i="4"/>
  <c r="BK626" i="4"/>
  <c r="J618" i="4"/>
  <c r="BK607" i="4"/>
  <c r="BK563" i="4"/>
  <c r="J518" i="4"/>
  <c r="J512" i="4"/>
  <c r="BK501" i="4"/>
  <c r="BK491" i="4"/>
  <c r="J479" i="4"/>
  <c r="BK467" i="4"/>
  <c r="J456" i="4"/>
  <c r="J448" i="4"/>
  <c r="BK440" i="4"/>
  <c r="BK430" i="4"/>
  <c r="J420" i="4"/>
  <c r="BK418" i="4"/>
  <c r="J413" i="4"/>
  <c r="J393" i="4"/>
  <c r="BK384" i="4"/>
  <c r="J370" i="4"/>
  <c r="J360" i="4"/>
  <c r="BK334" i="4"/>
  <c r="BK324" i="4"/>
  <c r="J318" i="4"/>
  <c r="BK302" i="4"/>
  <c r="J297" i="4"/>
  <c r="J286" i="4"/>
  <c r="J271" i="4"/>
  <c r="BK261" i="4"/>
  <c r="J251" i="4"/>
  <c r="BK221" i="4"/>
  <c r="BK217" i="4"/>
  <c r="BK209" i="4"/>
  <c r="BK204" i="4"/>
  <c r="J202" i="4"/>
  <c r="J197" i="4"/>
  <c r="BK191" i="4"/>
  <c r="BK178" i="4"/>
  <c r="J163" i="4"/>
  <c r="BK153" i="4"/>
  <c r="BK151" i="4"/>
  <c r="BK731" i="5"/>
  <c r="BK727" i="5"/>
  <c r="BK726" i="5"/>
  <c r="BK725" i="5"/>
  <c r="J723" i="5"/>
  <c r="BK721" i="5"/>
  <c r="J719" i="5"/>
  <c r="J718" i="5"/>
  <c r="BK716" i="5"/>
  <c r="J714" i="5"/>
  <c r="J711" i="5"/>
  <c r="J703" i="5"/>
  <c r="BK697" i="5"/>
  <c r="BK691" i="5"/>
  <c r="BK689" i="5"/>
  <c r="BK680" i="5"/>
  <c r="BK676" i="5"/>
  <c r="BK668" i="5"/>
  <c r="J660" i="5"/>
  <c r="J646" i="5"/>
  <c r="BK632" i="5"/>
  <c r="BK628" i="5"/>
  <c r="BK620" i="5"/>
  <c r="J614" i="5"/>
  <c r="J608" i="5"/>
  <c r="BK600" i="5"/>
  <c r="BK592" i="5"/>
  <c r="BK585" i="5"/>
  <c r="J534" i="5"/>
  <c r="J499" i="5"/>
  <c r="BK428" i="5"/>
  <c r="J420" i="5"/>
  <c r="J401" i="5"/>
  <c r="BK392" i="5"/>
  <c r="J376" i="5"/>
  <c r="BK371" i="5"/>
  <c r="BK354" i="5"/>
  <c r="J333" i="5"/>
  <c r="J329" i="5"/>
  <c r="J323" i="5"/>
  <c r="BK298" i="5"/>
  <c r="J282" i="5"/>
  <c r="BK260" i="5"/>
  <c r="BK255" i="5"/>
  <c r="J247" i="5"/>
  <c r="J239" i="5"/>
  <c r="J232" i="5"/>
  <c r="J227" i="5"/>
  <c r="BK225" i="5"/>
  <c r="BK223" i="5"/>
  <c r="BK199" i="5"/>
  <c r="BK174" i="5"/>
  <c r="BK166" i="5"/>
  <c r="J156" i="5"/>
  <c r="J145" i="5"/>
  <c r="BK137" i="5"/>
  <c r="J725" i="5"/>
  <c r="J724" i="5"/>
  <c r="BK723" i="5"/>
  <c r="BK720" i="5"/>
  <c r="BK717" i="5"/>
  <c r="BK715" i="5"/>
  <c r="J712" i="5"/>
  <c r="BK710" i="5"/>
  <c r="BK703" i="5"/>
  <c r="BK694" i="5"/>
  <c r="J690" i="5"/>
  <c r="BK684" i="5"/>
  <c r="J672" i="5"/>
  <c r="BK664" i="5"/>
  <c r="J651" i="5"/>
  <c r="BK642" i="5"/>
  <c r="J631" i="5"/>
  <c r="BK624" i="5"/>
  <c r="J617" i="5"/>
  <c r="J610" i="5"/>
  <c r="BK604" i="5"/>
  <c r="BK596" i="5"/>
  <c r="J587" i="5"/>
  <c r="J556" i="5"/>
  <c r="BK499" i="5"/>
  <c r="BK436" i="5"/>
  <c r="BK432" i="5"/>
  <c r="J428" i="5"/>
  <c r="BK420" i="5"/>
  <c r="BK407" i="5"/>
  <c r="BK395" i="5"/>
  <c r="BK386" i="5"/>
  <c r="J372" i="5"/>
  <c r="J354" i="5"/>
  <c r="J337" i="5"/>
  <c r="J332" i="5"/>
  <c r="BK323" i="5"/>
  <c r="J298" i="5"/>
  <c r="BK282" i="5"/>
  <c r="J260" i="5"/>
  <c r="J255" i="5"/>
  <c r="BK247" i="5"/>
  <c r="BK239" i="5"/>
  <c r="BK232" i="5"/>
  <c r="BK227" i="5"/>
  <c r="J225" i="5"/>
  <c r="J223" i="5"/>
  <c r="BK213" i="5"/>
  <c r="J174" i="5"/>
  <c r="J166" i="5"/>
  <c r="BK156" i="5"/>
  <c r="BK145" i="5"/>
  <c r="J137" i="5"/>
  <c r="BK311" i="6"/>
  <c r="BK305" i="6"/>
  <c r="BK301" i="6"/>
  <c r="J298" i="6"/>
  <c r="J294" i="6"/>
  <c r="BK287" i="6"/>
  <c r="BK281" i="6"/>
  <c r="BK277" i="6"/>
  <c r="BK275" i="6"/>
  <c r="J271" i="6"/>
  <c r="J263" i="6"/>
  <c r="J250" i="6"/>
  <c r="BK242" i="6"/>
  <c r="J236" i="6"/>
  <c r="J228" i="6"/>
  <c r="BK221" i="6"/>
  <c r="BK199" i="6"/>
  <c r="BK176" i="6"/>
  <c r="J167" i="6"/>
  <c r="J148" i="6"/>
  <c r="BK140" i="6"/>
  <c r="J134" i="6"/>
  <c r="J126" i="6"/>
  <c r="J315" i="6"/>
  <c r="BK308" i="6"/>
  <c r="BK302" i="6"/>
  <c r="J300" i="6"/>
  <c r="BK298" i="6"/>
  <c r="BK294" i="6"/>
  <c r="J287" i="6"/>
  <c r="J281" i="6"/>
  <c r="J277" i="6"/>
  <c r="J275" i="6"/>
  <c r="BK271" i="6"/>
  <c r="BK263" i="6"/>
  <c r="BK250" i="6"/>
  <c r="J242" i="6"/>
  <c r="BK236" i="6"/>
  <c r="BK224" i="6"/>
  <c r="BK215" i="6"/>
  <c r="J199" i="6"/>
  <c r="J176" i="6"/>
  <c r="BK167" i="6"/>
  <c r="BK148" i="6"/>
  <c r="J140" i="6"/>
  <c r="J130" i="6"/>
  <c r="J173" i="7"/>
  <c r="J170" i="7"/>
  <c r="BK168" i="7"/>
  <c r="BK166" i="7"/>
  <c r="J163" i="7"/>
  <c r="BK161" i="7"/>
  <c r="J159" i="7"/>
  <c r="BK157" i="7"/>
  <c r="BK154" i="7"/>
  <c r="BK152" i="7"/>
  <c r="J150" i="7"/>
  <c r="J148" i="7"/>
  <c r="J147" i="7"/>
  <c r="J145" i="7"/>
  <c r="BK143" i="7"/>
  <c r="J141" i="7"/>
  <c r="J139" i="7"/>
  <c r="BK136" i="7"/>
  <c r="BK134" i="7"/>
  <c r="BK132" i="7"/>
  <c r="J130" i="7"/>
  <c r="J128" i="7"/>
  <c r="J126" i="7"/>
  <c r="BK173" i="7"/>
  <c r="BK170" i="7"/>
  <c r="J168" i="7"/>
  <c r="J166" i="7"/>
  <c r="BK163" i="7"/>
  <c r="J161" i="7"/>
  <c r="BK159" i="7"/>
  <c r="J157" i="7"/>
  <c r="J154" i="7"/>
  <c r="J152" i="7"/>
  <c r="BK150" i="7"/>
  <c r="BK148" i="7"/>
  <c r="J146" i="7"/>
  <c r="J144" i="7"/>
  <c r="J142" i="7"/>
  <c r="J140" i="7"/>
  <c r="J138" i="7"/>
  <c r="J135" i="7"/>
  <c r="J133" i="7"/>
  <c r="BK131" i="7"/>
  <c r="J129" i="7"/>
  <c r="BK127" i="7"/>
  <c r="BK125" i="7"/>
  <c r="BK329" i="8"/>
  <c r="BK327" i="8"/>
  <c r="J324" i="8"/>
  <c r="J322" i="8"/>
  <c r="BK320" i="8"/>
  <c r="J318" i="8"/>
  <c r="BK316" i="8"/>
  <c r="J314" i="8"/>
  <c r="J312" i="8"/>
  <c r="BK310" i="8"/>
  <c r="BK308" i="8"/>
  <c r="J306" i="8"/>
  <c r="BK304" i="8"/>
  <c r="BK302" i="8"/>
  <c r="J300" i="8"/>
  <c r="J298" i="8"/>
  <c r="BK295" i="8"/>
  <c r="BK294" i="8"/>
  <c r="J292" i="8"/>
  <c r="BK290" i="8"/>
  <c r="BK288" i="8"/>
  <c r="BK286" i="8"/>
  <c r="BK284" i="8"/>
  <c r="BK282" i="8"/>
  <c r="BK280" i="8"/>
  <c r="BK278" i="8"/>
  <c r="J276" i="8"/>
  <c r="BK274" i="8"/>
  <c r="BK271" i="8"/>
  <c r="BK269" i="8"/>
  <c r="BK267" i="8"/>
  <c r="BK265" i="8"/>
  <c r="J263" i="8"/>
  <c r="J261" i="8"/>
  <c r="J259" i="8"/>
  <c r="BK257" i="8"/>
  <c r="BK255" i="8"/>
  <c r="J253" i="8"/>
  <c r="BK251" i="8"/>
  <c r="BK249" i="8"/>
  <c r="BK247" i="8"/>
  <c r="BK245" i="8"/>
  <c r="BK243" i="8"/>
  <c r="J241" i="8"/>
  <c r="BK239" i="8"/>
  <c r="BK237" i="8"/>
  <c r="BK235" i="8"/>
  <c r="J233" i="8"/>
  <c r="BK231" i="8"/>
  <c r="BK228" i="8"/>
  <c r="J227" i="8"/>
  <c r="J225" i="8"/>
  <c r="J223" i="8"/>
  <c r="BK221" i="8"/>
  <c r="J219" i="8"/>
  <c r="J217" i="8"/>
  <c r="BK215" i="8"/>
  <c r="J213" i="8"/>
  <c r="BK211" i="8"/>
  <c r="J209" i="8"/>
  <c r="BK207" i="8"/>
  <c r="BK205" i="8"/>
  <c r="J203" i="8"/>
  <c r="BK201" i="8"/>
  <c r="J199" i="8"/>
  <c r="BK197" i="8"/>
  <c r="BK195" i="8"/>
  <c r="BK193" i="8"/>
  <c r="J191" i="8"/>
  <c r="BK187" i="8"/>
  <c r="BK185" i="8"/>
  <c r="J183" i="8"/>
  <c r="J181" i="8"/>
  <c r="J179" i="8"/>
  <c r="BK177" i="8"/>
  <c r="BK175" i="8"/>
  <c r="J173" i="8"/>
  <c r="BK171" i="8"/>
  <c r="J169" i="8"/>
  <c r="J167" i="8"/>
  <c r="J164" i="8"/>
  <c r="BK162" i="8"/>
  <c r="BK160" i="8"/>
  <c r="BK158" i="8"/>
  <c r="BK156" i="8"/>
  <c r="J154" i="8"/>
  <c r="J153" i="8"/>
  <c r="BK151" i="8"/>
  <c r="J147" i="8"/>
  <c r="J145" i="8"/>
  <c r="BK143" i="8"/>
  <c r="BK140" i="8"/>
  <c r="BK138" i="8"/>
  <c r="BK135" i="8"/>
  <c r="BK133" i="8"/>
  <c r="J130" i="8"/>
  <c r="BK331" i="8"/>
  <c r="J331" i="8"/>
  <c r="J329" i="8"/>
  <c r="J327" i="8"/>
  <c r="BK324" i="8"/>
  <c r="BK322" i="8"/>
  <c r="J319" i="8"/>
  <c r="BK317" i="8"/>
  <c r="J316" i="8"/>
  <c r="BK314" i="8"/>
  <c r="BK312" i="8"/>
  <c r="J310" i="8"/>
  <c r="J308" i="8"/>
  <c r="BK306" i="8"/>
  <c r="J304" i="8"/>
  <c r="J302" i="8"/>
  <c r="BK300" i="8"/>
  <c r="BK298" i="8"/>
  <c r="J296" i="8"/>
  <c r="J294" i="8"/>
  <c r="BK292" i="8"/>
  <c r="J290" i="8"/>
  <c r="J288" i="8"/>
  <c r="J286" i="8"/>
  <c r="J284" i="8"/>
  <c r="J282" i="8"/>
  <c r="J279" i="8"/>
  <c r="BK277" i="8"/>
  <c r="J275" i="8"/>
  <c r="BK272" i="8"/>
  <c r="J270" i="8"/>
  <c r="J268" i="8"/>
  <c r="BK266" i="8"/>
  <c r="J264" i="8"/>
  <c r="BK262" i="8"/>
  <c r="BK260" i="8"/>
  <c r="BK258" i="8"/>
  <c r="J256" i="8"/>
  <c r="J254" i="8"/>
  <c r="BK252" i="8"/>
  <c r="BK250" i="8"/>
  <c r="J248" i="8"/>
  <c r="J246" i="8"/>
  <c r="BK244" i="8"/>
  <c r="J242" i="8"/>
  <c r="BK240" i="8"/>
  <c r="J238" i="8"/>
  <c r="BK236" i="8"/>
  <c r="J234" i="8"/>
  <c r="J232" i="8"/>
  <c r="J230" i="8"/>
  <c r="BK227" i="8"/>
  <c r="BK225" i="8"/>
  <c r="BK223" i="8"/>
  <c r="J221" i="8"/>
  <c r="BK219" i="8"/>
  <c r="BK217" i="8"/>
  <c r="J215" i="8"/>
  <c r="BK213" i="8"/>
  <c r="J211" i="8"/>
  <c r="BK209" i="8"/>
  <c r="J207" i="8"/>
  <c r="J205" i="8"/>
  <c r="BK203" i="8"/>
  <c r="J201" i="8"/>
  <c r="BK199" i="8"/>
  <c r="J197" i="8"/>
  <c r="J195" i="8"/>
  <c r="J193" i="8"/>
  <c r="BK191" i="8"/>
  <c r="BK188" i="8"/>
  <c r="J186" i="8"/>
  <c r="J184" i="8"/>
  <c r="J182" i="8"/>
  <c r="BK180" i="8"/>
  <c r="BK178" i="8"/>
  <c r="BK176" i="8"/>
  <c r="BK174" i="8"/>
  <c r="BK172" i="8"/>
  <c r="BK170" i="8"/>
  <c r="BK168" i="8"/>
  <c r="J165" i="8"/>
  <c r="BK163" i="8"/>
  <c r="J161" i="8"/>
  <c r="J159" i="8"/>
  <c r="J157" i="8"/>
  <c r="J155" i="8"/>
  <c r="J152" i="8"/>
  <c r="BK149" i="8"/>
  <c r="BK146" i="8"/>
  <c r="BK144" i="8"/>
  <c r="BK142" i="8"/>
  <c r="J139" i="8"/>
  <c r="BK136" i="8"/>
  <c r="J134" i="8"/>
  <c r="J131" i="8"/>
  <c r="J129" i="8"/>
  <c r="BK153" i="9"/>
  <c r="J151" i="9"/>
  <c r="BK148" i="9"/>
  <c r="BK145" i="9"/>
  <c r="BK142" i="9"/>
  <c r="BK140" i="9"/>
  <c r="BK139" i="9"/>
  <c r="BK137" i="9"/>
  <c r="BK135" i="9"/>
  <c r="BK132" i="9"/>
  <c r="J125" i="9"/>
  <c r="J153" i="9"/>
  <c r="BK151" i="9"/>
  <c r="J148" i="9"/>
  <c r="J145" i="9"/>
  <c r="J142" i="9"/>
  <c r="J139" i="9"/>
  <c r="J137" i="9"/>
  <c r="J135" i="9"/>
  <c r="J132" i="9"/>
  <c r="BK129" i="9"/>
  <c r="BK126" i="9"/>
  <c r="BK270" i="10"/>
  <c r="J268" i="10"/>
  <c r="BK266" i="10"/>
  <c r="J264" i="10"/>
  <c r="J262" i="10"/>
  <c r="BK258" i="10"/>
  <c r="BK255" i="10"/>
  <c r="J253" i="10"/>
  <c r="J252" i="10"/>
  <c r="J251" i="10"/>
  <c r="BK250" i="10"/>
  <c r="J247" i="10"/>
  <c r="BK246" i="10"/>
  <c r="J244" i="10"/>
  <c r="J242" i="10"/>
  <c r="BK240" i="10"/>
  <c r="J238" i="10"/>
  <c r="BK236" i="10"/>
  <c r="J234" i="10"/>
  <c r="J231" i="10"/>
  <c r="J229" i="10"/>
  <c r="J227" i="10"/>
  <c r="J225" i="10"/>
  <c r="BK223" i="10"/>
  <c r="BK222" i="10"/>
  <c r="BK219" i="10"/>
  <c r="BK217" i="10"/>
  <c r="BK215" i="10"/>
  <c r="J213" i="10"/>
  <c r="BK211" i="10"/>
  <c r="J209" i="10"/>
  <c r="J207" i="10"/>
  <c r="J205" i="10"/>
  <c r="J203" i="10"/>
  <c r="J201" i="10"/>
  <c r="J199" i="10"/>
  <c r="J197" i="10"/>
  <c r="BK195" i="10"/>
  <c r="J193" i="10"/>
  <c r="BK191" i="10"/>
  <c r="J189" i="10"/>
  <c r="BK186" i="10"/>
  <c r="BK184" i="10"/>
  <c r="BK182" i="10"/>
  <c r="BK180" i="10"/>
  <c r="J178" i="10"/>
  <c r="BK176" i="10"/>
  <c r="J174" i="10"/>
  <c r="BK171" i="10"/>
  <c r="BK169" i="10"/>
  <c r="J167" i="10"/>
  <c r="J165" i="10"/>
  <c r="J163" i="10"/>
  <c r="BK161" i="10"/>
  <c r="J159" i="10"/>
  <c r="J157" i="10"/>
  <c r="BK154" i="10"/>
  <c r="BK152" i="10"/>
  <c r="BK149" i="10"/>
  <c r="BK148" i="10"/>
  <c r="J147" i="10"/>
  <c r="BK146" i="10"/>
  <c r="J145" i="10"/>
  <c r="J144" i="10"/>
  <c r="J143" i="10"/>
  <c r="BK141" i="10"/>
  <c r="J140" i="10"/>
  <c r="BK139" i="10"/>
  <c r="J138" i="10"/>
  <c r="BK137" i="10"/>
  <c r="J136" i="10"/>
  <c r="BK135" i="10"/>
  <c r="BK134" i="10"/>
  <c r="J133" i="10"/>
  <c r="BK132" i="10"/>
  <c r="J131" i="10"/>
  <c r="J130" i="10"/>
  <c r="J129" i="10"/>
  <c r="BK271" i="10"/>
  <c r="J271" i="10"/>
  <c r="J270" i="10"/>
  <c r="BK269" i="10"/>
  <c r="BK268" i="10"/>
  <c r="J267" i="10"/>
  <c r="J266" i="10"/>
  <c r="J265" i="10"/>
  <c r="BK264" i="10"/>
  <c r="BK263" i="10"/>
  <c r="BK262" i="10"/>
  <c r="J260" i="10"/>
  <c r="J258" i="10"/>
  <c r="BK257" i="10"/>
  <c r="J255" i="10"/>
  <c r="BK254" i="10"/>
  <c r="BK252" i="10"/>
  <c r="J250" i="10"/>
  <c r="BK247" i="10"/>
  <c r="BK245" i="10"/>
  <c r="BK243" i="10"/>
  <c r="J241" i="10"/>
  <c r="J239" i="10"/>
  <c r="BK237" i="10"/>
  <c r="BK235" i="10"/>
  <c r="J232" i="10"/>
  <c r="J230" i="10"/>
  <c r="J228" i="10"/>
  <c r="J226" i="10"/>
  <c r="BK224" i="10"/>
  <c r="BK220" i="10"/>
  <c r="BK218" i="10"/>
  <c r="BK216" i="10"/>
  <c r="BK214" i="10"/>
  <c r="BK212" i="10"/>
  <c r="J210" i="10"/>
  <c r="BK207" i="10"/>
  <c r="BK205" i="10"/>
  <c r="BK203" i="10"/>
  <c r="BK201" i="10"/>
  <c r="BK199" i="10"/>
  <c r="BK197" i="10"/>
  <c r="J195" i="10"/>
  <c r="BK193" i="10"/>
  <c r="J191" i="10"/>
  <c r="BK189" i="10"/>
  <c r="J186" i="10"/>
  <c r="J184" i="10"/>
  <c r="J182" i="10"/>
  <c r="J180" i="10"/>
  <c r="BK178" i="10"/>
  <c r="J176" i="10"/>
  <c r="BK174" i="10"/>
  <c r="J170" i="10"/>
  <c r="BK168" i="10"/>
  <c r="BK166" i="10"/>
  <c r="J164" i="10"/>
  <c r="BK162" i="10"/>
  <c r="BK160" i="10"/>
  <c r="BK158" i="10"/>
  <c r="BK156" i="10"/>
  <c r="J153" i="10"/>
  <c r="J151" i="10"/>
  <c r="J149" i="10"/>
  <c r="BK147" i="10"/>
  <c r="BK145" i="10"/>
  <c r="BK143" i="10"/>
  <c r="BK140" i="10"/>
  <c r="BK138" i="10"/>
  <c r="BK136" i="10"/>
  <c r="J134" i="10"/>
  <c r="J132" i="10"/>
  <c r="BK130" i="10"/>
  <c r="J165" i="11"/>
  <c r="J164" i="11"/>
  <c r="BK162" i="11"/>
  <c r="BK159" i="11"/>
  <c r="BK157" i="11"/>
  <c r="BK154" i="11"/>
  <c r="J152" i="11"/>
  <c r="BK150" i="11"/>
  <c r="J147" i="11"/>
  <c r="BK145" i="11"/>
  <c r="J143" i="11"/>
  <c r="BK141" i="11"/>
  <c r="J139" i="11"/>
  <c r="J137" i="11"/>
  <c r="BK135" i="11"/>
  <c r="J133" i="11"/>
  <c r="J130" i="11"/>
  <c r="J128" i="11"/>
  <c r="J126" i="11"/>
  <c r="BK124" i="11"/>
  <c r="J167" i="11"/>
  <c r="BK165" i="11"/>
  <c r="J162" i="11"/>
  <c r="J159" i="11"/>
  <c r="J157" i="11"/>
  <c r="J154" i="11"/>
  <c r="BK152" i="11"/>
  <c r="J150" i="11"/>
  <c r="BK147" i="11"/>
  <c r="J145" i="11"/>
  <c r="BK143" i="11"/>
  <c r="J141" i="11"/>
  <c r="BK139" i="11"/>
  <c r="BK137" i="11"/>
  <c r="BK134" i="11"/>
  <c r="BK131" i="11"/>
  <c r="BK129" i="11"/>
  <c r="BK127" i="11"/>
  <c r="J125" i="11"/>
  <c r="BK123" i="11"/>
  <c r="J145" i="12"/>
  <c r="BK142" i="12"/>
  <c r="BK140" i="12"/>
  <c r="BK139" i="12"/>
  <c r="BK137" i="12"/>
  <c r="BK135" i="12"/>
  <c r="BK132" i="12"/>
  <c r="BK130" i="12"/>
  <c r="BK128" i="12"/>
  <c r="J127" i="12"/>
  <c r="BK123" i="12"/>
  <c r="BK145" i="12"/>
  <c r="J142" i="12"/>
  <c r="J139" i="12"/>
  <c r="J137" i="12"/>
  <c r="J135" i="12"/>
  <c r="J132" i="12"/>
  <c r="J130" i="12"/>
  <c r="BK127" i="12"/>
  <c r="BK124" i="12"/>
  <c r="J123" i="12"/>
  <c r="BK255" i="13"/>
  <c r="J251" i="13"/>
  <c r="BK249" i="13"/>
  <c r="BK247" i="13"/>
  <c r="BK245" i="13"/>
  <c r="J243" i="13"/>
  <c r="J241" i="13"/>
  <c r="J239" i="13"/>
  <c r="BK237" i="13"/>
  <c r="BK234" i="13"/>
  <c r="J232" i="13"/>
  <c r="J229" i="13"/>
  <c r="BK227" i="13"/>
  <c r="J225" i="13"/>
  <c r="J223" i="13"/>
  <c r="J221" i="13"/>
  <c r="J219" i="13"/>
  <c r="BK217" i="13"/>
  <c r="BK215" i="13"/>
  <c r="BK213" i="13"/>
  <c r="J211" i="13"/>
  <c r="J209" i="13"/>
  <c r="J207" i="13"/>
  <c r="BK205" i="13"/>
  <c r="J203" i="13"/>
  <c r="J201" i="13"/>
  <c r="BK199" i="13"/>
  <c r="J197" i="13"/>
  <c r="J195" i="13"/>
  <c r="BK193" i="13"/>
  <c r="BK190" i="13"/>
  <c r="J188" i="13"/>
  <c r="BK186" i="13"/>
  <c r="BK184" i="13"/>
  <c r="BK182" i="13"/>
  <c r="BK180" i="13"/>
  <c r="J178" i="13"/>
  <c r="J175" i="13"/>
  <c r="BK173" i="13"/>
  <c r="J171" i="13"/>
  <c r="BK169" i="13"/>
  <c r="J167" i="13"/>
  <c r="BK165" i="13"/>
  <c r="BK163" i="13"/>
  <c r="J161" i="13"/>
  <c r="BK159" i="13"/>
  <c r="J157" i="13"/>
  <c r="BK154" i="13"/>
  <c r="BK152" i="13"/>
  <c r="J150" i="13"/>
  <c r="BK148" i="13"/>
  <c r="J146" i="13"/>
  <c r="J144" i="13"/>
  <c r="J142" i="13"/>
  <c r="J140" i="13"/>
  <c r="BK138" i="13"/>
  <c r="BK136" i="13"/>
  <c r="J134" i="13"/>
  <c r="J131" i="13"/>
  <c r="J129" i="13"/>
  <c r="J127" i="13"/>
  <c r="J125" i="13"/>
  <c r="BK254" i="13"/>
  <c r="BK253" i="13"/>
  <c r="J252" i="13"/>
  <c r="BK250" i="13"/>
  <c r="J247" i="13"/>
  <c r="J245" i="13"/>
  <c r="BK243" i="13"/>
  <c r="BK241" i="13"/>
  <c r="BK239" i="13"/>
  <c r="J237" i="13"/>
  <c r="J234" i="13"/>
  <c r="BK232" i="13"/>
  <c r="BK229" i="13"/>
  <c r="J227" i="13"/>
  <c r="BK225" i="13"/>
  <c r="J224" i="13"/>
  <c r="J222" i="13"/>
  <c r="BK220" i="13"/>
  <c r="J218" i="13"/>
  <c r="J216" i="13"/>
  <c r="J214" i="13"/>
  <c r="BK212" i="13"/>
  <c r="BK210" i="13"/>
  <c r="J208" i="13"/>
  <c r="BK206" i="13"/>
  <c r="J204" i="13"/>
  <c r="J202" i="13"/>
  <c r="BK200" i="13"/>
  <c r="J198" i="13"/>
  <c r="J196" i="13"/>
  <c r="BK194" i="13"/>
  <c r="J191" i="13"/>
  <c r="J189" i="13"/>
  <c r="BK187" i="13"/>
  <c r="BK185" i="13"/>
  <c r="BK183" i="13"/>
  <c r="J181" i="13"/>
  <c r="BK179" i="13"/>
  <c r="BK177" i="13"/>
  <c r="J174" i="13"/>
  <c r="J172" i="13"/>
  <c r="J170" i="13"/>
  <c r="J168" i="13"/>
  <c r="J166" i="13"/>
  <c r="BK164" i="13"/>
  <c r="BK162" i="13"/>
  <c r="BK160" i="13"/>
  <c r="J158" i="13"/>
  <c r="BK155" i="13"/>
  <c r="J153" i="13"/>
  <c r="BK151" i="13"/>
  <c r="J149" i="13"/>
  <c r="BK147" i="13"/>
  <c r="BK145" i="13"/>
  <c r="J143" i="13"/>
  <c r="J141" i="13"/>
  <c r="J139" i="13"/>
  <c r="J137" i="13"/>
  <c r="J135" i="13"/>
  <c r="BK133" i="13"/>
  <c r="BK130" i="13"/>
  <c r="J128" i="13"/>
  <c r="BK126" i="13"/>
  <c r="J144" i="14"/>
  <c r="J141" i="14"/>
  <c r="BK139" i="14"/>
  <c r="BK137" i="14"/>
  <c r="BK136" i="14"/>
  <c r="BK134" i="14"/>
  <c r="BK132" i="14"/>
  <c r="BK130" i="14"/>
  <c r="BK128" i="14"/>
  <c r="J126" i="14"/>
  <c r="BK124" i="14"/>
  <c r="J122" i="14"/>
  <c r="J120" i="14"/>
  <c r="J118" i="14"/>
  <c r="BK143" i="14"/>
  <c r="BK141" i="14"/>
  <c r="J139" i="14"/>
  <c r="BK138" i="14"/>
  <c r="J136" i="14"/>
  <c r="J134" i="14"/>
  <c r="J132" i="14"/>
  <c r="BK129" i="14"/>
  <c r="BK127" i="14"/>
  <c r="BK125" i="14"/>
  <c r="J123" i="14"/>
  <c r="J121" i="14"/>
  <c r="J119" i="14"/>
  <c r="J117" i="14"/>
  <c r="BK149" i="15"/>
  <c r="J147" i="15"/>
  <c r="J146" i="15"/>
  <c r="J144" i="15"/>
  <c r="J142" i="15"/>
  <c r="BK140" i="15"/>
  <c r="BK137" i="15"/>
  <c r="BK135" i="15"/>
  <c r="J133" i="15"/>
  <c r="BK131" i="15"/>
  <c r="BK129" i="15"/>
  <c r="J127" i="15"/>
  <c r="J125" i="15"/>
  <c r="J123" i="15"/>
  <c r="J121" i="15"/>
  <c r="BK119" i="15"/>
  <c r="BK117" i="15"/>
  <c r="J149" i="15"/>
  <c r="BK147" i="15"/>
  <c r="BK144" i="15"/>
  <c r="BK142" i="15"/>
  <c r="J140" i="15"/>
  <c r="BK138" i="15"/>
  <c r="BK136" i="15"/>
  <c r="BK134" i="15"/>
  <c r="BK132" i="15"/>
  <c r="BK130" i="15"/>
  <c r="BK128" i="15"/>
  <c r="J126" i="15"/>
  <c r="J124" i="15"/>
  <c r="J122" i="15"/>
  <c r="J120" i="15"/>
  <c r="J118" i="15"/>
  <c r="BK155" i="16"/>
  <c r="BK153" i="16"/>
  <c r="BK151" i="16"/>
  <c r="J149" i="16"/>
  <c r="J147" i="16"/>
  <c r="BK145" i="16"/>
  <c r="J143" i="16"/>
  <c r="BK141" i="16"/>
  <c r="J139" i="16"/>
  <c r="J137" i="16"/>
  <c r="BK135" i="16"/>
  <c r="BK133" i="16"/>
  <c r="BK131" i="16"/>
  <c r="BK129" i="16"/>
  <c r="BK127" i="16"/>
  <c r="J125" i="16"/>
  <c r="BK123" i="16"/>
  <c r="BK121" i="16"/>
  <c r="J119" i="16"/>
  <c r="BK117" i="16"/>
  <c r="J154" i="16"/>
  <c r="BK152" i="16"/>
  <c r="J150" i="16"/>
  <c r="J148" i="16"/>
  <c r="BK146" i="16"/>
  <c r="BK143" i="16"/>
  <c r="J142" i="16"/>
  <c r="J140" i="16"/>
  <c r="J138" i="16"/>
  <c r="BK136" i="16"/>
  <c r="BK134" i="16"/>
  <c r="BK132" i="16"/>
  <c r="BK130" i="16"/>
  <c r="BK128" i="16"/>
  <c r="J126" i="16"/>
  <c r="J124" i="16"/>
  <c r="BK122" i="16"/>
  <c r="J120" i="16"/>
  <c r="BK118" i="16"/>
  <c r="J144" i="17"/>
  <c r="BK142" i="17"/>
  <c r="BK140" i="17"/>
  <c r="J138" i="17"/>
  <c r="J136" i="17"/>
  <c r="BK134" i="17"/>
  <c r="J132" i="17"/>
  <c r="BK130" i="17"/>
  <c r="J128" i="17"/>
  <c r="BK126" i="17"/>
  <c r="BK124" i="17"/>
  <c r="BK122" i="17"/>
  <c r="BK120" i="17"/>
  <c r="BK118" i="17"/>
  <c r="BK117" i="17"/>
  <c r="BK143" i="17"/>
  <c r="J141" i="17"/>
  <c r="BK138" i="17"/>
  <c r="BK135" i="17"/>
  <c r="J134" i="17"/>
  <c r="BK132" i="17"/>
  <c r="J130" i="17"/>
  <c r="BK128" i="17"/>
  <c r="J126" i="17"/>
  <c r="J124" i="17"/>
  <c r="J122" i="17"/>
  <c r="J120" i="17"/>
  <c r="J117" i="17"/>
  <c r="BK1302" i="2"/>
  <c r="J1301" i="2"/>
  <c r="J1239" i="2"/>
  <c r="BK1156" i="2"/>
  <c r="BK1130" i="2"/>
  <c r="BK1080" i="2"/>
  <c r="J1050" i="2"/>
  <c r="J1040" i="2"/>
  <c r="J1020" i="2"/>
  <c r="J992" i="2"/>
  <c r="BK972" i="2"/>
  <c r="J958" i="2"/>
  <c r="J928" i="2"/>
  <c r="BK888" i="2"/>
  <c r="BK885" i="2"/>
  <c r="BK881" i="2"/>
  <c r="J879" i="2"/>
  <c r="J877" i="2"/>
  <c r="J870" i="2"/>
  <c r="BK867" i="2"/>
  <c r="BK865" i="2"/>
  <c r="J863" i="2"/>
  <c r="BK852" i="2"/>
  <c r="J843" i="2"/>
  <c r="BK841" i="2"/>
  <c r="BK839" i="2"/>
  <c r="BK838" i="2"/>
  <c r="BK836" i="2"/>
  <c r="J833" i="2"/>
  <c r="J814" i="2"/>
  <c r="BK808" i="2"/>
  <c r="J800" i="2"/>
  <c r="J785" i="2"/>
  <c r="BK774" i="2"/>
  <c r="J762" i="2"/>
  <c r="J745" i="2"/>
  <c r="J742" i="2"/>
  <c r="J625" i="2"/>
  <c r="J597" i="2"/>
  <c r="J584" i="2"/>
  <c r="J555" i="2"/>
  <c r="J538" i="2"/>
  <c r="J502" i="2"/>
  <c r="J430" i="2"/>
  <c r="J421" i="2"/>
  <c r="BK393" i="2"/>
  <c r="J391" i="2"/>
  <c r="BK295" i="2"/>
  <c r="BK285" i="2"/>
  <c r="J262" i="2"/>
  <c r="BK256" i="2"/>
  <c r="BK242" i="2"/>
  <c r="J235" i="2"/>
  <c r="BK223" i="2"/>
  <c r="BK211" i="2"/>
  <c r="BK193" i="2"/>
  <c r="BK189" i="2"/>
  <c r="J184" i="2"/>
  <c r="BK177" i="2"/>
  <c r="J173" i="2"/>
  <c r="BK163" i="2"/>
  <c r="BK145" i="2"/>
  <c r="BK1304" i="2"/>
  <c r="BK1301" i="2"/>
  <c r="BK1239" i="2"/>
  <c r="J1156" i="2"/>
  <c r="J1130" i="2"/>
  <c r="J1080" i="2"/>
  <c r="BK1050" i="2"/>
  <c r="BK1048" i="2"/>
  <c r="BK1032" i="2"/>
  <c r="BK992" i="2"/>
  <c r="J972" i="2"/>
  <c r="J960" i="2"/>
  <c r="BK948" i="2"/>
  <c r="J908" i="2"/>
  <c r="J885" i="2"/>
  <c r="J881" i="2"/>
  <c r="BK879" i="2"/>
  <c r="BK877" i="2"/>
  <c r="BK870" i="2"/>
  <c r="J867" i="2"/>
  <c r="J865" i="2"/>
  <c r="BK863" i="2"/>
  <c r="J862" i="2"/>
  <c r="J852" i="2"/>
  <c r="BK843" i="2"/>
  <c r="J841" i="2"/>
  <c r="J839" i="2"/>
  <c r="BK837" i="2"/>
  <c r="BK834" i="2"/>
  <c r="BK833" i="2"/>
  <c r="BK814" i="2"/>
  <c r="J808" i="2"/>
  <c r="BK800" i="2"/>
  <c r="BK785" i="2"/>
  <c r="BK767" i="2"/>
  <c r="BK747" i="2"/>
  <c r="BK743" i="2"/>
  <c r="J740" i="2"/>
  <c r="J724" i="2"/>
  <c r="J712" i="2"/>
  <c r="BK698" i="2"/>
  <c r="BK688" i="2"/>
  <c r="BK676" i="2"/>
  <c r="BK669" i="2"/>
  <c r="J667" i="2"/>
  <c r="J656" i="2"/>
  <c r="J644" i="2"/>
  <c r="BK639" i="2"/>
  <c r="J628" i="2"/>
  <c r="BK625" i="2"/>
  <c r="J610" i="2"/>
  <c r="BK584" i="2"/>
  <c r="BK555" i="2"/>
  <c r="BK538" i="2"/>
  <c r="BK502" i="2"/>
  <c r="J424" i="2"/>
  <c r="BK396" i="2"/>
  <c r="BK392" i="2"/>
  <c r="BK343" i="2"/>
  <c r="BK290" i="2"/>
  <c r="BK262" i="2"/>
  <c r="J256" i="2"/>
  <c r="J249" i="2"/>
  <c r="J242" i="2"/>
  <c r="BK235" i="2"/>
  <c r="J223" i="2"/>
  <c r="J211" i="2"/>
  <c r="J209" i="2"/>
  <c r="J207" i="2"/>
  <c r="J178" i="2"/>
  <c r="J169" i="2"/>
  <c r="J162" i="2"/>
  <c r="J140" i="2"/>
  <c r="J699" i="3"/>
  <c r="BK697" i="3"/>
  <c r="J692" i="3"/>
  <c r="J682" i="3"/>
  <c r="BK680" i="3"/>
  <c r="BK664" i="3"/>
  <c r="BK662" i="3"/>
  <c r="BK656" i="3"/>
  <c r="BK651" i="3"/>
  <c r="J642" i="3"/>
  <c r="J596" i="3"/>
  <c r="J571" i="3"/>
  <c r="BK560" i="3"/>
  <c r="BK552" i="3"/>
  <c r="BK539" i="3"/>
  <c r="BK519" i="3"/>
  <c r="J487" i="3"/>
  <c r="BK460" i="3"/>
  <c r="BK455" i="3"/>
  <c r="J444" i="3"/>
  <c r="J441" i="3"/>
  <c r="J438" i="3"/>
  <c r="J414" i="3"/>
  <c r="J400" i="3"/>
  <c r="BK397" i="3"/>
  <c r="BK387" i="3"/>
  <c r="BK381" i="3"/>
  <c r="BK373" i="3"/>
  <c r="J361" i="3"/>
  <c r="BK358" i="3"/>
  <c r="BK355" i="3"/>
  <c r="BK354" i="3"/>
  <c r="BK352" i="3"/>
  <c r="J347" i="3"/>
  <c r="J344" i="3"/>
  <c r="J324" i="3"/>
  <c r="BK319" i="3"/>
  <c r="BK307" i="3"/>
  <c r="J284" i="3"/>
  <c r="BK267" i="3"/>
  <c r="J239" i="3"/>
  <c r="J229" i="3"/>
  <c r="J216" i="3"/>
  <c r="J210" i="3"/>
  <c r="J196" i="3"/>
  <c r="BK179" i="3"/>
  <c r="BK169" i="3"/>
  <c r="J154" i="3"/>
  <c r="BK150" i="3"/>
  <c r="BK725" i="3"/>
  <c r="BK723" i="3"/>
  <c r="BK699" i="3"/>
  <c r="BK692" i="3"/>
  <c r="J680" i="3"/>
  <c r="J662" i="3"/>
  <c r="J651" i="3"/>
  <c r="BK642" i="3"/>
  <c r="BK596" i="3"/>
  <c r="BK566" i="3"/>
  <c r="BK556" i="3"/>
  <c r="J550" i="3"/>
  <c r="J530" i="3"/>
  <c r="J498" i="3"/>
  <c r="J474" i="3"/>
  <c r="J455" i="3"/>
  <c r="BK446" i="3"/>
  <c r="BK444" i="3"/>
  <c r="BK441" i="3"/>
  <c r="BK438" i="3"/>
  <c r="BK414" i="3"/>
  <c r="BK400" i="3"/>
  <c r="J397" i="3"/>
  <c r="J387" i="3"/>
  <c r="J381" i="3"/>
  <c r="J373" i="3"/>
  <c r="BK361" i="3"/>
  <c r="J358" i="3"/>
  <c r="BK356" i="3"/>
  <c r="J354" i="3"/>
  <c r="J352" i="3"/>
  <c r="J348" i="3"/>
  <c r="J346" i="3"/>
  <c r="BK334" i="3"/>
  <c r="BK324" i="3"/>
  <c r="J319" i="3"/>
  <c r="J307" i="3"/>
  <c r="BK284" i="3"/>
  <c r="BK272" i="3"/>
  <c r="BK262" i="3"/>
  <c r="BK234" i="3"/>
  <c r="BK216" i="3"/>
  <c r="J215" i="3"/>
  <c r="J205" i="3"/>
  <c r="J188" i="3"/>
  <c r="J175" i="3"/>
  <c r="J155" i="3"/>
  <c r="J150" i="3"/>
  <c r="BK1576" i="4"/>
  <c r="J1501" i="4"/>
  <c r="BK1495" i="4"/>
  <c r="J1480" i="4"/>
  <c r="J1470" i="4"/>
  <c r="J1462" i="4"/>
  <c r="J1446" i="4"/>
  <c r="BK1428" i="4"/>
  <c r="BK1410" i="4"/>
  <c r="BK1396" i="4"/>
  <c r="BK1372" i="4"/>
  <c r="BK1369" i="4"/>
  <c r="BK1367" i="4"/>
  <c r="BK1365" i="4"/>
  <c r="J1363" i="4"/>
  <c r="BK1356" i="4"/>
  <c r="J1346" i="4"/>
  <c r="BK1345" i="4"/>
  <c r="BK1337" i="4"/>
  <c r="J1325" i="4"/>
  <c r="J1323" i="4"/>
  <c r="J1319" i="4"/>
  <c r="J1318" i="4"/>
  <c r="BK1317" i="4"/>
  <c r="J1314" i="4"/>
  <c r="J1312" i="4"/>
  <c r="J1306" i="4"/>
  <c r="BK1302" i="4"/>
  <c r="J1299" i="4"/>
  <c r="J1297" i="4"/>
  <c r="J1289" i="4"/>
  <c r="BK1279" i="4"/>
  <c r="J1275" i="4"/>
  <c r="BK1269" i="4"/>
  <c r="BK1255" i="4"/>
  <c r="J1245" i="4"/>
  <c r="J1239" i="4"/>
  <c r="BK1221" i="4"/>
  <c r="BK1209" i="4"/>
  <c r="J1207" i="4"/>
  <c r="BK1205" i="4"/>
  <c r="BK1202" i="4"/>
  <c r="J1200" i="4"/>
  <c r="J1197" i="4"/>
  <c r="BK1185" i="4"/>
  <c r="BK1169" i="4"/>
  <c r="J1153" i="4"/>
  <c r="BK1143" i="4"/>
  <c r="BK1133" i="4"/>
  <c r="BK1126" i="4"/>
  <c r="BK1115" i="4"/>
  <c r="BK1105" i="4"/>
  <c r="BK1095" i="4"/>
  <c r="BK1083" i="4"/>
  <c r="BK1071" i="4"/>
  <c r="BK1059" i="4"/>
  <c r="J1042" i="4"/>
  <c r="BK1027" i="4"/>
  <c r="J1010" i="4"/>
  <c r="J980" i="4"/>
  <c r="J965" i="4"/>
  <c r="BK964" i="4"/>
  <c r="BK949" i="4"/>
  <c r="J945" i="4"/>
  <c r="BK940" i="4"/>
  <c r="J933" i="4"/>
  <c r="BK924" i="4"/>
  <c r="BK916" i="4"/>
  <c r="J911" i="4"/>
  <c r="BK900" i="4"/>
  <c r="J890" i="4"/>
  <c r="BK880" i="4"/>
  <c r="BK874" i="4"/>
  <c r="BK872" i="4"/>
  <c r="J868" i="4"/>
  <c r="J865" i="4"/>
  <c r="J850" i="4"/>
  <c r="BK831" i="4"/>
  <c r="J786" i="4"/>
  <c r="J766" i="4"/>
  <c r="J760" i="4"/>
  <c r="BK759" i="4"/>
  <c r="J731" i="4"/>
  <c r="J691" i="4"/>
  <c r="J676" i="4"/>
  <c r="J657" i="4"/>
  <c r="J640" i="4"/>
  <c r="J631" i="4"/>
  <c r="BK622" i="4"/>
  <c r="J614" i="4"/>
  <c r="J519" i="4"/>
  <c r="J515" i="4"/>
  <c r="BK512" i="4"/>
  <c r="J508" i="4"/>
  <c r="J501" i="4"/>
  <c r="J491" i="4"/>
  <c r="BK479" i="4"/>
  <c r="J467" i="4"/>
  <c r="BK456" i="4"/>
  <c r="BK448" i="4"/>
  <c r="J440" i="4"/>
  <c r="J430" i="4"/>
  <c r="BK420" i="4"/>
  <c r="J418" i="4"/>
  <c r="BK413" i="4"/>
  <c r="BK405" i="4"/>
  <c r="BK398" i="4"/>
  <c r="BK393" i="4"/>
  <c r="J384" i="4"/>
  <c r="BK370" i="4"/>
  <c r="BK360" i="4"/>
  <c r="J352" i="4"/>
  <c r="J324" i="4"/>
  <c r="BK318" i="4"/>
  <c r="J315" i="4"/>
  <c r="J302" i="4"/>
  <c r="BK292" i="4"/>
  <c r="J281" i="4"/>
  <c r="BK271" i="4"/>
  <c r="J261" i="4"/>
  <c r="BK251" i="4"/>
  <c r="J221" i="4"/>
  <c r="J217" i="4"/>
  <c r="J209" i="4"/>
  <c r="J204" i="4"/>
  <c r="BK202" i="4"/>
  <c r="BK197" i="4"/>
  <c r="J193" i="4"/>
  <c r="J191" i="4"/>
  <c r="J178" i="4"/>
  <c r="BK163" i="4"/>
  <c r="J153" i="4"/>
  <c r="J151" i="4"/>
  <c r="BK1592" i="4"/>
  <c r="BK1590" i="4"/>
  <c r="BK1589" i="4"/>
  <c r="J1587" i="4"/>
  <c r="J1585" i="4"/>
  <c r="J1584" i="4"/>
  <c r="J1582" i="4"/>
  <c r="J1578" i="4"/>
  <c r="BK1499" i="4"/>
  <c r="BK1484" i="4"/>
  <c r="BK1470" i="4"/>
  <c r="BK1462" i="4"/>
  <c r="BK1446" i="4"/>
  <c r="J1428" i="4"/>
  <c r="J1418" i="4"/>
  <c r="J1408" i="4"/>
  <c r="J1372" i="4"/>
  <c r="J1369" i="4"/>
  <c r="J1367" i="4"/>
  <c r="J1365" i="4"/>
  <c r="BK1363" i="4"/>
  <c r="J1356" i="4"/>
  <c r="J1345" i="4"/>
  <c r="J1343" i="4"/>
  <c r="J1337" i="4"/>
  <c r="BK1325" i="4"/>
  <c r="BK1323" i="4"/>
  <c r="BK1321" i="4"/>
  <c r="BK1318" i="4"/>
  <c r="BK1316" i="4"/>
  <c r="BK1314" i="4"/>
  <c r="BK1313" i="4"/>
  <c r="BK1309" i="4"/>
  <c r="BK1303" i="4"/>
  <c r="J1302" i="4"/>
  <c r="BK1299" i="4"/>
  <c r="BK1297" i="4"/>
  <c r="J1281" i="4"/>
  <c r="J1279" i="4"/>
  <c r="BK1273" i="4"/>
  <c r="J1261" i="4"/>
  <c r="J1247" i="4"/>
  <c r="J1233" i="4"/>
  <c r="J1221" i="4"/>
  <c r="BK1207" i="4"/>
  <c r="J1205" i="4"/>
  <c r="J1204" i="4"/>
  <c r="BK1201" i="4"/>
  <c r="BK1199" i="4"/>
  <c r="J1185" i="4"/>
  <c r="BK1177" i="4"/>
  <c r="BK1173" i="4"/>
  <c r="J1165" i="4"/>
  <c r="BK1153" i="4"/>
  <c r="J1143" i="4"/>
  <c r="J1133" i="4"/>
  <c r="J1126" i="4"/>
  <c r="J1125" i="4"/>
  <c r="J1115" i="4"/>
  <c r="J1105" i="4"/>
  <c r="J1095" i="4"/>
  <c r="J1083" i="4"/>
  <c r="J1059" i="4"/>
  <c r="BK1042" i="4"/>
  <c r="BK1036" i="4"/>
  <c r="J1027" i="4"/>
  <c r="BK1010" i="4"/>
  <c r="BK965" i="4"/>
  <c r="J955" i="4"/>
  <c r="J949" i="4"/>
  <c r="BK945" i="4"/>
  <c r="BK933" i="4"/>
  <c r="J924" i="4"/>
  <c r="J916" i="4"/>
  <c r="BK911" i="4"/>
  <c r="J900" i="4"/>
  <c r="BK890" i="4"/>
  <c r="J876" i="4"/>
  <c r="J873" i="4"/>
  <c r="BK871" i="4"/>
  <c r="J853" i="4"/>
  <c r="BK847" i="4"/>
  <c r="J790" i="4"/>
  <c r="J782" i="4"/>
  <c r="BK762" i="4"/>
  <c r="BK760" i="4"/>
  <c r="BK745" i="4"/>
  <c r="BK731" i="4"/>
  <c r="BK699" i="4"/>
  <c r="J695" i="4"/>
  <c r="BK684" i="4"/>
  <c r="BK668" i="4"/>
  <c r="J649" i="4"/>
  <c r="BK631" i="4"/>
  <c r="J622" i="4"/>
  <c r="BK614" i="4"/>
  <c r="BK519" i="4"/>
  <c r="BK515" i="4"/>
  <c r="J505" i="4"/>
  <c r="BK496" i="4"/>
  <c r="J485" i="4"/>
  <c r="BK473" i="4"/>
  <c r="J460" i="4"/>
  <c r="J452" i="4"/>
  <c r="BK444" i="4"/>
  <c r="BK434" i="4"/>
  <c r="J425" i="4"/>
  <c r="BK419" i="4"/>
  <c r="J417" i="4"/>
  <c r="J409" i="4"/>
  <c r="BK389" i="4"/>
  <c r="J377" i="4"/>
  <c r="J365" i="4"/>
  <c r="J342" i="4"/>
  <c r="J334" i="4"/>
  <c r="J319" i="4"/>
  <c r="J308" i="4"/>
  <c r="J292" i="4"/>
  <c r="BK281" i="4"/>
  <c r="J276" i="4"/>
  <c r="J267" i="4"/>
  <c r="J252" i="4"/>
  <c r="BK236" i="4"/>
  <c r="J220" i="4"/>
  <c r="BK213" i="4"/>
  <c r="BK205" i="4"/>
  <c r="J203" i="4"/>
  <c r="BK201" i="4"/>
  <c r="J192" i="4"/>
  <c r="BK187" i="4"/>
  <c r="BK169" i="4"/>
  <c r="BK157" i="4"/>
  <c r="BK152" i="4"/>
  <c r="BK148" i="4"/>
  <c r="J731" i="5"/>
  <c r="J727" i="5"/>
  <c r="J726" i="5"/>
  <c r="BK724" i="5"/>
  <c r="BK722" i="5"/>
  <c r="J720" i="5"/>
  <c r="BK718" i="5"/>
  <c r="J717" i="5"/>
  <c r="J715" i="5"/>
  <c r="BK712" i="5"/>
  <c r="J710" i="5"/>
  <c r="BK700" i="5"/>
  <c r="J694" i="5"/>
  <c r="BK690" i="5"/>
  <c r="J684" i="5"/>
  <c r="J680" i="5"/>
  <c r="BK672" i="5"/>
  <c r="J664" i="5"/>
  <c r="BK651" i="5"/>
  <c r="J642" i="5"/>
  <c r="BK631" i="5"/>
  <c r="J624" i="5"/>
  <c r="BK617" i="5"/>
  <c r="BK610" i="5"/>
  <c r="J604" i="5"/>
  <c r="J596" i="5"/>
  <c r="BK587" i="5"/>
  <c r="BK556" i="5"/>
  <c r="J471" i="5"/>
  <c r="BK427" i="5"/>
  <c r="BK412" i="5"/>
  <c r="J407" i="5"/>
  <c r="J395" i="5"/>
  <c r="J386" i="5"/>
  <c r="BK372" i="5"/>
  <c r="BK337" i="5"/>
  <c r="BK332" i="5"/>
  <c r="BK328" i="5"/>
  <c r="BK302" i="5"/>
  <c r="BK292" i="5"/>
  <c r="J261" i="5"/>
  <c r="J259" i="5"/>
  <c r="BK251" i="5"/>
  <c r="J243" i="5"/>
  <c r="BK238" i="5"/>
  <c r="BK228" i="5"/>
  <c r="J226" i="5"/>
  <c r="BK224" i="5"/>
  <c r="J213" i="5"/>
  <c r="J179" i="5"/>
  <c r="BK170" i="5"/>
  <c r="BK160" i="5"/>
  <c r="J152" i="5"/>
  <c r="J141" i="5"/>
  <c r="BK133" i="5"/>
  <c r="J722" i="5"/>
  <c r="J721" i="5"/>
  <c r="BK719" i="5"/>
  <c r="J716" i="5"/>
  <c r="BK714" i="5"/>
  <c r="BK711" i="5"/>
  <c r="J700" i="5"/>
  <c r="J697" i="5"/>
  <c r="J691" i="5"/>
  <c r="J689" i="5"/>
  <c r="J676" i="5"/>
  <c r="J668" i="5"/>
  <c r="BK660" i="5"/>
  <c r="BK646" i="5"/>
  <c r="J632" i="5"/>
  <c r="J628" i="5"/>
  <c r="J620" i="5"/>
  <c r="BK614" i="5"/>
  <c r="BK608" i="5"/>
  <c r="J600" i="5"/>
  <c r="J592" i="5"/>
  <c r="J585" i="5"/>
  <c r="BK534" i="5"/>
  <c r="BK471" i="5"/>
  <c r="J436" i="5"/>
  <c r="J432" i="5"/>
  <c r="J427" i="5"/>
  <c r="J412" i="5"/>
  <c r="BK401" i="5"/>
  <c r="J392" i="5"/>
  <c r="BK376" i="5"/>
  <c r="J371" i="5"/>
  <c r="BK333" i="5"/>
  <c r="BK329" i="5"/>
  <c r="J328" i="5"/>
  <c r="J302" i="5"/>
  <c r="J292" i="5"/>
  <c r="BK261" i="5"/>
  <c r="BK259" i="5"/>
  <c r="J251" i="5"/>
  <c r="BK243" i="5"/>
  <c r="J238" i="5"/>
  <c r="J228" i="5"/>
  <c r="BK226" i="5"/>
  <c r="J224" i="5"/>
  <c r="J199" i="5"/>
  <c r="BK179" i="5"/>
  <c r="J170" i="5"/>
  <c r="J160" i="5"/>
  <c r="BK152" i="5"/>
  <c r="BK141" i="5"/>
  <c r="J133" i="5"/>
  <c r="J308" i="6"/>
  <c r="J302" i="6"/>
  <c r="BK300" i="6"/>
  <c r="BK297" i="6"/>
  <c r="J291" i="6"/>
  <c r="BK284" i="6"/>
  <c r="J278" i="6"/>
  <c r="BK276" i="6"/>
  <c r="BK272" i="6"/>
  <c r="J267" i="6"/>
  <c r="J255" i="6"/>
  <c r="J245" i="6"/>
  <c r="BK239" i="6"/>
  <c r="J224" i="6"/>
  <c r="J215" i="6"/>
  <c r="J208" i="6"/>
  <c r="J190" i="6"/>
  <c r="J173" i="6"/>
  <c r="J163" i="6"/>
  <c r="BK144" i="6"/>
  <c r="BK130" i="6"/>
  <c r="BK315" i="6"/>
  <c r="J311" i="6"/>
  <c r="J305" i="6"/>
  <c r="J301" i="6"/>
  <c r="J297" i="6"/>
  <c r="BK291" i="6"/>
  <c r="J284" i="6"/>
  <c r="BK278" i="6"/>
  <c r="J276" i="6"/>
  <c r="J272" i="6"/>
  <c r="BK267" i="6"/>
  <c r="BK255" i="6"/>
  <c r="BK245" i="6"/>
  <c r="J239" i="6"/>
  <c r="BK228" i="6"/>
  <c r="J221" i="6"/>
  <c r="BK208" i="6"/>
  <c r="BK190" i="6"/>
  <c r="BK173" i="6"/>
  <c r="BK163" i="6"/>
  <c r="J144" i="6"/>
  <c r="BK134" i="6"/>
  <c r="BK126" i="6"/>
  <c r="BK172" i="7"/>
  <c r="J169" i="7"/>
  <c r="J167" i="7"/>
  <c r="BK164" i="7"/>
  <c r="J162" i="7"/>
  <c r="BK160" i="7"/>
  <c r="BK158" i="7"/>
  <c r="BK155" i="7"/>
  <c r="J153" i="7"/>
  <c r="J151" i="7"/>
  <c r="J149" i="7"/>
  <c r="BK146" i="7"/>
  <c r="BK144" i="7"/>
  <c r="BK142" i="7"/>
  <c r="BK140" i="7"/>
  <c r="BK138" i="7"/>
  <c r="BK135" i="7"/>
  <c r="BK133" i="7"/>
  <c r="J131" i="7"/>
  <c r="BK129" i="7"/>
  <c r="J127" i="7"/>
  <c r="J125" i="7"/>
  <c r="J172" i="7"/>
  <c r="BK169" i="7"/>
  <c r="BK167" i="7"/>
  <c r="J164" i="7"/>
  <c r="BK162" i="7"/>
  <c r="J160" i="7"/>
  <c r="J158" i="7"/>
  <c r="J155" i="7"/>
  <c r="BK153" i="7"/>
  <c r="BK151" i="7"/>
  <c r="BK149" i="7"/>
  <c r="BK147" i="7"/>
  <c r="BK145" i="7"/>
  <c r="J143" i="7"/>
  <c r="BK141" i="7"/>
  <c r="BK139" i="7"/>
  <c r="J136" i="7"/>
  <c r="J134" i="7"/>
  <c r="J132" i="7"/>
  <c r="BK130" i="7"/>
  <c r="BK128" i="7"/>
  <c r="BK126" i="7"/>
  <c r="J330" i="8"/>
  <c r="J328" i="8"/>
  <c r="BK325" i="8"/>
  <c r="BK323" i="8"/>
  <c r="BK321" i="8"/>
  <c r="BK319" i="8"/>
  <c r="J317" i="8"/>
  <c r="J315" i="8"/>
  <c r="BK313" i="8"/>
  <c r="J311" i="8"/>
  <c r="BK309" i="8"/>
  <c r="J307" i="8"/>
  <c r="J305" i="8"/>
  <c r="BK303" i="8"/>
  <c r="BK301" i="8"/>
  <c r="J299" i="8"/>
  <c r="J297" i="8"/>
  <c r="BK296" i="8"/>
  <c r="J293" i="8"/>
  <c r="J291" i="8"/>
  <c r="J289" i="8"/>
  <c r="J287" i="8"/>
  <c r="BK285" i="8"/>
  <c r="J283" i="8"/>
  <c r="J281" i="8"/>
  <c r="BK279" i="8"/>
  <c r="J277" i="8"/>
  <c r="BK275" i="8"/>
  <c r="J272" i="8"/>
  <c r="BK270" i="8"/>
  <c r="BK268" i="8"/>
  <c r="J266" i="8"/>
  <c r="BK264" i="8"/>
  <c r="J262" i="8"/>
  <c r="J260" i="8"/>
  <c r="J258" i="8"/>
  <c r="BK256" i="8"/>
  <c r="BK254" i="8"/>
  <c r="J252" i="8"/>
  <c r="J250" i="8"/>
  <c r="BK248" i="8"/>
  <c r="BK246" i="8"/>
  <c r="J244" i="8"/>
  <c r="BK242" i="8"/>
  <c r="J240" i="8"/>
  <c r="BK238" i="8"/>
  <c r="J236" i="8"/>
  <c r="BK234" i="8"/>
  <c r="BK232" i="8"/>
  <c r="BK230" i="8"/>
  <c r="BK226" i="8"/>
  <c r="BK224" i="8"/>
  <c r="J222" i="8"/>
  <c r="J220" i="8"/>
  <c r="BK218" i="8"/>
  <c r="J216" i="8"/>
  <c r="BK214" i="8"/>
  <c r="BK212" i="8"/>
  <c r="BK210" i="8"/>
  <c r="J208" i="8"/>
  <c r="J206" i="8"/>
  <c r="BK204" i="8"/>
  <c r="BK202" i="8"/>
  <c r="BK200" i="8"/>
  <c r="BK198" i="8"/>
  <c r="BK196" i="8"/>
  <c r="BK194" i="8"/>
  <c r="BK192" i="8"/>
  <c r="BK189" i="8"/>
  <c r="J188" i="8"/>
  <c r="BK186" i="8"/>
  <c r="BK184" i="8"/>
  <c r="BK182" i="8"/>
  <c r="J180" i="8"/>
  <c r="J178" i="8"/>
  <c r="J176" i="8"/>
  <c r="J174" i="8"/>
  <c r="J172" i="8"/>
  <c r="J170" i="8"/>
  <c r="J168" i="8"/>
  <c r="BK165" i="8"/>
  <c r="J163" i="8"/>
  <c r="BK161" i="8"/>
  <c r="BK159" i="8"/>
  <c r="BK157" i="8"/>
  <c r="BK155" i="8"/>
  <c r="BK153" i="8"/>
  <c r="BK152" i="8"/>
  <c r="J149" i="8"/>
  <c r="J146" i="8"/>
  <c r="J144" i="8"/>
  <c r="J142" i="8"/>
  <c r="BK139" i="8"/>
  <c r="J136" i="8"/>
  <c r="BK134" i="8"/>
  <c r="BK131" i="8"/>
  <c r="BK129" i="8"/>
  <c r="BK330" i="8"/>
  <c r="BK328" i="8"/>
  <c r="J325" i="8"/>
  <c r="J323" i="8"/>
  <c r="J321" i="8"/>
  <c r="J320" i="8"/>
  <c r="BK318" i="8"/>
  <c r="BK315" i="8"/>
  <c r="J313" i="8"/>
  <c r="BK311" i="8"/>
  <c r="J309" i="8"/>
  <c r="BK307" i="8"/>
  <c r="BK305" i="8"/>
  <c r="J303" i="8"/>
  <c r="J301" i="8"/>
  <c r="BK299" i="8"/>
  <c r="BK297" i="8"/>
  <c r="J295" i="8"/>
  <c r="BK293" i="8"/>
  <c r="BK291" i="8"/>
  <c r="BK289" i="8"/>
  <c r="BK287" i="8"/>
  <c r="J285" i="8"/>
  <c r="BK283" i="8"/>
  <c r="BK281" i="8"/>
  <c r="J280" i="8"/>
  <c r="J278" i="8"/>
  <c r="BK276" i="8"/>
  <c r="J274" i="8"/>
  <c r="J271" i="8"/>
  <c r="J269" i="8"/>
  <c r="J267" i="8"/>
  <c r="J265" i="8"/>
  <c r="BK263" i="8"/>
  <c r="BK261" i="8"/>
  <c r="BK259" i="8"/>
  <c r="J257" i="8"/>
  <c r="J255" i="8"/>
  <c r="BK253" i="8"/>
  <c r="J251" i="8"/>
  <c r="J249" i="8"/>
  <c r="J247" i="8"/>
  <c r="J245" i="8"/>
  <c r="J243" i="8"/>
  <c r="BK241" i="8"/>
  <c r="J239" i="8"/>
  <c r="J237" i="8"/>
  <c r="J235" i="8"/>
  <c r="BK233" i="8"/>
  <c r="J231" i="8"/>
  <c r="J228" i="8"/>
  <c r="J226" i="8"/>
  <c r="J224" i="8"/>
  <c r="BK222" i="8"/>
  <c r="BK220" i="8"/>
  <c r="J218" i="8"/>
  <c r="BK216" i="8"/>
  <c r="J214" i="8"/>
  <c r="J212" i="8"/>
  <c r="J210" i="8"/>
  <c r="BK208" i="8"/>
  <c r="BK206" i="8"/>
  <c r="J204" i="8"/>
  <c r="J202" i="8"/>
  <c r="J200" i="8"/>
  <c r="J198" i="8"/>
  <c r="J196" i="8"/>
  <c r="J194" i="8"/>
  <c r="J192" i="8"/>
  <c r="J189" i="8"/>
  <c r="J187" i="8"/>
  <c r="J185" i="8"/>
  <c r="BK183" i="8"/>
  <c r="BK181" i="8"/>
  <c r="BK179" i="8"/>
  <c r="J177" i="8"/>
  <c r="J175" i="8"/>
  <c r="BK173" i="8"/>
  <c r="J171" i="8"/>
  <c r="BK169" i="8"/>
  <c r="BK167" i="8"/>
  <c r="BK164" i="8"/>
  <c r="J162" i="8"/>
  <c r="J160" i="8"/>
  <c r="J158" i="8"/>
  <c r="J156" i="8"/>
  <c r="BK154" i="8"/>
  <c r="J151" i="8"/>
  <c r="BK147" i="8"/>
  <c r="BK145" i="8"/>
  <c r="J143" i="8"/>
  <c r="J140" i="8"/>
  <c r="J138" i="8"/>
  <c r="J135" i="8"/>
  <c r="J133" i="8"/>
  <c r="BK130" i="8"/>
  <c r="J154" i="9"/>
  <c r="BK152" i="9"/>
  <c r="BK150" i="9"/>
  <c r="J146" i="9"/>
  <c r="J144" i="9"/>
  <c r="BK141" i="9"/>
  <c r="J140" i="9"/>
  <c r="J138" i="9"/>
  <c r="J136" i="9"/>
  <c r="BK133" i="9"/>
  <c r="BK130" i="9"/>
  <c r="J129" i="9"/>
  <c r="BK127" i="9"/>
  <c r="J126" i="9"/>
  <c r="BK154" i="9"/>
  <c r="J152" i="9"/>
  <c r="J150" i="9"/>
  <c r="BK146" i="9"/>
  <c r="BK144" i="9"/>
  <c r="J141" i="9"/>
  <c r="BK138" i="9"/>
  <c r="BK136" i="9"/>
  <c r="J133" i="9"/>
  <c r="J130" i="9"/>
  <c r="J127" i="9"/>
  <c r="BK125" i="9"/>
  <c r="J269" i="10"/>
  <c r="BK267" i="10"/>
  <c r="BK265" i="10"/>
  <c r="J263" i="10"/>
  <c r="BK260" i="10"/>
  <c r="J257" i="10"/>
  <c r="J254" i="10"/>
  <c r="BK249" i="10"/>
  <c r="J245" i="10"/>
  <c r="J243" i="10"/>
  <c r="BK241" i="10"/>
  <c r="BK239" i="10"/>
  <c r="J237" i="10"/>
  <c r="J235" i="10"/>
  <c r="BK232" i="10"/>
  <c r="BK230" i="10"/>
  <c r="BK228" i="10"/>
  <c r="BK226" i="10"/>
  <c r="J224" i="10"/>
  <c r="J223" i="10"/>
  <c r="J220" i="10"/>
  <c r="J218" i="10"/>
  <c r="J216" i="10"/>
  <c r="J214" i="10"/>
  <c r="J212" i="10"/>
  <c r="BK210" i="10"/>
  <c r="J208" i="10"/>
  <c r="J206" i="10"/>
  <c r="J204" i="10"/>
  <c r="BK202" i="10"/>
  <c r="BK200" i="10"/>
  <c r="BK198" i="10"/>
  <c r="J196" i="10"/>
  <c r="BK194" i="10"/>
  <c r="BK192" i="10"/>
  <c r="BK190" i="10"/>
  <c r="BK188" i="10"/>
  <c r="BK185" i="10"/>
  <c r="BK183" i="10"/>
  <c r="BK181" i="10"/>
  <c r="J179" i="10"/>
  <c r="BK177" i="10"/>
  <c r="BK175" i="10"/>
  <c r="J172" i="10"/>
  <c r="BK170" i="10"/>
  <c r="J168" i="10"/>
  <c r="J166" i="10"/>
  <c r="BK164" i="10"/>
  <c r="J162" i="10"/>
  <c r="J160" i="10"/>
  <c r="J158" i="10"/>
  <c r="J156" i="10"/>
  <c r="BK153" i="10"/>
  <c r="BK151" i="10"/>
  <c r="J150" i="10"/>
  <c r="BK253" i="10"/>
  <c r="BK251" i="10"/>
  <c r="J249" i="10"/>
  <c r="J246" i="10"/>
  <c r="BK244" i="10"/>
  <c r="BK242" i="10"/>
  <c r="J240" i="10"/>
  <c r="BK238" i="10"/>
  <c r="J236" i="10"/>
  <c r="BK234" i="10"/>
  <c r="BK231" i="10"/>
  <c r="BK229" i="10"/>
  <c r="BK227" i="10"/>
  <c r="BK225" i="10"/>
  <c r="J222" i="10"/>
  <c r="J219" i="10"/>
  <c r="J217" i="10"/>
  <c r="J215" i="10"/>
  <c r="BK213" i="10"/>
  <c r="J211" i="10"/>
  <c r="BK209" i="10"/>
  <c r="BK208" i="10"/>
  <c r="BK206" i="10"/>
  <c r="BK204" i="10"/>
  <c r="J202" i="10"/>
  <c r="J200" i="10"/>
  <c r="J198" i="10"/>
  <c r="BK196" i="10"/>
  <c r="J194" i="10"/>
  <c r="J192" i="10"/>
  <c r="J190" i="10"/>
  <c r="J188" i="10"/>
  <c r="J185" i="10"/>
  <c r="J183" i="10"/>
  <c r="J181" i="10"/>
  <c r="BK179" i="10"/>
  <c r="J177" i="10"/>
  <c r="J175" i="10"/>
  <c r="BK172" i="10"/>
  <c r="J171" i="10"/>
  <c r="J169" i="10"/>
  <c r="BK167" i="10"/>
  <c r="BK165" i="10"/>
  <c r="BK163" i="10"/>
  <c r="J161" i="10"/>
  <c r="BK159" i="10"/>
  <c r="BK157" i="10"/>
  <c r="J154" i="10"/>
  <c r="J152" i="10"/>
  <c r="BK150" i="10"/>
  <c r="J148" i="10"/>
  <c r="J146" i="10"/>
  <c r="BK144" i="10"/>
  <c r="J141" i="10"/>
  <c r="J139" i="10"/>
  <c r="J137" i="10"/>
  <c r="J135" i="10"/>
  <c r="BK133" i="10"/>
  <c r="BK131" i="10"/>
  <c r="BK129" i="10"/>
  <c r="BK167" i="11"/>
  <c r="BK166" i="11"/>
  <c r="BK164" i="11"/>
  <c r="BK163" i="11"/>
  <c r="BK161" i="11"/>
  <c r="J158" i="11"/>
  <c r="J156" i="11"/>
  <c r="J153" i="11"/>
  <c r="BK151" i="11"/>
  <c r="BK149" i="11"/>
  <c r="BK146" i="11"/>
  <c r="BK144" i="11"/>
  <c r="J142" i="11"/>
  <c r="J140" i="11"/>
  <c r="BK138" i="11"/>
  <c r="BK136" i="11"/>
  <c r="J134" i="11"/>
  <c r="J131" i="11"/>
  <c r="J129" i="11"/>
  <c r="J127" i="11"/>
  <c r="BK125" i="11"/>
  <c r="J123" i="11"/>
  <c r="J166" i="11"/>
  <c r="J163" i="11"/>
  <c r="J161" i="11"/>
  <c r="BK158" i="11"/>
  <c r="BK156" i="11"/>
  <c r="BK153" i="11"/>
  <c r="J151" i="11"/>
  <c r="J149" i="11"/>
  <c r="J146" i="11"/>
  <c r="J144" i="11"/>
  <c r="BK142" i="11"/>
  <c r="BK140" i="11"/>
  <c r="J138" i="11"/>
  <c r="J136" i="11"/>
  <c r="J135" i="11"/>
  <c r="BK133" i="11"/>
  <c r="BK130" i="11"/>
  <c r="BK128" i="11"/>
  <c r="BK126" i="11"/>
  <c r="J124" i="11"/>
  <c r="J144" i="12"/>
  <c r="BK141" i="12"/>
  <c r="J140" i="12"/>
  <c r="J138" i="12"/>
  <c r="J136" i="12"/>
  <c r="J133" i="12"/>
  <c r="BK131" i="12"/>
  <c r="BK129" i="12"/>
  <c r="J128" i="12"/>
  <c r="BK125" i="12"/>
  <c r="J122" i="12"/>
  <c r="BK144" i="12"/>
  <c r="J141" i="12"/>
  <c r="BK138" i="12"/>
  <c r="BK136" i="12"/>
  <c r="BK133" i="12"/>
  <c r="J131" i="12"/>
  <c r="J129" i="12"/>
  <c r="J125" i="12"/>
  <c r="J124" i="12"/>
  <c r="BK122" i="12"/>
  <c r="BK252" i="13"/>
  <c r="J250" i="13"/>
  <c r="BK248" i="13"/>
  <c r="J246" i="13"/>
  <c r="BK244" i="13"/>
  <c r="BK242" i="13"/>
  <c r="J240" i="13"/>
  <c r="BK238" i="13"/>
  <c r="BK235" i="13"/>
  <c r="J233" i="13"/>
  <c r="BK230" i="13"/>
  <c r="BK228" i="13"/>
  <c r="BK226" i="13"/>
  <c r="BK224" i="13"/>
  <c r="BK222" i="13"/>
  <c r="J220" i="13"/>
  <c r="BK218" i="13"/>
  <c r="BK216" i="13"/>
  <c r="BK214" i="13"/>
  <c r="J212" i="13"/>
  <c r="J210" i="13"/>
  <c r="BK208" i="13"/>
  <c r="J206" i="13"/>
  <c r="BK204" i="13"/>
  <c r="BK202" i="13"/>
  <c r="J200" i="13"/>
  <c r="BK198" i="13"/>
  <c r="BK196" i="13"/>
  <c r="J194" i="13"/>
  <c r="BK191" i="13"/>
  <c r="BK189" i="13"/>
  <c r="J187" i="13"/>
  <c r="J185" i="13"/>
  <c r="J183" i="13"/>
  <c r="BK181" i="13"/>
  <c r="J179" i="13"/>
  <c r="J177" i="13"/>
  <c r="BK174" i="13"/>
  <c r="BK172" i="13"/>
  <c r="BK170" i="13"/>
  <c r="BK168" i="13"/>
  <c r="BK166" i="13"/>
  <c r="J164" i="13"/>
  <c r="J162" i="13"/>
  <c r="J160" i="13"/>
  <c r="BK158" i="13"/>
  <c r="J155" i="13"/>
  <c r="BK153" i="13"/>
  <c r="J151" i="13"/>
  <c r="BK149" i="13"/>
  <c r="J147" i="13"/>
  <c r="J145" i="13"/>
  <c r="BK143" i="13"/>
  <c r="BK141" i="13"/>
  <c r="BK139" i="13"/>
  <c r="BK137" i="13"/>
  <c r="BK135" i="13"/>
  <c r="J133" i="13"/>
  <c r="J130" i="13"/>
  <c r="BK128" i="13"/>
  <c r="J126" i="13"/>
  <c r="J255" i="13"/>
  <c r="J254" i="13"/>
  <c r="J253" i="13"/>
  <c r="BK251" i="13"/>
  <c r="J249" i="13"/>
  <c r="J248" i="13"/>
  <c r="BK246" i="13"/>
  <c r="J244" i="13"/>
  <c r="J242" i="13"/>
  <c r="BK240" i="13"/>
  <c r="J238" i="13"/>
  <c r="J235" i="13"/>
  <c r="BK233" i="13"/>
  <c r="J230" i="13"/>
  <c r="J228" i="13"/>
  <c r="J226" i="13"/>
  <c r="BK223" i="13"/>
  <c r="BK221" i="13"/>
  <c r="BK219" i="13"/>
  <c r="J217" i="13"/>
  <c r="J215" i="13"/>
  <c r="J213" i="13"/>
  <c r="BK211" i="13"/>
  <c r="BK209" i="13"/>
  <c r="BK207" i="13"/>
  <c r="J205" i="13"/>
  <c r="BK203" i="13"/>
  <c r="BK201" i="13"/>
  <c r="J199" i="13"/>
  <c r="BK197" i="13"/>
  <c r="BK195" i="13"/>
  <c r="J193" i="13"/>
  <c r="J190" i="13"/>
  <c r="BK188" i="13"/>
  <c r="J186" i="13"/>
  <c r="J184" i="13"/>
  <c r="J182" i="13"/>
  <c r="J180" i="13"/>
  <c r="BK178" i="13"/>
  <c r="BK175" i="13"/>
  <c r="J173" i="13"/>
  <c r="BK171" i="13"/>
  <c r="J169" i="13"/>
  <c r="BK167" i="13"/>
  <c r="J165" i="13"/>
  <c r="J163" i="13"/>
  <c r="BK161" i="13"/>
  <c r="J159" i="13"/>
  <c r="BK157" i="13"/>
  <c r="J154" i="13"/>
  <c r="J152" i="13"/>
  <c r="BK150" i="13"/>
  <c r="J148" i="13"/>
  <c r="BK146" i="13"/>
  <c r="BK144" i="13"/>
  <c r="BK142" i="13"/>
  <c r="BK140" i="13"/>
  <c r="J138" i="13"/>
  <c r="J136" i="13"/>
  <c r="BK134" i="13"/>
  <c r="BK131" i="13"/>
  <c r="BK129" i="13"/>
  <c r="BK127" i="13"/>
  <c r="BK125" i="13"/>
  <c r="J143" i="14"/>
  <c r="J142" i="14"/>
  <c r="BK140" i="14"/>
  <c r="J138" i="14"/>
  <c r="J135" i="14"/>
  <c r="J133" i="14"/>
  <c r="BK131" i="14"/>
  <c r="J129" i="14"/>
  <c r="J127" i="14"/>
  <c r="J125" i="14"/>
  <c r="BK123" i="14"/>
  <c r="BK121" i="14"/>
  <c r="BK119" i="14"/>
  <c r="BK117" i="14"/>
  <c r="BK144" i="14"/>
  <c r="BK142" i="14"/>
  <c r="J140" i="14"/>
  <c r="J137" i="14"/>
  <c r="BK135" i="14"/>
  <c r="BK133" i="14"/>
  <c r="J131" i="14"/>
  <c r="J130" i="14"/>
  <c r="J128" i="14"/>
  <c r="BK126" i="14"/>
  <c r="J124" i="14"/>
  <c r="BK122" i="14"/>
  <c r="BK120" i="14"/>
  <c r="BK118" i="14"/>
  <c r="BK150" i="15"/>
  <c r="J148" i="15"/>
  <c r="J145" i="15"/>
  <c r="J143" i="15"/>
  <c r="J141" i="15"/>
  <c r="J139" i="15"/>
  <c r="J138" i="15"/>
  <c r="J136" i="15"/>
  <c r="J134" i="15"/>
  <c r="J132" i="15"/>
  <c r="J130" i="15"/>
  <c r="J128" i="15"/>
  <c r="BK126" i="15"/>
  <c r="BK124" i="15"/>
  <c r="BK122" i="15"/>
  <c r="BK120" i="15"/>
  <c r="BK118" i="15"/>
  <c r="J150" i="15"/>
  <c r="BK148" i="15"/>
  <c r="BK146" i="15"/>
  <c r="BK145" i="15"/>
  <c r="BK143" i="15"/>
  <c r="BK141" i="15"/>
  <c r="BK139" i="15"/>
  <c r="J137" i="15"/>
  <c r="J135" i="15"/>
  <c r="BK133" i="15"/>
  <c r="J131" i="15"/>
  <c r="J129" i="15"/>
  <c r="BK127" i="15"/>
  <c r="BK125" i="15"/>
  <c r="BK123" i="15"/>
  <c r="BK121" i="15"/>
  <c r="J119" i="15"/>
  <c r="J117" i="15"/>
  <c r="BK154" i="16"/>
  <c r="J152" i="16"/>
  <c r="BK150" i="16"/>
  <c r="BK148" i="16"/>
  <c r="J146" i="16"/>
  <c r="BK144" i="16"/>
  <c r="BK142" i="16"/>
  <c r="BK140" i="16"/>
  <c r="BK138" i="16"/>
  <c r="J136" i="16"/>
  <c r="J134" i="16"/>
  <c r="J132" i="16"/>
  <c r="J130" i="16"/>
  <c r="J128" i="16"/>
  <c r="BK126" i="16"/>
  <c r="BK124" i="16"/>
  <c r="J122" i="16"/>
  <c r="BK120" i="16"/>
  <c r="J118" i="16"/>
  <c r="J155" i="16"/>
  <c r="J153" i="16"/>
  <c r="J151" i="16"/>
  <c r="BK149" i="16"/>
  <c r="BK147" i="16"/>
  <c r="J145" i="16"/>
  <c r="J144" i="16"/>
  <c r="J141" i="16"/>
  <c r="BK139" i="16"/>
  <c r="BK137" i="16"/>
  <c r="J135" i="16"/>
  <c r="J133" i="16"/>
  <c r="J131" i="16"/>
  <c r="J129" i="16"/>
  <c r="J127" i="16"/>
  <c r="BK125" i="16"/>
  <c r="J123" i="16"/>
  <c r="J121" i="16"/>
  <c r="BK119" i="16"/>
  <c r="J117" i="16"/>
  <c r="J143" i="17"/>
  <c r="BK141" i="17"/>
  <c r="J140" i="17"/>
  <c r="BK139" i="17"/>
  <c r="BK137" i="17"/>
  <c r="J135" i="17"/>
  <c r="J133" i="17"/>
  <c r="J131" i="17"/>
  <c r="J129" i="17"/>
  <c r="J127" i="17"/>
  <c r="BK125" i="17"/>
  <c r="BK123" i="17"/>
  <c r="BK121" i="17"/>
  <c r="J119" i="17"/>
  <c r="J118" i="17"/>
  <c r="BK144" i="17"/>
  <c r="J142" i="17"/>
  <c r="J139" i="17"/>
  <c r="J137" i="17"/>
  <c r="BK136" i="17"/>
  <c r="BK133" i="17"/>
  <c r="BK131" i="17"/>
  <c r="BK129" i="17"/>
  <c r="BK127" i="17"/>
  <c r="J125" i="17"/>
  <c r="J123" i="17"/>
  <c r="J121" i="17"/>
  <c r="BK119" i="17"/>
  <c r="BK144" i="2" l="1"/>
  <c r="J144" i="2"/>
  <c r="J98" i="2"/>
  <c r="R144" i="2"/>
  <c r="BK210" i="2"/>
  <c r="J210" i="2"/>
  <c r="J100" i="2" s="1"/>
  <c r="R210" i="2"/>
  <c r="BK632" i="2"/>
  <c r="J632" i="2"/>
  <c r="J101" i="2" s="1"/>
  <c r="R632" i="2"/>
  <c r="P675" i="2"/>
  <c r="T675" i="2"/>
  <c r="P697" i="2"/>
  <c r="T697" i="2"/>
  <c r="P741" i="2"/>
  <c r="R741" i="2"/>
  <c r="BK746" i="2"/>
  <c r="J746" i="2"/>
  <c r="J107" i="2"/>
  <c r="R746" i="2"/>
  <c r="BK813" i="2"/>
  <c r="J813" i="2"/>
  <c r="J108" i="2"/>
  <c r="R813" i="2"/>
  <c r="BK844" i="2"/>
  <c r="J844" i="2"/>
  <c r="J109" i="2"/>
  <c r="R844" i="2"/>
  <c r="BK869" i="2"/>
  <c r="J869" i="2"/>
  <c r="J110" i="2"/>
  <c r="R869" i="2"/>
  <c r="BK887" i="2"/>
  <c r="J887" i="2"/>
  <c r="J111" i="2"/>
  <c r="R887" i="2"/>
  <c r="BK959" i="2"/>
  <c r="J959" i="2"/>
  <c r="J112" i="2"/>
  <c r="R959" i="2"/>
  <c r="P973" i="2"/>
  <c r="T973" i="2"/>
  <c r="P1049" i="2"/>
  <c r="T1049" i="2"/>
  <c r="P1131" i="2"/>
  <c r="R1131" i="2"/>
  <c r="BK1300" i="2"/>
  <c r="J1300" i="2"/>
  <c r="J117" i="2" s="1"/>
  <c r="R1300" i="2"/>
  <c r="BK149" i="3"/>
  <c r="J149" i="3"/>
  <c r="J98" i="3" s="1"/>
  <c r="R149" i="3"/>
  <c r="BK345" i="3"/>
  <c r="J345" i="3" s="1"/>
  <c r="J99" i="3" s="1"/>
  <c r="R345" i="3"/>
  <c r="P360" i="3"/>
  <c r="T360" i="3"/>
  <c r="P372" i="3"/>
  <c r="R372" i="3"/>
  <c r="BK380" i="3"/>
  <c r="J380" i="3" s="1"/>
  <c r="J102" i="3" s="1"/>
  <c r="R380" i="3"/>
  <c r="P386" i="3"/>
  <c r="R386" i="3"/>
  <c r="BK399" i="3"/>
  <c r="J399" i="3"/>
  <c r="J104" i="3"/>
  <c r="T399" i="3"/>
  <c r="P413" i="3"/>
  <c r="R413" i="3"/>
  <c r="P437" i="3"/>
  <c r="T437" i="3"/>
  <c r="P442" i="3"/>
  <c r="T442" i="3"/>
  <c r="P445" i="3"/>
  <c r="T445" i="3"/>
  <c r="P454" i="3"/>
  <c r="T454" i="3"/>
  <c r="P475" i="3"/>
  <c r="R475" i="3"/>
  <c r="BK551" i="3"/>
  <c r="J551" i="3"/>
  <c r="J112" i="3"/>
  <c r="T551" i="3"/>
  <c r="P650" i="3"/>
  <c r="T650" i="3"/>
  <c r="P681" i="3"/>
  <c r="T681" i="3"/>
  <c r="P698" i="3"/>
  <c r="R698" i="3"/>
  <c r="R147" i="4"/>
  <c r="BK200" i="4"/>
  <c r="J200" i="4"/>
  <c r="J98" i="4"/>
  <c r="R200" i="4"/>
  <c r="BK301" i="4"/>
  <c r="J301" i="4"/>
  <c r="J99" i="4"/>
  <c r="R301" i="4"/>
  <c r="BK404" i="4"/>
  <c r="J404" i="4"/>
  <c r="J100" i="4"/>
  <c r="R404" i="4"/>
  <c r="BK613" i="4"/>
  <c r="J613" i="4"/>
  <c r="J101" i="4"/>
  <c r="P613" i="4"/>
  <c r="BK630" i="4"/>
  <c r="J630" i="4"/>
  <c r="J102" i="4"/>
  <c r="R630" i="4"/>
  <c r="BK875" i="4"/>
  <c r="J875" i="4"/>
  <c r="J103" i="4"/>
  <c r="R875" i="4"/>
  <c r="BK910" i="4"/>
  <c r="J910" i="4"/>
  <c r="J104" i="4"/>
  <c r="T910" i="4"/>
  <c r="P948" i="4"/>
  <c r="T948" i="4"/>
  <c r="P1035" i="4"/>
  <c r="R1035" i="4"/>
  <c r="BK1127" i="4"/>
  <c r="J1127" i="4"/>
  <c r="J108" i="4"/>
  <c r="T1127" i="4"/>
  <c r="P1198" i="4"/>
  <c r="T1198" i="4"/>
  <c r="P1203" i="4"/>
  <c r="BK1208" i="4"/>
  <c r="J1208" i="4" s="1"/>
  <c r="J111" i="4" s="1"/>
  <c r="R1208" i="4"/>
  <c r="BK1220" i="4"/>
  <c r="J1220" i="4" s="1"/>
  <c r="J112" i="4" s="1"/>
  <c r="R1220" i="4"/>
  <c r="BK1246" i="4"/>
  <c r="J1246" i="4" s="1"/>
  <c r="J113" i="4" s="1"/>
  <c r="R1246" i="4"/>
  <c r="BK1274" i="4"/>
  <c r="J1274" i="4" s="1"/>
  <c r="J114" i="4" s="1"/>
  <c r="R1274" i="4"/>
  <c r="BK1301" i="4"/>
  <c r="J1301" i="4" s="1"/>
  <c r="J115" i="4" s="1"/>
  <c r="R1301" i="4"/>
  <c r="BK1320" i="4"/>
  <c r="J1320" i="4" s="1"/>
  <c r="J116" i="4" s="1"/>
  <c r="T1320" i="4"/>
  <c r="P1371" i="4"/>
  <c r="T1371" i="4"/>
  <c r="P1409" i="4"/>
  <c r="T1409" i="4"/>
  <c r="P1427" i="4"/>
  <c r="R1427" i="4"/>
  <c r="BK1471" i="4"/>
  <c r="J1471" i="4"/>
  <c r="J120" i="4"/>
  <c r="T1471" i="4"/>
  <c r="BK1577" i="4"/>
  <c r="J1577" i="4"/>
  <c r="J122" i="4"/>
  <c r="R1577" i="4"/>
  <c r="BK1583" i="4"/>
  <c r="J1583" i="4"/>
  <c r="J123" i="4"/>
  <c r="R1583" i="4"/>
  <c r="P1588" i="4"/>
  <c r="T1588" i="4"/>
  <c r="BK132" i="5"/>
  <c r="J132" i="5" s="1"/>
  <c r="J98" i="5" s="1"/>
  <c r="T132" i="5"/>
  <c r="P291" i="5"/>
  <c r="R291" i="5"/>
  <c r="BK375" i="5"/>
  <c r="J375" i="5"/>
  <c r="J100" i="5"/>
  <c r="R375" i="5"/>
  <c r="BK411" i="5"/>
  <c r="J411" i="5"/>
  <c r="J101" i="5"/>
  <c r="R411" i="5"/>
  <c r="BK435" i="5"/>
  <c r="J435" i="5"/>
  <c r="J102" i="5"/>
  <c r="R435" i="5"/>
  <c r="BK586" i="5"/>
  <c r="J586" i="5"/>
  <c r="J103" i="5"/>
  <c r="R586" i="5"/>
  <c r="BK603" i="5"/>
  <c r="J603" i="5"/>
  <c r="J104" i="5"/>
  <c r="P603" i="5"/>
  <c r="T603" i="5"/>
  <c r="P609" i="5"/>
  <c r="R609" i="5"/>
  <c r="BK688" i="5"/>
  <c r="J688" i="5"/>
  <c r="J106" i="5"/>
  <c r="T688" i="5"/>
  <c r="P709" i="5"/>
  <c r="P701" i="5"/>
  <c r="T709" i="5"/>
  <c r="P713" i="5"/>
  <c r="R713" i="5"/>
  <c r="P125" i="6"/>
  <c r="R125" i="6"/>
  <c r="BK189" i="6"/>
  <c r="J189" i="6"/>
  <c r="J99" i="6"/>
  <c r="T189" i="6"/>
  <c r="P254" i="6"/>
  <c r="R254" i="6"/>
  <c r="BK299" i="6"/>
  <c r="J299" i="6"/>
  <c r="J102" i="6" s="1"/>
  <c r="R299" i="6"/>
  <c r="BK124" i="7"/>
  <c r="J124" i="7"/>
  <c r="J98" i="7" s="1"/>
  <c r="R124" i="7"/>
  <c r="BK137" i="7"/>
  <c r="J137" i="7"/>
  <c r="J99" i="7" s="1"/>
  <c r="R137" i="7"/>
  <c r="BK156" i="7"/>
  <c r="J156" i="7"/>
  <c r="J100" i="7" s="1"/>
  <c r="R156" i="7"/>
  <c r="T171" i="7"/>
  <c r="BK128" i="8"/>
  <c r="J128" i="8" s="1"/>
  <c r="J97" i="8" s="1"/>
  <c r="R128" i="8"/>
  <c r="BK132" i="8"/>
  <c r="J132" i="8" s="1"/>
  <c r="J98" i="8" s="1"/>
  <c r="R132" i="8"/>
  <c r="BK137" i="8"/>
  <c r="J137" i="8" s="1"/>
  <c r="J99" i="8" s="1"/>
  <c r="R137" i="8"/>
  <c r="BK141" i="8"/>
  <c r="J141" i="8" s="1"/>
  <c r="J100" i="8" s="1"/>
  <c r="T141" i="8"/>
  <c r="P150" i="8"/>
  <c r="T150" i="8"/>
  <c r="P166" i="8"/>
  <c r="T166" i="8"/>
  <c r="P190" i="8"/>
  <c r="T190" i="8"/>
  <c r="P229" i="8"/>
  <c r="T229" i="8"/>
  <c r="P273" i="8"/>
  <c r="T273" i="8"/>
  <c r="P326" i="8"/>
  <c r="T326" i="8"/>
  <c r="BK124" i="9"/>
  <c r="J124" i="9" s="1"/>
  <c r="J97" i="9" s="1"/>
  <c r="T124" i="9"/>
  <c r="P128" i="9"/>
  <c r="R128" i="9"/>
  <c r="BK131" i="9"/>
  <c r="J131" i="9"/>
  <c r="J99" i="9" s="1"/>
  <c r="T131" i="9"/>
  <c r="P134" i="9"/>
  <c r="R134" i="9"/>
  <c r="BK143" i="9"/>
  <c r="J143" i="9" s="1"/>
  <c r="J101" i="9" s="1"/>
  <c r="T143" i="9"/>
  <c r="P149" i="9"/>
  <c r="T149" i="9"/>
  <c r="BK128" i="10"/>
  <c r="J128" i="10"/>
  <c r="J97" i="10"/>
  <c r="R128" i="10"/>
  <c r="P142" i="10"/>
  <c r="R142" i="10"/>
  <c r="BK155" i="10"/>
  <c r="J155" i="10" s="1"/>
  <c r="J99" i="10" s="1"/>
  <c r="T155" i="10"/>
  <c r="BK173" i="10"/>
  <c r="J173" i="10" s="1"/>
  <c r="J100" i="10" s="1"/>
  <c r="T173" i="10"/>
  <c r="BK187" i="10"/>
  <c r="J187" i="10" s="1"/>
  <c r="J101" i="10" s="1"/>
  <c r="T187" i="10"/>
  <c r="P221" i="10"/>
  <c r="T221" i="10"/>
  <c r="P233" i="10"/>
  <c r="T233" i="10"/>
  <c r="P248" i="10"/>
  <c r="R248" i="10"/>
  <c r="BK256" i="10"/>
  <c r="J256" i="10"/>
  <c r="J105" i="10" s="1"/>
  <c r="T256" i="10"/>
  <c r="BK261" i="10"/>
  <c r="J261" i="10"/>
  <c r="J107" i="10" s="1"/>
  <c r="T261" i="10"/>
  <c r="P122" i="11"/>
  <c r="T122" i="11"/>
  <c r="P132" i="11"/>
  <c r="T132" i="11"/>
  <c r="P148" i="11"/>
  <c r="T148" i="11"/>
  <c r="P155" i="11"/>
  <c r="T155" i="11"/>
  <c r="P160" i="11"/>
  <c r="T160" i="11"/>
  <c r="P121" i="12"/>
  <c r="R121" i="12"/>
  <c r="BK126" i="12"/>
  <c r="J126" i="12"/>
  <c r="J98" i="12" s="1"/>
  <c r="R126" i="12"/>
  <c r="BK134" i="12"/>
  <c r="J134" i="12"/>
  <c r="J99" i="12" s="1"/>
  <c r="R134" i="12"/>
  <c r="BK143" i="12"/>
  <c r="J143" i="12"/>
  <c r="J100" i="12" s="1"/>
  <c r="R143" i="12"/>
  <c r="P124" i="13"/>
  <c r="T124" i="13"/>
  <c r="P132" i="13"/>
  <c r="R132" i="13"/>
  <c r="BK156" i="13"/>
  <c r="J156" i="13"/>
  <c r="J99" i="13" s="1"/>
  <c r="T156" i="13"/>
  <c r="P176" i="13"/>
  <c r="T176" i="13"/>
  <c r="P192" i="13"/>
  <c r="R192" i="13"/>
  <c r="BK231" i="13"/>
  <c r="J231" i="13"/>
  <c r="J102" i="13" s="1"/>
  <c r="R231" i="13"/>
  <c r="BK236" i="13"/>
  <c r="J236" i="13"/>
  <c r="J103" i="13" s="1"/>
  <c r="R236" i="13"/>
  <c r="P116" i="14"/>
  <c r="AU107" i="1"/>
  <c r="T116" i="14"/>
  <c r="BK116" i="15"/>
  <c r="J116" i="15" s="1"/>
  <c r="R116" i="15"/>
  <c r="BK116" i="16"/>
  <c r="J116" i="16" s="1"/>
  <c r="J96" i="16" s="1"/>
  <c r="R116" i="16"/>
  <c r="BK116" i="17"/>
  <c r="J116" i="17"/>
  <c r="J96" i="17" s="1"/>
  <c r="P144" i="2"/>
  <c r="T144" i="2"/>
  <c r="P210" i="2"/>
  <c r="P138" i="2" s="1"/>
  <c r="AU95" i="1" s="1"/>
  <c r="T210" i="2"/>
  <c r="P632" i="2"/>
  <c r="T632" i="2"/>
  <c r="BK675" i="2"/>
  <c r="J675" i="2" s="1"/>
  <c r="J103" i="2" s="1"/>
  <c r="R675" i="2"/>
  <c r="BK697" i="2"/>
  <c r="J697" i="2"/>
  <c r="J104" i="2" s="1"/>
  <c r="R697" i="2"/>
  <c r="BK741" i="2"/>
  <c r="J741" i="2"/>
  <c r="J105" i="2" s="1"/>
  <c r="T741" i="2"/>
  <c r="P746" i="2"/>
  <c r="T746" i="2"/>
  <c r="P813" i="2"/>
  <c r="T813" i="2"/>
  <c r="P844" i="2"/>
  <c r="T844" i="2"/>
  <c r="P869" i="2"/>
  <c r="T869" i="2"/>
  <c r="P887" i="2"/>
  <c r="T887" i="2"/>
  <c r="P959" i="2"/>
  <c r="T959" i="2"/>
  <c r="BK973" i="2"/>
  <c r="J973" i="2" s="1"/>
  <c r="J113" i="2" s="1"/>
  <c r="R973" i="2"/>
  <c r="BK1049" i="2"/>
  <c r="J1049" i="2" s="1"/>
  <c r="J114" i="2" s="1"/>
  <c r="R1049" i="2"/>
  <c r="BK1131" i="2"/>
  <c r="J1131" i="2"/>
  <c r="J115" i="2" s="1"/>
  <c r="T1131" i="2"/>
  <c r="P1300" i="2"/>
  <c r="T1300" i="2"/>
  <c r="P149" i="3"/>
  <c r="P137" i="3" s="1"/>
  <c r="AU96" i="1" s="1"/>
  <c r="T149" i="3"/>
  <c r="P345" i="3"/>
  <c r="T345" i="3"/>
  <c r="BK360" i="3"/>
  <c r="J360" i="3" s="1"/>
  <c r="J100" i="3" s="1"/>
  <c r="R360" i="3"/>
  <c r="BK372" i="3"/>
  <c r="J372" i="3" s="1"/>
  <c r="J101" i="3" s="1"/>
  <c r="T372" i="3"/>
  <c r="P380" i="3"/>
  <c r="T380" i="3"/>
  <c r="BK386" i="3"/>
  <c r="J386" i="3"/>
  <c r="J103" i="3" s="1"/>
  <c r="T386" i="3"/>
  <c r="P399" i="3"/>
  <c r="R399" i="3"/>
  <c r="BK413" i="3"/>
  <c r="J413" i="3" s="1"/>
  <c r="J105" i="3" s="1"/>
  <c r="T413" i="3"/>
  <c r="BK437" i="3"/>
  <c r="J437" i="3" s="1"/>
  <c r="J106" i="3" s="1"/>
  <c r="R437" i="3"/>
  <c r="BK442" i="3"/>
  <c r="J442" i="3" s="1"/>
  <c r="J108" i="3" s="1"/>
  <c r="R442" i="3"/>
  <c r="BK445" i="3"/>
  <c r="J445" i="3" s="1"/>
  <c r="J109" i="3" s="1"/>
  <c r="R445" i="3"/>
  <c r="BK454" i="3"/>
  <c r="J454" i="3" s="1"/>
  <c r="J110" i="3" s="1"/>
  <c r="R454" i="3"/>
  <c r="BK475" i="3"/>
  <c r="J475" i="3" s="1"/>
  <c r="J111" i="3" s="1"/>
  <c r="T475" i="3"/>
  <c r="P551" i="3"/>
  <c r="R551" i="3"/>
  <c r="BK650" i="3"/>
  <c r="J650" i="3"/>
  <c r="J113" i="3" s="1"/>
  <c r="R650" i="3"/>
  <c r="BK681" i="3"/>
  <c r="J681" i="3"/>
  <c r="J115" i="3" s="1"/>
  <c r="R681" i="3"/>
  <c r="BK698" i="3"/>
  <c r="J698" i="3"/>
  <c r="J116" i="3" s="1"/>
  <c r="T698" i="3"/>
  <c r="BK147" i="4"/>
  <c r="J147" i="4"/>
  <c r="J97" i="4" s="1"/>
  <c r="P147" i="4"/>
  <c r="T147" i="4"/>
  <c r="P200" i="4"/>
  <c r="T200" i="4"/>
  <c r="P301" i="4"/>
  <c r="T301" i="4"/>
  <c r="P404" i="4"/>
  <c r="T404" i="4"/>
  <c r="R613" i="4"/>
  <c r="T613" i="4"/>
  <c r="P630" i="4"/>
  <c r="T630" i="4"/>
  <c r="P875" i="4"/>
  <c r="T875" i="4"/>
  <c r="P910" i="4"/>
  <c r="R910" i="4"/>
  <c r="BK948" i="4"/>
  <c r="J948" i="4" s="1"/>
  <c r="J106" i="4"/>
  <c r="R948" i="4"/>
  <c r="BK1035" i="4"/>
  <c r="J1035" i="4" s="1"/>
  <c r="J107" i="4" s="1"/>
  <c r="T1035" i="4"/>
  <c r="P1127" i="4"/>
  <c r="R1127" i="4"/>
  <c r="BK1198" i="4"/>
  <c r="J1198" i="4"/>
  <c r="J109" i="4" s="1"/>
  <c r="R1198" i="4"/>
  <c r="BK1203" i="4"/>
  <c r="J1203" i="4" s="1"/>
  <c r="J110" i="4" s="1"/>
  <c r="R1203" i="4"/>
  <c r="T1203" i="4"/>
  <c r="P1208" i="4"/>
  <c r="T1208" i="4"/>
  <c r="P1220" i="4"/>
  <c r="T1220" i="4"/>
  <c r="P1246" i="4"/>
  <c r="T1246" i="4"/>
  <c r="P1274" i="4"/>
  <c r="T1274" i="4"/>
  <c r="P1301" i="4"/>
  <c r="T1301" i="4"/>
  <c r="P1320" i="4"/>
  <c r="R1320" i="4"/>
  <c r="BK1371" i="4"/>
  <c r="J1371" i="4" s="1"/>
  <c r="J117" i="4" s="1"/>
  <c r="R1371" i="4"/>
  <c r="BK1409" i="4"/>
  <c r="J1409" i="4" s="1"/>
  <c r="J118" i="4" s="1"/>
  <c r="R1409" i="4"/>
  <c r="BK1427" i="4"/>
  <c r="J1427" i="4" s="1"/>
  <c r="J119" i="4" s="1"/>
  <c r="T1427" i="4"/>
  <c r="P1471" i="4"/>
  <c r="R1471" i="4"/>
  <c r="P1577" i="4"/>
  <c r="T1577" i="4"/>
  <c r="P1583" i="4"/>
  <c r="T1583" i="4"/>
  <c r="BK1588" i="4"/>
  <c r="J1588" i="4"/>
  <c r="J125" i="4"/>
  <c r="R1588" i="4"/>
  <c r="P132" i="5"/>
  <c r="R132" i="5"/>
  <c r="BK291" i="5"/>
  <c r="J291" i="5" s="1"/>
  <c r="J99" i="5" s="1"/>
  <c r="T291" i="5"/>
  <c r="P375" i="5"/>
  <c r="T375" i="5"/>
  <c r="P411" i="5"/>
  <c r="T411" i="5"/>
  <c r="P435" i="5"/>
  <c r="T435" i="5"/>
  <c r="P586" i="5"/>
  <c r="T586" i="5"/>
  <c r="R603" i="5"/>
  <c r="BK609" i="5"/>
  <c r="J609" i="5" s="1"/>
  <c r="J105" i="5"/>
  <c r="T609" i="5"/>
  <c r="P688" i="5"/>
  <c r="R688" i="5"/>
  <c r="BK709" i="5"/>
  <c r="J709" i="5"/>
  <c r="J109" i="5" s="1"/>
  <c r="R709" i="5"/>
  <c r="R701" i="5"/>
  <c r="BK713" i="5"/>
  <c r="J713" i="5" s="1"/>
  <c r="J110" i="5" s="1"/>
  <c r="T713" i="5"/>
  <c r="T701" i="5" s="1"/>
  <c r="BK125" i="6"/>
  <c r="J125" i="6" s="1"/>
  <c r="J98" i="6" s="1"/>
  <c r="T125" i="6"/>
  <c r="P189" i="6"/>
  <c r="R189" i="6"/>
  <c r="BK254" i="6"/>
  <c r="J254" i="6"/>
  <c r="J101" i="6"/>
  <c r="T254" i="6"/>
  <c r="P299" i="6"/>
  <c r="T299" i="6"/>
  <c r="P124" i="7"/>
  <c r="T124" i="7"/>
  <c r="P137" i="7"/>
  <c r="T137" i="7"/>
  <c r="P156" i="7"/>
  <c r="T156" i="7"/>
  <c r="BK165" i="7"/>
  <c r="J165" i="7"/>
  <c r="J101" i="7"/>
  <c r="P165" i="7"/>
  <c r="R165" i="7"/>
  <c r="T165" i="7"/>
  <c r="BK171" i="7"/>
  <c r="J171" i="7" s="1"/>
  <c r="J102" i="7" s="1"/>
  <c r="P171" i="7"/>
  <c r="R171" i="7"/>
  <c r="P128" i="8"/>
  <c r="T128" i="8"/>
  <c r="P132" i="8"/>
  <c r="T132" i="8"/>
  <c r="P137" i="8"/>
  <c r="T137" i="8"/>
  <c r="P141" i="8"/>
  <c r="R141" i="8"/>
  <c r="BK150" i="8"/>
  <c r="J150" i="8" s="1"/>
  <c r="J102" i="8"/>
  <c r="R150" i="8"/>
  <c r="BK166" i="8"/>
  <c r="J166" i="8" s="1"/>
  <c r="J103" i="8" s="1"/>
  <c r="R166" i="8"/>
  <c r="BK190" i="8"/>
  <c r="J190" i="8" s="1"/>
  <c r="J104" i="8" s="1"/>
  <c r="R190" i="8"/>
  <c r="BK229" i="8"/>
  <c r="J229" i="8" s="1"/>
  <c r="J105" i="8"/>
  <c r="R229" i="8"/>
  <c r="BK273" i="8"/>
  <c r="J273" i="8" s="1"/>
  <c r="J106" i="8"/>
  <c r="R273" i="8"/>
  <c r="BK326" i="8"/>
  <c r="J326" i="8" s="1"/>
  <c r="J107" i="8" s="1"/>
  <c r="R326" i="8"/>
  <c r="P124" i="9"/>
  <c r="R124" i="9"/>
  <c r="BK128" i="9"/>
  <c r="J128" i="9"/>
  <c r="J98" i="9" s="1"/>
  <c r="T128" i="9"/>
  <c r="P131" i="9"/>
  <c r="R131" i="9"/>
  <c r="BK134" i="9"/>
  <c r="J134" i="9" s="1"/>
  <c r="J100" i="9"/>
  <c r="T134" i="9"/>
  <c r="P143" i="9"/>
  <c r="R143" i="9"/>
  <c r="BK149" i="9"/>
  <c r="J149" i="9" s="1"/>
  <c r="J103" i="9" s="1"/>
  <c r="R149" i="9"/>
  <c r="P128" i="10"/>
  <c r="T128" i="10"/>
  <c r="BK142" i="10"/>
  <c r="J142" i="10" s="1"/>
  <c r="J98" i="10" s="1"/>
  <c r="T142" i="10"/>
  <c r="P155" i="10"/>
  <c r="R155" i="10"/>
  <c r="P173" i="10"/>
  <c r="R173" i="10"/>
  <c r="P187" i="10"/>
  <c r="R187" i="10"/>
  <c r="BK221" i="10"/>
  <c r="J221" i="10"/>
  <c r="J102" i="10" s="1"/>
  <c r="R221" i="10"/>
  <c r="BK233" i="10"/>
  <c r="J233" i="10" s="1"/>
  <c r="J103" i="10" s="1"/>
  <c r="R233" i="10"/>
  <c r="BK248" i="10"/>
  <c r="J248" i="10" s="1"/>
  <c r="J104" i="10" s="1"/>
  <c r="T248" i="10"/>
  <c r="P256" i="10"/>
  <c r="R256" i="10"/>
  <c r="P261" i="10"/>
  <c r="R261" i="10"/>
  <c r="BK122" i="11"/>
  <c r="J122" i="11"/>
  <c r="J97" i="11" s="1"/>
  <c r="R122" i="11"/>
  <c r="BK132" i="11"/>
  <c r="J132" i="11"/>
  <c r="J98" i="11" s="1"/>
  <c r="R132" i="11"/>
  <c r="BK148" i="11"/>
  <c r="J148" i="11" s="1"/>
  <c r="J99" i="11" s="1"/>
  <c r="R148" i="11"/>
  <c r="BK155" i="11"/>
  <c r="J155" i="11" s="1"/>
  <c r="J100" i="11" s="1"/>
  <c r="R155" i="11"/>
  <c r="BK160" i="11"/>
  <c r="J160" i="11"/>
  <c r="J101" i="11" s="1"/>
  <c r="R160" i="11"/>
  <c r="BK121" i="12"/>
  <c r="J121" i="12"/>
  <c r="J97" i="12" s="1"/>
  <c r="T121" i="12"/>
  <c r="P126" i="12"/>
  <c r="T126" i="12"/>
  <c r="P134" i="12"/>
  <c r="T134" i="12"/>
  <c r="P143" i="12"/>
  <c r="T143" i="12"/>
  <c r="BK124" i="13"/>
  <c r="J124" i="13" s="1"/>
  <c r="J97" i="13"/>
  <c r="R124" i="13"/>
  <c r="BK132" i="13"/>
  <c r="J132" i="13" s="1"/>
  <c r="J98" i="13"/>
  <c r="T132" i="13"/>
  <c r="P156" i="13"/>
  <c r="R156" i="13"/>
  <c r="BK176" i="13"/>
  <c r="J176" i="13"/>
  <c r="J100" i="13" s="1"/>
  <c r="R176" i="13"/>
  <c r="BK192" i="13"/>
  <c r="J192" i="13"/>
  <c r="J101" i="13" s="1"/>
  <c r="T192" i="13"/>
  <c r="P231" i="13"/>
  <c r="T231" i="13"/>
  <c r="P236" i="13"/>
  <c r="T236" i="13"/>
  <c r="BK116" i="14"/>
  <c r="J116" i="14" s="1"/>
  <c r="R116" i="14"/>
  <c r="P116" i="15"/>
  <c r="AU108" i="1" s="1"/>
  <c r="T116" i="15"/>
  <c r="P116" i="16"/>
  <c r="AU109" i="1"/>
  <c r="T116" i="16"/>
  <c r="P116" i="17"/>
  <c r="AU110" i="1" s="1"/>
  <c r="R116" i="17"/>
  <c r="T116" i="17"/>
  <c r="BK1298" i="2"/>
  <c r="J1298" i="2" s="1"/>
  <c r="J116" i="2" s="1"/>
  <c r="BK1303" i="2"/>
  <c r="J1303" i="2" s="1"/>
  <c r="J118" i="2" s="1"/>
  <c r="BK138" i="3"/>
  <c r="J138" i="3" s="1"/>
  <c r="J97" i="3" s="1"/>
  <c r="BK724" i="3"/>
  <c r="J724" i="3"/>
  <c r="J117" i="3"/>
  <c r="BK946" i="4"/>
  <c r="J946" i="4" s="1"/>
  <c r="J105" i="4" s="1"/>
  <c r="BK1500" i="4"/>
  <c r="J1500" i="4" s="1"/>
  <c r="J121" i="4" s="1"/>
  <c r="BK1586" i="4"/>
  <c r="J1586" i="4" s="1"/>
  <c r="J124" i="4" s="1"/>
  <c r="BK314" i="6"/>
  <c r="J314" i="6"/>
  <c r="J103" i="6"/>
  <c r="BK148" i="8"/>
  <c r="J148" i="8" s="1"/>
  <c r="J101" i="8" s="1"/>
  <c r="BK139" i="2"/>
  <c r="J139" i="2" s="1"/>
  <c r="J97" i="2" s="1"/>
  <c r="BK208" i="2"/>
  <c r="J208" i="2" s="1"/>
  <c r="J99" i="2" s="1"/>
  <c r="BK673" i="2"/>
  <c r="J673" i="2"/>
  <c r="J102" i="2"/>
  <c r="BK744" i="2"/>
  <c r="J744" i="2" s="1"/>
  <c r="J106" i="2" s="1"/>
  <c r="BK440" i="3"/>
  <c r="J440" i="3" s="1"/>
  <c r="J107" i="3" s="1"/>
  <c r="BK663" i="3"/>
  <c r="J663" i="3" s="1"/>
  <c r="J114" i="3" s="1"/>
  <c r="BK1591" i="4"/>
  <c r="J1591" i="4"/>
  <c r="J126" i="4"/>
  <c r="BK702" i="5"/>
  <c r="J702" i="5" s="1"/>
  <c r="J108" i="5" s="1"/>
  <c r="BK249" i="6"/>
  <c r="J249" i="6" s="1"/>
  <c r="J100" i="6" s="1"/>
  <c r="BK147" i="9"/>
  <c r="J147" i="9" s="1"/>
  <c r="J102" i="9" s="1"/>
  <c r="BK259" i="10"/>
  <c r="J259" i="10"/>
  <c r="J106" i="10"/>
  <c r="J89" i="17"/>
  <c r="E106" i="17"/>
  <c r="F113" i="17"/>
  <c r="BE117" i="17"/>
  <c r="BE118" i="17"/>
  <c r="BE119" i="17"/>
  <c r="BE126" i="17"/>
  <c r="BE127" i="17"/>
  <c r="BE128" i="17"/>
  <c r="BE130" i="17"/>
  <c r="BE131" i="17"/>
  <c r="BE132" i="17"/>
  <c r="BE134" i="17"/>
  <c r="BE135" i="17"/>
  <c r="BE136" i="17"/>
  <c r="BE137" i="17"/>
  <c r="BE139" i="17"/>
  <c r="BE140" i="17"/>
  <c r="BE143" i="17"/>
  <c r="BE120" i="17"/>
  <c r="BE121" i="17"/>
  <c r="BE122" i="17"/>
  <c r="BE123" i="17"/>
  <c r="BE124" i="17"/>
  <c r="BE125" i="17"/>
  <c r="BE129" i="17"/>
  <c r="BE133" i="17"/>
  <c r="BE138" i="17"/>
  <c r="BE141" i="17"/>
  <c r="BE142" i="17"/>
  <c r="BE144" i="17"/>
  <c r="J89" i="16"/>
  <c r="F92" i="16"/>
  <c r="E106" i="16"/>
  <c r="BE118" i="16"/>
  <c r="BE121" i="16"/>
  <c r="BE124" i="16"/>
  <c r="BE127" i="16"/>
  <c r="BE129" i="16"/>
  <c r="BE131" i="16"/>
  <c r="BE133" i="16"/>
  <c r="BE135" i="16"/>
  <c r="BE136" i="16"/>
  <c r="BE138" i="16"/>
  <c r="BE140" i="16"/>
  <c r="BE142" i="16"/>
  <c r="BE143" i="16"/>
  <c r="BE145" i="16"/>
  <c r="BE146" i="16"/>
  <c r="BE147" i="16"/>
  <c r="BE148" i="16"/>
  <c r="BE150" i="16"/>
  <c r="BE151" i="16"/>
  <c r="BE152" i="16"/>
  <c r="BE154" i="16"/>
  <c r="BE155" i="16"/>
  <c r="BE117" i="16"/>
  <c r="BE119" i="16"/>
  <c r="BE120" i="16"/>
  <c r="BE122" i="16"/>
  <c r="BE123" i="16"/>
  <c r="BE125" i="16"/>
  <c r="BE126" i="16"/>
  <c r="BE128" i="16"/>
  <c r="BE130" i="16"/>
  <c r="BE132" i="16"/>
  <c r="BE134" i="16"/>
  <c r="BE137" i="16"/>
  <c r="BE139" i="16"/>
  <c r="BE141" i="16"/>
  <c r="BE144" i="16"/>
  <c r="BE149" i="16"/>
  <c r="BE153" i="16"/>
  <c r="F92" i="15"/>
  <c r="E106" i="15"/>
  <c r="J110" i="15"/>
  <c r="BE117" i="15"/>
  <c r="BE120" i="15"/>
  <c r="BE122" i="15"/>
  <c r="BE124" i="15"/>
  <c r="BE126" i="15"/>
  <c r="BE127" i="15"/>
  <c r="BE131" i="15"/>
  <c r="BE133" i="15"/>
  <c r="BE135" i="15"/>
  <c r="BE137" i="15"/>
  <c r="BE138" i="15"/>
  <c r="BE140" i="15"/>
  <c r="BE141" i="15"/>
  <c r="BE142" i="15"/>
  <c r="BE143" i="15"/>
  <c r="BE144" i="15"/>
  <c r="BE145" i="15"/>
  <c r="BE146" i="15"/>
  <c r="BE147" i="15"/>
  <c r="BE149" i="15"/>
  <c r="BE118" i="15"/>
  <c r="BE119" i="15"/>
  <c r="BE121" i="15"/>
  <c r="BE123" i="15"/>
  <c r="BE125" i="15"/>
  <c r="BE128" i="15"/>
  <c r="BE129" i="15"/>
  <c r="BE130" i="15"/>
  <c r="BE132" i="15"/>
  <c r="BE134" i="15"/>
  <c r="BE136" i="15"/>
  <c r="BE139" i="15"/>
  <c r="BE148" i="15"/>
  <c r="BE150" i="15"/>
  <c r="E85" i="14"/>
  <c r="F92" i="14"/>
  <c r="J110" i="14"/>
  <c r="BE117" i="14"/>
  <c r="BE119" i="14"/>
  <c r="BE121" i="14"/>
  <c r="BE124" i="14"/>
  <c r="BE125" i="14"/>
  <c r="BE126" i="14"/>
  <c r="BE128" i="14"/>
  <c r="BE132" i="14"/>
  <c r="BE134" i="14"/>
  <c r="BE137" i="14"/>
  <c r="BE138" i="14"/>
  <c r="BE140" i="14"/>
  <c r="BE141" i="14"/>
  <c r="BE142" i="14"/>
  <c r="BE144" i="14"/>
  <c r="BE118" i="14"/>
  <c r="BE120" i="14"/>
  <c r="BE122" i="14"/>
  <c r="BE123" i="14"/>
  <c r="BE127" i="14"/>
  <c r="BE129" i="14"/>
  <c r="BE130" i="14"/>
  <c r="BE131" i="14"/>
  <c r="BE133" i="14"/>
  <c r="BE135" i="14"/>
  <c r="BE136" i="14"/>
  <c r="BE139" i="14"/>
  <c r="BE143" i="14"/>
  <c r="E85" i="13"/>
  <c r="J89" i="13"/>
  <c r="F120" i="13"/>
  <c r="BE125" i="13"/>
  <c r="BE128" i="13"/>
  <c r="BE129" i="13"/>
  <c r="BE130" i="13"/>
  <c r="BE133" i="13"/>
  <c r="BE139" i="13"/>
  <c r="BE141" i="13"/>
  <c r="BE144" i="13"/>
  <c r="BE145" i="13"/>
  <c r="BE146" i="13"/>
  <c r="BE147" i="13"/>
  <c r="BE149" i="13"/>
  <c r="BE150" i="13"/>
  <c r="BE151" i="13"/>
  <c r="BE154" i="13"/>
  <c r="BE157" i="13"/>
  <c r="BE159" i="13"/>
  <c r="BE160" i="13"/>
  <c r="BE161" i="13"/>
  <c r="BE163" i="13"/>
  <c r="BE166" i="13"/>
  <c r="BE167" i="13"/>
  <c r="BE170" i="13"/>
  <c r="BE172" i="13"/>
  <c r="BE177" i="13"/>
  <c r="BE178" i="13"/>
  <c r="BE179" i="13"/>
  <c r="BE182" i="13"/>
  <c r="BE184" i="13"/>
  <c r="BE186" i="13"/>
  <c r="BE187" i="13"/>
  <c r="BE190" i="13"/>
  <c r="BE193" i="13"/>
  <c r="BE194" i="13"/>
  <c r="BE196" i="13"/>
  <c r="BE198" i="13"/>
  <c r="BE199" i="13"/>
  <c r="BE202" i="13"/>
  <c r="BE205" i="13"/>
  <c r="BE206" i="13"/>
  <c r="BE208" i="13"/>
  <c r="BE209" i="13"/>
  <c r="BE211" i="13"/>
  <c r="BE212" i="13"/>
  <c r="BE216" i="13"/>
  <c r="BE219" i="13"/>
  <c r="BE220" i="13"/>
  <c r="BE222" i="13"/>
  <c r="BE223" i="13"/>
  <c r="BE224" i="13"/>
  <c r="BE227" i="13"/>
  <c r="BE229" i="13"/>
  <c r="BE232" i="13"/>
  <c r="BE239" i="13"/>
  <c r="BE240" i="13"/>
  <c r="BE242" i="13"/>
  <c r="BE245" i="13"/>
  <c r="BE246" i="13"/>
  <c r="BE247" i="13"/>
  <c r="BE250" i="13"/>
  <c r="BE251" i="13"/>
  <c r="BE252" i="13"/>
  <c r="BE254" i="13"/>
  <c r="BE126" i="13"/>
  <c r="BE127" i="13"/>
  <c r="BE131" i="13"/>
  <c r="BE134" i="13"/>
  <c r="BE135" i="13"/>
  <c r="BE136" i="13"/>
  <c r="BE137" i="13"/>
  <c r="BE138" i="13"/>
  <c r="BE140" i="13"/>
  <c r="BE142" i="13"/>
  <c r="BE143" i="13"/>
  <c r="BE148" i="13"/>
  <c r="BE152" i="13"/>
  <c r="BE153" i="13"/>
  <c r="BE155" i="13"/>
  <c r="BE158" i="13"/>
  <c r="BE162" i="13"/>
  <c r="BE164" i="13"/>
  <c r="BE165" i="13"/>
  <c r="BE168" i="13"/>
  <c r="BE169" i="13"/>
  <c r="BE171" i="13"/>
  <c r="BE173" i="13"/>
  <c r="BE174" i="13"/>
  <c r="BE175" i="13"/>
  <c r="BE180" i="13"/>
  <c r="BE181" i="13"/>
  <c r="BE183" i="13"/>
  <c r="BE185" i="13"/>
  <c r="BE188" i="13"/>
  <c r="BE189" i="13"/>
  <c r="BE191" i="13"/>
  <c r="BE195" i="13"/>
  <c r="BE197" i="13"/>
  <c r="BE200" i="13"/>
  <c r="BE201" i="13"/>
  <c r="BE203" i="13"/>
  <c r="BE204" i="13"/>
  <c r="BE207" i="13"/>
  <c r="BE210" i="13"/>
  <c r="BE213" i="13"/>
  <c r="BE214" i="13"/>
  <c r="BE215" i="13"/>
  <c r="BE217" i="13"/>
  <c r="BE218" i="13"/>
  <c r="BE221" i="13"/>
  <c r="BE225" i="13"/>
  <c r="BE226" i="13"/>
  <c r="BE228" i="13"/>
  <c r="BE230" i="13"/>
  <c r="BE233" i="13"/>
  <c r="BE234" i="13"/>
  <c r="BE235" i="13"/>
  <c r="BE237" i="13"/>
  <c r="BE238" i="13"/>
  <c r="BE241" i="13"/>
  <c r="BE243" i="13"/>
  <c r="BE244" i="13"/>
  <c r="BE248" i="13"/>
  <c r="BE249" i="13"/>
  <c r="BE253" i="13"/>
  <c r="BE255" i="13"/>
  <c r="J89" i="12"/>
  <c r="F92" i="12"/>
  <c r="E110" i="12"/>
  <c r="BE122" i="12"/>
  <c r="BE125" i="12"/>
  <c r="BE128" i="12"/>
  <c r="BE129" i="12"/>
  <c r="BE130" i="12"/>
  <c r="BE131" i="12"/>
  <c r="BE135" i="12"/>
  <c r="BE138" i="12"/>
  <c r="BE141" i="12"/>
  <c r="BE142" i="12"/>
  <c r="BE144" i="12"/>
  <c r="BE123" i="12"/>
  <c r="BE124" i="12"/>
  <c r="BE127" i="12"/>
  <c r="BE132" i="12"/>
  <c r="BE133" i="12"/>
  <c r="BE136" i="12"/>
  <c r="BE137" i="12"/>
  <c r="BE139" i="12"/>
  <c r="BE140" i="12"/>
  <c r="BE145" i="12"/>
  <c r="J89" i="11"/>
  <c r="F118" i="11"/>
  <c r="BE125" i="11"/>
  <c r="BE126" i="11"/>
  <c r="BE127" i="11"/>
  <c r="BE128" i="11"/>
  <c r="BE129" i="11"/>
  <c r="BE131" i="11"/>
  <c r="BE133" i="11"/>
  <c r="BE136" i="11"/>
  <c r="BE138" i="11"/>
  <c r="BE139" i="11"/>
  <c r="BE141" i="11"/>
  <c r="BE142" i="11"/>
  <c r="BE146" i="11"/>
  <c r="BE147" i="11"/>
  <c r="BE151" i="11"/>
  <c r="BE152" i="11"/>
  <c r="BE156" i="11"/>
  <c r="BE157" i="11"/>
  <c r="BE159" i="11"/>
  <c r="BE163" i="11"/>
  <c r="BE165" i="11"/>
  <c r="BE166" i="11"/>
  <c r="BE167" i="11"/>
  <c r="E85" i="11"/>
  <c r="BE123" i="11"/>
  <c r="BE124" i="11"/>
  <c r="BE130" i="11"/>
  <c r="BE134" i="11"/>
  <c r="BE135" i="11"/>
  <c r="BE137" i="11"/>
  <c r="BE140" i="11"/>
  <c r="BE143" i="11"/>
  <c r="BE144" i="11"/>
  <c r="BE145" i="11"/>
  <c r="BE149" i="11"/>
  <c r="BE150" i="11"/>
  <c r="BE153" i="11"/>
  <c r="BE154" i="11"/>
  <c r="BE158" i="11"/>
  <c r="BE161" i="11"/>
  <c r="BE162" i="11"/>
  <c r="BE164" i="11"/>
  <c r="J89" i="10"/>
  <c r="F124" i="10"/>
  <c r="BE129" i="10"/>
  <c r="BE130" i="10"/>
  <c r="BE132" i="10"/>
  <c r="BE135" i="10"/>
  <c r="BE136" i="10"/>
  <c r="BE139" i="10"/>
  <c r="BE141" i="10"/>
  <c r="BE143" i="10"/>
  <c r="BE146" i="10"/>
  <c r="BE149" i="10"/>
  <c r="BE156" i="10"/>
  <c r="BE157" i="10"/>
  <c r="BE158" i="10"/>
  <c r="BE159" i="10"/>
  <c r="BE161" i="10"/>
  <c r="BE162" i="10"/>
  <c r="BE166" i="10"/>
  <c r="BE167" i="10"/>
  <c r="BE168" i="10"/>
  <c r="BE171" i="10"/>
  <c r="BE172" i="10"/>
  <c r="BE175" i="10"/>
  <c r="BE176" i="10"/>
  <c r="BE177" i="10"/>
  <c r="BE178" i="10"/>
  <c r="BE180" i="10"/>
  <c r="BE188" i="10"/>
  <c r="BE192" i="10"/>
  <c r="BE195" i="10"/>
  <c r="BE196" i="10"/>
  <c r="BE198" i="10"/>
  <c r="BE200" i="10"/>
  <c r="BE202" i="10"/>
  <c r="BE203" i="10"/>
  <c r="BE204" i="10"/>
  <c r="BE205" i="10"/>
  <c r="BE206" i="10"/>
  <c r="BE207" i="10"/>
  <c r="BE208" i="10"/>
  <c r="BE211" i="10"/>
  <c r="BE212" i="10"/>
  <c r="BE213" i="10"/>
  <c r="BE217" i="10"/>
  <c r="BE219" i="10"/>
  <c r="BE220" i="10"/>
  <c r="BE223" i="10"/>
  <c r="BE224" i="10"/>
  <c r="BE226" i="10"/>
  <c r="BE228" i="10"/>
  <c r="BE230" i="10"/>
  <c r="BE232" i="10"/>
  <c r="BE234" i="10"/>
  <c r="BE235" i="10"/>
  <c r="BE236" i="10"/>
  <c r="BE238" i="10"/>
  <c r="BE240" i="10"/>
  <c r="BE241" i="10"/>
  <c r="BE242" i="10"/>
  <c r="BE243" i="10"/>
  <c r="BE244" i="10"/>
  <c r="BE246" i="10"/>
  <c r="BE247" i="10"/>
  <c r="BE250" i="10"/>
  <c r="BE251" i="10"/>
  <c r="BE252" i="10"/>
  <c r="BE253" i="10"/>
  <c r="BE254" i="10"/>
  <c r="BE255" i="10"/>
  <c r="BE262" i="10"/>
  <c r="BE263" i="10"/>
  <c r="BE267" i="10"/>
  <c r="BE269" i="10"/>
  <c r="BE270" i="10"/>
  <c r="BE271" i="10"/>
  <c r="E85" i="10"/>
  <c r="BE131" i="10"/>
  <c r="BE133" i="10"/>
  <c r="BE134" i="10"/>
  <c r="BE137" i="10"/>
  <c r="BE138" i="10"/>
  <c r="BE140" i="10"/>
  <c r="BE144" i="10"/>
  <c r="BE145" i="10"/>
  <c r="BE147" i="10"/>
  <c r="BE148" i="10"/>
  <c r="BE150" i="10"/>
  <c r="BE151" i="10"/>
  <c r="BE152" i="10"/>
  <c r="BE153" i="10"/>
  <c r="BE154" i="10"/>
  <c r="BE160" i="10"/>
  <c r="BE163" i="10"/>
  <c r="BE164" i="10"/>
  <c r="BE165" i="10"/>
  <c r="BE169" i="10"/>
  <c r="BE170" i="10"/>
  <c r="BE174" i="10"/>
  <c r="BE179" i="10"/>
  <c r="BE181" i="10"/>
  <c r="BE182" i="10"/>
  <c r="BE183" i="10"/>
  <c r="BE184" i="10"/>
  <c r="BE185" i="10"/>
  <c r="BE186" i="10"/>
  <c r="BE189" i="10"/>
  <c r="BE190" i="10"/>
  <c r="BE191" i="10"/>
  <c r="BE193" i="10"/>
  <c r="BE194" i="10"/>
  <c r="BE197" i="10"/>
  <c r="BE199" i="10"/>
  <c r="BE201" i="10"/>
  <c r="BE209" i="10"/>
  <c r="BE210" i="10"/>
  <c r="BE214" i="10"/>
  <c r="BE215" i="10"/>
  <c r="BE216" i="10"/>
  <c r="BE218" i="10"/>
  <c r="BE222" i="10"/>
  <c r="BE225" i="10"/>
  <c r="BE227" i="10"/>
  <c r="BE229" i="10"/>
  <c r="BE231" i="10"/>
  <c r="BE237" i="10"/>
  <c r="BE239" i="10"/>
  <c r="BE245" i="10"/>
  <c r="BE249" i="10"/>
  <c r="BE257" i="10"/>
  <c r="BE258" i="10"/>
  <c r="BE260" i="10"/>
  <c r="BE264" i="10"/>
  <c r="BE265" i="10"/>
  <c r="BE266" i="10"/>
  <c r="BE268" i="10"/>
  <c r="F92" i="9"/>
  <c r="E113" i="9"/>
  <c r="BE125" i="9"/>
  <c r="BE135" i="9"/>
  <c r="BE137" i="9"/>
  <c r="BE139" i="9"/>
  <c r="BE144" i="9"/>
  <c r="BE145" i="9"/>
  <c r="BE150" i="9"/>
  <c r="BE151" i="9"/>
  <c r="BE153" i="9"/>
  <c r="J89" i="9"/>
  <c r="BE126" i="9"/>
  <c r="BE127" i="9"/>
  <c r="BE129" i="9"/>
  <c r="BE130" i="9"/>
  <c r="BE132" i="9"/>
  <c r="BE133" i="9"/>
  <c r="BE136" i="9"/>
  <c r="BE138" i="9"/>
  <c r="BE140" i="9"/>
  <c r="BE141" i="9"/>
  <c r="BE142" i="9"/>
  <c r="BE146" i="9"/>
  <c r="BE148" i="9"/>
  <c r="BE152" i="9"/>
  <c r="BE154" i="9"/>
  <c r="F92" i="8"/>
  <c r="E117" i="8"/>
  <c r="BE129" i="8"/>
  <c r="BE131" i="8"/>
  <c r="BE135" i="8"/>
  <c r="BE136" i="8"/>
  <c r="BE144" i="8"/>
  <c r="BE145" i="8"/>
  <c r="BE149" i="8"/>
  <c r="BE152" i="8"/>
  <c r="BE153" i="8"/>
  <c r="BE155" i="8"/>
  <c r="BE158" i="8"/>
  <c r="BE162" i="8"/>
  <c r="BE163" i="8"/>
  <c r="BE167" i="8"/>
  <c r="BE168" i="8"/>
  <c r="BE169" i="8"/>
  <c r="BE170" i="8"/>
  <c r="BE172" i="8"/>
  <c r="BE173" i="8"/>
  <c r="BE175" i="8"/>
  <c r="BE178" i="8"/>
  <c r="BE179" i="8"/>
  <c r="BE180" i="8"/>
  <c r="BE182" i="8"/>
  <c r="BE187" i="8"/>
  <c r="BE193" i="8"/>
  <c r="BE198" i="8"/>
  <c r="BE202" i="8"/>
  <c r="BE205" i="8"/>
  <c r="BE207" i="8"/>
  <c r="BE208" i="8"/>
  <c r="BE211" i="8"/>
  <c r="BE212" i="8"/>
  <c r="BE215" i="8"/>
  <c r="BE218" i="8"/>
  <c r="BE219" i="8"/>
  <c r="BE221" i="8"/>
  <c r="BE222" i="8"/>
  <c r="BE224" i="8"/>
  <c r="BE226" i="8"/>
  <c r="BE227" i="8"/>
  <c r="BE232" i="8"/>
  <c r="BE235" i="8"/>
  <c r="BE243" i="8"/>
  <c r="BE247" i="8"/>
  <c r="BE250" i="8"/>
  <c r="BE252" i="8"/>
  <c r="BE253" i="8"/>
  <c r="BE257" i="8"/>
  <c r="BE258" i="8"/>
  <c r="BE260" i="8"/>
  <c r="BE261" i="8"/>
  <c r="BE263" i="8"/>
  <c r="BE265" i="8"/>
  <c r="BE266" i="8"/>
  <c r="BE271" i="8"/>
  <c r="BE272" i="8"/>
  <c r="BE274" i="8"/>
  <c r="BE275" i="8"/>
  <c r="BE276" i="8"/>
  <c r="BE277" i="8"/>
  <c r="BE280" i="8"/>
  <c r="BE282" i="8"/>
  <c r="BE286" i="8"/>
  <c r="BE288" i="8"/>
  <c r="BE291" i="8"/>
  <c r="BE292" i="8"/>
  <c r="BE296" i="8"/>
  <c r="BE298" i="8"/>
  <c r="BE299" i="8"/>
  <c r="BE300" i="8"/>
  <c r="BE303" i="8"/>
  <c r="BE305" i="8"/>
  <c r="BE306" i="8"/>
  <c r="BE309" i="8"/>
  <c r="BE312" i="8"/>
  <c r="BE313" i="8"/>
  <c r="BE314" i="8"/>
  <c r="BE316" i="8"/>
  <c r="BE317" i="8"/>
  <c r="BE318" i="8"/>
  <c r="BE321" i="8"/>
  <c r="BE323" i="8"/>
  <c r="BE324" i="8"/>
  <c r="BE327" i="8"/>
  <c r="BE328" i="8"/>
  <c r="BE329" i="8"/>
  <c r="BE330" i="8"/>
  <c r="BE331" i="8"/>
  <c r="J89" i="8"/>
  <c r="BE130" i="8"/>
  <c r="BE133" i="8"/>
  <c r="BE134" i="8"/>
  <c r="BE138" i="8"/>
  <c r="BE139" i="8"/>
  <c r="BE140" i="8"/>
  <c r="BE142" i="8"/>
  <c r="BE143" i="8"/>
  <c r="BE146" i="8"/>
  <c r="BE147" i="8"/>
  <c r="BE151" i="8"/>
  <c r="BE154" i="8"/>
  <c r="BE156" i="8"/>
  <c r="BE157" i="8"/>
  <c r="BE159" i="8"/>
  <c r="BE160" i="8"/>
  <c r="BE161" i="8"/>
  <c r="BE164" i="8"/>
  <c r="BE165" i="8"/>
  <c r="BE171" i="8"/>
  <c r="BE174" i="8"/>
  <c r="BE176" i="8"/>
  <c r="BE177" i="8"/>
  <c r="BE181" i="8"/>
  <c r="BE183" i="8"/>
  <c r="BE184" i="8"/>
  <c r="BE185" i="8"/>
  <c r="BE186" i="8"/>
  <c r="BE188" i="8"/>
  <c r="BE189" i="8"/>
  <c r="BE191" i="8"/>
  <c r="BE192" i="8"/>
  <c r="BE194" i="8"/>
  <c r="BE195" i="8"/>
  <c r="BE196" i="8"/>
  <c r="BE197" i="8"/>
  <c r="BE199" i="8"/>
  <c r="BE200" i="8"/>
  <c r="BE201" i="8"/>
  <c r="BE203" i="8"/>
  <c r="BE204" i="8"/>
  <c r="BE206" i="8"/>
  <c r="BE209" i="8"/>
  <c r="BE210" i="8"/>
  <c r="BE213" i="8"/>
  <c r="BE214" i="8"/>
  <c r="BE216" i="8"/>
  <c r="BE217" i="8"/>
  <c r="BE220" i="8"/>
  <c r="BE223" i="8"/>
  <c r="BE225" i="8"/>
  <c r="BE228" i="8"/>
  <c r="BE230" i="8"/>
  <c r="BE231" i="8"/>
  <c r="BE233" i="8"/>
  <c r="BE234" i="8"/>
  <c r="BE236" i="8"/>
  <c r="BE237" i="8"/>
  <c r="BE238" i="8"/>
  <c r="BE239" i="8"/>
  <c r="BE240" i="8"/>
  <c r="BE241" i="8"/>
  <c r="BE242" i="8"/>
  <c r="BE244" i="8"/>
  <c r="BE245" i="8"/>
  <c r="BE246" i="8"/>
  <c r="BE248" i="8"/>
  <c r="BE249" i="8"/>
  <c r="BE251" i="8"/>
  <c r="BE254" i="8"/>
  <c r="BE255" i="8"/>
  <c r="BE256" i="8"/>
  <c r="BE259" i="8"/>
  <c r="BE262" i="8"/>
  <c r="BE264" i="8"/>
  <c r="BE267" i="8"/>
  <c r="BE268" i="8"/>
  <c r="BE269" i="8"/>
  <c r="BE270" i="8"/>
  <c r="BE278" i="8"/>
  <c r="BE279" i="8"/>
  <c r="BE281" i="8"/>
  <c r="BE283" i="8"/>
  <c r="BE284" i="8"/>
  <c r="BE285" i="8"/>
  <c r="BE287" i="8"/>
  <c r="BE289" i="8"/>
  <c r="BE290" i="8"/>
  <c r="BE293" i="8"/>
  <c r="BE294" i="8"/>
  <c r="BE295" i="8"/>
  <c r="BE297" i="8"/>
  <c r="BE301" i="8"/>
  <c r="BE302" i="8"/>
  <c r="BE304" i="8"/>
  <c r="BE307" i="8"/>
  <c r="BE308" i="8"/>
  <c r="BE310" i="8"/>
  <c r="BE311" i="8"/>
  <c r="BE315" i="8"/>
  <c r="BE319" i="8"/>
  <c r="BE320" i="8"/>
  <c r="BE322" i="8"/>
  <c r="BE325" i="8"/>
  <c r="E85" i="7"/>
  <c r="F92" i="7"/>
  <c r="BE126" i="7"/>
  <c r="BE127" i="7"/>
  <c r="BE129" i="7"/>
  <c r="BE130" i="7"/>
  <c r="BE138" i="7"/>
  <c r="BE140" i="7"/>
  <c r="BE143" i="7"/>
  <c r="BE146" i="7"/>
  <c r="BE147" i="7"/>
  <c r="BE148" i="7"/>
  <c r="BE149" i="7"/>
  <c r="BE150" i="7"/>
  <c r="BE152" i="7"/>
  <c r="BE155" i="7"/>
  <c r="BE160" i="7"/>
  <c r="BE161" i="7"/>
  <c r="BE162" i="7"/>
  <c r="BE163" i="7"/>
  <c r="BE166" i="7"/>
  <c r="BE168" i="7"/>
  <c r="BE169" i="7"/>
  <c r="BE172" i="7"/>
  <c r="BE173" i="7"/>
  <c r="J89" i="7"/>
  <c r="BE125" i="7"/>
  <c r="BE128" i="7"/>
  <c r="BE131" i="7"/>
  <c r="BE132" i="7"/>
  <c r="BE133" i="7"/>
  <c r="BE134" i="7"/>
  <c r="BE135" i="7"/>
  <c r="BE136" i="7"/>
  <c r="BE139" i="7"/>
  <c r="BE141" i="7"/>
  <c r="BE142" i="7"/>
  <c r="BE144" i="7"/>
  <c r="BE145" i="7"/>
  <c r="BE151" i="7"/>
  <c r="BE153" i="7"/>
  <c r="BE154" i="7"/>
  <c r="BE157" i="7"/>
  <c r="BE158" i="7"/>
  <c r="BE159" i="7"/>
  <c r="BE164" i="7"/>
  <c r="BE167" i="7"/>
  <c r="BE170" i="7"/>
  <c r="E85" i="6"/>
  <c r="J117" i="6"/>
  <c r="BE130" i="6"/>
  <c r="BE134" i="6"/>
  <c r="BE144" i="6"/>
  <c r="BE163" i="6"/>
  <c r="BE173" i="6"/>
  <c r="BE190" i="6"/>
  <c r="BE199" i="6"/>
  <c r="BE208" i="6"/>
  <c r="BE221" i="6"/>
  <c r="BE224" i="6"/>
  <c r="BE228" i="6"/>
  <c r="BE236" i="6"/>
  <c r="BE239" i="6"/>
  <c r="BE250" i="6"/>
  <c r="BE263" i="6"/>
  <c r="BE267" i="6"/>
  <c r="BE272" i="6"/>
  <c r="BE277" i="6"/>
  <c r="BE278" i="6"/>
  <c r="BE287" i="6"/>
  <c r="BE291" i="6"/>
  <c r="BE297" i="6"/>
  <c r="BE302" i="6"/>
  <c r="BE305" i="6"/>
  <c r="BE308" i="6"/>
  <c r="BE311" i="6"/>
  <c r="BE315" i="6"/>
  <c r="F92" i="6"/>
  <c r="BE126" i="6"/>
  <c r="BE140" i="6"/>
  <c r="BE148" i="6"/>
  <c r="BE167" i="6"/>
  <c r="BE176" i="6"/>
  <c r="BE215" i="6"/>
  <c r="BE242" i="6"/>
  <c r="BE245" i="6"/>
  <c r="BE255" i="6"/>
  <c r="BE271" i="6"/>
  <c r="BE275" i="6"/>
  <c r="BE276" i="6"/>
  <c r="BE281" i="6"/>
  <c r="BE284" i="6"/>
  <c r="BE294" i="6"/>
  <c r="BE298" i="6"/>
  <c r="BE300" i="6"/>
  <c r="BE301" i="6"/>
  <c r="F92" i="5"/>
  <c r="BE141" i="5"/>
  <c r="BE152" i="5"/>
  <c r="BE199" i="5"/>
  <c r="BE226" i="5"/>
  <c r="BE228" i="5"/>
  <c r="BE238" i="5"/>
  <c r="BE239" i="5"/>
  <c r="BE243" i="5"/>
  <c r="BE255" i="5"/>
  <c r="BE260" i="5"/>
  <c r="BE292" i="5"/>
  <c r="BE302" i="5"/>
  <c r="BE328" i="5"/>
  <c r="BE332" i="5"/>
  <c r="BE354" i="5"/>
  <c r="BE372" i="5"/>
  <c r="BE376" i="5"/>
  <c r="BE392" i="5"/>
  <c r="BE395" i="5"/>
  <c r="BE407" i="5"/>
  <c r="BE412" i="5"/>
  <c r="BE427" i="5"/>
  <c r="BE428" i="5"/>
  <c r="BE432" i="5"/>
  <c r="BE436" i="5"/>
  <c r="BE471" i="5"/>
  <c r="BE499" i="5"/>
  <c r="BE585" i="5"/>
  <c r="BE596" i="5"/>
  <c r="BE604" i="5"/>
  <c r="BE610" i="5"/>
  <c r="BE620" i="5"/>
  <c r="BE660" i="5"/>
  <c r="BE676" i="5"/>
  <c r="BE691" i="5"/>
  <c r="BE694" i="5"/>
  <c r="BE700" i="5"/>
  <c r="BE703" i="5"/>
  <c r="BE710" i="5"/>
  <c r="BE711" i="5"/>
  <c r="BE712" i="5"/>
  <c r="BE716" i="5"/>
  <c r="BE717" i="5"/>
  <c r="BE718" i="5"/>
  <c r="BE719" i="5"/>
  <c r="BE723" i="5"/>
  <c r="BE724" i="5"/>
  <c r="E85" i="5"/>
  <c r="J89" i="5"/>
  <c r="BE133" i="5"/>
  <c r="BE137" i="5"/>
  <c r="BE145" i="5"/>
  <c r="BE156" i="5"/>
  <c r="BE160" i="5"/>
  <c r="BE166" i="5"/>
  <c r="BE170" i="5"/>
  <c r="BE174" i="5"/>
  <c r="BE179" i="5"/>
  <c r="BE213" i="5"/>
  <c r="BE223" i="5"/>
  <c r="BE224" i="5"/>
  <c r="BE225" i="5"/>
  <c r="BE227" i="5"/>
  <c r="BE232" i="5"/>
  <c r="BE247" i="5"/>
  <c r="BE251" i="5"/>
  <c r="BE259" i="5"/>
  <c r="BE261" i="5"/>
  <c r="BE282" i="5"/>
  <c r="BE298" i="5"/>
  <c r="BE323" i="5"/>
  <c r="BE329" i="5"/>
  <c r="BE333" i="5"/>
  <c r="BE337" i="5"/>
  <c r="BE371" i="5"/>
  <c r="BE386" i="5"/>
  <c r="BE401" i="5"/>
  <c r="BE420" i="5"/>
  <c r="BE534" i="5"/>
  <c r="BE556" i="5"/>
  <c r="BE587" i="5"/>
  <c r="BE592" i="5"/>
  <c r="BE600" i="5"/>
  <c r="BE608" i="5"/>
  <c r="BE614" i="5"/>
  <c r="BE617" i="5"/>
  <c r="BE624" i="5"/>
  <c r="BE628" i="5"/>
  <c r="BE631" i="5"/>
  <c r="BE632" i="5"/>
  <c r="BE642" i="5"/>
  <c r="BE646" i="5"/>
  <c r="BE651" i="5"/>
  <c r="BE664" i="5"/>
  <c r="BE668" i="5"/>
  <c r="BE672" i="5"/>
  <c r="BE680" i="5"/>
  <c r="BE684" i="5"/>
  <c r="BE689" i="5"/>
  <c r="BE690" i="5"/>
  <c r="BE697" i="5"/>
  <c r="BE714" i="5"/>
  <c r="BE715" i="5"/>
  <c r="BE720" i="5"/>
  <c r="BE721" i="5"/>
  <c r="BE722" i="5"/>
  <c r="BE725" i="5"/>
  <c r="BE726" i="5"/>
  <c r="BE727" i="5"/>
  <c r="BE731" i="5"/>
  <c r="J89" i="4"/>
  <c r="F92" i="4"/>
  <c r="E136" i="4"/>
  <c r="BE151" i="4"/>
  <c r="BE153" i="4"/>
  <c r="BE163" i="4"/>
  <c r="BE178" i="4"/>
  <c r="BE192" i="4"/>
  <c r="BE204" i="4"/>
  <c r="BE209" i="4"/>
  <c r="BE220" i="4"/>
  <c r="BE221" i="4"/>
  <c r="BE251" i="4"/>
  <c r="BE267" i="4"/>
  <c r="BE276" i="4"/>
  <c r="BE297" i="4"/>
  <c r="BE308" i="4"/>
  <c r="BE315" i="4"/>
  <c r="BE319" i="4"/>
  <c r="BE324" i="4"/>
  <c r="BE352" i="4"/>
  <c r="BE360" i="4"/>
  <c r="BE370" i="4"/>
  <c r="BE377" i="4"/>
  <c r="BE384" i="4"/>
  <c r="BE389" i="4"/>
  <c r="BE405" i="4"/>
  <c r="BE413" i="4"/>
  <c r="BE418" i="4"/>
  <c r="BE420" i="4"/>
  <c r="BE425" i="4"/>
  <c r="BE430" i="4"/>
  <c r="BE434" i="4"/>
  <c r="BE440" i="4"/>
  <c r="BE448" i="4"/>
  <c r="BE452" i="4"/>
  <c r="BE460" i="4"/>
  <c r="BE491" i="4"/>
  <c r="BE496" i="4"/>
  <c r="BE512" i="4"/>
  <c r="BE518" i="4"/>
  <c r="BE563" i="4"/>
  <c r="BE622" i="4"/>
  <c r="BE626" i="4"/>
  <c r="BE631" i="4"/>
  <c r="BE649" i="4"/>
  <c r="BE668" i="4"/>
  <c r="BE676" i="4"/>
  <c r="BE684" i="4"/>
  <c r="BE695" i="4"/>
  <c r="BE699" i="4"/>
  <c r="BE731" i="4"/>
  <c r="BE749" i="4"/>
  <c r="BE759" i="4"/>
  <c r="BE760" i="4"/>
  <c r="BE761" i="4"/>
  <c r="BE762" i="4"/>
  <c r="BE782" i="4"/>
  <c r="BE831" i="4"/>
  <c r="BE847" i="4"/>
  <c r="BE853" i="4"/>
  <c r="BE865" i="4"/>
  <c r="BE868" i="4"/>
  <c r="BE871" i="4"/>
  <c r="BE874" i="4"/>
  <c r="BE884" i="4"/>
  <c r="BE900" i="4"/>
  <c r="BE904" i="4"/>
  <c r="BE916" i="4"/>
  <c r="BE929" i="4"/>
  <c r="BE933" i="4"/>
  <c r="BE940" i="4"/>
  <c r="BE941" i="4"/>
  <c r="BE945" i="4"/>
  <c r="BE980" i="4"/>
  <c r="BE995" i="4"/>
  <c r="BE1083" i="4"/>
  <c r="BE1105" i="4"/>
  <c r="BE1126" i="4"/>
  <c r="BE1138" i="4"/>
  <c r="BE1152" i="4"/>
  <c r="BE1165" i="4"/>
  <c r="BE1169" i="4"/>
  <c r="BE1185" i="4"/>
  <c r="BE1191" i="4"/>
  <c r="BE1197" i="4"/>
  <c r="BE1199" i="4"/>
  <c r="BE1201" i="4"/>
  <c r="BE1204" i="4"/>
  <c r="BE1205" i="4"/>
  <c r="BE1207" i="4"/>
  <c r="BE1209" i="4"/>
  <c r="BE1233" i="4"/>
  <c r="BE1245" i="4"/>
  <c r="BE1247" i="4"/>
  <c r="BE1255" i="4"/>
  <c r="BE1269" i="4"/>
  <c r="BE1273" i="4"/>
  <c r="BE1275" i="4"/>
  <c r="BE1279" i="4"/>
  <c r="BE1281" i="4"/>
  <c r="BE1289" i="4"/>
  <c r="BE1297" i="4"/>
  <c r="BE1299" i="4"/>
  <c r="BE1302" i="4"/>
  <c r="BE1303" i="4"/>
  <c r="BE1309" i="4"/>
  <c r="BE1312" i="4"/>
  <c r="BE1313" i="4"/>
  <c r="BE1314" i="4"/>
  <c r="BE1315" i="4"/>
  <c r="BE1317" i="4"/>
  <c r="BE1318" i="4"/>
  <c r="BE1319" i="4"/>
  <c r="BE1321" i="4"/>
  <c r="BE1322" i="4"/>
  <c r="BE1324" i="4"/>
  <c r="BE1325" i="4"/>
  <c r="BE1343" i="4"/>
  <c r="BE1346" i="4"/>
  <c r="BE1350" i="4"/>
  <c r="BE1362" i="4"/>
  <c r="BE1363" i="4"/>
  <c r="BE1364" i="4"/>
  <c r="BE1366" i="4"/>
  <c r="BE1410" i="4"/>
  <c r="BE1426" i="4"/>
  <c r="BE1428" i="4"/>
  <c r="BE1438" i="4"/>
  <c r="BE1446" i="4"/>
  <c r="BE1454" i="4"/>
  <c r="BE1466" i="4"/>
  <c r="BE1472" i="4"/>
  <c r="BE1480" i="4"/>
  <c r="BE1495" i="4"/>
  <c r="BE1501" i="4"/>
  <c r="BE1576" i="4"/>
  <c r="BE1578" i="4"/>
  <c r="BE1582" i="4"/>
  <c r="BE1584" i="4"/>
  <c r="BE1585" i="4"/>
  <c r="BE1587" i="4"/>
  <c r="BE1589" i="4"/>
  <c r="BE1590" i="4"/>
  <c r="BE1592" i="4"/>
  <c r="BE148" i="4"/>
  <c r="BE152" i="4"/>
  <c r="BE157" i="4"/>
  <c r="BE169" i="4"/>
  <c r="BE187" i="4"/>
  <c r="BE191" i="4"/>
  <c r="BE193" i="4"/>
  <c r="BE197" i="4"/>
  <c r="BE201" i="4"/>
  <c r="BE202" i="4"/>
  <c r="BE203" i="4"/>
  <c r="BE205" i="4"/>
  <c r="BE213" i="4"/>
  <c r="BE217" i="4"/>
  <c r="BE236" i="4"/>
  <c r="BE252" i="4"/>
  <c r="BE261" i="4"/>
  <c r="BE271" i="4"/>
  <c r="BE281" i="4"/>
  <c r="BE286" i="4"/>
  <c r="BE292" i="4"/>
  <c r="BE302" i="4"/>
  <c r="BE318" i="4"/>
  <c r="BE334" i="4"/>
  <c r="BE342" i="4"/>
  <c r="BE365" i="4"/>
  <c r="BE393" i="4"/>
  <c r="BE398" i="4"/>
  <c r="BE409" i="4"/>
  <c r="BE417" i="4"/>
  <c r="BE419" i="4"/>
  <c r="BE444" i="4"/>
  <c r="BE456" i="4"/>
  <c r="BE467" i="4"/>
  <c r="BE473" i="4"/>
  <c r="BE479" i="4"/>
  <c r="BE485" i="4"/>
  <c r="BE501" i="4"/>
  <c r="BE505" i="4"/>
  <c r="BE508" i="4"/>
  <c r="BE515" i="4"/>
  <c r="BE519" i="4"/>
  <c r="BE607" i="4"/>
  <c r="BE614" i="4"/>
  <c r="BE618" i="4"/>
  <c r="BE640" i="4"/>
  <c r="BE657" i="4"/>
  <c r="BE691" i="4"/>
  <c r="BE715" i="4"/>
  <c r="BE745" i="4"/>
  <c r="BE766" i="4"/>
  <c r="BE786" i="4"/>
  <c r="BE790" i="4"/>
  <c r="BE850" i="4"/>
  <c r="BE872" i="4"/>
  <c r="BE873" i="4"/>
  <c r="BE876" i="4"/>
  <c r="BE880" i="4"/>
  <c r="BE890" i="4"/>
  <c r="BE896" i="4"/>
  <c r="BE911" i="4"/>
  <c r="BE920" i="4"/>
  <c r="BE924" i="4"/>
  <c r="BE934" i="4"/>
  <c r="BE947" i="4"/>
  <c r="BE949" i="4"/>
  <c r="BE955" i="4"/>
  <c r="BE964" i="4"/>
  <c r="BE965" i="4"/>
  <c r="BE971" i="4"/>
  <c r="BE1010" i="4"/>
  <c r="BE1020" i="4"/>
  <c r="BE1027" i="4"/>
  <c r="BE1034" i="4"/>
  <c r="BE1036" i="4"/>
  <c r="BE1042" i="4"/>
  <c r="BE1048" i="4"/>
  <c r="BE1059" i="4"/>
  <c r="BE1065" i="4"/>
  <c r="BE1071" i="4"/>
  <c r="BE1089" i="4"/>
  <c r="BE1095" i="4"/>
  <c r="BE1101" i="4"/>
  <c r="BE1109" i="4"/>
  <c r="BE1115" i="4"/>
  <c r="BE1119" i="4"/>
  <c r="BE1125" i="4"/>
  <c r="BE1128" i="4"/>
  <c r="BE1133" i="4"/>
  <c r="BE1143" i="4"/>
  <c r="BE1153" i="4"/>
  <c r="BE1173" i="4"/>
  <c r="BE1177" i="4"/>
  <c r="BE1200" i="4"/>
  <c r="BE1202" i="4"/>
  <c r="BE1206" i="4"/>
  <c r="BE1219" i="4"/>
  <c r="BE1221" i="4"/>
  <c r="BE1227" i="4"/>
  <c r="BE1239" i="4"/>
  <c r="BE1261" i="4"/>
  <c r="BE1280" i="4"/>
  <c r="BE1298" i="4"/>
  <c r="BE1300" i="4"/>
  <c r="BE1306" i="4"/>
  <c r="BE1316" i="4"/>
  <c r="BE1323" i="4"/>
  <c r="BE1333" i="4"/>
  <c r="BE1337" i="4"/>
  <c r="BE1344" i="4"/>
  <c r="BE1345" i="4"/>
  <c r="BE1356" i="4"/>
  <c r="BE1365" i="4"/>
  <c r="BE1367" i="4"/>
  <c r="BE1368" i="4"/>
  <c r="BE1369" i="4"/>
  <c r="BE1370" i="4"/>
  <c r="BE1372" i="4"/>
  <c r="BE1384" i="4"/>
  <c r="BE1396" i="4"/>
  <c r="BE1408" i="4"/>
  <c r="BE1418" i="4"/>
  <c r="BE1462" i="4"/>
  <c r="BE1470" i="4"/>
  <c r="BE1484" i="4"/>
  <c r="BE1499" i="4"/>
  <c r="E127" i="3"/>
  <c r="J131" i="3"/>
  <c r="BE150" i="3"/>
  <c r="BE154" i="3"/>
  <c r="BE179" i="3"/>
  <c r="BE188" i="3"/>
  <c r="BE205" i="3"/>
  <c r="BE215" i="3"/>
  <c r="BE216" i="3"/>
  <c r="BE220" i="3"/>
  <c r="BE229" i="3"/>
  <c r="BE239" i="3"/>
  <c r="BE279" i="3"/>
  <c r="BE284" i="3"/>
  <c r="BE320" i="3"/>
  <c r="BE324" i="3"/>
  <c r="BE329" i="3"/>
  <c r="BE334" i="3"/>
  <c r="BE344" i="3"/>
  <c r="BE346" i="3"/>
  <c r="BE353" i="3"/>
  <c r="BE355" i="3"/>
  <c r="BE358" i="3"/>
  <c r="BE373" i="3"/>
  <c r="BE385" i="3"/>
  <c r="BE387" i="3"/>
  <c r="BE397" i="3"/>
  <c r="BE400" i="3"/>
  <c r="BE412" i="3"/>
  <c r="BE414" i="3"/>
  <c r="BE436" i="3"/>
  <c r="BE438" i="3"/>
  <c r="BE439" i="3"/>
  <c r="BE443" i="3"/>
  <c r="BE453" i="3"/>
  <c r="BE455" i="3"/>
  <c r="BE474" i="3"/>
  <c r="BE476" i="3"/>
  <c r="BE487" i="3"/>
  <c r="BE552" i="3"/>
  <c r="BE566" i="3"/>
  <c r="BE571" i="3"/>
  <c r="BE619" i="3"/>
  <c r="BE642" i="3"/>
  <c r="BE662" i="3"/>
  <c r="BE680" i="3"/>
  <c r="BE682" i="3"/>
  <c r="BE699" i="3"/>
  <c r="BE723" i="3"/>
  <c r="BE725" i="3"/>
  <c r="F92" i="3"/>
  <c r="BE139" i="3"/>
  <c r="BE155" i="3"/>
  <c r="BE169" i="3"/>
  <c r="BE175" i="3"/>
  <c r="BE196" i="3"/>
  <c r="BE210" i="3"/>
  <c r="BE234" i="3"/>
  <c r="BE262" i="3"/>
  <c r="BE267" i="3"/>
  <c r="BE272" i="3"/>
  <c r="BE299" i="3"/>
  <c r="BE307" i="3"/>
  <c r="BE312" i="3"/>
  <c r="BE319" i="3"/>
  <c r="BE347" i="3"/>
  <c r="BE348" i="3"/>
  <c r="BE352" i="3"/>
  <c r="BE354" i="3"/>
  <c r="BE356" i="3"/>
  <c r="BE357" i="3"/>
  <c r="BE359" i="3"/>
  <c r="BE361" i="3"/>
  <c r="BE371" i="3"/>
  <c r="BE379" i="3"/>
  <c r="BE381" i="3"/>
  <c r="BE391" i="3"/>
  <c r="BE398" i="3"/>
  <c r="BE441" i="3"/>
  <c r="BE444" i="3"/>
  <c r="BE446" i="3"/>
  <c r="BE460" i="3"/>
  <c r="BE498" i="3"/>
  <c r="BE519" i="3"/>
  <c r="BE530" i="3"/>
  <c r="BE539" i="3"/>
  <c r="BE550" i="3"/>
  <c r="BE556" i="3"/>
  <c r="BE560" i="3"/>
  <c r="BE596" i="3"/>
  <c r="BE649" i="3"/>
  <c r="BE651" i="3"/>
  <c r="BE656" i="3"/>
  <c r="BE664" i="3"/>
  <c r="BE692" i="3"/>
  <c r="BE697" i="3"/>
  <c r="F92" i="2"/>
  <c r="E128" i="2"/>
  <c r="BE140" i="2"/>
  <c r="BE169" i="2"/>
  <c r="BE173" i="2"/>
  <c r="BE177" i="2"/>
  <c r="BE184" i="2"/>
  <c r="BE231" i="2"/>
  <c r="BE235" i="2"/>
  <c r="BE295" i="2"/>
  <c r="BE343" i="2"/>
  <c r="BE391" i="2"/>
  <c r="BE392" i="2"/>
  <c r="BE393" i="2"/>
  <c r="BE396" i="2"/>
  <c r="BE424" i="2"/>
  <c r="BE430" i="2"/>
  <c r="BE436" i="2"/>
  <c r="BE502" i="2"/>
  <c r="BE538" i="2"/>
  <c r="BE552" i="2"/>
  <c r="BE555" i="2"/>
  <c r="BE558" i="2"/>
  <c r="BE590" i="2"/>
  <c r="BE613" i="2"/>
  <c r="BE628" i="2"/>
  <c r="BE633" i="2"/>
  <c r="BE644" i="2"/>
  <c r="BE650" i="2"/>
  <c r="BE651" i="2"/>
  <c r="BE667" i="2"/>
  <c r="BE668" i="2"/>
  <c r="BE669" i="2"/>
  <c r="BE676" i="2"/>
  <c r="BE682" i="2"/>
  <c r="BE724" i="2"/>
  <c r="BE742" i="2"/>
  <c r="BE743" i="2"/>
  <c r="BE747" i="2"/>
  <c r="BE762" i="2"/>
  <c r="BE767" i="2"/>
  <c r="BE774" i="2"/>
  <c r="BE808" i="2"/>
  <c r="BE812" i="2"/>
  <c r="BE820" i="2"/>
  <c r="BE833" i="2"/>
  <c r="BE834" i="2"/>
  <c r="BE835" i="2"/>
  <c r="BE836" i="2"/>
  <c r="BE839" i="2"/>
  <c r="BE842" i="2"/>
  <c r="BE852" i="2"/>
  <c r="BE862" i="2"/>
  <c r="BE864" i="2"/>
  <c r="BE867" i="2"/>
  <c r="BE874" i="2"/>
  <c r="BE877" i="2"/>
  <c r="BE878" i="2"/>
  <c r="BE879" i="2"/>
  <c r="BE885" i="2"/>
  <c r="BE908" i="2"/>
  <c r="BE928" i="2"/>
  <c r="BE948" i="2"/>
  <c r="BE958" i="2"/>
  <c r="BE974" i="2"/>
  <c r="BE992" i="2"/>
  <c r="BE1020" i="2"/>
  <c r="BE1040" i="2"/>
  <c r="BE1239" i="2"/>
  <c r="BE1299" i="2"/>
  <c r="BE1302" i="2"/>
  <c r="BE1304" i="2"/>
  <c r="J89" i="2"/>
  <c r="BE145" i="2"/>
  <c r="BE162" i="2"/>
  <c r="BE163" i="2"/>
  <c r="BE178" i="2"/>
  <c r="BE189" i="2"/>
  <c r="BE193" i="2"/>
  <c r="BE207" i="2"/>
  <c r="BE209" i="2"/>
  <c r="BE211" i="2"/>
  <c r="BE216" i="2"/>
  <c r="BE223" i="2"/>
  <c r="BE236" i="2"/>
  <c r="BE242" i="2"/>
  <c r="BE249" i="2"/>
  <c r="BE256" i="2"/>
  <c r="BE261" i="2"/>
  <c r="BE262" i="2"/>
  <c r="BE285" i="2"/>
  <c r="BE290" i="2"/>
  <c r="BE421" i="2"/>
  <c r="BE514" i="2"/>
  <c r="BE584" i="2"/>
  <c r="BE597" i="2"/>
  <c r="BE610" i="2"/>
  <c r="BE625" i="2"/>
  <c r="BE639" i="2"/>
  <c r="BE643" i="2"/>
  <c r="BE656" i="2"/>
  <c r="BE661" i="2"/>
  <c r="BE674" i="2"/>
  <c r="BE688" i="2"/>
  <c r="BE696" i="2"/>
  <c r="BE698" i="2"/>
  <c r="BE705" i="2"/>
  <c r="BE712" i="2"/>
  <c r="BE717" i="2"/>
  <c r="BE731" i="2"/>
  <c r="BE740" i="2"/>
  <c r="BE745" i="2"/>
  <c r="BE785" i="2"/>
  <c r="BE796" i="2"/>
  <c r="BE800" i="2"/>
  <c r="BE804" i="2"/>
  <c r="BE814" i="2"/>
  <c r="BE837" i="2"/>
  <c r="BE838" i="2"/>
  <c r="BE840" i="2"/>
  <c r="BE841" i="2"/>
  <c r="BE843" i="2"/>
  <c r="BE845" i="2"/>
  <c r="BE856" i="2"/>
  <c r="BE863" i="2"/>
  <c r="BE865" i="2"/>
  <c r="BE866" i="2"/>
  <c r="BE868" i="2"/>
  <c r="BE870" i="2"/>
  <c r="BE880" i="2"/>
  <c r="BE881" i="2"/>
  <c r="BE884" i="2"/>
  <c r="BE886" i="2"/>
  <c r="BE888" i="2"/>
  <c r="BE960" i="2"/>
  <c r="BE966" i="2"/>
  <c r="BE972" i="2"/>
  <c r="BE1008" i="2"/>
  <c r="BE1032" i="2"/>
  <c r="BE1048" i="2"/>
  <c r="BE1050" i="2"/>
  <c r="BE1077" i="2"/>
  <c r="BE1080" i="2"/>
  <c r="BE1107" i="2"/>
  <c r="BE1130" i="2"/>
  <c r="BE1132" i="2"/>
  <c r="BE1156" i="2"/>
  <c r="BE1180" i="2"/>
  <c r="BE1301" i="2"/>
  <c r="F35" i="2"/>
  <c r="BB95" i="1"/>
  <c r="F34" i="2"/>
  <c r="BA95" i="1" s="1"/>
  <c r="F37" i="2"/>
  <c r="BD95" i="1"/>
  <c r="F35" i="3"/>
  <c r="BB96" i="1" s="1"/>
  <c r="F34" i="3"/>
  <c r="BA96" i="1"/>
  <c r="F37" i="3"/>
  <c r="BD96" i="1" s="1"/>
  <c r="F35" i="4"/>
  <c r="BB97" i="1" s="1"/>
  <c r="F34" i="4"/>
  <c r="BA97" i="1" s="1"/>
  <c r="F37" i="4"/>
  <c r="BD97" i="1"/>
  <c r="F36" i="5"/>
  <c r="BC98" i="1" s="1"/>
  <c r="F35" i="5"/>
  <c r="BB98" i="1"/>
  <c r="J34" i="6"/>
  <c r="AW99" i="1" s="1"/>
  <c r="F34" i="6"/>
  <c r="BA99" i="1"/>
  <c r="F37" i="6"/>
  <c r="BD99" i="1" s="1"/>
  <c r="F36" i="6"/>
  <c r="BC99" i="1" s="1"/>
  <c r="F36" i="7"/>
  <c r="BC100" i="1" s="1"/>
  <c r="J34" i="7"/>
  <c r="AW100" i="1"/>
  <c r="J34" i="8"/>
  <c r="AW101" i="1" s="1"/>
  <c r="F36" i="8"/>
  <c r="BC101" i="1"/>
  <c r="F34" i="9"/>
  <c r="BA102" i="1" s="1"/>
  <c r="J34" i="9"/>
  <c r="AW102" i="1"/>
  <c r="F35" i="9"/>
  <c r="BB102" i="1" s="1"/>
  <c r="J34" i="10"/>
  <c r="AW103" i="1" s="1"/>
  <c r="F37" i="10"/>
  <c r="BD103" i="1" s="1"/>
  <c r="F35" i="10"/>
  <c r="BB103" i="1"/>
  <c r="F37" i="11"/>
  <c r="BD104" i="1" s="1"/>
  <c r="F35" i="12"/>
  <c r="BB105" i="1"/>
  <c r="F34" i="12"/>
  <c r="BA105" i="1" s="1"/>
  <c r="F36" i="12"/>
  <c r="BC105" i="1"/>
  <c r="F36" i="13"/>
  <c r="BC106" i="1" s="1"/>
  <c r="F37" i="13"/>
  <c r="BD106" i="1" s="1"/>
  <c r="F34" i="14"/>
  <c r="BA107" i="1" s="1"/>
  <c r="F37" i="14"/>
  <c r="BD107" i="1"/>
  <c r="F34" i="15"/>
  <c r="BA108" i="1" s="1"/>
  <c r="F36" i="15"/>
  <c r="BC108" i="1"/>
  <c r="J34" i="16"/>
  <c r="AW109" i="1"/>
  <c r="F37" i="16"/>
  <c r="BD109" i="1"/>
  <c r="F34" i="17"/>
  <c r="BA110" i="1"/>
  <c r="J34" i="17"/>
  <c r="AW110" i="1"/>
  <c r="F35" i="17"/>
  <c r="BB110" i="1"/>
  <c r="J30" i="16"/>
  <c r="J34" i="2"/>
  <c r="AW95" i="1" s="1"/>
  <c r="F36" i="2"/>
  <c r="BC95" i="1"/>
  <c r="J34" i="3"/>
  <c r="AW96" i="1" s="1"/>
  <c r="F36" i="3"/>
  <c r="BC96" i="1" s="1"/>
  <c r="J34" i="4"/>
  <c r="AW97" i="1" s="1"/>
  <c r="F36" i="4"/>
  <c r="BC97" i="1"/>
  <c r="F34" i="5"/>
  <c r="BA98" i="1" s="1"/>
  <c r="J34" i="5"/>
  <c r="AW98" i="1"/>
  <c r="F37" i="5"/>
  <c r="BD98" i="1" s="1"/>
  <c r="F35" i="6"/>
  <c r="BB99" i="1"/>
  <c r="F34" i="7"/>
  <c r="BA100" i="1" s="1"/>
  <c r="F37" i="7"/>
  <c r="BD100" i="1" s="1"/>
  <c r="F35" i="7"/>
  <c r="BB100" i="1"/>
  <c r="F35" i="8"/>
  <c r="BB101" i="1" s="1"/>
  <c r="F34" i="8"/>
  <c r="BA101" i="1"/>
  <c r="F37" i="8"/>
  <c r="BD101" i="1" s="1"/>
  <c r="F36" i="9"/>
  <c r="BC102" i="1"/>
  <c r="F37" i="9"/>
  <c r="BD102" i="1" s="1"/>
  <c r="F34" i="10"/>
  <c r="BA103" i="1"/>
  <c r="F36" i="10"/>
  <c r="BC103" i="1" s="1"/>
  <c r="F35" i="11"/>
  <c r="BB104" i="1"/>
  <c r="F34" i="11"/>
  <c r="BA104" i="1" s="1"/>
  <c r="F36" i="11"/>
  <c r="BC104" i="1"/>
  <c r="J34" i="11"/>
  <c r="AW104" i="1" s="1"/>
  <c r="J34" i="12"/>
  <c r="AW105" i="1"/>
  <c r="F37" i="12"/>
  <c r="BD105" i="1" s="1"/>
  <c r="F34" i="13"/>
  <c r="BA106" i="1"/>
  <c r="J34" i="13"/>
  <c r="AW106" i="1" s="1"/>
  <c r="F35" i="13"/>
  <c r="BB106" i="1"/>
  <c r="F36" i="14"/>
  <c r="BC107" i="1" s="1"/>
  <c r="J34" i="14"/>
  <c r="AW107" i="1"/>
  <c r="F35" i="14"/>
  <c r="BB107" i="1" s="1"/>
  <c r="F37" i="15"/>
  <c r="BD108" i="1"/>
  <c r="F35" i="15"/>
  <c r="BB108" i="1" s="1"/>
  <c r="J34" i="15"/>
  <c r="AW108" i="1"/>
  <c r="F34" i="16"/>
  <c r="BA109" i="1" s="1"/>
  <c r="F35" i="16"/>
  <c r="BB109" i="1"/>
  <c r="F36" i="16"/>
  <c r="BC109" i="1" s="1"/>
  <c r="F37" i="17"/>
  <c r="BD110" i="1"/>
  <c r="F36" i="17"/>
  <c r="BC110" i="1" s="1"/>
  <c r="J96" i="14" l="1"/>
  <c r="J30" i="14"/>
  <c r="T138" i="2"/>
  <c r="R138" i="2"/>
  <c r="T137" i="3"/>
  <c r="J30" i="15"/>
  <c r="J96" i="15"/>
  <c r="R137" i="3"/>
  <c r="R121" i="11"/>
  <c r="P127" i="10"/>
  <c r="AU103" i="1"/>
  <c r="R123" i="9"/>
  <c r="T127" i="8"/>
  <c r="T123" i="7"/>
  <c r="T122" i="7"/>
  <c r="R131" i="5"/>
  <c r="R130" i="5" s="1"/>
  <c r="P146" i="4"/>
  <c r="AU97" i="1"/>
  <c r="T123" i="13"/>
  <c r="R120" i="12"/>
  <c r="P121" i="11"/>
  <c r="AU104" i="1"/>
  <c r="R127" i="10"/>
  <c r="P124" i="6"/>
  <c r="P123" i="6" s="1"/>
  <c r="AU99" i="1" s="1"/>
  <c r="R123" i="13"/>
  <c r="T120" i="12"/>
  <c r="T127" i="10"/>
  <c r="P123" i="9"/>
  <c r="AU102" i="1"/>
  <c r="P127" i="8"/>
  <c r="AU101" i="1" s="1"/>
  <c r="P123" i="7"/>
  <c r="P122" i="7"/>
  <c r="AU100" i="1" s="1"/>
  <c r="T124" i="6"/>
  <c r="T123" i="6"/>
  <c r="P131" i="5"/>
  <c r="P130" i="5" s="1"/>
  <c r="AU98" i="1" s="1"/>
  <c r="T146" i="4"/>
  <c r="P123" i="13"/>
  <c r="AU106" i="1" s="1"/>
  <c r="P120" i="12"/>
  <c r="AU105" i="1"/>
  <c r="T121" i="11"/>
  <c r="T123" i="9"/>
  <c r="R127" i="8"/>
  <c r="R123" i="7"/>
  <c r="R122" i="7"/>
  <c r="R124" i="6"/>
  <c r="R123" i="6"/>
  <c r="T131" i="5"/>
  <c r="T130" i="5"/>
  <c r="R146" i="4"/>
  <c r="AG108" i="1"/>
  <c r="AG109" i="1"/>
  <c r="BK137" i="3"/>
  <c r="J137" i="3" s="1"/>
  <c r="J96" i="3" s="1"/>
  <c r="BK146" i="4"/>
  <c r="J146" i="4" s="1"/>
  <c r="J96" i="4" s="1"/>
  <c r="BK124" i="6"/>
  <c r="J124" i="6"/>
  <c r="J97" i="6"/>
  <c r="BK123" i="9"/>
  <c r="J123" i="9" s="1"/>
  <c r="J30" i="9" s="1"/>
  <c r="AG102" i="1" s="1"/>
  <c r="BK121" i="11"/>
  <c r="J121" i="11"/>
  <c r="J96" i="11" s="1"/>
  <c r="BK120" i="12"/>
  <c r="J120" i="12"/>
  <c r="J96" i="12"/>
  <c r="BK138" i="2"/>
  <c r="J138" i="2" s="1"/>
  <c r="J96" i="2" s="1"/>
  <c r="BK131" i="5"/>
  <c r="J131" i="5" s="1"/>
  <c r="J97" i="5" s="1"/>
  <c r="BK701" i="5"/>
  <c r="J701" i="5"/>
  <c r="J107" i="5" s="1"/>
  <c r="BK123" i="7"/>
  <c r="J123" i="7"/>
  <c r="J97" i="7"/>
  <c r="BK127" i="8"/>
  <c r="J127" i="8" s="1"/>
  <c r="J96" i="8" s="1"/>
  <c r="BK127" i="10"/>
  <c r="J127" i="10" s="1"/>
  <c r="J30" i="10" s="1"/>
  <c r="AG103" i="1" s="1"/>
  <c r="AN103" i="1" s="1"/>
  <c r="BK123" i="13"/>
  <c r="J123" i="13"/>
  <c r="J96" i="13"/>
  <c r="AG107" i="1"/>
  <c r="J30" i="17"/>
  <c r="AG110" i="1"/>
  <c r="F33" i="2"/>
  <c r="AZ95" i="1"/>
  <c r="F33" i="3"/>
  <c r="AZ96" i="1" s="1"/>
  <c r="J33" i="4"/>
  <c r="AV97" i="1"/>
  <c r="AT97" i="1"/>
  <c r="J33" i="5"/>
  <c r="AV98" i="1"/>
  <c r="AT98" i="1"/>
  <c r="J33" i="6"/>
  <c r="AV99" i="1" s="1"/>
  <c r="AT99" i="1" s="1"/>
  <c r="J33" i="7"/>
  <c r="AV100" i="1"/>
  <c r="AT100" i="1" s="1"/>
  <c r="F33" i="8"/>
  <c r="AZ101" i="1"/>
  <c r="F33" i="9"/>
  <c r="AZ102" i="1" s="1"/>
  <c r="J33" i="10"/>
  <c r="AV103" i="1"/>
  <c r="AT103" i="1"/>
  <c r="F33" i="11"/>
  <c r="AZ104" i="1"/>
  <c r="F33" i="12"/>
  <c r="AZ105" i="1" s="1"/>
  <c r="F33" i="13"/>
  <c r="AZ106" i="1"/>
  <c r="F33" i="14"/>
  <c r="AZ107" i="1" s="1"/>
  <c r="F33" i="15"/>
  <c r="AZ108" i="1"/>
  <c r="F33" i="16"/>
  <c r="AZ109" i="1" s="1"/>
  <c r="F33" i="17"/>
  <c r="AZ110" i="1"/>
  <c r="J33" i="17"/>
  <c r="AV110" i="1" s="1"/>
  <c r="AT110" i="1" s="1"/>
  <c r="AN110" i="1" s="1"/>
  <c r="BC94" i="1"/>
  <c r="W32" i="1" s="1"/>
  <c r="J33" i="2"/>
  <c r="AV95" i="1" s="1"/>
  <c r="AT95" i="1" s="1"/>
  <c r="J33" i="3"/>
  <c r="AV96" i="1"/>
  <c r="AT96" i="1" s="1"/>
  <c r="F33" i="4"/>
  <c r="AZ97" i="1"/>
  <c r="F33" i="5"/>
  <c r="AZ98" i="1" s="1"/>
  <c r="F33" i="6"/>
  <c r="AZ99" i="1"/>
  <c r="F33" i="7"/>
  <c r="AZ100" i="1" s="1"/>
  <c r="J33" i="8"/>
  <c r="AV101" i="1"/>
  <c r="AT101" i="1"/>
  <c r="J33" i="9"/>
  <c r="AV102" i="1" s="1"/>
  <c r="AT102" i="1" s="1"/>
  <c r="F33" i="10"/>
  <c r="AZ103" i="1" s="1"/>
  <c r="J33" i="11"/>
  <c r="AV104" i="1"/>
  <c r="AT104" i="1" s="1"/>
  <c r="J33" i="12"/>
  <c r="AV105" i="1"/>
  <c r="AT105" i="1"/>
  <c r="J33" i="13"/>
  <c r="AV106" i="1" s="1"/>
  <c r="AT106" i="1" s="1"/>
  <c r="J33" i="14"/>
  <c r="AV107" i="1" s="1"/>
  <c r="AT107" i="1" s="1"/>
  <c r="AN107" i="1" s="1"/>
  <c r="J33" i="15"/>
  <c r="AV108" i="1" s="1"/>
  <c r="AT108" i="1" s="1"/>
  <c r="AN108" i="1" s="1"/>
  <c r="J33" i="16"/>
  <c r="AV109" i="1" s="1"/>
  <c r="AT109" i="1" s="1"/>
  <c r="AN109" i="1" s="1"/>
  <c r="BA94" i="1"/>
  <c r="W30" i="1" s="1"/>
  <c r="BD94" i="1"/>
  <c r="W33" i="1"/>
  <c r="BB94" i="1"/>
  <c r="AX94" i="1" s="1"/>
  <c r="AN102" i="1" l="1"/>
  <c r="BK130" i="5"/>
  <c r="J130" i="5" s="1"/>
  <c r="J96" i="5" s="1"/>
  <c r="J96" i="10"/>
  <c r="BK122" i="7"/>
  <c r="J122" i="7" s="1"/>
  <c r="J96" i="7" s="1"/>
  <c r="BK123" i="6"/>
  <c r="J123" i="6"/>
  <c r="J96" i="6" s="1"/>
  <c r="J96" i="9"/>
  <c r="J39" i="17"/>
  <c r="J39" i="16"/>
  <c r="J39" i="15"/>
  <c r="J39" i="14"/>
  <c r="J39" i="10"/>
  <c r="J39" i="9"/>
  <c r="AU94" i="1"/>
  <c r="J30" i="4"/>
  <c r="AG97" i="1" s="1"/>
  <c r="J30" i="8"/>
  <c r="AG101" i="1" s="1"/>
  <c r="J30" i="12"/>
  <c r="AG105" i="1" s="1"/>
  <c r="J30" i="11"/>
  <c r="AG104" i="1" s="1"/>
  <c r="J30" i="13"/>
  <c r="AG106" i="1" s="1"/>
  <c r="J30" i="3"/>
  <c r="AG96" i="1" s="1"/>
  <c r="AW94" i="1"/>
  <c r="AK30" i="1" s="1"/>
  <c r="AY94" i="1"/>
  <c r="W31" i="1"/>
  <c r="J30" i="2"/>
  <c r="AG95" i="1" s="1"/>
  <c r="AZ94" i="1"/>
  <c r="W29" i="1" s="1"/>
  <c r="J39" i="12" l="1"/>
  <c r="J39" i="8"/>
  <c r="J39" i="11"/>
  <c r="J39" i="3"/>
  <c r="J39" i="2"/>
  <c r="J39" i="13"/>
  <c r="J39" i="4"/>
  <c r="AN97" i="1"/>
  <c r="AN95" i="1"/>
  <c r="AN96" i="1"/>
  <c r="AN101" i="1"/>
  <c r="AN104" i="1"/>
  <c r="AN105" i="1"/>
  <c r="AN106" i="1"/>
  <c r="J30" i="5"/>
  <c r="AG98" i="1"/>
  <c r="AV94" i="1"/>
  <c r="AK29" i="1"/>
  <c r="J30" i="7"/>
  <c r="AG100" i="1"/>
  <c r="J30" i="6"/>
  <c r="AG99" i="1"/>
  <c r="J39" i="7" l="1"/>
  <c r="J39" i="6"/>
  <c r="J39" i="5"/>
  <c r="AN98" i="1"/>
  <c r="AN99" i="1"/>
  <c r="AN100" i="1"/>
  <c r="AG94" i="1"/>
  <c r="AK26" i="1"/>
  <c r="AT94" i="1"/>
  <c r="AN94" i="1" l="1"/>
  <c r="AK35" i="1"/>
</calcChain>
</file>

<file path=xl/sharedStrings.xml><?xml version="1.0" encoding="utf-8"?>
<sst xmlns="http://schemas.openxmlformats.org/spreadsheetml/2006/main" count="52675" uniqueCount="5967">
  <si>
    <t>Export Komplet</t>
  </si>
  <si>
    <t/>
  </si>
  <si>
    <t>2.0</t>
  </si>
  <si>
    <t>ZAMOK</t>
  </si>
  <si>
    <t>False</t>
  </si>
  <si>
    <t>{39de19de-fad6-48d8-abbc-9d5f938a7c6f}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</si>
  <si>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</si>
  <si>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</si>
  <si>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</si>
  <si>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</si>
  <si>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</si>
  <si>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</si>
  <si>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</si>
  <si>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</si>
  <si>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Blucina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</si>
  <si>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</si>
  <si>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</si>
  <si>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a přístavba MŠ Blučina</t>
  </si>
  <si>
    <t>KSO:</t>
  </si>
  <si>
    <t>CC-CZ:</t>
  </si>
  <si>
    <t>Místo:</t>
  </si>
  <si>
    <t xml:space="preserve"> </t>
  </si>
  <si>
    <t>Datum:</t>
  </si>
  <si>
    <t>26. 5. 2021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</si>
  <si>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</si>
  <si>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</si>
  <si>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</si>
  <si>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</si>
  <si>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</si>
  <si>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</si>
  <si>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</si>
  <si>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</si>
  <si>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</si>
  <si>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</si>
  <si>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</si>
  <si>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</si>
  <si>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</si>
  <si>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</si>
  <si>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</si>
  <si>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</si>
  <si>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</si>
  <si>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</si>
  <si>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</si>
  <si>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</si>
  <si>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</si>
  <si>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</si>
  <si>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</si>
  <si>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</si>
  <si>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</si>
  <si>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</si>
  <si>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</si>
  <si>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</si>
  <si>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</si>
  <si>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</si>
  <si>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</si>
  <si>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</si>
  <si>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</si>
  <si>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</si>
  <si>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</si>
  <si>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</si>
  <si>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</si>
  <si>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</si>
  <si>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</si>
  <si>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</si>
  <si>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</si>
  <si>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</si>
  <si>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</si>
  <si>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</si>
  <si>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</si>
  <si>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</si>
  <si>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</si>
  <si>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</si>
  <si>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</si>
  <si>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</si>
  <si>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</si>
  <si>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</si>
  <si>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</si>
  <si>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</si>
  <si>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1-SO01A</t>
  </si>
  <si>
    <t>Stavební úpravy MŠ</t>
  </si>
  <si>
    <t>STA</t>
  </si>
  <si>
    <t>1</t>
  </si>
  <si>
    <t>{6d6cff32-d587-4f00-9cf9-cda755bc5134}</t>
  </si>
  <si>
    <t>2</t>
  </si>
  <si>
    <t>1-SO01A-1</t>
  </si>
  <si>
    <t>Stavební úpravy MŠ - bourání</t>
  </si>
  <si>
    <t>{3c76383f-6850-4c3a-9350-6cf2917f3a51}</t>
  </si>
  <si>
    <t>1-SO01B</t>
  </si>
  <si>
    <t>Přístavba mateřské školy</t>
  </si>
  <si>
    <t>{7660db41-0e87-4eb8-bdb1-4df41fd0b3a4}</t>
  </si>
  <si>
    <t>1-SO02</t>
  </si>
  <si>
    <t>Dvůr MŠ</t>
  </si>
  <si>
    <t>{bf207c6e-2003-4ad4-89e8-08ffbab9581e}</t>
  </si>
  <si>
    <t>1-SO03</t>
  </si>
  <si>
    <t>Parkovací stání u MŠ</t>
  </si>
  <si>
    <t>{faaafc2b-f71b-4e23-b857-808fef71c287}</t>
  </si>
  <si>
    <t>1-SO04</t>
  </si>
  <si>
    <t>Terénní úpravy</t>
  </si>
  <si>
    <t>{51484ac5-be92-4009-8fdf-e62bbf5c3807}</t>
  </si>
  <si>
    <t>D.1.4.1</t>
  </si>
  <si>
    <t>Zdravotně-technická instalace</t>
  </si>
  <si>
    <t>{b523b2d3-580b-4c89-8d16-cce6d629275a}</t>
  </si>
  <si>
    <t>D.1.4.2</t>
  </si>
  <si>
    <t>Plynová zařízení</t>
  </si>
  <si>
    <t>{27510118-e92a-45ce-a475-42417bf9d84f}</t>
  </si>
  <si>
    <t>D.1.4.3</t>
  </si>
  <si>
    <t>Vytápění</t>
  </si>
  <si>
    <t>{a02e582c-413a-4d49-85af-337331b4bfc7}</t>
  </si>
  <si>
    <t>D.1.4.4</t>
  </si>
  <si>
    <t>Vzduchotechnika</t>
  </si>
  <si>
    <t>{ea7f923b-84ea-4c4d-9e54-89ed34d5c1b9}</t>
  </si>
  <si>
    <t>D.1.4.5</t>
  </si>
  <si>
    <t>Gastrotechnologie</t>
  </si>
  <si>
    <t>{3c701465-fd85-4649-863d-2da2fbafa95f}</t>
  </si>
  <si>
    <t>D.1.4.6</t>
  </si>
  <si>
    <t>Silnoproud</t>
  </si>
  <si>
    <t>{bb11605f-2e11-49eb-9dc2-f752a8159286}</t>
  </si>
  <si>
    <t>D.1.4.7 CCTV</t>
  </si>
  <si>
    <t>Slaboproud - CCTV</t>
  </si>
  <si>
    <t>{d888a8fd-d851-4016-ba9d-9dd4a053a7a2}</t>
  </si>
  <si>
    <t>D.1.4.7 DAT</t>
  </si>
  <si>
    <t>Slaboproud - Dat</t>
  </si>
  <si>
    <t>{a7c994f8-d807-46b8-83ca-496a1d464907}</t>
  </si>
  <si>
    <t>D.1.4.7 EZS</t>
  </si>
  <si>
    <t>Slaboproud - EZS</t>
  </si>
  <si>
    <t>{75459128-016f-4cfe-b457-134f2e0f38a8}</t>
  </si>
  <si>
    <t>D.1.4.7. VoIP</t>
  </si>
  <si>
    <t>Slaboproud - VoIP</t>
  </si>
  <si>
    <t>{13f98117-a23d-4394-bc05-3773d28c870e}</t>
  </si>
  <si>
    <t>KRYCÍ LIST SOUPISU PRACÍ</t>
  </si>
  <si>
    <t>Objekt:</t>
  </si>
  <si>
    <t>1-SO01A - Stavební úpravy MŠ</t>
  </si>
  <si>
    <t>REKAPITULACE ČLENĚNÍ SOUPISU PRACÍ</t>
  </si>
  <si>
    <t>Kód dílu - Popis</t>
  </si>
  <si>
    <t>Cena celkem [CZK]</t>
  </si>
  <si>
    <t>Náklady ze soupisu prací</t>
  </si>
  <si>
    <t>-1</t>
  </si>
  <si>
    <t>D2 - 002: Základy</t>
  </si>
  <si>
    <t>D3 - 003: Svislé konstrukce</t>
  </si>
  <si>
    <t>D4 - 004: Vodorovné konstrukce</t>
  </si>
  <si>
    <t>D5 - 006: Úpravy povrchu</t>
  </si>
  <si>
    <t>D6 - 009: Ostatní konstrukce a práce</t>
  </si>
  <si>
    <t>D7 - 099: Přesun hmot HSV</t>
  </si>
  <si>
    <t>D8 - 711: Izolace proti vodě a vlhkosti</t>
  </si>
  <si>
    <t>D9 - 713: Izolace tepelné</t>
  </si>
  <si>
    <t>D10 - 721: Vnitřní kanalizace</t>
  </si>
  <si>
    <t>D11 - 740: Silnoproud</t>
  </si>
  <si>
    <t>D12 - 763: Konstrukce montované</t>
  </si>
  <si>
    <t>D13 - 764: Konstrukce klempířské</t>
  </si>
  <si>
    <t>D14 - 766: Konstrukce truhlářské</t>
  </si>
  <si>
    <t>D15 - 767: Konstrukce zámečnické</t>
  </si>
  <si>
    <t>D16 - 771: Podlahy z dlaždic</t>
  </si>
  <si>
    <t>D17 - 772: Podlahy z kamene</t>
  </si>
  <si>
    <t>D18 - 776: Podlahy povlakové</t>
  </si>
  <si>
    <t>D19 - 781: Obklady</t>
  </si>
  <si>
    <t>D20 - 784: Malby</t>
  </si>
  <si>
    <t>D21 - V01: Průzkumné, geodetické a projektové práce</t>
  </si>
  <si>
    <t>D22 - V04: Inženýrská činnost</t>
  </si>
  <si>
    <t>D24 - VRN: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</si>
  <si>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</si>
  <si>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</si>
  <si>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</si>
  <si>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</si>
  <si>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</si>
  <si>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</si>
  <si>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</si>
  <si>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</si>
  <si>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</si>
  <si>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</si>
  <si>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</si>
  <si>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</si>
  <si>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</si>
  <si>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D2</t>
  </si>
  <si>
    <t>002: Základy</t>
  </si>
  <si>
    <t>ROZPOCET</t>
  </si>
  <si>
    <t>K</t>
  </si>
  <si>
    <t>2733136VL</t>
  </si>
  <si>
    <t>Oprava betonové podlahy po výkopu a uložení nové kanalizace zásyp kamenivem,betonová deska</t>
  </si>
  <si>
    <t>m3</t>
  </si>
  <si>
    <t>4</t>
  </si>
  <si>
    <t>-1578541542</t>
  </si>
  <si>
    <t>VV</t>
  </si>
  <si>
    <t>m.č.104,122,118 a 117</t>
  </si>
  <si>
    <t>Součet</t>
  </si>
  <si>
    <t>D3</t>
  </si>
  <si>
    <t>003: Svislé konstrukce</t>
  </si>
  <si>
    <t>317944321</t>
  </si>
  <si>
    <t>Válcované nosníky do č.12 dodatečně osazované do připravených otvorů</t>
  </si>
  <si>
    <t>t</t>
  </si>
  <si>
    <t>1140059567</t>
  </si>
  <si>
    <t>1.NP</t>
  </si>
  <si>
    <t xml:space="preserve">I100.....8,34 kg/mb </t>
  </si>
  <si>
    <t>4*1,3*8,34*0,001*1,1</t>
  </si>
  <si>
    <t>4*1,4*8,34*0,001*1,1</t>
  </si>
  <si>
    <t>4*1,8*8,34*0,001*1,1*2</t>
  </si>
  <si>
    <t>2*1,15*8,34*0,001*1,1</t>
  </si>
  <si>
    <t>L100x100x10......15,10 kg/mb</t>
  </si>
  <si>
    <t>1*0,65*15,10*0,001*1,1</t>
  </si>
  <si>
    <t>I120.....11,1 kg/mb</t>
  </si>
  <si>
    <t>4*1,6*11,1*0,001*1,1</t>
  </si>
  <si>
    <t>4*1,4*11,1*0,001*1,1</t>
  </si>
  <si>
    <t>2.NP</t>
  </si>
  <si>
    <t>4*1,2*8,34*0,001*1,1</t>
  </si>
  <si>
    <t>1*0,65*15,1*0,001*1,1</t>
  </si>
  <si>
    <t>3</t>
  </si>
  <si>
    <t>317944323</t>
  </si>
  <si>
    <t>Válcované nosníky č.14 až 22 dodatečně osazované do připravených otvorů</t>
  </si>
  <si>
    <t>-35152657</t>
  </si>
  <si>
    <t>317944325</t>
  </si>
  <si>
    <t>Válcované nosníky č.24 a vyšší dodatečně osazované do připravených otvorů</t>
  </si>
  <si>
    <t>-628094360</t>
  </si>
  <si>
    <t>I260....41,9kg/mb</t>
  </si>
  <si>
    <t>2*3,45*41,9*0,001*1,1</t>
  </si>
  <si>
    <t>4*4,585*41,9*0,001*1,1</t>
  </si>
  <si>
    <t>5</t>
  </si>
  <si>
    <t>317141214</t>
  </si>
  <si>
    <t>Překlady ploché z pórobetonu Ytong š 125 mm pro světlost otvoru do 1250 mm</t>
  </si>
  <si>
    <t>kus</t>
  </si>
  <si>
    <t>1364842677</t>
  </si>
  <si>
    <t>6</t>
  </si>
  <si>
    <t>317142422</t>
  </si>
  <si>
    <t>Překlad nenosný pórobetonový š 100 mm v do 250 mm na tenkovrstvou maltu dl do 1250 mm</t>
  </si>
  <si>
    <t>1194639132</t>
  </si>
  <si>
    <t>7</t>
  </si>
  <si>
    <t>310239211</t>
  </si>
  <si>
    <t>Zazdívka otvorů pl do 4 m2 ve zdivu nadzákladovém cihlami pálenými na MVC</t>
  </si>
  <si>
    <t>1142360353</t>
  </si>
  <si>
    <t>8</t>
  </si>
  <si>
    <t>342241162</t>
  </si>
  <si>
    <t>Příčky z cihel plných dl 290 mm pevnosti P 15 na MC tl 140 mm</t>
  </si>
  <si>
    <t>m2</t>
  </si>
  <si>
    <t>-350700337</t>
  </si>
  <si>
    <t>m.č.118</t>
  </si>
  <si>
    <t>0,98*1,26</t>
  </si>
  <si>
    <t>2,14*1,26</t>
  </si>
  <si>
    <t>9</t>
  </si>
  <si>
    <t>31127212VL</t>
  </si>
  <si>
    <t>Zdivo nosné tl 125 mm z pórobetonových přesných hladkých tvárnic Ytong hmotnosti 500 kg/m3</t>
  </si>
  <si>
    <t>289434026</t>
  </si>
  <si>
    <t>(5,15+1,975)*3*0,125</t>
  </si>
  <si>
    <t>-0,8*1,97*0,125</t>
  </si>
  <si>
    <t>10</t>
  </si>
  <si>
    <t>346272115</t>
  </si>
  <si>
    <t>Přizdívky ochranné tl 150 mm z pórobetonových přesných příčkovek Ytong objemové hmotnosti 500 kg/m3</t>
  </si>
  <si>
    <t>342490200</t>
  </si>
  <si>
    <t>1.NP - m.č.107</t>
  </si>
  <si>
    <t>1*1,2</t>
  </si>
  <si>
    <t>11</t>
  </si>
  <si>
    <t>311238321</t>
  </si>
  <si>
    <t>Zdivo nosné vnitřní zvukově izolační HELUZ tl 175 mm pevnosti P 15  na maltu pro tenké spáry</t>
  </si>
  <si>
    <t>445493740</t>
  </si>
  <si>
    <t>m.č.217/218</t>
  </si>
  <si>
    <t>2*2,1</t>
  </si>
  <si>
    <t>-0,8*1,97</t>
  </si>
  <si>
    <t>m.č.217/203</t>
  </si>
  <si>
    <t>(1,18+1,05)*2,1</t>
  </si>
  <si>
    <t>m.č.209+212</t>
  </si>
  <si>
    <t>(4,95+3,735+1,9+1)*2</t>
  </si>
  <si>
    <t>-1,5*0,5</t>
  </si>
  <si>
    <t>-0,7*1,97</t>
  </si>
  <si>
    <t>12</t>
  </si>
  <si>
    <t>43474112VL</t>
  </si>
  <si>
    <t>Prostup ve stropech pro potrubí ÚT,ZTI,VZT a plyn</t>
  </si>
  <si>
    <t>1571409102</t>
  </si>
  <si>
    <t>D4</t>
  </si>
  <si>
    <t>004: Vodorovné konstrukce</t>
  </si>
  <si>
    <t>13</t>
  </si>
  <si>
    <t>4112392VL</t>
  </si>
  <si>
    <t>Zazdívka a úprava klenby v místě jídelního výtahu vč. ocel. výztuh</t>
  </si>
  <si>
    <t>2017309326</t>
  </si>
  <si>
    <t>D5</t>
  </si>
  <si>
    <t>006: Úpravy povrchu</t>
  </si>
  <si>
    <t>14</t>
  </si>
  <si>
    <t>612125100</t>
  </si>
  <si>
    <t>Vyplnění spár vápennou maltou vnitřních stěn z cihel</t>
  </si>
  <si>
    <t>-1697494345</t>
  </si>
  <si>
    <t>zapravení konstrukcí (4) - po vybouraných příčkách</t>
  </si>
  <si>
    <t>0,355*3*2</t>
  </si>
  <si>
    <t>0,2*2*3*2</t>
  </si>
  <si>
    <t>632451234</t>
  </si>
  <si>
    <t>Potěr cementový samonivelační litý C25 tl do 50 mm</t>
  </si>
  <si>
    <t>-830160857</t>
  </si>
  <si>
    <t>m.č.104+106+107</t>
  </si>
  <si>
    <t>66,16+2,47+5,18</t>
  </si>
  <si>
    <t>m.č.108</t>
  </si>
  <si>
    <t>1,84</t>
  </si>
  <si>
    <t>16</t>
  </si>
  <si>
    <t>631362021VL</t>
  </si>
  <si>
    <t>Výztuž potěru svařovanými sítěmi Kari</t>
  </si>
  <si>
    <t>1402127834</t>
  </si>
  <si>
    <t>KARI síť 6/150x6/150.......3,03 kg/m2</t>
  </si>
  <si>
    <t>(66,16+2,47+5,18)*3,03*0,001*1,11</t>
  </si>
  <si>
    <t>1,84*3,03*0,001*1,11</t>
  </si>
  <si>
    <t>17</t>
  </si>
  <si>
    <t>631341114</t>
  </si>
  <si>
    <t>Mazanina tl do 80 mm z betonu lehkého keramického LC 20/22</t>
  </si>
  <si>
    <t>-1207971846</t>
  </si>
  <si>
    <t>2.NP - PD7a+b</t>
  </si>
  <si>
    <t>(39,89+4,612)*0,05</t>
  </si>
  <si>
    <t>18</t>
  </si>
  <si>
    <t>612131121</t>
  </si>
  <si>
    <t>Penetrační disperzní nátěr vnitřních stěn nanášený ručně</t>
  </si>
  <si>
    <t>1111886656</t>
  </si>
  <si>
    <t>19</t>
  </si>
  <si>
    <t>612131101</t>
  </si>
  <si>
    <t>Cementový postřik vnitřních stěn nanášený celoplošně ručně</t>
  </si>
  <si>
    <t>780769729</t>
  </si>
  <si>
    <t>pod sádrové omítky</t>
  </si>
  <si>
    <t>213c</t>
  </si>
  <si>
    <t>(3,9+2,25)*3</t>
  </si>
  <si>
    <t>20</t>
  </si>
  <si>
    <t>612341121</t>
  </si>
  <si>
    <t>Sádrová nebo vápenosádrová omítka hladká jednovrstvá vnitřních stěn nanášená ručně</t>
  </si>
  <si>
    <t>-2115802080</t>
  </si>
  <si>
    <t>m.č.213a,b,c</t>
  </si>
  <si>
    <t>(1+2,6)*2*3</t>
  </si>
  <si>
    <t>(2,8+2,6)*2*3</t>
  </si>
  <si>
    <t>(3,9+2,25)*2*3</t>
  </si>
  <si>
    <t>612341191</t>
  </si>
  <si>
    <t>Příplatek k sádrové omítce vnitřních stěn za každých dalších 5 mm tloušťky ručně</t>
  </si>
  <si>
    <t>549585209</t>
  </si>
  <si>
    <t>22</t>
  </si>
  <si>
    <t>612345301</t>
  </si>
  <si>
    <t>Sádrová hladká omítka ostění nebo nadpraží</t>
  </si>
  <si>
    <t>1982891103</t>
  </si>
  <si>
    <t>m.č.213b,c</t>
  </si>
  <si>
    <t>(1,5+2*1,42)*2*0,2</t>
  </si>
  <si>
    <t>23</t>
  </si>
  <si>
    <t>612321141</t>
  </si>
  <si>
    <t>Vápenocementová omítka štuková dvouvrstvá vnitřních stěn nanášená ručně</t>
  </si>
  <si>
    <t>522539966</t>
  </si>
  <si>
    <t>24</t>
  </si>
  <si>
    <t>612315302</t>
  </si>
  <si>
    <t>Vápenná štuková omítka ostění nebo nadpraží</t>
  </si>
  <si>
    <t>-846380200</t>
  </si>
  <si>
    <t>ostění a nadpraží</t>
  </si>
  <si>
    <t>(1,38+1,29)*2*0,55*4</t>
  </si>
  <si>
    <t>(1,8+2,21*2)*0,65</t>
  </si>
  <si>
    <t>(1,16+1,46)*2*0,25*2</t>
  </si>
  <si>
    <t>(1,37+1,29)*2*0,55</t>
  </si>
  <si>
    <t>(1+2*2,1)*0,55</t>
  </si>
  <si>
    <t>(1,5+2,27)*2*0,25*2</t>
  </si>
  <si>
    <t>(2,15+2*2,1)*0,5</t>
  </si>
  <si>
    <t>(1+2*2,1)*0,4</t>
  </si>
  <si>
    <t>(0,9+2*2,1)*0,4</t>
  </si>
  <si>
    <t>(1,4+1,3)*2*0,35*2</t>
  </si>
  <si>
    <t>(1+2*2,055)*0,4</t>
  </si>
  <si>
    <t>(1+2,03*2)*0,4</t>
  </si>
  <si>
    <t>(1,1+2,1*2)*0,55</t>
  </si>
  <si>
    <t>(1+2,1*2)*2*0,35</t>
  </si>
  <si>
    <t>(0,7+2,1*2)*2*0,25</t>
  </si>
  <si>
    <t>(1,38+2,4)*2*0,4*5</t>
  </si>
  <si>
    <t>(1,18+2*2,1)*0,55</t>
  </si>
  <si>
    <t>(1,05+1,2)*2*0,55</t>
  </si>
  <si>
    <t>25</t>
  </si>
  <si>
    <t>611321141</t>
  </si>
  <si>
    <t>Vápenocementová omítka štuková dvouvrstvá vnitřních stropů rovných nanášená ručně</t>
  </si>
  <si>
    <t>-1958559091</t>
  </si>
  <si>
    <t>m.č.104,106,107,108,113-116</t>
  </si>
  <si>
    <t>66,16+2,47+5,18+1,84+10,07+7,15+3,31+2,23</t>
  </si>
  <si>
    <t>26</t>
  </si>
  <si>
    <t>611131121</t>
  </si>
  <si>
    <t>Penetrační disperzní nátěr vnitřních stropů nanášený ručně</t>
  </si>
  <si>
    <t>414376340</t>
  </si>
  <si>
    <t>27</t>
  </si>
  <si>
    <t>622131121</t>
  </si>
  <si>
    <t>Penetrační disperzní nátěr vnějších stěn nanášený ručně</t>
  </si>
  <si>
    <t>-260136828</t>
  </si>
  <si>
    <t>sokl - XPS tl.120mm, v=300mm</t>
  </si>
  <si>
    <t>(5,9+0,7+6,3)*0,3</t>
  </si>
  <si>
    <t>(19,72+0,4)*0,3</t>
  </si>
  <si>
    <t>(8,73+0,55+8,68)*0,3</t>
  </si>
  <si>
    <t>(19,605+0,8)*0,3</t>
  </si>
  <si>
    <t>fasáda Greywall tl.120mm</t>
  </si>
  <si>
    <t>(5,9+0,7+6,3)*5</t>
  </si>
  <si>
    <t>(19,72+0,4)*5</t>
  </si>
  <si>
    <t>(8,73+0,55+8,68)*(3,3+4,2)/2</t>
  </si>
  <si>
    <t>(19,605+0,8)*(5,2+4,4)/2</t>
  </si>
  <si>
    <t>odpočet oken a dveří fasáda jižní</t>
  </si>
  <si>
    <t>-1,2*2,4*8</t>
  </si>
  <si>
    <t>odpočet oken a dveří fasáda severní</t>
  </si>
  <si>
    <t>-1,16*1,42*2</t>
  </si>
  <si>
    <t>-1,5*1,42*2</t>
  </si>
  <si>
    <t>odpočet oken a dveří fasáda východní</t>
  </si>
  <si>
    <t>-1,38*2,4*2</t>
  </si>
  <si>
    <t>-1,355*2,4</t>
  </si>
  <si>
    <t>-1,37*2,4*2</t>
  </si>
  <si>
    <t>odpočet oken a dveří fasáda západní</t>
  </si>
  <si>
    <t>-0,89*1,5</t>
  </si>
  <si>
    <t>-0,9*1,5</t>
  </si>
  <si>
    <t>OP4 - minerální vata</t>
  </si>
  <si>
    <t>(5,9+0,7+6,3)*2</t>
  </si>
  <si>
    <t>(19,72+0,4)*2</t>
  </si>
  <si>
    <t>(8,73+0,55+8,68)*2</t>
  </si>
  <si>
    <t>(19,605+0,8)*2</t>
  </si>
  <si>
    <t>vstupní dveře jižní fasáda</t>
  </si>
  <si>
    <t>-1,63*2</t>
  </si>
  <si>
    <t>anglický dvorek</t>
  </si>
  <si>
    <t>2,1*8,73</t>
  </si>
  <si>
    <t>odpočet oken a dveří severní fasáda O06</t>
  </si>
  <si>
    <t>-1,5*2,27*2</t>
  </si>
  <si>
    <t>odpočet oken a dveří jižní fasáda</t>
  </si>
  <si>
    <t>-0,97*0,8*4</t>
  </si>
  <si>
    <t>-0,95*0,8*4</t>
  </si>
  <si>
    <t>odpočet oken a dveří na východní fasádě</t>
  </si>
  <si>
    <t>-1,38*1,29*2</t>
  </si>
  <si>
    <t>-1,355*1,29</t>
  </si>
  <si>
    <t>-1,37*1,29*2</t>
  </si>
  <si>
    <t>-0,865*1,8</t>
  </si>
  <si>
    <t>odpočet oken a dveří na západní fasádě O/10</t>
  </si>
  <si>
    <t>-1,4*1,3*2</t>
  </si>
  <si>
    <t>-0,97*2,1</t>
  </si>
  <si>
    <t>-2,08*1,57</t>
  </si>
  <si>
    <t>28</t>
  </si>
  <si>
    <t>622142001</t>
  </si>
  <si>
    <t>Potažení vnějších stěn sklovláknitým pletivem vtlačeným do tenkovrstvé hmoty</t>
  </si>
  <si>
    <t>1950328179</t>
  </si>
  <si>
    <t>29</t>
  </si>
  <si>
    <t>622211031</t>
  </si>
  <si>
    <t>Montáž kontaktního zateplení vnějších stěn z polystyrénových desek tl do 160 mm</t>
  </si>
  <si>
    <t>-438253406</t>
  </si>
  <si>
    <t>30</t>
  </si>
  <si>
    <t>M</t>
  </si>
  <si>
    <t>28376383</t>
  </si>
  <si>
    <t>deska z polystyrénu XPS, hrana polodrážková a hladký povrch s vyšší odolností tl 120mm</t>
  </si>
  <si>
    <t>-355961735</t>
  </si>
  <si>
    <t>31</t>
  </si>
  <si>
    <t>28376040</t>
  </si>
  <si>
    <t>deska EPS grafitová fasadní  lambda=0,032  tl 120mm</t>
  </si>
  <si>
    <t>-2041597214</t>
  </si>
  <si>
    <t>299,336*1,1</t>
  </si>
  <si>
    <t>32</t>
  </si>
  <si>
    <t>622221021</t>
  </si>
  <si>
    <t>Montáž kontaktního zateplení vnějších stěn z minerální vlny s podélnou orientací vláken tl do 120 mm</t>
  </si>
  <si>
    <t>1999645555</t>
  </si>
  <si>
    <t>(8,73+0,55+8,68+5,4)*2</t>
  </si>
  <si>
    <t>33</t>
  </si>
  <si>
    <t>63148155</t>
  </si>
  <si>
    <t>deska tepelně izolační minerální univerzální lambda=0,033-0,035 tl 120mm</t>
  </si>
  <si>
    <t>990619310</t>
  </si>
  <si>
    <t>136,346*1,1</t>
  </si>
  <si>
    <t>34</t>
  </si>
  <si>
    <t>622252001</t>
  </si>
  <si>
    <t>Montáž zakládacích soklových lišt kontaktního zateplení</t>
  </si>
  <si>
    <t>m</t>
  </si>
  <si>
    <t>-2118269627</t>
  </si>
  <si>
    <t>5,9+0,7+6,3</t>
  </si>
  <si>
    <t>19,72+0,4</t>
  </si>
  <si>
    <t>8,73+0,55+8,68</t>
  </si>
  <si>
    <t>19,605+0,8</t>
  </si>
  <si>
    <t>35</t>
  </si>
  <si>
    <t>59051649</t>
  </si>
  <si>
    <t>lišta soklová Al s okapničkou zakládací U 12cm 0,95/200cm</t>
  </si>
  <si>
    <t>-1945394621</t>
  </si>
  <si>
    <t>(5,9+0,7+6,3)*1,1</t>
  </si>
  <si>
    <t>(19,72+0,4)*1,1</t>
  </si>
  <si>
    <t>(8,73+0,55+8,68)*1,1</t>
  </si>
  <si>
    <t>(19,605+0,8)*1,1</t>
  </si>
  <si>
    <t>36</t>
  </si>
  <si>
    <t>622252002</t>
  </si>
  <si>
    <t>Montáž ostatních lišt kontaktního zateplení</t>
  </si>
  <si>
    <t>1085838859</t>
  </si>
  <si>
    <t>podparapetní lišty</t>
  </si>
  <si>
    <t>1,5*2+1,16*2</t>
  </si>
  <si>
    <t>1,4*2+2,08</t>
  </si>
  <si>
    <t>0,97*4+0,95*4</t>
  </si>
  <si>
    <t>1,38*5</t>
  </si>
  <si>
    <t>0,89+0,9</t>
  </si>
  <si>
    <t>1,2*8</t>
  </si>
  <si>
    <t>1,38*4</t>
  </si>
  <si>
    <t>nadpraží</t>
  </si>
  <si>
    <t>1,4*2+2,08+0,9</t>
  </si>
  <si>
    <t>1,38*5+0,865</t>
  </si>
  <si>
    <t>0,89+0,9+0,8</t>
  </si>
  <si>
    <t>1,2*8+1,63</t>
  </si>
  <si>
    <t>dilatační lišty</t>
  </si>
  <si>
    <t>6,8*2</t>
  </si>
  <si>
    <t>začišťovací okenní lišta</t>
  </si>
  <si>
    <t>(1,5+2*2,27)*2</t>
  </si>
  <si>
    <t>(1,16+2*1,46)*2</t>
  </si>
  <si>
    <t>(1,4+2*1,3)*2</t>
  </si>
  <si>
    <t>0,9+1,97*2</t>
  </si>
  <si>
    <t>(0,97+2*0,8)*4</t>
  </si>
  <si>
    <t>(0,95+2*0,8)*4</t>
  </si>
  <si>
    <t>0,865+1,8*2</t>
  </si>
  <si>
    <t>(1,37+1,29*2)*2</t>
  </si>
  <si>
    <t>1,355+1,29*2</t>
  </si>
  <si>
    <t>(1,38+2*1,29)*2</t>
  </si>
  <si>
    <t>(1,5+2*1,42)*2</t>
  </si>
  <si>
    <t>(1,16+2*1,42)*2</t>
  </si>
  <si>
    <t>0,89+2*1,5</t>
  </si>
  <si>
    <t>0,9+2*1,5</t>
  </si>
  <si>
    <t>0,8+2*1,97</t>
  </si>
  <si>
    <t>(1,2+2,4*2)*8</t>
  </si>
  <si>
    <t>(1,37+2*1,29)*2</t>
  </si>
  <si>
    <t>(1,355+2*1,39)*2</t>
  </si>
  <si>
    <t>1,38+2*1,29</t>
  </si>
  <si>
    <t>rohová lišta</t>
  </si>
  <si>
    <t>(1,5+2,27)*2*2</t>
  </si>
  <si>
    <t>(1,16+1,46)*2*2</t>
  </si>
  <si>
    <t>(1,4+1,3)*2*2</t>
  </si>
  <si>
    <t>(0,97+0,8)*2*4</t>
  </si>
  <si>
    <t>(0,95+0,8)*2*4</t>
  </si>
  <si>
    <t>0,865*1,8*2</t>
  </si>
  <si>
    <t>(1,37+1,29)*2*2</t>
  </si>
  <si>
    <t>(1,355+1,29)*2</t>
  </si>
  <si>
    <t>(1,38+1,29)*2*2</t>
  </si>
  <si>
    <t>(1,5+1,42)*2*2</t>
  </si>
  <si>
    <t>(1,16+1,42)*2*2</t>
  </si>
  <si>
    <t>(0,89+1,5)*2</t>
  </si>
  <si>
    <t>(0,9+1,5)*2</t>
  </si>
  <si>
    <t>(1,2+2,4)*2*8</t>
  </si>
  <si>
    <t>(1,355+1,39)*2*2</t>
  </si>
  <si>
    <t>(1,38+1,29)*2</t>
  </si>
  <si>
    <t>37</t>
  </si>
  <si>
    <t>59051481</t>
  </si>
  <si>
    <t>lišta PVC podparapetní</t>
  </si>
  <si>
    <t>323687771</t>
  </si>
  <si>
    <t>(1,5*2+1,16*2)*1,1</t>
  </si>
  <si>
    <t>(1,4*2+2,08)*1,1</t>
  </si>
  <si>
    <t>(0,97*4+0,95*4)*1,1</t>
  </si>
  <si>
    <t>(1,38*5)*1,1</t>
  </si>
  <si>
    <t>(0,89+0,9)*1,1</t>
  </si>
  <si>
    <t>(1,2*8)*1,1</t>
  </si>
  <si>
    <t>(1,38*4)*1,1</t>
  </si>
  <si>
    <t>38</t>
  </si>
  <si>
    <t>59051482</t>
  </si>
  <si>
    <t>lišta PVC okenní začišťovací</t>
  </si>
  <si>
    <t>-946058067</t>
  </si>
  <si>
    <t>1,355*1,29*2</t>
  </si>
  <si>
    <t>mezisoučet +10% ztratné</t>
  </si>
  <si>
    <t>173,33*0,1</t>
  </si>
  <si>
    <t>39</t>
  </si>
  <si>
    <t>59051483</t>
  </si>
  <si>
    <t>lišta PVC pro nadpraží</t>
  </si>
  <si>
    <t>1291081853</t>
  </si>
  <si>
    <t>mezisoučet + 10% rezerva</t>
  </si>
  <si>
    <t>51,205*0,1</t>
  </si>
  <si>
    <t>40</t>
  </si>
  <si>
    <t>59051484</t>
  </si>
  <si>
    <t>lišta dilatační koutová</t>
  </si>
  <si>
    <t>-1683247091</t>
  </si>
  <si>
    <t>6,8*1,1</t>
  </si>
  <si>
    <t>41</t>
  </si>
  <si>
    <t>59051485</t>
  </si>
  <si>
    <t>lišta dilatační průběžná</t>
  </si>
  <si>
    <t>1149278964</t>
  </si>
  <si>
    <t>42</t>
  </si>
  <si>
    <t>59051486</t>
  </si>
  <si>
    <t>lišta rohová PVC 10/15cm s tkaninou</t>
  </si>
  <si>
    <t>-1306753513</t>
  </si>
  <si>
    <t>rohy objektu</t>
  </si>
  <si>
    <t>8*7,5</t>
  </si>
  <si>
    <t>mezisoučet+10% rezerva</t>
  </si>
  <si>
    <t>281,315*0,1</t>
  </si>
  <si>
    <t>43</t>
  </si>
  <si>
    <t>622381021</t>
  </si>
  <si>
    <t>Tenkovrstvá minerální zrnitá omítka tl. 2,0 mm včetně penetrace vnějších stěn</t>
  </si>
  <si>
    <t>306350280</t>
  </si>
  <si>
    <t>136,346</t>
  </si>
  <si>
    <t>299,336</t>
  </si>
  <si>
    <t>77,78*0,3</t>
  </si>
  <si>
    <t>97,34*0,3</t>
  </si>
  <si>
    <t>44</t>
  </si>
  <si>
    <t>622511111</t>
  </si>
  <si>
    <t>Tenkovrstvá akrylátová mozaiková střednězrnná omítka včetně penetrace vnějších stěn</t>
  </si>
  <si>
    <t>1335963803</t>
  </si>
  <si>
    <t>45</t>
  </si>
  <si>
    <t>622222051</t>
  </si>
  <si>
    <t>Montáž kontaktního zateplení vnějšího ostění hl. špalety do 400 mm z minerální vlny tl do 40 mm</t>
  </si>
  <si>
    <t>870575099</t>
  </si>
  <si>
    <t>ostění š=300mm</t>
  </si>
  <si>
    <t>(1,5+2,27*2)*2</t>
  </si>
  <si>
    <t>(1,16+1,46*2)*2</t>
  </si>
  <si>
    <t>(1,4+1,3*2)*2</t>
  </si>
  <si>
    <t>(0,9+1,97*2)</t>
  </si>
  <si>
    <t>(0,97+0,8*2)*4</t>
  </si>
  <si>
    <t>(0,95+0,8*2)*4</t>
  </si>
  <si>
    <t>(0,865+1,8*2)</t>
  </si>
  <si>
    <t>(1,355+1,29*2)</t>
  </si>
  <si>
    <t>(1,38+1,29*2)*2</t>
  </si>
  <si>
    <t>46</t>
  </si>
  <si>
    <t>63148150</t>
  </si>
  <si>
    <t>deska tepelně izolační minerální univerzální lambda=0,033-0,035 tl 40mm</t>
  </si>
  <si>
    <t>1263914919</t>
  </si>
  <si>
    <t>77,78*0,3*1,1</t>
  </si>
  <si>
    <t>47</t>
  </si>
  <si>
    <t>622212051</t>
  </si>
  <si>
    <t>Montáž kontaktního zateplení vnějšího ostění hl. špalety do 400 mm z polystyrenu tl do 40 mm</t>
  </si>
  <si>
    <t>-732358786</t>
  </si>
  <si>
    <t>ostění</t>
  </si>
  <si>
    <t>(1,5+1,42*2)*2</t>
  </si>
  <si>
    <t>(1,16+1,42*2)*2</t>
  </si>
  <si>
    <t>(0,89+1,5*2)</t>
  </si>
  <si>
    <t>(0,9+1,5*2)</t>
  </si>
  <si>
    <t>(1,355+1,39*2)*2</t>
  </si>
  <si>
    <t>(1,38+1,29*2)</t>
  </si>
  <si>
    <t>48</t>
  </si>
  <si>
    <t>28376032</t>
  </si>
  <si>
    <t>deska EPS grafitová fasadní  lambda=0,032  tl 40mm</t>
  </si>
  <si>
    <t>-1531367128</t>
  </si>
  <si>
    <t>97,34*0,3*1,1</t>
  </si>
  <si>
    <t>49</t>
  </si>
  <si>
    <t>632451022</t>
  </si>
  <si>
    <t>Vyrovnávací potěr tl do 30 mm z MC 15 provedený v pásu</t>
  </si>
  <si>
    <t>1705410170</t>
  </si>
  <si>
    <t>pod venkovní parapety</t>
  </si>
  <si>
    <t>47,01*0,3</t>
  </si>
  <si>
    <t>D6</t>
  </si>
  <si>
    <t>009: Ostatní konstrukce a práce</t>
  </si>
  <si>
    <t>50</t>
  </si>
  <si>
    <t>941111121</t>
  </si>
  <si>
    <t>Montáž lešení řadového trubkového lehkého s podlahami zatížení do 200 kg/m2 š do 1,2 m v do 10 m</t>
  </si>
  <si>
    <t>945301175</t>
  </si>
  <si>
    <t>(5,9+0,7+6,3+1,2)*6,5</t>
  </si>
  <si>
    <t>(19,72+0,4+2*1,2)*7</t>
  </si>
  <si>
    <t>(8,73+0,55+8,68+2*1,2)*5,5</t>
  </si>
  <si>
    <t>(19,605+0,8+2*1,2)*7</t>
  </si>
  <si>
    <t>51</t>
  </si>
  <si>
    <t>941111221</t>
  </si>
  <si>
    <t>Příplatek k lešení řadovému trubkovému lehkému s podlahami š 1,2 m v 10 m za první a ZKD den použití</t>
  </si>
  <si>
    <t>1257837527</t>
  </si>
  <si>
    <t>předpoklad 2 měsíce.....60 dní</t>
  </si>
  <si>
    <t>520,905*60</t>
  </si>
  <si>
    <t>52</t>
  </si>
  <si>
    <t>941111821</t>
  </si>
  <si>
    <t>Demontáž lešení řadového trubkového lehkého s podlahami zatížení do 200 kg/m2 š do 1,2 m v do 10 m</t>
  </si>
  <si>
    <t>-1027668418</t>
  </si>
  <si>
    <t>53</t>
  </si>
  <si>
    <t>949101112</t>
  </si>
  <si>
    <t>Lešení pomocné pro objekty pozemních staveb s lešeňovou podlahou v do 3,5 m zatížení do 150 kg/m2</t>
  </si>
  <si>
    <t>-884366834</t>
  </si>
  <si>
    <t xml:space="preserve">1.NP </t>
  </si>
  <si>
    <t>186,62</t>
  </si>
  <si>
    <t xml:space="preserve">2.NP </t>
  </si>
  <si>
    <t>100,95</t>
  </si>
  <si>
    <t>54</t>
  </si>
  <si>
    <t>98542111VL</t>
  </si>
  <si>
    <t>Injektáž trhlin  v cihelném zdivu tl do 600 mm  včetně vrtání - viz popis</t>
  </si>
  <si>
    <t>2123259786</t>
  </si>
  <si>
    <t>55</t>
  </si>
  <si>
    <t>98531111VL</t>
  </si>
  <si>
    <t>Hydrofobizovaný sanační systém SO3</t>
  </si>
  <si>
    <t>629541780</t>
  </si>
  <si>
    <t>1.NP - SO03</t>
  </si>
  <si>
    <t>(0,545+0,555+1,1+0,525+0,8+0,65+1+6,8+10,4+0,7*2)*2</t>
  </si>
  <si>
    <t>3,66*1</t>
  </si>
  <si>
    <t>56</t>
  </si>
  <si>
    <t>985811458VL</t>
  </si>
  <si>
    <t>Vnitřní svislý hydroizolační systém SO01</t>
  </si>
  <si>
    <t>-1476998750</t>
  </si>
  <si>
    <t>1.NP - SO01</t>
  </si>
  <si>
    <t>(0,545+0,555+1,1+0,525+0,8+0,65+1+6,8+10,4+0,7*2)*0,3</t>
  </si>
  <si>
    <t>3,66*0,3</t>
  </si>
  <si>
    <t>57</t>
  </si>
  <si>
    <t>985811244VL</t>
  </si>
  <si>
    <t>Vnější svislý hydroizolační systém SO02</t>
  </si>
  <si>
    <t>1517186321</t>
  </si>
  <si>
    <t>1.NP - SO02 - v=do 0,8m</t>
  </si>
  <si>
    <t>(8,3+1)*0,59</t>
  </si>
  <si>
    <t>1*0,8</t>
  </si>
  <si>
    <t>19,365*0,6</t>
  </si>
  <si>
    <t>58</t>
  </si>
  <si>
    <t>98544121VL</t>
  </si>
  <si>
    <t>Přídavná šroubovitá výztuž 1 táhlo D 25 mm - kompletní provedení viz popis</t>
  </si>
  <si>
    <t>-866559665</t>
  </si>
  <si>
    <t>59</t>
  </si>
  <si>
    <t>D/14-01</t>
  </si>
  <si>
    <t>Dodávka a montáž jídelního výtahu nosnost 100kg</t>
  </si>
  <si>
    <t>1698610825</t>
  </si>
  <si>
    <t>60</t>
  </si>
  <si>
    <t>974031122</t>
  </si>
  <si>
    <t>Vysekání rýh ve zdivu cihelném hl do 30 mm š do 70 mm pro potrubí ÚT a ZTI</t>
  </si>
  <si>
    <t>493068865</t>
  </si>
  <si>
    <t>18*3*2</t>
  </si>
  <si>
    <t>12+6</t>
  </si>
  <si>
    <t>D7</t>
  </si>
  <si>
    <t>099: Přesun hmot HSV</t>
  </si>
  <si>
    <t>61</t>
  </si>
  <si>
    <t>998011002</t>
  </si>
  <si>
    <t>Přesun hmot pro budovy zděné v do 12 m</t>
  </si>
  <si>
    <t>-631500640</t>
  </si>
  <si>
    <t>D8</t>
  </si>
  <si>
    <t>711: Izolace proti vodě a vlhkosti</t>
  </si>
  <si>
    <t>62</t>
  </si>
  <si>
    <t>711141559</t>
  </si>
  <si>
    <t>Provedení izolace proti zemní vlhkosti pásy přitavením vodorovné NAIP</t>
  </si>
  <si>
    <t>-890447569</t>
  </si>
  <si>
    <t>m.č.104,106 a 107</t>
  </si>
  <si>
    <t>63</t>
  </si>
  <si>
    <t>62855003</t>
  </si>
  <si>
    <t>pás asfaltový natavitelný modifikovaný SBS tl 4mm s vložkou z polyesterové rohože a hrubozrnným břidličným posypem na horním povrchu</t>
  </si>
  <si>
    <t>803067929</t>
  </si>
  <si>
    <t>(66,16+2,47+5,18)*1,15</t>
  </si>
  <si>
    <t>1,84*1,15</t>
  </si>
  <si>
    <t>64</t>
  </si>
  <si>
    <t>711191201</t>
  </si>
  <si>
    <t>Provedení izolace proti zemní vlhkosti hydroizolační stěrkou vodorovná, 2 vrstvy vč. těsnící pásky</t>
  </si>
  <si>
    <t>-1233454295</t>
  </si>
  <si>
    <t>1,84*2</t>
  </si>
  <si>
    <t>m.č.211 a 212</t>
  </si>
  <si>
    <t>1,9+10,63</t>
  </si>
  <si>
    <t>65</t>
  </si>
  <si>
    <t>998711202</t>
  </si>
  <si>
    <t>Přesun hmot procentní pro izolace proti vodě, vlhkosti a plynům v objektech v do 12 m</t>
  </si>
  <si>
    <t>%</t>
  </si>
  <si>
    <t>-1253899351</t>
  </si>
  <si>
    <t>D9</t>
  </si>
  <si>
    <t>713: Izolace tepelné</t>
  </si>
  <si>
    <t>66</t>
  </si>
  <si>
    <t>713121111</t>
  </si>
  <si>
    <t>Montáž izolace tepelné podlah volně kladenými rohožemi, pásy, dílci, deskami 1 vrstva</t>
  </si>
  <si>
    <t>-1401176512</t>
  </si>
  <si>
    <t>m.č.203</t>
  </si>
  <si>
    <t>39,89</t>
  </si>
  <si>
    <t>m.č.203 - rampa (2.vrstvy spádové)</t>
  </si>
  <si>
    <t>4,62</t>
  </si>
  <si>
    <t>67</t>
  </si>
  <si>
    <t>28375889</t>
  </si>
  <si>
    <t>deska EPS 150 pro trvalé zatížení v tlaku tl 20mm</t>
  </si>
  <si>
    <t>699451034</t>
  </si>
  <si>
    <t>39,89*1,1</t>
  </si>
  <si>
    <t>m.č.203 - rampa</t>
  </si>
  <si>
    <t>4,62*1,1</t>
  </si>
  <si>
    <t>68</t>
  </si>
  <si>
    <t>28375912</t>
  </si>
  <si>
    <t>deska EPS 150 pro trvalé zatížení v tlaku (max. 3000 kg/m2) tl 80mm</t>
  </si>
  <si>
    <t>559911653</t>
  </si>
  <si>
    <t>m.č.203 - rampa (spádová vrstva)</t>
  </si>
  <si>
    <t>69</t>
  </si>
  <si>
    <t>713191132</t>
  </si>
  <si>
    <t>Montáž izolace tepelné podlah, stropů vrchem nebo střech překrytí separační fólií z PE</t>
  </si>
  <si>
    <t>-1492547194</t>
  </si>
  <si>
    <t xml:space="preserve">m.č.203 - rampa </t>
  </si>
  <si>
    <t>70</t>
  </si>
  <si>
    <t>28329042</t>
  </si>
  <si>
    <t>fólie PE separační či ochranná tl. 0,2mm</t>
  </si>
  <si>
    <t>586419880</t>
  </si>
  <si>
    <t>39,89*1,15</t>
  </si>
  <si>
    <t>4,62*1,15</t>
  </si>
  <si>
    <t>71</t>
  </si>
  <si>
    <t>713113111</t>
  </si>
  <si>
    <t>Tepelná izolace stropů lehkou stříkanou PUR pěnou</t>
  </si>
  <si>
    <t>-110686966</t>
  </si>
  <si>
    <t>SK 5, 6 a 7</t>
  </si>
  <si>
    <t>nad m.č.217</t>
  </si>
  <si>
    <t>73,04*0,26</t>
  </si>
  <si>
    <t>nad m.č.205</t>
  </si>
  <si>
    <t>16,63*0,26</t>
  </si>
  <si>
    <t>na rampou</t>
  </si>
  <si>
    <t>45,33*0,26</t>
  </si>
  <si>
    <t>72</t>
  </si>
  <si>
    <t>998713202</t>
  </si>
  <si>
    <t>Přesun hmot procentní pro izolace tepelné v objektech v do 12 m</t>
  </si>
  <si>
    <t>969789726</t>
  </si>
  <si>
    <t>D10</t>
  </si>
  <si>
    <t>721: Vnitřní kanalizace</t>
  </si>
  <si>
    <t>73</t>
  </si>
  <si>
    <t>D/13</t>
  </si>
  <si>
    <t>Lapač střešních splavenin z PP s kulovým kloubem na odtoku DN 125</t>
  </si>
  <si>
    <t>1852347046</t>
  </si>
  <si>
    <t>74</t>
  </si>
  <si>
    <t>998721202</t>
  </si>
  <si>
    <t>Přesun hmot procentní pro vnitřní kanalizace v objektech v do 12 m</t>
  </si>
  <si>
    <t>-1499413621</t>
  </si>
  <si>
    <t>D11</t>
  </si>
  <si>
    <t>740: Silnoproud</t>
  </si>
  <si>
    <t>75</t>
  </si>
  <si>
    <t>D/06</t>
  </si>
  <si>
    <t>Montáž a dodávka fotovoltaických panelů - viz popis vč. montážní sady</t>
  </si>
  <si>
    <t>-431777210</t>
  </si>
  <si>
    <t>D12</t>
  </si>
  <si>
    <t>763: Konstrukce montované</t>
  </si>
  <si>
    <t>76</t>
  </si>
  <si>
    <t>763111314</t>
  </si>
  <si>
    <t>SDK příčka tl 100 mm profil CW+UW 75 desky 1xA 12,5 TI 60 mm EI 30 Rw 47 DB</t>
  </si>
  <si>
    <t>1786799386</t>
  </si>
  <si>
    <t>m.č.106-108</t>
  </si>
  <si>
    <t>1,95*2*3</t>
  </si>
  <si>
    <t>-2*0,7*1,97</t>
  </si>
  <si>
    <t>m.č.116</t>
  </si>
  <si>
    <t>(1,5+1,35)*3</t>
  </si>
  <si>
    <t>m.č.115/117</t>
  </si>
  <si>
    <t>1,2*3</t>
  </si>
  <si>
    <t>m.č.213b</t>
  </si>
  <si>
    <t>(2,6+2,8)*3</t>
  </si>
  <si>
    <t>77</t>
  </si>
  <si>
    <t>763131491</t>
  </si>
  <si>
    <t>SDK podhled deska 1x akustická 12,5 TI 40 mm dvouvrstvá spodní kce profil CD+UD</t>
  </si>
  <si>
    <t>-1507304929</t>
  </si>
  <si>
    <t>SDK3</t>
  </si>
  <si>
    <t>m.č.112</t>
  </si>
  <si>
    <t>65,52</t>
  </si>
  <si>
    <t>78</t>
  </si>
  <si>
    <t>763135102</t>
  </si>
  <si>
    <t>Montáž SDK kazetového podhledu z kazet 600x600 mm na zavěšenou konstrukci</t>
  </si>
  <si>
    <t>1999659120</t>
  </si>
  <si>
    <t>SDK5</t>
  </si>
  <si>
    <t>m.č.117</t>
  </si>
  <si>
    <t>10,78</t>
  </si>
  <si>
    <t>44,51</t>
  </si>
  <si>
    <t>79</t>
  </si>
  <si>
    <t>763135103</t>
  </si>
  <si>
    <t>Montáž SDK kazetového podhledu z kazet 600x600 mm na zavěšenou konstrukci vč. TI tl.140+parotěsná folie</t>
  </si>
  <si>
    <t>1308380670</t>
  </si>
  <si>
    <t>SDK6</t>
  </si>
  <si>
    <t>m.č.209</t>
  </si>
  <si>
    <t>4,77</t>
  </si>
  <si>
    <t>m.č.211</t>
  </si>
  <si>
    <t>1,9</t>
  </si>
  <si>
    <t>m.č.212</t>
  </si>
  <si>
    <t>10,63</t>
  </si>
  <si>
    <t>2,7+7,56+8,39</t>
  </si>
  <si>
    <t>80</t>
  </si>
  <si>
    <t>763131751</t>
  </si>
  <si>
    <t>Montáž parotěsné zábrany do SDK podhledu</t>
  </si>
  <si>
    <t>-200682306</t>
  </si>
  <si>
    <t>81</t>
  </si>
  <si>
    <t>28343111</t>
  </si>
  <si>
    <t>fólie PE nevyztužená pro parotěsnou vrstvu podlah, stěn, stropů a střech nad 200 g/m2</t>
  </si>
  <si>
    <t>31486411</t>
  </si>
  <si>
    <t>35,95*1,15</t>
  </si>
  <si>
    <t>82</t>
  </si>
  <si>
    <t>763411116</t>
  </si>
  <si>
    <t>Sanitární příčky do mokrého prostředí, kompaktní desky tl 13 mm</t>
  </si>
  <si>
    <t>-1936047542</t>
  </si>
  <si>
    <t>Z/01</t>
  </si>
  <si>
    <t>1,85*2</t>
  </si>
  <si>
    <t>83</t>
  </si>
  <si>
    <t>763411126</t>
  </si>
  <si>
    <t>Dveře sanitárních příček, kompaktní desky tl 13 mm, š do 800 mm, v do 2000 mm</t>
  </si>
  <si>
    <t>964239026</t>
  </si>
  <si>
    <t>84</t>
  </si>
  <si>
    <t>76311132VL</t>
  </si>
  <si>
    <t>SDK příčka tl 75 mm - opláštění konstrukce výtahu</t>
  </si>
  <si>
    <t>1969133535</t>
  </si>
  <si>
    <t>P05</t>
  </si>
  <si>
    <t>(1,44+2*1)*3</t>
  </si>
  <si>
    <t>85</t>
  </si>
  <si>
    <t>998763202</t>
  </si>
  <si>
    <t>Přesun hmot procentní pro dřevostavby v objektech v do 24 m</t>
  </si>
  <si>
    <t>-981222894</t>
  </si>
  <si>
    <t>D13</t>
  </si>
  <si>
    <t>764: Konstrukce klempířské</t>
  </si>
  <si>
    <t>86</t>
  </si>
  <si>
    <t>K/03-05</t>
  </si>
  <si>
    <t>Oplechování rovných parapetů mechanicky kotvené z Pz s povrchovou úpravou rš 500 mm</t>
  </si>
  <si>
    <t>1089208064</t>
  </si>
  <si>
    <t>1,38*2</t>
  </si>
  <si>
    <t>1,37*2</t>
  </si>
  <si>
    <t>1,355</t>
  </si>
  <si>
    <t>87</t>
  </si>
  <si>
    <t>K/06-22</t>
  </si>
  <si>
    <t>Oplechování rovných parapetů mechanicky kotvené z Pz s povrchovou úpravou rš 400 mm</t>
  </si>
  <si>
    <t>1598863791</t>
  </si>
  <si>
    <t>K/06-11</t>
  </si>
  <si>
    <t>1,4*2</t>
  </si>
  <si>
    <t>1,16*4</t>
  </si>
  <si>
    <t>2,08*1</t>
  </si>
  <si>
    <t>0,9*2</t>
  </si>
  <si>
    <t>1,5*2</t>
  </si>
  <si>
    <t>K/20-22</t>
  </si>
  <si>
    <t>1,355*1</t>
  </si>
  <si>
    <t>88</t>
  </si>
  <si>
    <t>764216665</t>
  </si>
  <si>
    <t>Příplatek za zvýšenou pracnost oplechování rohů rovných parapetů z PZ s povrch úpravou rš do 400 mm</t>
  </si>
  <si>
    <t>-1269706750</t>
  </si>
  <si>
    <t>89</t>
  </si>
  <si>
    <t>764216667</t>
  </si>
  <si>
    <t>Příplatek za zvýšenou pracnost oplechování rohů rovných parapetů z PZ s povrch úpravou rš přes 400mm</t>
  </si>
  <si>
    <t>-211442054</t>
  </si>
  <si>
    <t>90</t>
  </si>
  <si>
    <t>K/1213</t>
  </si>
  <si>
    <t>Dodávka a montáž atypických parapetů Pz s povrch.úpravou</t>
  </si>
  <si>
    <t>-2140010537</t>
  </si>
  <si>
    <t>91</t>
  </si>
  <si>
    <t>K/14</t>
  </si>
  <si>
    <t>Svody kruhové včetně objímek, kolen, odskoků z Pz s povrchovou úpravou průměru 120 mm</t>
  </si>
  <si>
    <t>-665912814</t>
  </si>
  <si>
    <t>92</t>
  </si>
  <si>
    <t>K/15</t>
  </si>
  <si>
    <t>Oplechování rovných parapetů mechanicky kotvené z Pz s povrchovou úpravou rš 250 mm</t>
  </si>
  <si>
    <t>-2072367640</t>
  </si>
  <si>
    <t>93</t>
  </si>
  <si>
    <t>764216665.1</t>
  </si>
  <si>
    <t>259159891</t>
  </si>
  <si>
    <t>94</t>
  </si>
  <si>
    <t>K/17</t>
  </si>
  <si>
    <t>Oplechování rovných parapetů mechanicky kotvené z Pz s povrchovou úpravou rš 200 mm</t>
  </si>
  <si>
    <t>-1194353051</t>
  </si>
  <si>
    <t>95</t>
  </si>
  <si>
    <t>K18</t>
  </si>
  <si>
    <t>Podkladní plech z Pz upraveným povrchem rš 200 mm</t>
  </si>
  <si>
    <t>-1796535528</t>
  </si>
  <si>
    <t>96</t>
  </si>
  <si>
    <t>K/23</t>
  </si>
  <si>
    <t>Oplechování rovné okapové hrany z Pz s povrchovou úpravou rš 250 mm</t>
  </si>
  <si>
    <t>1955698335</t>
  </si>
  <si>
    <t>97</t>
  </si>
  <si>
    <t>K/19</t>
  </si>
  <si>
    <t>Žlab podokapní půlkruhový z Pz s povrchovou úpravou rš 330 mm</t>
  </si>
  <si>
    <t>1882848590</t>
  </si>
  <si>
    <t>98</t>
  </si>
  <si>
    <t>998764202</t>
  </si>
  <si>
    <t>Přesun hmot procentní pro konstrukce klempířské v objektech v do 12 m</t>
  </si>
  <si>
    <t>215501475</t>
  </si>
  <si>
    <t>D14</t>
  </si>
  <si>
    <t>766: Konstrukce truhlářské</t>
  </si>
  <si>
    <t>99</t>
  </si>
  <si>
    <t>766412224</t>
  </si>
  <si>
    <t>Montáž obložení stěn plochy přes 1 m2 palubkami modřínovými přes 100 mm</t>
  </si>
  <si>
    <t>-810458415</t>
  </si>
  <si>
    <t>dřevěný obklad stěn v=1100mm</t>
  </si>
  <si>
    <t>m.č.202,203 a 109</t>
  </si>
  <si>
    <t>(14,9+2,725)*2*1,1</t>
  </si>
  <si>
    <t>(8,05+2,62)*2*1,1</t>
  </si>
  <si>
    <t>(10,4+12,97)*2*1,1</t>
  </si>
  <si>
    <t>100</t>
  </si>
  <si>
    <t>766417211</t>
  </si>
  <si>
    <t>Montáž obložení stěn podkladového roštu</t>
  </si>
  <si>
    <t>-2012826806</t>
  </si>
  <si>
    <t>předpoklad 3mb na 1m2 - jednosměrný</t>
  </si>
  <si>
    <t>113,663*3</t>
  </si>
  <si>
    <t>101</t>
  </si>
  <si>
    <t>766621223</t>
  </si>
  <si>
    <t>Montáž a dodávka plastových oken</t>
  </si>
  <si>
    <t>1079718178</t>
  </si>
  <si>
    <t>O/10</t>
  </si>
  <si>
    <t>1,4*1,3*2</t>
  </si>
  <si>
    <t>O/12</t>
  </si>
  <si>
    <t>1,5*1,42*2</t>
  </si>
  <si>
    <t>102</t>
  </si>
  <si>
    <t>T/02,04a</t>
  </si>
  <si>
    <t>Montáž  a dodávka dveřních křídel otvíravých jednokřídlových š přes 0,8 m do ocelové zárubně vč. větrací mřížky - viz popis</t>
  </si>
  <si>
    <t>555852895</t>
  </si>
  <si>
    <t>103</t>
  </si>
  <si>
    <t>T/03b,04bc</t>
  </si>
  <si>
    <t>Montáž a dodávka dveřních křídel otvíravých jednokřídlových 900/1970,  EW15/DP3 (EW30/DP3-1kus) vč. samozavírače,zárubně - viz popis</t>
  </si>
  <si>
    <t>-1131388074</t>
  </si>
  <si>
    <t>104</t>
  </si>
  <si>
    <t>T/05a,06a,12,20</t>
  </si>
  <si>
    <t>Montáž a dodávka dveřních křídel otvíravých jednokřídlových š do 0,8 m do ocelové zárubně vč. větrací mřížky - viz popis</t>
  </si>
  <si>
    <t>-81735101</t>
  </si>
  <si>
    <t>105</t>
  </si>
  <si>
    <t>T/08,11,14</t>
  </si>
  <si>
    <t>Montáž a dodávka dveřních křídel otvíravých jednokřídlových š do 0,8 m do ocelové zárubně viz popis</t>
  </si>
  <si>
    <t>1090427823</t>
  </si>
  <si>
    <t>106</t>
  </si>
  <si>
    <t>T/05b</t>
  </si>
  <si>
    <t>Montáž a dodávka dveřních křídel otvíravých jednokřídlových š do 0,8 m EW15/DP3 do ocelové zárubně vč. samozavírače, zárubeň stávající - viz popis</t>
  </si>
  <si>
    <t>619446585</t>
  </si>
  <si>
    <t>107</t>
  </si>
  <si>
    <t>T/05c,06b,09,21</t>
  </si>
  <si>
    <t>Montáž a dodávka dveřních křídel otvíravých jednokřídlových š do 0,8 m EW15/DP3 do ocelové zárubně vč. samozavírače - viz popis</t>
  </si>
  <si>
    <t>-1644792723</t>
  </si>
  <si>
    <t>108</t>
  </si>
  <si>
    <t>998766202</t>
  </si>
  <si>
    <t>Přesun hmot procentní pro konstrukce truhlářské v objektech v do 12 m</t>
  </si>
  <si>
    <t>673977772</t>
  </si>
  <si>
    <t>D15</t>
  </si>
  <si>
    <t>767: Konstrukce zámečnické</t>
  </si>
  <si>
    <t>109</t>
  </si>
  <si>
    <t>OC12</t>
  </si>
  <si>
    <t>Montáž a dodávka atypických ocelových konstrukcí  - rampa+2vč. povrchové úpravy</t>
  </si>
  <si>
    <t>kg</t>
  </si>
  <si>
    <t>693126423</t>
  </si>
  <si>
    <t>L20029PP-D.1.2.06-00_Konstrukce rampy</t>
  </si>
  <si>
    <t>2742,5</t>
  </si>
  <si>
    <t>110</t>
  </si>
  <si>
    <t>Z/4ab</t>
  </si>
  <si>
    <t>Montáž a dodávka zákrytu anglického dvorku  vč. osazovacích profilů - viz popis</t>
  </si>
  <si>
    <t>1810558341</t>
  </si>
  <si>
    <t>59,2+0,4</t>
  </si>
  <si>
    <t>111</t>
  </si>
  <si>
    <t>Z/05</t>
  </si>
  <si>
    <t>Montáž a dodávka  atypických zámečnických konstrukcí - branka k anglickému dvorku</t>
  </si>
  <si>
    <t>1216878515</t>
  </si>
  <si>
    <t>112</t>
  </si>
  <si>
    <t>Z/08</t>
  </si>
  <si>
    <t>Montáž a dodávka zábradlí rampy s výplní z AL plechu komplet: ocel.konstrukce + perforovaný Al plech tl.2mm</t>
  </si>
  <si>
    <t>-1392128665</t>
  </si>
  <si>
    <t>113</t>
  </si>
  <si>
    <t>Z/14</t>
  </si>
  <si>
    <t>Revizní dvířka hlavního uzávěru plynu 720x720cm - viz popis</t>
  </si>
  <si>
    <t>2124453789</t>
  </si>
  <si>
    <t>114</t>
  </si>
  <si>
    <t>Z/20</t>
  </si>
  <si>
    <t>Montáž a dodávka nápisu "MŠ BLUČINA"</t>
  </si>
  <si>
    <t>soubor</t>
  </si>
  <si>
    <t>-1674377489</t>
  </si>
  <si>
    <t>115</t>
  </si>
  <si>
    <t>Z/25</t>
  </si>
  <si>
    <t>Montáž oken a dodávka Al jednoduchých pevných do zdiva plochy do 1,5 m2 FIX</t>
  </si>
  <si>
    <t>126861356</t>
  </si>
  <si>
    <t>1,5*0,5</t>
  </si>
  <si>
    <t>116</t>
  </si>
  <si>
    <t>D/05c</t>
  </si>
  <si>
    <t xml:space="preserve">Montáž a dodávka bodů záchytného systému nerez  </t>
  </si>
  <si>
    <t>1446905263</t>
  </si>
  <si>
    <t>117</t>
  </si>
  <si>
    <t>D/08</t>
  </si>
  <si>
    <t>Montáž a dodávka držáků na vlajky</t>
  </si>
  <si>
    <t>-1235599767</t>
  </si>
  <si>
    <t>118</t>
  </si>
  <si>
    <t>998767202</t>
  </si>
  <si>
    <t>Přesun hmot procentní pro zámečnické konstrukce v objektech v do 12 m</t>
  </si>
  <si>
    <t>1510871238</t>
  </si>
  <si>
    <t>D16</t>
  </si>
  <si>
    <t>771: Podlahy z dlaždic</t>
  </si>
  <si>
    <t>119</t>
  </si>
  <si>
    <t>77159111VL</t>
  </si>
  <si>
    <t>Hloubková penetrace podkladu - viz popis</t>
  </si>
  <si>
    <t>-988982084</t>
  </si>
  <si>
    <t>m.č.114,115 a 113</t>
  </si>
  <si>
    <t>(7,15+3,31+10,07)*2</t>
  </si>
  <si>
    <t>2,23</t>
  </si>
  <si>
    <t>(1,9+10,63)*2</t>
  </si>
  <si>
    <t>4,77*2</t>
  </si>
  <si>
    <t>120</t>
  </si>
  <si>
    <t>771574131</t>
  </si>
  <si>
    <t>Montáž podlah keramických režných protiskluzných lepených flexibilním lepidlem do 50 ks/m2</t>
  </si>
  <si>
    <t>-475844273</t>
  </si>
  <si>
    <t>7,15+3,31+10,07</t>
  </si>
  <si>
    <t>m.č.203 - rampa (</t>
  </si>
  <si>
    <t>121</t>
  </si>
  <si>
    <t>59761012</t>
  </si>
  <si>
    <t>dlažba keramická protiskluzná do interiéru - viz popis</t>
  </si>
  <si>
    <t>-752167418</t>
  </si>
  <si>
    <t>(66,16+2,47+5,18)*1,1</t>
  </si>
  <si>
    <t>1,84*1,1</t>
  </si>
  <si>
    <t>(7,15+3,31+10,07)*1,1</t>
  </si>
  <si>
    <t>2,23*1,1</t>
  </si>
  <si>
    <t>(1,9+10,63)*1,1</t>
  </si>
  <si>
    <t>4,77*1,1</t>
  </si>
  <si>
    <t>122</t>
  </si>
  <si>
    <t>771990112</t>
  </si>
  <si>
    <t>Vyrovnání podkladu samonivelační stěrkou tl do 4 mm pevnosti 30 Mpa</t>
  </si>
  <si>
    <t>134980422</t>
  </si>
  <si>
    <t>123</t>
  </si>
  <si>
    <t>998771202</t>
  </si>
  <si>
    <t>Přesun hmot procentní pro podlahy z dlaždic v objektech v do 12 m</t>
  </si>
  <si>
    <t>2131816802</t>
  </si>
  <si>
    <t>D17</t>
  </si>
  <si>
    <t>772: Podlahy z kamene</t>
  </si>
  <si>
    <t>124</t>
  </si>
  <si>
    <t>77252224VL</t>
  </si>
  <si>
    <t>Montáž parapetů z litého mramoru tl. 20mm</t>
  </si>
  <si>
    <t>1650475853</t>
  </si>
  <si>
    <t>T/16</t>
  </si>
  <si>
    <t>1,4*0,37*2</t>
  </si>
  <si>
    <t>T/17</t>
  </si>
  <si>
    <t>1,5*0,16*2</t>
  </si>
  <si>
    <t>125</t>
  </si>
  <si>
    <t>58387070</t>
  </si>
  <si>
    <t>obklad parapetů litý mramor š do 400mm tl 20mm</t>
  </si>
  <si>
    <t>-1569964774</t>
  </si>
  <si>
    <t>1,4*0,37*2*1,1</t>
  </si>
  <si>
    <t>1,5*0,16*2*1,1</t>
  </si>
  <si>
    <t>126</t>
  </si>
  <si>
    <t>998772202</t>
  </si>
  <si>
    <t>Přesun hmot procentní pro podlahy z kamene v objektech v do 12 m</t>
  </si>
  <si>
    <t>116505051</t>
  </si>
  <si>
    <t>D18</t>
  </si>
  <si>
    <t>776: Podlahy povlakové</t>
  </si>
  <si>
    <t>127</t>
  </si>
  <si>
    <t>776121411</t>
  </si>
  <si>
    <t>Dvousložková penetrace podkladu povlakových podlah</t>
  </si>
  <si>
    <t>863212163</t>
  </si>
  <si>
    <t>10,78*2</t>
  </si>
  <si>
    <t>2,23*2</t>
  </si>
  <si>
    <t>m.č.213c</t>
  </si>
  <si>
    <t>8,39*2</t>
  </si>
  <si>
    <t>m.č.213a+b</t>
  </si>
  <si>
    <t>(2,7+7,56)*2</t>
  </si>
  <si>
    <t>m.č.204 - výměra bude upřesněna (PVC jen v nutném rozsahu)</t>
  </si>
  <si>
    <t>5*2</t>
  </si>
  <si>
    <t>128</t>
  </si>
  <si>
    <t>776141121</t>
  </si>
  <si>
    <t>Vyrovnání podkladu povlakových podlah stěrkou pevnosti 30 MPa tl 2 mm</t>
  </si>
  <si>
    <t>-787957730</t>
  </si>
  <si>
    <t>8,39</t>
  </si>
  <si>
    <t>2,7+7,56</t>
  </si>
  <si>
    <t>129</t>
  </si>
  <si>
    <t>77623111VL</t>
  </si>
  <si>
    <t>Lepení podlah z vinylu disperzním lepidlem vč. soklíku</t>
  </si>
  <si>
    <t>-1393258412</t>
  </si>
  <si>
    <t>130</t>
  </si>
  <si>
    <t>28412111</t>
  </si>
  <si>
    <t>heterogenní akustický zátěžový vinyl, vč. soklíků</t>
  </si>
  <si>
    <t>278562586</t>
  </si>
  <si>
    <t>65,52*1,1</t>
  </si>
  <si>
    <t>(2,7+7,56)*1,1</t>
  </si>
  <si>
    <t>5*1,1</t>
  </si>
  <si>
    <t>131</t>
  </si>
  <si>
    <t>776211211</t>
  </si>
  <si>
    <t>Lepení textilních čtverců vč. soklíků</t>
  </si>
  <si>
    <t>1964618301</t>
  </si>
  <si>
    <t>132</t>
  </si>
  <si>
    <t>69751086</t>
  </si>
  <si>
    <t>koberec 500x500mm, střižená všívaná smyčka, vlákno 100% PA - viz popis hořlavost Bfl S1, vč. soklíků</t>
  </si>
  <si>
    <t>-476732992</t>
  </si>
  <si>
    <t>10,78*1,1</t>
  </si>
  <si>
    <t>133</t>
  </si>
  <si>
    <t>998776202</t>
  </si>
  <si>
    <t>Přesun hmot procentní pro podlahy povlakové v objektech v do 12 m</t>
  </si>
  <si>
    <t>-699752741</t>
  </si>
  <si>
    <t>D19</t>
  </si>
  <si>
    <t>781: Obklady</t>
  </si>
  <si>
    <t>134</t>
  </si>
  <si>
    <t>781474115</t>
  </si>
  <si>
    <t>Montáž obkladů vnitřních keramických hladkých do 25 ks/m2 lepených flexibilním lepidlem</t>
  </si>
  <si>
    <t>1419171765</t>
  </si>
  <si>
    <t>m.č.107</t>
  </si>
  <si>
    <t>(1,95+2,65)*2*2,2</t>
  </si>
  <si>
    <t>(0,925+1,95)*2*2,2</t>
  </si>
  <si>
    <t>(1,5+1,25)*2,2</t>
  </si>
  <si>
    <t>(1,1+1,9)*2*2,2</t>
  </si>
  <si>
    <t>(3,735+2,925)*2*2,2</t>
  </si>
  <si>
    <t>kolem umyvadel</t>
  </si>
  <si>
    <t>m.č.217</t>
  </si>
  <si>
    <t>(1,7+0,5)*1,5</t>
  </si>
  <si>
    <t>m.č.218</t>
  </si>
  <si>
    <t>(0,84+0,6)*1,5</t>
  </si>
  <si>
    <t>m.č.204</t>
  </si>
  <si>
    <t>0,85*1,5</t>
  </si>
  <si>
    <t>135</t>
  </si>
  <si>
    <t>59761039</t>
  </si>
  <si>
    <t>obklad keramický hladký přes 22 do 25ks/m2</t>
  </si>
  <si>
    <t>-210219840</t>
  </si>
  <si>
    <t>83,008*1,1</t>
  </si>
  <si>
    <t>136</t>
  </si>
  <si>
    <t>781495111</t>
  </si>
  <si>
    <t>Penetrace podkladu vnitřních obkladů</t>
  </si>
  <si>
    <t>-178012468</t>
  </si>
  <si>
    <t>137</t>
  </si>
  <si>
    <t>781494511</t>
  </si>
  <si>
    <t>Plastové profily ukončovací a rohové (koutové) lepené flexibilním lepidlem</t>
  </si>
  <si>
    <t>-1822942444</t>
  </si>
  <si>
    <t>(1,95+2,65)*2</t>
  </si>
  <si>
    <t>4*2,2</t>
  </si>
  <si>
    <t>(0,925+1,95)*2+4*2,2</t>
  </si>
  <si>
    <t>(1,5+1,25)*2+4*2,2</t>
  </si>
  <si>
    <t>(1,1+1,9)*2+4*2,2</t>
  </si>
  <si>
    <t>(3,735+2,925)*2+4*2,2</t>
  </si>
  <si>
    <t>(1,7+0,5)+2*1,5</t>
  </si>
  <si>
    <t>(0,84+0,6)+2*1,5</t>
  </si>
  <si>
    <t>2*1,5</t>
  </si>
  <si>
    <t>138</t>
  </si>
  <si>
    <t>998781202</t>
  </si>
  <si>
    <t>Přesun hmot procentní pro obklady keramické v objektech v do 12 m</t>
  </si>
  <si>
    <t>-1751757931</t>
  </si>
  <si>
    <t>D20</t>
  </si>
  <si>
    <t>784: Malby</t>
  </si>
  <si>
    <t>139</t>
  </si>
  <si>
    <t>784181111</t>
  </si>
  <si>
    <t>Základní silikátová jednonásobná penetrace podkladu v místnostech výšky do 3,80m</t>
  </si>
  <si>
    <t>-1862368958</t>
  </si>
  <si>
    <t>140</t>
  </si>
  <si>
    <t>784321031</t>
  </si>
  <si>
    <t>Dvojnásobné silikátové bílé malby v místnosti výšky do 3,80 m</t>
  </si>
  <si>
    <t>-2023555073</t>
  </si>
  <si>
    <t>141</t>
  </si>
  <si>
    <t>784181121</t>
  </si>
  <si>
    <t>Hloubková jednonásobná penetrace podkladu v místnostech výšky do 3,80 m</t>
  </si>
  <si>
    <t>-221918738</t>
  </si>
  <si>
    <t>sádrové omítky</t>
  </si>
  <si>
    <t>štukové omítky</t>
  </si>
  <si>
    <t>m.č.104,106-109,112-117</t>
  </si>
  <si>
    <t>(10,39+6,795)*2*3</t>
  </si>
  <si>
    <t>(2,635+2,45)*2*3</t>
  </si>
  <si>
    <t>(1,25+1,95)*2*3</t>
  </si>
  <si>
    <t>(2,6+1,95)*2*(3-2,2)</t>
  </si>
  <si>
    <t>(0,925+1,95)*2*(3-2,2)</t>
  </si>
  <si>
    <t>(7,45+2,725)*2*3</t>
  </si>
  <si>
    <t>(9,96+4,9)*2*3</t>
  </si>
  <si>
    <t>(3,125+5,685)*2*3</t>
  </si>
  <si>
    <t>(1,83+5,5)*2*3</t>
  </si>
  <si>
    <t>(3,48+2,56)*2*3</t>
  </si>
  <si>
    <t>(2,76+1,2)*2*3</t>
  </si>
  <si>
    <t>(1,5+1,25)*2*(3-2,2)</t>
  </si>
  <si>
    <t>(4,83+2,15)*2*3</t>
  </si>
  <si>
    <t>m.č.202,203,209,211.212,217</t>
  </si>
  <si>
    <t>(2,62+7,75)*2*3</t>
  </si>
  <si>
    <t>-1,985*3</t>
  </si>
  <si>
    <t>(10,005+12,97)*2*3</t>
  </si>
  <si>
    <t>(2,51+1,9)*2*3</t>
  </si>
  <si>
    <t>(1,1+1,9)*2*(3-2,2)</t>
  </si>
  <si>
    <t>(2,925+3,735)*2*(3-2,2)</t>
  </si>
  <si>
    <t>(6,975+10,415)*2*3</t>
  </si>
  <si>
    <t>stropy</t>
  </si>
  <si>
    <t>142</t>
  </si>
  <si>
    <t>784211101</t>
  </si>
  <si>
    <t>Dvojnásobné bílé malby ze směsí za mokra výborně otěruvzdorných v místnostech výšky do 3,80 m</t>
  </si>
  <si>
    <t>852413710</t>
  </si>
  <si>
    <t>D21</t>
  </si>
  <si>
    <t>V01: Průzkumné, geodetické a projektové práce</t>
  </si>
  <si>
    <t>143</t>
  </si>
  <si>
    <t>013254000</t>
  </si>
  <si>
    <t>Dokumentace skutečného provedení stavby</t>
  </si>
  <si>
    <t>599495223</t>
  </si>
  <si>
    <t>D22</t>
  </si>
  <si>
    <t>V04: Inženýrská činnost</t>
  </si>
  <si>
    <t>144</t>
  </si>
  <si>
    <t>043194000</t>
  </si>
  <si>
    <t>Ostatní zkoušky</t>
  </si>
  <si>
    <t>-441276205</t>
  </si>
  <si>
    <t>145</t>
  </si>
  <si>
    <t>044002000</t>
  </si>
  <si>
    <t>Revize</t>
  </si>
  <si>
    <t>-1913986184</t>
  </si>
  <si>
    <t>D24</t>
  </si>
  <si>
    <t>VRN: Vedlejší rozpočtové náklady</t>
  </si>
  <si>
    <t>147</t>
  </si>
  <si>
    <t>07</t>
  </si>
  <si>
    <t>Zařízení staveniště</t>
  </si>
  <si>
    <t>-953204424</t>
  </si>
  <si>
    <t>1-SO01A-1 - Stavební úpravy MŠ - bourání</t>
  </si>
  <si>
    <t>001 - Zemní práce</t>
  </si>
  <si>
    <t>009 - Ostatní konstrukce a práce</t>
  </si>
  <si>
    <t>099 - Přesun hmot HSV</t>
  </si>
  <si>
    <t>711 - Izolace proti vodě a vlhkosti</t>
  </si>
  <si>
    <t>713 - Izolace tepelné</t>
  </si>
  <si>
    <t>722 - Vnitřní vodovod</t>
  </si>
  <si>
    <t>725 - Zařizovací předměty</t>
  </si>
  <si>
    <t>733 - Ústřední vytápění - rozvodné potrubí</t>
  </si>
  <si>
    <t>735 - Ústřední vytápění - otopná tělesa</t>
  </si>
  <si>
    <t>740 - Silnoproud</t>
  </si>
  <si>
    <t>750 - Slaboproud</t>
  </si>
  <si>
    <t>751 - Vzduchotechnika</t>
  </si>
  <si>
    <t>762 - Konstrukce tesařské</t>
  </si>
  <si>
    <t>763 - Konstrukce montované</t>
  </si>
  <si>
    <t>764 - Konstrukce klempířské</t>
  </si>
  <si>
    <t>766 - Konstrukce truhlářské</t>
  </si>
  <si>
    <t>767 - Konstrukce zámečnické</t>
  </si>
  <si>
    <t>771 - Podlahy z dlaždic</t>
  </si>
  <si>
    <t>776 - Podlahy povlakové</t>
  </si>
  <si>
    <t>781 - Obklady</t>
  </si>
  <si>
    <t>784 - Malby</t>
  </si>
  <si>
    <t>001</t>
  </si>
  <si>
    <t>Zemní práce</t>
  </si>
  <si>
    <t>132432201</t>
  </si>
  <si>
    <t>Hloubení rýh do 10 m3 ručně šířky do 2 m v soudržné hornině tř. 5 při překopech inž sítí -vykopaná zemina bude použita na zpětné zásypy</t>
  </si>
  <si>
    <t>848195893</t>
  </si>
  <si>
    <t>v.č. D.1.1.3. (31)......nová trasa kanalizace</t>
  </si>
  <si>
    <t>m.č.103+104 - průměrná hl.700mm</t>
  </si>
  <si>
    <t>11,128*(0,7-0,1)</t>
  </si>
  <si>
    <t>m.č.119 - celková hl.600mm</t>
  </si>
  <si>
    <t>0,6*1,12*(0,6-0,2)</t>
  </si>
  <si>
    <t>m.č.111+115 - celková hl.500mm</t>
  </si>
  <si>
    <t>0,6*0,5*(0,5-0,15)</t>
  </si>
  <si>
    <t>1,5*0,6*(0,5-0,15)</t>
  </si>
  <si>
    <t>009</t>
  </si>
  <si>
    <t>Ostatní konstrukce a práce</t>
  </si>
  <si>
    <t>981011313</t>
  </si>
  <si>
    <t>Demolice budov zděných na MVC podíl konstrukcí do 20 % postupným rozebíráním</t>
  </si>
  <si>
    <t>1650678375</t>
  </si>
  <si>
    <t>v.č.D.2, D.3 - vybourání vč.základových pásů</t>
  </si>
  <si>
    <t>5*4,5*4,93</t>
  </si>
  <si>
    <t>962032231</t>
  </si>
  <si>
    <t>Bourání zdiva z cihel pálených nebo vápenopískových na MV nebo MVC přes 1 m3</t>
  </si>
  <si>
    <t>-1847968420</t>
  </si>
  <si>
    <t>962031133</t>
  </si>
  <si>
    <t>Bourání příček z cihel pálených na MVC tl do 150 mm</t>
  </si>
  <si>
    <t>603995306</t>
  </si>
  <si>
    <t>v.č. D.1.1.3 (2)</t>
  </si>
  <si>
    <t>m.č.104</t>
  </si>
  <si>
    <t>(10,415-0,33)*3,08</t>
  </si>
  <si>
    <t>-2*0,9*1,97-0,8*1,97</t>
  </si>
  <si>
    <t>m.č.114</t>
  </si>
  <si>
    <t>1,2*3,15</t>
  </si>
  <si>
    <t>m.č.111</t>
  </si>
  <si>
    <t>(1,55+0,1+1,4+0,15)*2,2</t>
  </si>
  <si>
    <t>-0,6*1,97</t>
  </si>
  <si>
    <t>1,83*3,08</t>
  </si>
  <si>
    <t>962031132</t>
  </si>
  <si>
    <t>Bourání příček z cihel pálených na MVC tl do 100 mm</t>
  </si>
  <si>
    <t>1263493263</t>
  </si>
  <si>
    <t>0,86*2,2</t>
  </si>
  <si>
    <t>962032314</t>
  </si>
  <si>
    <t>Bourání pilířů cihelných z dutých nebo plných cihel pálených i nepálených na jakoukoli maltu</t>
  </si>
  <si>
    <t>-1276415971</t>
  </si>
  <si>
    <t>v.č. D.1.1.3 (3)</t>
  </si>
  <si>
    <t>1,355*0,7*3,07</t>
  </si>
  <si>
    <t>964073211</t>
  </si>
  <si>
    <t>Vybourání válcovaných nosníků ze zdiva cihelného dl do 4 m hmotnosti 10 kg/m</t>
  </si>
  <si>
    <t>-2094801502</t>
  </si>
  <si>
    <t>I 100......8,34 kg/mb</t>
  </si>
  <si>
    <t>1,7*5*8,34*0,001</t>
  </si>
  <si>
    <t>1,8*5*8,34*0,001</t>
  </si>
  <si>
    <t>v.č.D.1.1.4</t>
  </si>
  <si>
    <t>2,27*2*8,34*0,001</t>
  </si>
  <si>
    <t>971033651</t>
  </si>
  <si>
    <t>Vybourání otvorů ve zdivu cihelném pl do 4 m2 na MVC nebo MV tl do 600 mm</t>
  </si>
  <si>
    <t>506444489</t>
  </si>
  <si>
    <t>v.č. D.1.1.3 (4)</t>
  </si>
  <si>
    <t>0,9*2,1*0,495</t>
  </si>
  <si>
    <t>1,1*2,1*0,495</t>
  </si>
  <si>
    <t>2,145*3,02</t>
  </si>
  <si>
    <t>971033681</t>
  </si>
  <si>
    <t>Vybourání otvorů ve zdivu cihelném pl do 4 m2 na MVC nebo MV tl do 900 mm</t>
  </si>
  <si>
    <t>-1080708738</t>
  </si>
  <si>
    <t>0,875*2,1*0,63</t>
  </si>
  <si>
    <t>v.č.D.1.1.4 (4)</t>
  </si>
  <si>
    <t>m.č.203-204</t>
  </si>
  <si>
    <t>0,9*2,1*0,63</t>
  </si>
  <si>
    <t>1,15*2,1*0,63</t>
  </si>
  <si>
    <t>971033641</t>
  </si>
  <si>
    <t>Vybourání otvorů ve zdivu cihelném pl do 4 m2 na MVC nebo MV tl do 300 mm</t>
  </si>
  <si>
    <t>2014945930</t>
  </si>
  <si>
    <t>0,88*2,1*0,25</t>
  </si>
  <si>
    <t>967031733</t>
  </si>
  <si>
    <t>Přisekání plošné zdiva z cihel pálených na MV nebo MVC tl do 150 mm</t>
  </si>
  <si>
    <t>534899198</t>
  </si>
  <si>
    <t>v.č. D.1.1.3 (5)</t>
  </si>
  <si>
    <t>0,1*2*1,97</t>
  </si>
  <si>
    <t>967031734VL</t>
  </si>
  <si>
    <t>Přisekání plošné zdiva z cihel pálených na MV nebo MVC - zvětšení otvorů</t>
  </si>
  <si>
    <t>-1211550883</t>
  </si>
  <si>
    <t>972054691</t>
  </si>
  <si>
    <t>Vybourání otvorů v ŽB stropech nebo klenbách pl do 4 m2 tl přes 80 mm</t>
  </si>
  <si>
    <t>-664330525</t>
  </si>
  <si>
    <t>v.č. D.1.1.3 (7)</t>
  </si>
  <si>
    <t>2,7*0,25</t>
  </si>
  <si>
    <t>968062376</t>
  </si>
  <si>
    <t>Vybourání dřevěných rámů oken zdvojených včetně křídel pl do 4 m2</t>
  </si>
  <si>
    <t>-1646540837</t>
  </si>
  <si>
    <t>v.č. D.1.1.3 (9)</t>
  </si>
  <si>
    <t>2,06*1,46</t>
  </si>
  <si>
    <t>2,04*1,46</t>
  </si>
  <si>
    <t>v.č.D.1.1.4 (9)</t>
  </si>
  <si>
    <t>1,2*1,42</t>
  </si>
  <si>
    <t>2,06*1,42</t>
  </si>
  <si>
    <t>2,04*1,42</t>
  </si>
  <si>
    <t>968062374</t>
  </si>
  <si>
    <t>Vybourání dřevěných rámů oken zdvojených včetně křídel pl do 1 m2</t>
  </si>
  <si>
    <t>-2020668460</t>
  </si>
  <si>
    <t>0,6*0,6*2</t>
  </si>
  <si>
    <t>0,9*1,4</t>
  </si>
  <si>
    <t>968062456</t>
  </si>
  <si>
    <t>Vybourání dřevěných dveřních zárubní pl přes 2 m2</t>
  </si>
  <si>
    <t>34814758</t>
  </si>
  <si>
    <t>v.č. D.1.1.3 (10a)</t>
  </si>
  <si>
    <t>m.č.101</t>
  </si>
  <si>
    <t>1+1</t>
  </si>
  <si>
    <t>968062455</t>
  </si>
  <si>
    <t>Vybourání dřevěných dveřních zárubní pl do 2 m2</t>
  </si>
  <si>
    <t>1232641159</t>
  </si>
  <si>
    <t>0,9*1,97*2</t>
  </si>
  <si>
    <t>0,8*1,97</t>
  </si>
  <si>
    <t>0,6*1,97</t>
  </si>
  <si>
    <t>0,9*1,97</t>
  </si>
  <si>
    <t>0,6*1,97*2</t>
  </si>
  <si>
    <t>m.č.113</t>
  </si>
  <si>
    <t>v.č.D.1.1.4 (10a)</t>
  </si>
  <si>
    <t>962081141</t>
  </si>
  <si>
    <t>Bourání příček ze skleněných tvárnic tl do 150 mm</t>
  </si>
  <si>
    <t>-1604935020</t>
  </si>
  <si>
    <t>v.č.D.1.1.3  luxfery</t>
  </si>
  <si>
    <t>3,6*0,6*2</t>
  </si>
  <si>
    <t>96806224VL</t>
  </si>
  <si>
    <t>Vybourání dřevěných rámů oken  nadsvětlík</t>
  </si>
  <si>
    <t>-812624153</t>
  </si>
  <si>
    <t>v.č.D.1.1.3 - nadsvětlík</t>
  </si>
  <si>
    <t>1,8*0,8</t>
  </si>
  <si>
    <t>968062245VL</t>
  </si>
  <si>
    <t>Vybourání dřevěných rámů oken - výdejní okno pl do 2m2</t>
  </si>
  <si>
    <t>1957484883</t>
  </si>
  <si>
    <t>v.č.D.1.1.3 (13)</t>
  </si>
  <si>
    <t>v.č.D.1.1.4 (13)</t>
  </si>
  <si>
    <t>1,05*1,2</t>
  </si>
  <si>
    <t>968062246VL</t>
  </si>
  <si>
    <t>Vybourání dřevěných rámů oken - výdejní okno pl do 4 m2</t>
  </si>
  <si>
    <t>1424949080</t>
  </si>
  <si>
    <t>978013191</t>
  </si>
  <si>
    <t>Otlučení (osekání) vnitřní vápenné nebo vápenocementové omítky stěn v rozsahu do 100 %</t>
  </si>
  <si>
    <t>-283070314</t>
  </si>
  <si>
    <t>v.č. D.1.1.3 (12)</t>
  </si>
  <si>
    <t>(1,82+2*0,8+0,5)*2</t>
  </si>
  <si>
    <t>-1,82*2,2</t>
  </si>
  <si>
    <t>(10,415+6,82+1+0,15)*2</t>
  </si>
  <si>
    <t>(6,99*2+10,45)*2,1</t>
  </si>
  <si>
    <t>(3,9+0,15)*2*1,8</t>
  </si>
  <si>
    <t>(3,2+0,15+1,7+3+6)*2,1</t>
  </si>
  <si>
    <t>-0,9*1,97-2,08*0,73-1,1*2,2-2,14*1,2-0,98*1,2</t>
  </si>
  <si>
    <t>(3,225+0,4)*2</t>
  </si>
  <si>
    <t>96504511VL</t>
  </si>
  <si>
    <t>Bourání nivelační stěrky tl. do 5mm</t>
  </si>
  <si>
    <t>-213723574</t>
  </si>
  <si>
    <t>v.č. D.1.1.3 (6)....PD3.......odstranění stěrky tl.3mm</t>
  </si>
  <si>
    <t>m.č.101,103 a 104</t>
  </si>
  <si>
    <t>5,61+19,37+50,01</t>
  </si>
  <si>
    <t>v.č.D.1.1.4 (6)</t>
  </si>
  <si>
    <t>6,6</t>
  </si>
  <si>
    <t>965041341</t>
  </si>
  <si>
    <t>Bourání mazanin škvárobetonových tl do 100 mm pl přes 4 m2</t>
  </si>
  <si>
    <t>774462645</t>
  </si>
  <si>
    <t>v.č. D.1.1.3 (6)....PD3.</t>
  </si>
  <si>
    <t>(5,61+19,37+50,01)*0,046</t>
  </si>
  <si>
    <t>978019391</t>
  </si>
  <si>
    <t>Otlučení (osekání) vnější vápenné nebo vápenocementové omítky stupně členitosti 3 až 5 do 100%</t>
  </si>
  <si>
    <t>-1941917832</t>
  </si>
  <si>
    <t>v.č. D.1.1.3 (14)</t>
  </si>
  <si>
    <t>pohled severní</t>
  </si>
  <si>
    <t>8,28*6,1</t>
  </si>
  <si>
    <t>2,4*5,2</t>
  </si>
  <si>
    <t>-1,82*2,2-1,3*2,35</t>
  </si>
  <si>
    <t>965041331</t>
  </si>
  <si>
    <t>Bourání mazanin škvárobetonových tl do 100 mm pl do 4 m2</t>
  </si>
  <si>
    <t>-576716329</t>
  </si>
  <si>
    <t>973031151</t>
  </si>
  <si>
    <t>Vysekání výklenků ve zdivu cihelném na MV nebo MVC pl přes 0,25 m2</t>
  </si>
  <si>
    <t>-784743343</t>
  </si>
  <si>
    <t>v.č.D.1.1.4 (8)</t>
  </si>
  <si>
    <t>1*0,45*2,1</t>
  </si>
  <si>
    <t>965046111</t>
  </si>
  <si>
    <t>Broušení stávajících betonových podlah úběr do 3 mm</t>
  </si>
  <si>
    <t>1311326944</t>
  </si>
  <si>
    <t>v.č.D.1.1.4   (6)</t>
  </si>
  <si>
    <t>m.č.209.....PD 8....zbroušeno o 17mm</t>
  </si>
  <si>
    <t>38,41*6</t>
  </si>
  <si>
    <t>965082933</t>
  </si>
  <si>
    <t>Odstranění násypů pod podlahami tl do 200 mm pl přes 2 m2</t>
  </si>
  <si>
    <t>-1952351914</t>
  </si>
  <si>
    <t>v.č.D.1.1.4 (6)....předpokládaný násyp tl.105mm</t>
  </si>
  <si>
    <t>6,6*0,105</t>
  </si>
  <si>
    <t>978013121</t>
  </si>
  <si>
    <t>Otlučení (osekání) vnitřní vápenné nebo vápenocementové omítky stěn v rozsahu do 10 %</t>
  </si>
  <si>
    <t>-1519187257</t>
  </si>
  <si>
    <t>v.č.D.1.1.4 (12) - předpokládaná výška stropu 3,2m</t>
  </si>
  <si>
    <t>(3,975+1,97)*2*3,2</t>
  </si>
  <si>
    <t>(7,76+4,95)*2*3,2</t>
  </si>
  <si>
    <t>(1,97+13)*2*3,2</t>
  </si>
  <si>
    <t>-1,985*3,2</t>
  </si>
  <si>
    <t>91312111VL</t>
  </si>
  <si>
    <t>Demontáž dopravní značky na fasádě a zpětná montáž</t>
  </si>
  <si>
    <t>-1240041813</t>
  </si>
  <si>
    <t>099</t>
  </si>
  <si>
    <t>Přesun hmot HSV</t>
  </si>
  <si>
    <t>997002611</t>
  </si>
  <si>
    <t>Nakládání suti a vybouraných hmot</t>
  </si>
  <si>
    <t>672597833</t>
  </si>
  <si>
    <t>997002511</t>
  </si>
  <si>
    <t>Vodorovné přemístění suti a vybouraných hmot bez naložení ale se složením a urovnáním do 1 km</t>
  </si>
  <si>
    <t>-971787849</t>
  </si>
  <si>
    <t>997002519</t>
  </si>
  <si>
    <t>Příplatek ZKD 1 km přemístění suti a vybouraných hmot</t>
  </si>
  <si>
    <t>767284378</t>
  </si>
  <si>
    <t>celkem do 15 km</t>
  </si>
  <si>
    <t>170,575*14</t>
  </si>
  <si>
    <t>997013152</t>
  </si>
  <si>
    <t>Vnitrostaveništní doprava suti a vybouraných hmot pro budovy v do 9 m s omezením mechanizace</t>
  </si>
  <si>
    <t>112141015</t>
  </si>
  <si>
    <t>997013801</t>
  </si>
  <si>
    <t>Poplatek za uložení na skládce (skládkovné) stavebního odpadu betonového kód odpadu 170 101</t>
  </si>
  <si>
    <t>-1104553620</t>
  </si>
  <si>
    <t>997013803</t>
  </si>
  <si>
    <t>Poplatek za uložení na skládce (skládkovné) stavebního odpadu cihelného kód odpadu 170 102</t>
  </si>
  <si>
    <t>1893542041</t>
  </si>
  <si>
    <t>997013807</t>
  </si>
  <si>
    <t>Poplatek za uložení na skládce (skládkovné) stavebního odpadu keramického kód odpadu 170 103</t>
  </si>
  <si>
    <t>1516254274</t>
  </si>
  <si>
    <t>997013811</t>
  </si>
  <si>
    <t>Poplatek za uložení na skládce (skládkovné) stavebního odpadu dřevěného kód odpadu 170 201</t>
  </si>
  <si>
    <t>-1160306806</t>
  </si>
  <si>
    <t>997013814</t>
  </si>
  <si>
    <t>Poplatek za uložení na skládce (skládkovné) stavebního odpadu izolací kód odpadu 170 604</t>
  </si>
  <si>
    <t>1663788862</t>
  </si>
  <si>
    <t>997013812</t>
  </si>
  <si>
    <t>Poplatek za uložení na skládce (skládkovné) stavebního odpadu na bázi sádry kód odpadu 170 802</t>
  </si>
  <si>
    <t>-1546015440</t>
  </si>
  <si>
    <t>997013831</t>
  </si>
  <si>
    <t>Poplatek za uložení na skládce (skládkovné) stavebního odpadu směsného kód odpadu 170 904</t>
  </si>
  <si>
    <t>149795340</t>
  </si>
  <si>
    <t>711</t>
  </si>
  <si>
    <t>Izolace proti vodě a vlhkosti</t>
  </si>
  <si>
    <t>711131811</t>
  </si>
  <si>
    <t>Odstranění izolace proti zemní vlhkosti vodorovné</t>
  </si>
  <si>
    <t>1854218029</t>
  </si>
  <si>
    <t>m.č.103+104</t>
  </si>
  <si>
    <t>11,128</t>
  </si>
  <si>
    <t>m.č.119 - hl.600mm</t>
  </si>
  <si>
    <t>0,6*1,12</t>
  </si>
  <si>
    <t>m.č.111+115</t>
  </si>
  <si>
    <t>0,6*0,5</t>
  </si>
  <si>
    <t>1,5*0,6</t>
  </si>
  <si>
    <t>998711201</t>
  </si>
  <si>
    <t>Přesun hmot procentní pro izolace proti vodě, vlhkosti a plynům v objektech v do 6 m</t>
  </si>
  <si>
    <t>-948617582</t>
  </si>
  <si>
    <t>713</t>
  </si>
  <si>
    <t>Izolace tepelné</t>
  </si>
  <si>
    <t>713120821</t>
  </si>
  <si>
    <t>Odstranění tepelné izolace podlah volně kladené z polystyrenu tl do 100 mm</t>
  </si>
  <si>
    <t>-1722026614</t>
  </si>
  <si>
    <t>998713201</t>
  </si>
  <si>
    <t>Přesun hmot procentní pro izolace tepelné v objektech v do 6 m</t>
  </si>
  <si>
    <t>-1065200975</t>
  </si>
  <si>
    <t>722</t>
  </si>
  <si>
    <t>Vnitřní vodovod</t>
  </si>
  <si>
    <t>72225013VL</t>
  </si>
  <si>
    <t>Demontáž - hydrantový systém s tvarově stálou hadicí D 25 x 30 m celoplechový</t>
  </si>
  <si>
    <t>-519619305</t>
  </si>
  <si>
    <t>v.č. D.1.1.3. (25)</t>
  </si>
  <si>
    <t>998722201</t>
  </si>
  <si>
    <t>Přesun hmot procentní pro vnitřní vodovod v objektech v do 6 m</t>
  </si>
  <si>
    <t>-1694221103</t>
  </si>
  <si>
    <t>725</t>
  </si>
  <si>
    <t>Zařizovací předměty</t>
  </si>
  <si>
    <t>725110811</t>
  </si>
  <si>
    <t>Demontáž klozetů splachovací s nádrží</t>
  </si>
  <si>
    <t>-1850840869</t>
  </si>
  <si>
    <t>v.č. D.1.1.3. (29)</t>
  </si>
  <si>
    <t>725210821</t>
  </si>
  <si>
    <t>Demontáž umyvadel bez výtokových armatur</t>
  </si>
  <si>
    <t>268824400</t>
  </si>
  <si>
    <t>v.č.D.1.1.4 (26)</t>
  </si>
  <si>
    <t>72570681VL</t>
  </si>
  <si>
    <t>Demontáž venkovního pítka</t>
  </si>
  <si>
    <t>-1869894845</t>
  </si>
  <si>
    <t>998725201</t>
  </si>
  <si>
    <t>Přesun hmot procentní pro zařizovací předměty v objektech v do 6 m</t>
  </si>
  <si>
    <t>1983021471</t>
  </si>
  <si>
    <t>733</t>
  </si>
  <si>
    <t>Ústřední vytápění - rozvodné potrubí</t>
  </si>
  <si>
    <t>733110806</t>
  </si>
  <si>
    <t>Demontáž potrubí ocelového závitového do DN 32</t>
  </si>
  <si>
    <t>-1134459847</t>
  </si>
  <si>
    <t>v.č. D.1.1.3. (28) ....předpoklad</t>
  </si>
  <si>
    <t>4*3,2</t>
  </si>
  <si>
    <t>2*3,2</t>
  </si>
  <si>
    <t>v.č.D.1.1.4 (25).....předpoklad</t>
  </si>
  <si>
    <t>3*2*3,3</t>
  </si>
  <si>
    <t>2*3,3</t>
  </si>
  <si>
    <t>998733201</t>
  </si>
  <si>
    <t>Přesun hmot procentní pro rozvody potrubí v objektech v do 6 m</t>
  </si>
  <si>
    <t>-1300708822</t>
  </si>
  <si>
    <t>735</t>
  </si>
  <si>
    <t>Ústřední vytápění - otopná tělesa</t>
  </si>
  <si>
    <t>73515182VL</t>
  </si>
  <si>
    <t>Demontáž otopného tělesa</t>
  </si>
  <si>
    <t>-600551467</t>
  </si>
  <si>
    <t>v.č.D.1.1.3 (11)</t>
  </si>
  <si>
    <t>m.č.109</t>
  </si>
  <si>
    <t>v.č.D.1.1.4 (11)</t>
  </si>
  <si>
    <t>m.č.213</t>
  </si>
  <si>
    <t>998735201</t>
  </si>
  <si>
    <t>Přesun hmot procentní pro otopná tělesa v objektech v do 6 m</t>
  </si>
  <si>
    <t>764874371</t>
  </si>
  <si>
    <t>740</t>
  </si>
  <si>
    <t>74142000VL</t>
  </si>
  <si>
    <t>Demontáž drát nebo lano hromosvodné svodové</t>
  </si>
  <si>
    <t>-727404664</t>
  </si>
  <si>
    <t>74137580VL</t>
  </si>
  <si>
    <t>Demontáž svítidla venkovního</t>
  </si>
  <si>
    <t>373844406</t>
  </si>
  <si>
    <t>750</t>
  </si>
  <si>
    <t>Slaboproud</t>
  </si>
  <si>
    <t>74223000VL</t>
  </si>
  <si>
    <t>Demontáž venkovní kamery</t>
  </si>
  <si>
    <t>1740125465</t>
  </si>
  <si>
    <t>751</t>
  </si>
  <si>
    <t>75139889VL</t>
  </si>
  <si>
    <t>Demontáž ovládání VZT jednotky (26)</t>
  </si>
  <si>
    <t>1899905880</t>
  </si>
  <si>
    <t>751398825</t>
  </si>
  <si>
    <t>Demontáž větrací mřížky stěnové přes průřez 0,200 m2</t>
  </si>
  <si>
    <t>-1216831755</t>
  </si>
  <si>
    <t>762</t>
  </si>
  <si>
    <t>Konstrukce tesařské</t>
  </si>
  <si>
    <t>762522811</t>
  </si>
  <si>
    <t>Demontáž podlah s polštáři z prken tloušťky do 32 mm</t>
  </si>
  <si>
    <t>1552967708</t>
  </si>
  <si>
    <t>m.č.212.....PD7</t>
  </si>
  <si>
    <t>8,25</t>
  </si>
  <si>
    <t xml:space="preserve">m.č.211 </t>
  </si>
  <si>
    <t>998762201</t>
  </si>
  <si>
    <t>Přesun hmot procentní pro kce tesařské v objektech v do 6 m</t>
  </si>
  <si>
    <t>-985884046</t>
  </si>
  <si>
    <t>763</t>
  </si>
  <si>
    <t>Konstrukce montované</t>
  </si>
  <si>
    <t>763121821</t>
  </si>
  <si>
    <t>Demontáž SDK předsazené, šachtové stěny s nosnou kcí se zdvojeným CW profilem opláštění jednoduché</t>
  </si>
  <si>
    <t>-123799856</t>
  </si>
  <si>
    <t>v.č. D.1.1.3 - (27) předsazená SDK stěna</t>
  </si>
  <si>
    <t>8,3*1,37</t>
  </si>
  <si>
    <t>763135812</t>
  </si>
  <si>
    <t>Demontáž podhledu sádrokartonového kazetového na roštu</t>
  </si>
  <si>
    <t>1221497774</t>
  </si>
  <si>
    <t>v.č. D.1.1.3. -kazetový SDK podhled</t>
  </si>
  <si>
    <t>8,41</t>
  </si>
  <si>
    <t>7,16</t>
  </si>
  <si>
    <t>4,34*1,83</t>
  </si>
  <si>
    <t>m.č.105</t>
  </si>
  <si>
    <t>2,725*1,83</t>
  </si>
  <si>
    <t>v.č.D.1.1.4 - kazetový SDK podhled</t>
  </si>
  <si>
    <t>38,41</t>
  </si>
  <si>
    <t>998763201</t>
  </si>
  <si>
    <t>Přesun hmot procentní pro dřevostavby v objektech v do 12 m</t>
  </si>
  <si>
    <t>666253033</t>
  </si>
  <si>
    <t>764</t>
  </si>
  <si>
    <t>Konstrukce klempířské</t>
  </si>
  <si>
    <t>764002812</t>
  </si>
  <si>
    <t>Demontáž okapového plechu do suti v krytině skládané</t>
  </si>
  <si>
    <t>1722900628</t>
  </si>
  <si>
    <t>v.č.D.1.1.3 (23)</t>
  </si>
  <si>
    <t>východní strana</t>
  </si>
  <si>
    <t>19,365+0,25+2,05</t>
  </si>
  <si>
    <t>západní strana</t>
  </si>
  <si>
    <t>17,72+2,05+0,5</t>
  </si>
  <si>
    <t>severní strana</t>
  </si>
  <si>
    <t>21,84+0,7*2</t>
  </si>
  <si>
    <t>jižní strana</t>
  </si>
  <si>
    <t>21,84</t>
  </si>
  <si>
    <t>764002831</t>
  </si>
  <si>
    <t>Demontáž sněhového zachytávače do suti</t>
  </si>
  <si>
    <t>141916718</t>
  </si>
  <si>
    <t>764002851</t>
  </si>
  <si>
    <t>Demontáž oplechování parapetů do suti</t>
  </si>
  <si>
    <t>1967978575</t>
  </si>
  <si>
    <t>6,855</t>
  </si>
  <si>
    <t>0,6*2+0,9+2,08</t>
  </si>
  <si>
    <t>1,16*2+2,06+2,04</t>
  </si>
  <si>
    <t>1,16*2+2,06+2,04+1,2</t>
  </si>
  <si>
    <t>1,7*4</t>
  </si>
  <si>
    <t>764004801</t>
  </si>
  <si>
    <t>Demontáž podokapního žlabu do suti</t>
  </si>
  <si>
    <t>-1442486602</t>
  </si>
  <si>
    <t>764004861</t>
  </si>
  <si>
    <t>Demontáž svodu do suti</t>
  </si>
  <si>
    <t>415105794</t>
  </si>
  <si>
    <t>v.č. D.1.1.3 (23)</t>
  </si>
  <si>
    <t>pohled východní</t>
  </si>
  <si>
    <t>6,5+7,4</t>
  </si>
  <si>
    <t>pohled západní</t>
  </si>
  <si>
    <t>7,4+7,2</t>
  </si>
  <si>
    <t>7,2</t>
  </si>
  <si>
    <t>764002861</t>
  </si>
  <si>
    <t>Demontáž oplechování říms a ozdobných prvků do suti - oplechování soklu</t>
  </si>
  <si>
    <t>385136330</t>
  </si>
  <si>
    <t>998764201</t>
  </si>
  <si>
    <t>Přesun hmot procentní pro konstrukce klempířské v objektech v do 6 m</t>
  </si>
  <si>
    <t>1032831822</t>
  </si>
  <si>
    <t>766</t>
  </si>
  <si>
    <t>Konstrukce truhlářské</t>
  </si>
  <si>
    <t>76644182VL</t>
  </si>
  <si>
    <t>Demontáž parapetních desek dřevěných nebo plastových šířky do 30 cm délky přes 1,0 m</t>
  </si>
  <si>
    <t>327311676</t>
  </si>
  <si>
    <t>v.č. D.1.1.3 (9)......dl.4,15m</t>
  </si>
  <si>
    <t>766441811</t>
  </si>
  <si>
    <t>Demontáž parapetních desek dřevěných nebo plastových šířky do 30 cm délky do 1,0 m</t>
  </si>
  <si>
    <t>-932281629</t>
  </si>
  <si>
    <t>v.č.D.1.1.3 (9)</t>
  </si>
  <si>
    <t>766441821</t>
  </si>
  <si>
    <t>-1953378400</t>
  </si>
  <si>
    <t>766691915</t>
  </si>
  <si>
    <t>Vyvěšení nebo zavěšení dřevěných křídel dveří pl přes 2 m2</t>
  </si>
  <si>
    <t>394114008</t>
  </si>
  <si>
    <t>766691914</t>
  </si>
  <si>
    <t>Vyvěšení nebo zavěšení dřevěných křídel dveří pl do 2 m2</t>
  </si>
  <si>
    <t>-2143766540</t>
  </si>
  <si>
    <t>v.č. D.1.1.3 (10b)</t>
  </si>
  <si>
    <t>m.č.119</t>
  </si>
  <si>
    <t>v.č.D.1.1.4 (10b)</t>
  </si>
  <si>
    <t>766411811</t>
  </si>
  <si>
    <t>Demontáž truhlářského obložení stěn z panelů plochy do 1,5 m2</t>
  </si>
  <si>
    <t>-355566672</t>
  </si>
  <si>
    <t>v.č. D.1.1.3 (15)</t>
  </si>
  <si>
    <t xml:space="preserve">m.č.103 </t>
  </si>
  <si>
    <t>(10,415+1,8)*1,1</t>
  </si>
  <si>
    <t>4,34*1,1</t>
  </si>
  <si>
    <t>v.č.D.1.1.3 (17) - provětrávaný sokl</t>
  </si>
  <si>
    <t>10,9*(1,15+0,5)/2</t>
  </si>
  <si>
    <t>8,465*(1,8+1,4)/2</t>
  </si>
  <si>
    <t>4,15*0,6</t>
  </si>
  <si>
    <t>(19,72-4,15)*(2+1)/2</t>
  </si>
  <si>
    <t>(11,1+0,7)*0,6</t>
  </si>
  <si>
    <t>(21,84-11,1)*(1,9+1,2)/2</t>
  </si>
  <si>
    <t>v.č.D.1.1.4 (15)</t>
  </si>
  <si>
    <t>m.č.203+schodiště</t>
  </si>
  <si>
    <t>(1,97+13)*2*1,1</t>
  </si>
  <si>
    <t>-0,9*1,1-0,8*1,1*3-0,6*1,1*3-1,985*1,1</t>
  </si>
  <si>
    <t>(7,765+2,62)*2*1,1</t>
  </si>
  <si>
    <t>-1,985*1,1-0,9*1,1*3</t>
  </si>
  <si>
    <t>766411822</t>
  </si>
  <si>
    <t>Demontáž truhlářského obložení stěn podkladových roštů</t>
  </si>
  <si>
    <t>-2018285505</t>
  </si>
  <si>
    <t>m.č.103</t>
  </si>
  <si>
    <t>766825821</t>
  </si>
  <si>
    <t>Demontáž truhlářských vestavěných skříní dvoukřídlových</t>
  </si>
  <si>
    <t>1309891121</t>
  </si>
  <si>
    <t>v.č.D.1.1.4 (27)</t>
  </si>
  <si>
    <t>m.č.213+214</t>
  </si>
  <si>
    <t>998766201</t>
  </si>
  <si>
    <t>Přesun hmot procentní pro konstrukce truhlářské v objektech v do 6 m</t>
  </si>
  <si>
    <t>-1784184517</t>
  </si>
  <si>
    <t>767</t>
  </si>
  <si>
    <t>Konstrukce zámečnické</t>
  </si>
  <si>
    <t>76799680VL</t>
  </si>
  <si>
    <t>Zkrácení ztužujících pásovin ve spárách</t>
  </si>
  <si>
    <t>-1620737042</t>
  </si>
  <si>
    <t>v.č. D.1.1.3.</t>
  </si>
  <si>
    <t>767661811</t>
  </si>
  <si>
    <t>Demontáž mříží pevných nebo otevíravých</t>
  </si>
  <si>
    <t>1640954795</t>
  </si>
  <si>
    <t>okenní</t>
  </si>
  <si>
    <t>venkovní podlahová mříž (24)</t>
  </si>
  <si>
    <t>8,6*0,9</t>
  </si>
  <si>
    <t>998767201</t>
  </si>
  <si>
    <t>Přesun hmot procentní pro zámečnické konstrukce v objektech v do 6 m</t>
  </si>
  <si>
    <t>-1291182936</t>
  </si>
  <si>
    <t>771</t>
  </si>
  <si>
    <t>Podlahy z dlaždic</t>
  </si>
  <si>
    <t>771571810</t>
  </si>
  <si>
    <t>Demontáž podlah z dlaždic keramických kladených do malty vč. soklíků</t>
  </si>
  <si>
    <t>-1363929849</t>
  </si>
  <si>
    <t>v.č. D.1.1.3 (6)....PD3</t>
  </si>
  <si>
    <t>5,61+19,37+50,14</t>
  </si>
  <si>
    <t>v.č. D.1.1.3 (6)....PD4</t>
  </si>
  <si>
    <t>48,27</t>
  </si>
  <si>
    <t>v.č. D.1.1.3 (6)....PD5</t>
  </si>
  <si>
    <t>m.č.108-111, 114 a 115</t>
  </si>
  <si>
    <t>(5,9+13,97+2,62)*2</t>
  </si>
  <si>
    <t>(1,65+8,91)*2</t>
  </si>
  <si>
    <t>17,61</t>
  </si>
  <si>
    <t>998771201</t>
  </si>
  <si>
    <t>Přesun hmot procentní pro podlahy z dlaždic v objektech v do 6 m</t>
  </si>
  <si>
    <t>-276413915</t>
  </si>
  <si>
    <t>776</t>
  </si>
  <si>
    <t>Podlahy povlakové</t>
  </si>
  <si>
    <t>776201812</t>
  </si>
  <si>
    <t>Demontáž lepených povlakových podlah s podložkou ručně</t>
  </si>
  <si>
    <t>57126431</t>
  </si>
  <si>
    <t>v.č. D.1.1.3 (6)....PD6</t>
  </si>
  <si>
    <t>m.č.212......PD7</t>
  </si>
  <si>
    <t>m.č.209....PD 8</t>
  </si>
  <si>
    <t>776201814</t>
  </si>
  <si>
    <t>Demontáž textilních podlahovin volně položených podlepených páskou</t>
  </si>
  <si>
    <t>292416699</t>
  </si>
  <si>
    <t>v.č. D.1.1.3 (6)</t>
  </si>
  <si>
    <t>998776201</t>
  </si>
  <si>
    <t>Přesun hmot procentní pro podlahy povlakové v objektech v do 6 m</t>
  </si>
  <si>
    <t>-1115543877</t>
  </si>
  <si>
    <t>781</t>
  </si>
  <si>
    <t>Obklady</t>
  </si>
  <si>
    <t>781471810</t>
  </si>
  <si>
    <t>Demontáž obkladů z obkladaček keramických kladených do malty</t>
  </si>
  <si>
    <t>207382201</t>
  </si>
  <si>
    <t>v.č.D.1.1.3 (16)</t>
  </si>
  <si>
    <t>1,2*1,8</t>
  </si>
  <si>
    <t>0,875*2,1</t>
  </si>
  <si>
    <t>(1,2+1,1)*2*1,8</t>
  </si>
  <si>
    <t>-0,6*1,8</t>
  </si>
  <si>
    <t>(1,55+0,86)*2*1,8</t>
  </si>
  <si>
    <t>(1,4+0,86)*2*1,5</t>
  </si>
  <si>
    <t>-0,6*1,5</t>
  </si>
  <si>
    <t>1,2*1,5</t>
  </si>
  <si>
    <t>v.č.D.1.1.4 (16)</t>
  </si>
  <si>
    <t>(3,505+1,97)*2*2,1</t>
  </si>
  <si>
    <t>-(0,6+0,8)*1,97</t>
  </si>
  <si>
    <t>998781201</t>
  </si>
  <si>
    <t>Přesun hmot procentní pro obklady keramické v objektech v do 6 m</t>
  </si>
  <si>
    <t>893904398</t>
  </si>
  <si>
    <t>784</t>
  </si>
  <si>
    <t>Malby</t>
  </si>
  <si>
    <t>784121001</t>
  </si>
  <si>
    <t>Oškrabání malby v mísnostech výšky do 3,80 m</t>
  </si>
  <si>
    <t>929836673</t>
  </si>
  <si>
    <t>1-SO01B - Přístavba mateřské školy</t>
  </si>
  <si>
    <t>D2 - 001: Zemní práce</t>
  </si>
  <si>
    <t>D3 - 002: Základy</t>
  </si>
  <si>
    <t>D4 - 003: Svislé konstrukce</t>
  </si>
  <si>
    <t>D5 - 004: Vodorovné konstrukce</t>
  </si>
  <si>
    <t>D6 - 005: Komunikace</t>
  </si>
  <si>
    <t>D7 - 006: Úpravy povrchu</t>
  </si>
  <si>
    <t>D8 - 008: Vedení dálková a přípojná</t>
  </si>
  <si>
    <t>D9 - 009: Ostatní konstrukce a práce</t>
  </si>
  <si>
    <t>D10 - 099: Přesun hmot HSV</t>
  </si>
  <si>
    <t>D11 - 711: Izolace proti vodě a vlhkosti</t>
  </si>
  <si>
    <t>D12 - 712: Povlakové krytiny</t>
  </si>
  <si>
    <t>D13 - 713: Izolace tepelné</t>
  </si>
  <si>
    <t>D14 - 721: Vnitřní kanalizace</t>
  </si>
  <si>
    <t>D15 - 725: Zařizovací předměty</t>
  </si>
  <si>
    <t>D16 - 735: Ústřední vytápění - otopná tělesa</t>
  </si>
  <si>
    <t>D17 - 762: Konstrukce tesařské</t>
  </si>
  <si>
    <t>D18 - 763: Konstrukce montované</t>
  </si>
  <si>
    <t>D19 - 764: Konstrukce klempířské</t>
  </si>
  <si>
    <t>D20 - 766: Konstrukce truhlářské</t>
  </si>
  <si>
    <t>D21 - 767: Konstrukce zámečnické</t>
  </si>
  <si>
    <t>D22 - 771: Podlahy z dlaždic</t>
  </si>
  <si>
    <t>D23 - 772: Podlahy z kamene</t>
  </si>
  <si>
    <t>D24 - 776: Podlahy povlakové</t>
  </si>
  <si>
    <t>D25 - 781: Obklady</t>
  </si>
  <si>
    <t>D26 - 784: Malby</t>
  </si>
  <si>
    <t>D27 - 786: Čalounické úpravy</t>
  </si>
  <si>
    <t>D28 - V01: Průzkumné, geodetické a projektové práce</t>
  </si>
  <si>
    <t>D29 - V03: Zařízení staveniště</t>
  </si>
  <si>
    <t>D30 - V04: Inženýrská činnost</t>
  </si>
  <si>
    <t>D32 - VRN: Vedlejší rozpočtové náklady</t>
  </si>
  <si>
    <t>001: Zemní práce</t>
  </si>
  <si>
    <t>121101102</t>
  </si>
  <si>
    <t>Sejmutí ornice s přemístěním na vzdálenost do 100 m -bude použito při terénních úpravách</t>
  </si>
  <si>
    <t>602400109</t>
  </si>
  <si>
    <t>17*16*0,3</t>
  </si>
  <si>
    <t>131201202</t>
  </si>
  <si>
    <t>Hloubení jam zapažených v hornině tř. 3 objemu do 1000 m3</t>
  </si>
  <si>
    <t>-1266415874</t>
  </si>
  <si>
    <t>131201209</t>
  </si>
  <si>
    <t>Příplatek za lepivost u hloubení jam zapažených v hornině tř. 3</t>
  </si>
  <si>
    <t>-1018546066</t>
  </si>
  <si>
    <t>132201401</t>
  </si>
  <si>
    <t>Hloubená vykopávka pod základy v hornině tř. 3</t>
  </si>
  <si>
    <t>419076123</t>
  </si>
  <si>
    <t>výkop v blízkosti stávajícího objektu (/zesílení stávajícího základu)</t>
  </si>
  <si>
    <t>13*2*1,2</t>
  </si>
  <si>
    <t>133201101</t>
  </si>
  <si>
    <t>Hloubení šachet v hornině tř. 3 objemu do 100 m3</t>
  </si>
  <si>
    <t>773541</t>
  </si>
  <si>
    <t>patky pro venkovní ocelovou rampu</t>
  </si>
  <si>
    <t>0,5*0,5*1*4</t>
  </si>
  <si>
    <t>1,5*0,5*1</t>
  </si>
  <si>
    <t>2,205*0,5*1</t>
  </si>
  <si>
    <t>133201109</t>
  </si>
  <si>
    <t>Příplatek za lepivost u hloubení šachet v hornině tř. 3</t>
  </si>
  <si>
    <t>1007448854</t>
  </si>
  <si>
    <t>151101102</t>
  </si>
  <si>
    <t>Zřízení příložného pažení a rozepření stěn rýh hl do 4 m</t>
  </si>
  <si>
    <t>1470422992</t>
  </si>
  <si>
    <t>do hl. -2,95m (průměrná šířka výkopu cca 4m)</t>
  </si>
  <si>
    <t>(2,95-0,25)*10,6*2</t>
  </si>
  <si>
    <t>9,115*(2,95-0,25)*2</t>
  </si>
  <si>
    <t>do hl. -3,325m</t>
  </si>
  <si>
    <t>0,5*(3,325-0,25)*2*2</t>
  </si>
  <si>
    <t>do hl.-3,7m, (průměrná šířka cca 4m)</t>
  </si>
  <si>
    <t>(14,01+5)*2*(3,7-0,25)</t>
  </si>
  <si>
    <t>151101112</t>
  </si>
  <si>
    <t>Odstranění příložného pažení a rozepření stěn rýh hl do 4 m</t>
  </si>
  <si>
    <t>-1457273537</t>
  </si>
  <si>
    <t>174101101</t>
  </si>
  <si>
    <t>Zásyp jam, šachet rýh nebo kolem objektů sypaninou se zhutněním</t>
  </si>
  <si>
    <t>169032972</t>
  </si>
  <si>
    <t>předpokládané množství pro zpětný zásyp.....65%</t>
  </si>
  <si>
    <t>567,41*0,65</t>
  </si>
  <si>
    <t>161101101</t>
  </si>
  <si>
    <t>Svislé přemístění výkopku z horniny tř. 1 až 4 hl výkopu do 2,5 m</t>
  </si>
  <si>
    <t>1398664676</t>
  </si>
  <si>
    <t>162701105</t>
  </si>
  <si>
    <t>Vodorovné přemístění do 10000 m výkopku/sypaniny z horniny tř. 1 až 4</t>
  </si>
  <si>
    <t>816002058</t>
  </si>
  <si>
    <t>162701109</t>
  </si>
  <si>
    <t>Příplatek k vodorovnému přemístění výkopku/sypaniny z horniny tř. 1 až 4 ZKD 1000 m přes 10000 m</t>
  </si>
  <si>
    <t>-1512819346</t>
  </si>
  <si>
    <t>206,791*5</t>
  </si>
  <si>
    <t>997223855</t>
  </si>
  <si>
    <t>Poplatek za uložení na skládce (skládkovné) zeminy a kameniva kód odpadu 170 504</t>
  </si>
  <si>
    <t>754603117</t>
  </si>
  <si>
    <t>206,791*1,6</t>
  </si>
  <si>
    <t>274315224</t>
  </si>
  <si>
    <t>Základové pasy z betonu prostého C 16/20</t>
  </si>
  <si>
    <t>1191465646</t>
  </si>
  <si>
    <t>274326121</t>
  </si>
  <si>
    <t>Základové pasy z ŽB se zvýšenými nároky na prostředí tř. C 25/30</t>
  </si>
  <si>
    <t>1752830552</t>
  </si>
  <si>
    <t>274351121</t>
  </si>
  <si>
    <t>Zřízení bednění základových pasů rovného</t>
  </si>
  <si>
    <t>1944260389</t>
  </si>
  <si>
    <t>274351122</t>
  </si>
  <si>
    <t>Odstranění bednění základových pasů rovného</t>
  </si>
  <si>
    <t>2104683176</t>
  </si>
  <si>
    <t>274361821</t>
  </si>
  <si>
    <t>Výztuž základových pásů betonářskou ocelí 10 505 (R)</t>
  </si>
  <si>
    <t>-1437166825</t>
  </si>
  <si>
    <t>odhad výztuže do základových pású.....74 kg/m3</t>
  </si>
  <si>
    <t>45,77*74*0,001*1,1</t>
  </si>
  <si>
    <t>279113151</t>
  </si>
  <si>
    <t>Základová zeď tl 150 mm z tvárnic ztraceného bednění včetně výplně z betonu tř. C 25/30</t>
  </si>
  <si>
    <t>883433366</t>
  </si>
  <si>
    <t>atika</t>
  </si>
  <si>
    <t>(11,25+10,75)*2*0,75</t>
  </si>
  <si>
    <t>279113154</t>
  </si>
  <si>
    <t>Základová zeď tl do 300 mm z tvárnic ztraceného bednění včetně výplně z betonu tř. C 25/30</t>
  </si>
  <si>
    <t>438957675</t>
  </si>
  <si>
    <t>10,6*2*2</t>
  </si>
  <si>
    <t>(2,9+2,5)*2</t>
  </si>
  <si>
    <t>279113155</t>
  </si>
  <si>
    <t>Základová zeď tl do 400 mm z tvárnic ztraceného bednění včetně výplně z betonu tř. C 25/30</t>
  </si>
  <si>
    <t>-685729661</t>
  </si>
  <si>
    <t>9,8*2</t>
  </si>
  <si>
    <t>279322511</t>
  </si>
  <si>
    <t>Základová zeď ze ŽB se zvýšenými nároky na prostředí tř. C 25/30 bez výztuže</t>
  </si>
  <si>
    <t>1265938278</t>
  </si>
  <si>
    <t>279351105</t>
  </si>
  <si>
    <t>Zřízení bednění základových zdí oboustranné</t>
  </si>
  <si>
    <t>2075115970</t>
  </si>
  <si>
    <t>ŽB stěny na kotě -3,15</t>
  </si>
  <si>
    <t>na kotě -3,15</t>
  </si>
  <si>
    <t>10,4*2,95*2</t>
  </si>
  <si>
    <t>(3,96+3,76)*2*2,95*2</t>
  </si>
  <si>
    <t>(14,01+2,3-1,4-2,56)*1*2</t>
  </si>
  <si>
    <t>-1,95*1,805*2*2</t>
  </si>
  <si>
    <t>-1,96*1,805*2</t>
  </si>
  <si>
    <t>2,1*2*1*2</t>
  </si>
  <si>
    <t>na kotě -1,13</t>
  </si>
  <si>
    <t>(1,2+0,8*2)*0,6*2</t>
  </si>
  <si>
    <t>na kótě -2,43 (sklady v 1.PP)</t>
  </si>
  <si>
    <t>2,075*2,085*2</t>
  </si>
  <si>
    <t>-0,8*1,97*2</t>
  </si>
  <si>
    <t>279351106</t>
  </si>
  <si>
    <t>Odstranění bednění základových zdí oboustranné</t>
  </si>
  <si>
    <t>1550541655</t>
  </si>
  <si>
    <t>311351911</t>
  </si>
  <si>
    <t>Příplatek k cenám bednění  za pohledový beton</t>
  </si>
  <si>
    <t>833502525</t>
  </si>
  <si>
    <t>279361821</t>
  </si>
  <si>
    <t>Výztuž základových zdí nosných betonářskou ocelí 10 505</t>
  </si>
  <si>
    <t>-1360874016</t>
  </si>
  <si>
    <t>předpokládaná výztuž zdí ztraceného bednění.....98 kg/m3</t>
  </si>
  <si>
    <t>53,2*0,3*98*0,001*1,11</t>
  </si>
  <si>
    <t>19,6*0,4*98*0,001*1,11</t>
  </si>
  <si>
    <t>atika - ztracené bednění tl.150mm</t>
  </si>
  <si>
    <t>(11,25+10,75)*2*0,75*0,15*98*0,001*1,11</t>
  </si>
  <si>
    <t>ŽB základové zdivo.....74 kg/m3</t>
  </si>
  <si>
    <t>24,865*98*0,001*1,11</t>
  </si>
  <si>
    <t>275322511</t>
  </si>
  <si>
    <t>Základové patky ze ŽB se zvýšenými nároky na prostředí tř. C 25/30</t>
  </si>
  <si>
    <t>-651543497</t>
  </si>
  <si>
    <t>patky pro venkovní ocelovou rampu - beton bez bednění</t>
  </si>
  <si>
    <t>275361821</t>
  </si>
  <si>
    <t>Výztuž základových patek betonářskou ocelí 10 505 (R)</t>
  </si>
  <si>
    <t>165133224</t>
  </si>
  <si>
    <t>předpokládaná výztuž 74 kg/m3</t>
  </si>
  <si>
    <t>2,853*74*0,001*1,11</t>
  </si>
  <si>
    <t>271532212</t>
  </si>
  <si>
    <t>Podsyp pod základové konstrukce se zhutněním z hrubého kameniva frakce 16 až 32 mm</t>
  </si>
  <si>
    <t>997012416</t>
  </si>
  <si>
    <t>pod základovou deskou tl.200mm PD1a, 1b,1c a 1d (P.01)</t>
  </si>
  <si>
    <t>10,2*9,35*0,2</t>
  </si>
  <si>
    <t>1,95*8,2*0,2</t>
  </si>
  <si>
    <t>213141113</t>
  </si>
  <si>
    <t>Zřízení vrstvy z geotextilie v rovině nebo ve sklonu do 1:5 š do 8,5 m</t>
  </si>
  <si>
    <t>421617103</t>
  </si>
  <si>
    <t>pod základovou deskou - 2 vrstvy..... PD1a, 1b,1c a 1d (P.01)</t>
  </si>
  <si>
    <t>10,2*9,35*2</t>
  </si>
  <si>
    <t>1,95*8,2*2</t>
  </si>
  <si>
    <t>69311082</t>
  </si>
  <si>
    <t>Dod. geotextilie netkaná separační, ochranná, filtrační, drenážní PP 500g/m2</t>
  </si>
  <si>
    <t>-1298639079</t>
  </si>
  <si>
    <t>10,2*9,35*2*1,15</t>
  </si>
  <si>
    <t>1,95*8,2*2*1,15</t>
  </si>
  <si>
    <t>273313611</t>
  </si>
  <si>
    <t>Základové desky z betonu tř. C 16/20</t>
  </si>
  <si>
    <t>-2117335097</t>
  </si>
  <si>
    <t>základová deska tl.150mm</t>
  </si>
  <si>
    <t>13,1*9,35*0,15</t>
  </si>
  <si>
    <t>vyrovnávací vrstva - na Spirollech tl.50mm (STR1)</t>
  </si>
  <si>
    <t>121*0,05</t>
  </si>
  <si>
    <t>273362021</t>
  </si>
  <si>
    <t>Výztuž základových desek svařovanými sítěmi Kari</t>
  </si>
  <si>
    <t>-692337</t>
  </si>
  <si>
    <t>6/100x6/100......4,44 kg/m2</t>
  </si>
  <si>
    <t>podkladní beton tl.150mm</t>
  </si>
  <si>
    <t>13,1*9,35*4,44*0,001*1,11</t>
  </si>
  <si>
    <t>273362114</t>
  </si>
  <si>
    <t>Výztuž základových desek ocel 10 505 D do 22 mm</t>
  </si>
  <si>
    <t>-2042623800</t>
  </si>
  <si>
    <t>výztuž základové desky cca 45 kg/m3</t>
  </si>
  <si>
    <t>18,373*45*0,001*1,1</t>
  </si>
  <si>
    <t>346272111</t>
  </si>
  <si>
    <t>Přizdívky ochranné tl 50 mm z pórobetonových přesných příčkovek Ytong objemové hmotnosti 500 kg/m3 vč. vrtání a osazení lepené výztuže - viz P.02</t>
  </si>
  <si>
    <t>183270956</t>
  </si>
  <si>
    <t>přizdívka tl.50mm u revizní šachty</t>
  </si>
  <si>
    <t>0,9*0,91</t>
  </si>
  <si>
    <t>2.NP - přizdívka pro vedení ZTI instalací (P.02)</t>
  </si>
  <si>
    <t>4,75*3,375</t>
  </si>
  <si>
    <t>33474111VL</t>
  </si>
  <si>
    <t>Prostup v betonových zdech 300x300</t>
  </si>
  <si>
    <t>-1722916262</t>
  </si>
  <si>
    <t>0,4*2</t>
  </si>
  <si>
    <t>0,3</t>
  </si>
  <si>
    <t>0,3*2</t>
  </si>
  <si>
    <t>Prostup ve stropech</t>
  </si>
  <si>
    <t>906542569</t>
  </si>
  <si>
    <t>6*0,5</t>
  </si>
  <si>
    <t>311238144</t>
  </si>
  <si>
    <t>Zdivo nosné  z cihel broušených POROTHERM tl 300 mm pevnosti P10 lepených tenkovrstvou maltou</t>
  </si>
  <si>
    <t>-537031213</t>
  </si>
  <si>
    <t>311238136</t>
  </si>
  <si>
    <t>Zdivo nosné vnitřní zvukově izolační POROTHERM tl 300 mm pevnosti P 15 na MC</t>
  </si>
  <si>
    <t>259187144</t>
  </si>
  <si>
    <t>NZ1 - 1.NP</t>
  </si>
  <si>
    <t>(9,75+2*0,3)*2,95</t>
  </si>
  <si>
    <t>-0,9*1,97</t>
  </si>
  <si>
    <t>-572795069</t>
  </si>
  <si>
    <t>PR3 - 1.NP</t>
  </si>
  <si>
    <t>(9,75+0,6+3,4)*3,2</t>
  </si>
  <si>
    <t>-2,5*0,77</t>
  </si>
  <si>
    <t>PR3 - 2.NP</t>
  </si>
  <si>
    <t>(6,375+4,75)*2,7</t>
  </si>
  <si>
    <t>317168056</t>
  </si>
  <si>
    <t>Překlad keramický vysoký v 238 mm dl 2250 mm</t>
  </si>
  <si>
    <t>-1658832914</t>
  </si>
  <si>
    <t>1.NP - keram. překlad</t>
  </si>
  <si>
    <t>P12</t>
  </si>
  <si>
    <t>3*2</t>
  </si>
  <si>
    <t>3*1</t>
  </si>
  <si>
    <t>317168052</t>
  </si>
  <si>
    <t>Překlad keramický vysoký v 238 mm dl 1250 mm</t>
  </si>
  <si>
    <t>-1153508597</t>
  </si>
  <si>
    <t>P14</t>
  </si>
  <si>
    <t>2*3</t>
  </si>
  <si>
    <t>P16</t>
  </si>
  <si>
    <t>4*1</t>
  </si>
  <si>
    <t>2*2</t>
  </si>
  <si>
    <t>317168059</t>
  </si>
  <si>
    <t>Překlad keramický vysoký v 238 mm dl 3000 mm</t>
  </si>
  <si>
    <t>1771255140</t>
  </si>
  <si>
    <t>P15</t>
  </si>
  <si>
    <t>2*1</t>
  </si>
  <si>
    <t>317168051</t>
  </si>
  <si>
    <t>Překlad keramický vysoký v 238 mm dl 1000 mm</t>
  </si>
  <si>
    <t>1347697600</t>
  </si>
  <si>
    <t>P27</t>
  </si>
  <si>
    <t>317168053</t>
  </si>
  <si>
    <t>Překlad keramický vysoký v 238 mm dl 1500 mm</t>
  </si>
  <si>
    <t>-1426289512</t>
  </si>
  <si>
    <t>2.NP - systémový překlad</t>
  </si>
  <si>
    <t>P13</t>
  </si>
  <si>
    <t>317998124</t>
  </si>
  <si>
    <t>Tepelná izolace mezi překlady jakékoliv výšky z polystyrénu tl 90 mm</t>
  </si>
  <si>
    <t>-1902153631</t>
  </si>
  <si>
    <t>překlad P12</t>
  </si>
  <si>
    <t>2,25*0,238*2</t>
  </si>
  <si>
    <t>2,25*0,238*1</t>
  </si>
  <si>
    <t>překlad P13</t>
  </si>
  <si>
    <t>1,5*0,238*2</t>
  </si>
  <si>
    <t>317998120</t>
  </si>
  <si>
    <t>Tepelná izolace mezi překlady jakékoliv výšky z polystyrénu tl do 30 mm</t>
  </si>
  <si>
    <t>1193546714</t>
  </si>
  <si>
    <t>překlad P14+15</t>
  </si>
  <si>
    <t>1,25*0,238*3</t>
  </si>
  <si>
    <t>3*0,238*1</t>
  </si>
  <si>
    <t>1,25*0,238*2</t>
  </si>
  <si>
    <t>341406692</t>
  </si>
  <si>
    <t>porobetonový překlad  - 1.NP</t>
  </si>
  <si>
    <t>P18</t>
  </si>
  <si>
    <t>-1731272755</t>
  </si>
  <si>
    <t>1.NP porobetonový překlad</t>
  </si>
  <si>
    <t>317142432</t>
  </si>
  <si>
    <t>Překlad nenosný pórobetonový š 125 mm v do 250 mm na tenkovrstvou maltu dl do 1250 mm</t>
  </si>
  <si>
    <t>-528349090</t>
  </si>
  <si>
    <t>1.NP - porobetonový překlad</t>
  </si>
  <si>
    <t>P21</t>
  </si>
  <si>
    <t>346272256</t>
  </si>
  <si>
    <t>Přizdívka z pórobetonových tvárnic tl 150 mm</t>
  </si>
  <si>
    <t>1313525641</t>
  </si>
  <si>
    <t>1.NP (P.01)</t>
  </si>
  <si>
    <t>3,35*1,2</t>
  </si>
  <si>
    <t>2.NP (P.01)</t>
  </si>
  <si>
    <t>3,95*1,2</t>
  </si>
  <si>
    <t>411324444</t>
  </si>
  <si>
    <t>Stropy deskové ze ŽB pohledového tř. C 25/30</t>
  </si>
  <si>
    <t>234167467</t>
  </si>
  <si>
    <t>VP 2b - strop nad sklady 001 a 002</t>
  </si>
  <si>
    <t>14,01*2,35*0,15</t>
  </si>
  <si>
    <t>411351101</t>
  </si>
  <si>
    <t>Zřízení bednění stropů deskových</t>
  </si>
  <si>
    <t>-1710775126</t>
  </si>
  <si>
    <t>14,01*2,35</t>
  </si>
  <si>
    <t>411351102</t>
  </si>
  <si>
    <t>Odstranění bednění stropů deskových</t>
  </si>
  <si>
    <t>-484635558</t>
  </si>
  <si>
    <t>411359111</t>
  </si>
  <si>
    <t>Příplatek k cenám bednění stropů za pohledový beton</t>
  </si>
  <si>
    <t>-981922163</t>
  </si>
  <si>
    <t>411354171</t>
  </si>
  <si>
    <t>Zřízení podpěrné konstrukce stropů v do 4 m pro zatížení do 5 kPa</t>
  </si>
  <si>
    <t>-505544473</t>
  </si>
  <si>
    <t>411354172</t>
  </si>
  <si>
    <t>Odstranění podpěrné konstrukce stropů v do 4 m pro zatížení do 5 kPa</t>
  </si>
  <si>
    <t>-1387949792</t>
  </si>
  <si>
    <t>411361821</t>
  </si>
  <si>
    <t>Výztuž stropů betonářskou ocelí 10 505</t>
  </si>
  <si>
    <t>-954293984</t>
  </si>
  <si>
    <t>předpokládaná výztuž 128 kg/m3</t>
  </si>
  <si>
    <t>14,01*2,35*0,15*128*0,001*1,11</t>
  </si>
  <si>
    <t>411362021</t>
  </si>
  <si>
    <t>Výztuž stropů svařovanými sítěmi Kari</t>
  </si>
  <si>
    <t>1943873389</t>
  </si>
  <si>
    <t>6/100x6/100........4,44 kg/m2</t>
  </si>
  <si>
    <t>14,01*2,35*4,44*0,001*1,11</t>
  </si>
  <si>
    <t>43431111VL</t>
  </si>
  <si>
    <t>Schodišťové stupně dusané na terén z betonu tř. C 20/25 vč. bednění+povrch.úpravy</t>
  </si>
  <si>
    <t>-553221199</t>
  </si>
  <si>
    <t>VP1 - sklady 001- schody</t>
  </si>
  <si>
    <t>1*2</t>
  </si>
  <si>
    <t>4113542VL</t>
  </si>
  <si>
    <t>Bednění stropů ztracené z TR50/250T plech pozinkovaný tl 0,75 mm - viz popis  SK3+SK4</t>
  </si>
  <si>
    <t>-77815818</t>
  </si>
  <si>
    <t>1.NP strop nad zádveřím P.07</t>
  </si>
  <si>
    <t>22,84</t>
  </si>
  <si>
    <t>413941121VL</t>
  </si>
  <si>
    <t>Osazování ocelových válcovaných nosníků stropů I, IE, U, UE nebo L do č.12 - vč. vysekání kapes a zazdění</t>
  </si>
  <si>
    <t>1984925796</t>
  </si>
  <si>
    <t>2.NP HEA 120.....19,90 kg/mb (SK4)</t>
  </si>
  <si>
    <t>(13,25+6,12)*19,90*0,001</t>
  </si>
  <si>
    <t>13010952</t>
  </si>
  <si>
    <t>ocel profilová HE-A 120 jakost 11 375</t>
  </si>
  <si>
    <t>419539682</t>
  </si>
  <si>
    <t>(13,25+6,12)*19,90*0,001*1,1</t>
  </si>
  <si>
    <t>13010930</t>
  </si>
  <si>
    <t>ocel profilová UPE 120 jakost 11 375</t>
  </si>
  <si>
    <t>242465196</t>
  </si>
  <si>
    <t>UPE 120.....12,10 kg/mb</t>
  </si>
  <si>
    <t>2,64*12,1*0,001*1,1</t>
  </si>
  <si>
    <t>413941123VL</t>
  </si>
  <si>
    <t>Osazování ocelových válcovaných nosníků stropů I, IE, U, UE nebo L do č. 22 - vč. vysekání kapes a zazdění</t>
  </si>
  <si>
    <t>-521752968</t>
  </si>
  <si>
    <t>1.NP ......I 180.....21,9 kg/mb (SK3)</t>
  </si>
  <si>
    <t>(11,08+3,18)*21,9*0,001</t>
  </si>
  <si>
    <t>13010720</t>
  </si>
  <si>
    <t>ocel profilová IPN 180 jakost 11 375</t>
  </si>
  <si>
    <t>802859319</t>
  </si>
  <si>
    <t>(11,08+3,18)*21,9*0,001*1,1</t>
  </si>
  <si>
    <t>411321414</t>
  </si>
  <si>
    <t>Stropy deskové ze ŽB tř. C 25/30</t>
  </si>
  <si>
    <t>-1266967416</t>
  </si>
  <si>
    <t>na trapézovém plechu SK 3+4</t>
  </si>
  <si>
    <t>22,84*0,12</t>
  </si>
  <si>
    <t>1430202674</t>
  </si>
  <si>
    <t>-466158607</t>
  </si>
  <si>
    <t>-233127874</t>
  </si>
  <si>
    <t>109535319</t>
  </si>
  <si>
    <t>-226172185</t>
  </si>
  <si>
    <t>SK3+4 - stropy nad spojovacím krčkem</t>
  </si>
  <si>
    <t>předpokládaná výztuž 140 kg/m3</t>
  </si>
  <si>
    <t>5,482*140*0,001*1,11</t>
  </si>
  <si>
    <t>-535947203</t>
  </si>
  <si>
    <t>SWK3+4 - stropy nad spojovacím krčkem</t>
  </si>
  <si>
    <t>22,84*2*4,44*0,001*1,11</t>
  </si>
  <si>
    <t>41112113VL</t>
  </si>
  <si>
    <t>Montáž prefabrikovaných ŽB stropů ze stropních panelů š 1190mm  tl.320mm - vč. ucpávek, dobetonávky</t>
  </si>
  <si>
    <t>684885215</t>
  </si>
  <si>
    <t>1.NP tl. 320mm</t>
  </si>
  <si>
    <t>5934687VL</t>
  </si>
  <si>
    <t>panel stropní předpjatý 1000x1190x320mm</t>
  </si>
  <si>
    <t>774063977</t>
  </si>
  <si>
    <t>53,05+31,83</t>
  </si>
  <si>
    <t>41112112VL</t>
  </si>
  <si>
    <t>Montáž prefabrikovaných ŽB stropů ze stropních panelů š 1190mm tl.250mm - vč. ucpávek, dobetonávky</t>
  </si>
  <si>
    <t>-1163003630</t>
  </si>
  <si>
    <t>1.NP tl. 250mm</t>
  </si>
  <si>
    <t>5934686VL</t>
  </si>
  <si>
    <t>panel stropní předpjatý 1000x1190x250mm</t>
  </si>
  <si>
    <t>-1359544921</t>
  </si>
  <si>
    <t>84,88</t>
  </si>
  <si>
    <t>4113613VL</t>
  </si>
  <si>
    <t>Kleštinová výztuž stropů - dodávka a montáž</t>
  </si>
  <si>
    <t>-1772701738</t>
  </si>
  <si>
    <t>(53,2+31,9)*0,001*1,11</t>
  </si>
  <si>
    <t>417321515</t>
  </si>
  <si>
    <t>Ztužující pásy a věnce ze ŽB tř. C 25/30</t>
  </si>
  <si>
    <t>526621521</t>
  </si>
  <si>
    <t>417351115</t>
  </si>
  <si>
    <t>Zřízení bednění ztužujících věnců</t>
  </si>
  <si>
    <t>43905912</t>
  </si>
  <si>
    <t>V1</t>
  </si>
  <si>
    <t>3,8*2*0,55</t>
  </si>
  <si>
    <t>3,8*2*0,3</t>
  </si>
  <si>
    <t>V2</t>
  </si>
  <si>
    <t>10,85*2*0,55</t>
  </si>
  <si>
    <t>10,85*2*0,3</t>
  </si>
  <si>
    <t>V3</t>
  </si>
  <si>
    <t>2,7*2*0,55</t>
  </si>
  <si>
    <t>V4</t>
  </si>
  <si>
    <t>9,7*2*0,25</t>
  </si>
  <si>
    <t>9,7*2*0,3</t>
  </si>
  <si>
    <t>V5</t>
  </si>
  <si>
    <t>3,2*2*0,55</t>
  </si>
  <si>
    <t>V6</t>
  </si>
  <si>
    <t>10,85*0,85*2</t>
  </si>
  <si>
    <t>V7</t>
  </si>
  <si>
    <t>6,55*2*0,25</t>
  </si>
  <si>
    <t>6,55*0,3*2</t>
  </si>
  <si>
    <t>V1.1</t>
  </si>
  <si>
    <t>3,25*2*0,7</t>
  </si>
  <si>
    <t>3,25*0,25*2</t>
  </si>
  <si>
    <t>V1.2</t>
  </si>
  <si>
    <t>3,75*2*0,7</t>
  </si>
  <si>
    <t>3,75*0,25*2</t>
  </si>
  <si>
    <t>V1.3</t>
  </si>
  <si>
    <t>3*2*0,7</t>
  </si>
  <si>
    <t>3*0,25*2</t>
  </si>
  <si>
    <t>(3+3,7)*2*0,4</t>
  </si>
  <si>
    <t>10,85*2*0,35</t>
  </si>
  <si>
    <t>3,8*0,25*2</t>
  </si>
  <si>
    <t>6,55*0,25*2</t>
  </si>
  <si>
    <t>10,85*2*0,75</t>
  </si>
  <si>
    <t>417351116</t>
  </si>
  <si>
    <t>Odstranění bednění ztužujících věnců</t>
  </si>
  <si>
    <t>2007052107</t>
  </si>
  <si>
    <t>417361821</t>
  </si>
  <si>
    <t>Výztuž ztužujících pásů a věnců betonářskou ocelí 10 505</t>
  </si>
  <si>
    <t>-464941203</t>
  </si>
  <si>
    <t>10,503*94*0,001*1,1</t>
  </si>
  <si>
    <t>10,373*85*0,001*1,1</t>
  </si>
  <si>
    <t>005: Komunikace</t>
  </si>
  <si>
    <t>564710011</t>
  </si>
  <si>
    <t>Podklad z kameniva hrubého drceného vel. 8-16 mm tl. 50 mm</t>
  </si>
  <si>
    <t>-724633974</t>
  </si>
  <si>
    <t>VP1 - sklady</t>
  </si>
  <si>
    <t>17+11,72</t>
  </si>
  <si>
    <t>564731111</t>
  </si>
  <si>
    <t>Podklad z kameniva hrubého drceného vel. 32-63 mm tl 100 mm</t>
  </si>
  <si>
    <t>823486489</t>
  </si>
  <si>
    <t>596811220</t>
  </si>
  <si>
    <t>Kladení betonové dlažby komunikací pro pěší do lože z kameniva vel do 0,25 m2 plochy do 50 m2</t>
  </si>
  <si>
    <t>-1074896307</t>
  </si>
  <si>
    <t>59246003</t>
  </si>
  <si>
    <t>dlažba plošná betonová terasová hladká 500x500x50mm</t>
  </si>
  <si>
    <t>814449519</t>
  </si>
  <si>
    <t>(17+11,72)*1,1</t>
  </si>
  <si>
    <t>632481213</t>
  </si>
  <si>
    <t>Separační vrstva z PE fólie</t>
  </si>
  <si>
    <t>840389009</t>
  </si>
  <si>
    <t>PD 1c</t>
  </si>
  <si>
    <t xml:space="preserve">m.č.101 </t>
  </si>
  <si>
    <t>PD 2c</t>
  </si>
  <si>
    <t>10,5</t>
  </si>
  <si>
    <t>610063009</t>
  </si>
  <si>
    <t>22,84*1,15</t>
  </si>
  <si>
    <t>10,5*1,15</t>
  </si>
  <si>
    <t>632441220</t>
  </si>
  <si>
    <t>Potěr anhydritový samonivelační litý C25 do 50 mm</t>
  </si>
  <si>
    <t>-802253989</t>
  </si>
  <si>
    <t>PD 1a,b a d</t>
  </si>
  <si>
    <t>67,45+17+14,56</t>
  </si>
  <si>
    <t>PD 2a+b</t>
  </si>
  <si>
    <t>96,2+16,15</t>
  </si>
  <si>
    <t>632441292</t>
  </si>
  <si>
    <t>Příplatek k anhydritovému samonivelačnímu litému potěru C25 ZKD 5 mm tloušťky</t>
  </si>
  <si>
    <t>1468104264</t>
  </si>
  <si>
    <t>67,45*3</t>
  </si>
  <si>
    <t>14,56</t>
  </si>
  <si>
    <t>96,2*3</t>
  </si>
  <si>
    <t>16,15</t>
  </si>
  <si>
    <t>1428224526</t>
  </si>
  <si>
    <t>632451292</t>
  </si>
  <si>
    <t>Příplatek k cementovému samonivelačnímu litému potěru C25 ZKD 5 mm tloušťky přes 50 mm</t>
  </si>
  <si>
    <t>2119088363</t>
  </si>
  <si>
    <t>PD 1c - celková tl.56mm</t>
  </si>
  <si>
    <t>22,84*2</t>
  </si>
  <si>
    <t>PD 2c - celková 48-73mm</t>
  </si>
  <si>
    <t>10,5*3</t>
  </si>
  <si>
    <t>637121111VL</t>
  </si>
  <si>
    <t>Okapový chodník z kačírku tl 100 mm - po obvodu střechy STR1</t>
  </si>
  <si>
    <t>-1165895957</t>
  </si>
  <si>
    <t>STR1 - po obvodu střechy</t>
  </si>
  <si>
    <t>(9,85+10,35)*2*0,5</t>
  </si>
  <si>
    <t>kolem střešních vpustí</t>
  </si>
  <si>
    <t>0,7*0,7</t>
  </si>
  <si>
    <t>0,5*0,5</t>
  </si>
  <si>
    <t>1279306208</t>
  </si>
  <si>
    <t>SK2 - soklové zdivo v=1m</t>
  </si>
  <si>
    <t>(10,07+11,01+2,91+0,5+13,67+0,3)*1</t>
  </si>
  <si>
    <t>28376425</t>
  </si>
  <si>
    <t>deska z polystyrénu XPS, lambda=0,034,soklový, tl 160mm</t>
  </si>
  <si>
    <t>291775017</t>
  </si>
  <si>
    <t>(10,07+11,01+2,91+0,5+13,67+0,3)*1*0,16*1,1</t>
  </si>
  <si>
    <t>326194680</t>
  </si>
  <si>
    <t>OP1</t>
  </si>
  <si>
    <t>11,25*7,5+0,35*7,5</t>
  </si>
  <si>
    <t>10,75*8,05</t>
  </si>
  <si>
    <t>11,25*7,85+0,45*7,85</t>
  </si>
  <si>
    <t>odpočet otvorů</t>
  </si>
  <si>
    <t>-2,25*1,375*3</t>
  </si>
  <si>
    <t>-2,25*2</t>
  </si>
  <si>
    <t>-2,25*2,5*3</t>
  </si>
  <si>
    <t>-2,25*2,25*3</t>
  </si>
  <si>
    <t>-0,9*2,15</t>
  </si>
  <si>
    <t>1088448216</t>
  </si>
  <si>
    <t>SK2 - nad terénem, t.j.400mm</t>
  </si>
  <si>
    <t>(10,07+11,01+2,91+0,5+13,67+0,3)*0,4</t>
  </si>
  <si>
    <t>622211041</t>
  </si>
  <si>
    <t>Montáž kontaktního zateplení vnějších stěn z polystyrénových desek tl do 200 mm</t>
  </si>
  <si>
    <t>-1229149991</t>
  </si>
  <si>
    <t>28376081</t>
  </si>
  <si>
    <t>deska EPS grafitová fasadní  lambda=0,031  tl 200mm</t>
  </si>
  <si>
    <t>-1101081563</t>
  </si>
  <si>
    <t>197,916*1,1</t>
  </si>
  <si>
    <t>62227103VL</t>
  </si>
  <si>
    <t>Montáž odvětrávané fasády stěn na dřevěný rošt tepelná izolace 2 vrstvy tl. 100+100 mm - KVH hranoly-2 vrstvy....100x100mm</t>
  </si>
  <si>
    <t>-1689702512</t>
  </si>
  <si>
    <t>OP2 - provětrávaná.....2 vrstvy tl.100+100mm (obousměrný rošt)</t>
  </si>
  <si>
    <t>2,5*6,6*2</t>
  </si>
  <si>
    <t>2,91*6,5*2</t>
  </si>
  <si>
    <t>-1,55*2,16*2</t>
  </si>
  <si>
    <t>-1,55*2,4*2</t>
  </si>
  <si>
    <t>-1,25*1,25*2</t>
  </si>
  <si>
    <t>-1,75*1,25*2</t>
  </si>
  <si>
    <t>6315357VL</t>
  </si>
  <si>
    <t>rohož izolační z minerální plsťi tl.100 mm, lambda 0,03</t>
  </si>
  <si>
    <t>-1920590001</t>
  </si>
  <si>
    <t>622135002</t>
  </si>
  <si>
    <t>Vyrovnání podkladu vnějších stěn maltou cementovou tl do 10 mm</t>
  </si>
  <si>
    <t>-873635805</t>
  </si>
  <si>
    <t>71329122VL</t>
  </si>
  <si>
    <t>Montáž izolace tepelné difuzně propustná zábrana stěn fólií</t>
  </si>
  <si>
    <t>-1552184439</t>
  </si>
  <si>
    <t>28329038</t>
  </si>
  <si>
    <t>fólie kontaktní difuzně propustná pro doplňkovou hydroizolační vrstvu skládaných větraných fasád s otevřenými spárami (spára max 20 mm, max.20% plochy)</t>
  </si>
  <si>
    <t>-2012205829</t>
  </si>
  <si>
    <t>SK 2</t>
  </si>
  <si>
    <t>24,597*1,15</t>
  </si>
  <si>
    <t>622532031</t>
  </si>
  <si>
    <t>Tenkovrstvá silikonová hydrofilní zrnitá omítka tl. 3,0 mm včetně penetrace vnějších stěn</t>
  </si>
  <si>
    <t>952340712</t>
  </si>
  <si>
    <t>SK2 - soklové zdivo - nad terénem, t.j.400mm</t>
  </si>
  <si>
    <t>864586960</t>
  </si>
  <si>
    <t>SK2 - zakládací lišta 200</t>
  </si>
  <si>
    <t>10,07+11,01+2,91+0,5+13,67+0,3</t>
  </si>
  <si>
    <t>59051657</t>
  </si>
  <si>
    <t>lišta soklová Al s okapničkou zakládací U 20cm 0,95/200cm</t>
  </si>
  <si>
    <t>909926058</t>
  </si>
  <si>
    <t>(10,07+11,01+2,91+0,5+13,67+0,3)*1,1</t>
  </si>
  <si>
    <t>423231827</t>
  </si>
  <si>
    <t>2,25*3</t>
  </si>
  <si>
    <t>2,25</t>
  </si>
  <si>
    <t>1,25</t>
  </si>
  <si>
    <t>1,75</t>
  </si>
  <si>
    <t>okenní začišťovací lišty</t>
  </si>
  <si>
    <t>1,55+2,16*2</t>
  </si>
  <si>
    <t>1,55+2,4*2</t>
  </si>
  <si>
    <t>1,25+1,25*2</t>
  </si>
  <si>
    <t>1,75+1,25*2</t>
  </si>
  <si>
    <t>(2,25+1,375*2)*3</t>
  </si>
  <si>
    <t>2,25+2*2</t>
  </si>
  <si>
    <t>(2,25+2,5*2)*3</t>
  </si>
  <si>
    <t>(2,25+2,25*2)*3</t>
  </si>
  <si>
    <t>0,9+2,15*2</t>
  </si>
  <si>
    <t>svislé lišty kolem oken</t>
  </si>
  <si>
    <t>2,16*2</t>
  </si>
  <si>
    <t>2,4*2</t>
  </si>
  <si>
    <t>1,25*2</t>
  </si>
  <si>
    <t>1,375*3*2</t>
  </si>
  <si>
    <t>2,5*3*2</t>
  </si>
  <si>
    <t>2,25*3*2</t>
  </si>
  <si>
    <t>2,15*2</t>
  </si>
  <si>
    <t>7*2+6,6*2+6,5</t>
  </si>
  <si>
    <t>dilatační koutová</t>
  </si>
  <si>
    <t>6,5</t>
  </si>
  <si>
    <t>dilatační průběžná</t>
  </si>
  <si>
    <t>-1317554399</t>
  </si>
  <si>
    <t>2,16*2*1,1</t>
  </si>
  <si>
    <t>2,4*2*1,1</t>
  </si>
  <si>
    <t>1,25*2*1,1</t>
  </si>
  <si>
    <t>1,375*3*2*1,1</t>
  </si>
  <si>
    <t>2*2*1,1</t>
  </si>
  <si>
    <t>2,5*3*2*1,1</t>
  </si>
  <si>
    <t>2,25*3*2*1,1</t>
  </si>
  <si>
    <t>2,15*2*1,1</t>
  </si>
  <si>
    <t>(7*2+6,6*2+6,5)*1,1</t>
  </si>
  <si>
    <t>-529019199</t>
  </si>
  <si>
    <t>34,5*1,1</t>
  </si>
  <si>
    <t>-1816813256</t>
  </si>
  <si>
    <t>115,17*1,1</t>
  </si>
  <si>
    <t>2015493760</t>
  </si>
  <si>
    <t>lišta s okapničkou nadpraží</t>
  </si>
  <si>
    <t>2,25*3*1,1</t>
  </si>
  <si>
    <t>2,25*1,1</t>
  </si>
  <si>
    <t>1,25*1,1</t>
  </si>
  <si>
    <t>1,75*1,1</t>
  </si>
  <si>
    <t>1,55*2*1,1</t>
  </si>
  <si>
    <t>-1904000838</t>
  </si>
  <si>
    <t>6,5*1,1</t>
  </si>
  <si>
    <t>-764063084</t>
  </si>
  <si>
    <t>6,6*1,1</t>
  </si>
  <si>
    <t>-1895550943</t>
  </si>
  <si>
    <t>305964884</t>
  </si>
  <si>
    <t>865713285</t>
  </si>
  <si>
    <t>-2135830537</t>
  </si>
  <si>
    <t>008: Vedení dálková a přípojná</t>
  </si>
  <si>
    <t>871219111</t>
  </si>
  <si>
    <t>Kladení drenážního potrubí bezvýkopovým způsobem z flexibilního PVC průměru do 65 mm bez obsypu</t>
  </si>
  <si>
    <t>-695520168</t>
  </si>
  <si>
    <t>P.01 - drenážní potrubí</t>
  </si>
  <si>
    <t>3*7+5,8</t>
  </si>
  <si>
    <t>28611223</t>
  </si>
  <si>
    <t>trubka PVC drenážní flexibilní D 100mm</t>
  </si>
  <si>
    <t>-2046061966</t>
  </si>
  <si>
    <t>(3*7+5,8)*1,15</t>
  </si>
  <si>
    <t>8712281VL</t>
  </si>
  <si>
    <t>Kladení drenážního+stoupacího potrubí průměru do 150 mm</t>
  </si>
  <si>
    <t>1400403005</t>
  </si>
  <si>
    <t>P.02 drenážní v základech</t>
  </si>
  <si>
    <t>0,6+2</t>
  </si>
  <si>
    <t>P.03 - stoupací potrubí až nad střech</t>
  </si>
  <si>
    <t>8,4</t>
  </si>
  <si>
    <t>2861111VL</t>
  </si>
  <si>
    <t>trubka  PVC DN 100mm plná</t>
  </si>
  <si>
    <t>-67555769</t>
  </si>
  <si>
    <t>(0,6+2)*1,15</t>
  </si>
  <si>
    <t>8,4*1,15</t>
  </si>
  <si>
    <t>87121911VL</t>
  </si>
  <si>
    <t>Kladení drenážního potrubí  z flexibilního PVC s obsypem</t>
  </si>
  <si>
    <t>-941446962</t>
  </si>
  <si>
    <t>P.06 - odvodnění na rubové straně opěrných stěn</t>
  </si>
  <si>
    <t>28611225</t>
  </si>
  <si>
    <t>trubka PVC drenážní flexibilní D 160mm</t>
  </si>
  <si>
    <t>279483845</t>
  </si>
  <si>
    <t>35*1,1</t>
  </si>
  <si>
    <t>899661311</t>
  </si>
  <si>
    <t>Zřízení filtračního obalu drenážních trubek</t>
  </si>
  <si>
    <t>-1926934916</t>
  </si>
  <si>
    <t>-1157642475</t>
  </si>
  <si>
    <t>nad podkladním betonem (řez A-A)</t>
  </si>
  <si>
    <t>předpoklad cca 25 vrtů na 1m2 v tl.zdiva do 500mm</t>
  </si>
  <si>
    <t>9,5*0,3*25*0,5</t>
  </si>
  <si>
    <t>95333461VL</t>
  </si>
  <si>
    <t>Těsnící křížový plech a separační plech do řízených smršťovacích spar betonových kcí š do 150 mm</t>
  </si>
  <si>
    <t>-1005303002</t>
  </si>
  <si>
    <t>Z/1 - těsnící a separační plech š=150mm</t>
  </si>
  <si>
    <t>2,75*2</t>
  </si>
  <si>
    <t>9535118VL</t>
  </si>
  <si>
    <t>Nosný tepelně-izolační prvek Isonosník s nerez.pruty, TI tl.120, v=180mmk, dl.1m - viz popis Statika - vč. vyplnění vatou</t>
  </si>
  <si>
    <t>1997176308</t>
  </si>
  <si>
    <t>N1 - Isonosník v.č. D.1.2.03</t>
  </si>
  <si>
    <t>-1675069432</t>
  </si>
  <si>
    <t>(13,55+1,2)*7,8</t>
  </si>
  <si>
    <t>(10,75+2*1,2)*8</t>
  </si>
  <si>
    <t>(13,96+1,2)*7,8</t>
  </si>
  <si>
    <t>632122793</t>
  </si>
  <si>
    <t>na celkem 3 měsíce..........90 dní</t>
  </si>
  <si>
    <t>338,498*90</t>
  </si>
  <si>
    <t>882391257</t>
  </si>
  <si>
    <t>-2126127806</t>
  </si>
  <si>
    <t>121,85</t>
  </si>
  <si>
    <t>122,85</t>
  </si>
  <si>
    <t>9539416VL</t>
  </si>
  <si>
    <t>Montáž a dodávka hasících přístrojů - viz výpis</t>
  </si>
  <si>
    <t>-1611480962</t>
  </si>
  <si>
    <t>953941210</t>
  </si>
  <si>
    <t>Osazování kovových poklopů s rámy pl do 1 m2</t>
  </si>
  <si>
    <t>-2101280584</t>
  </si>
  <si>
    <t>D/01</t>
  </si>
  <si>
    <t>poklop šachtový třída D 400, čtvercový rám 850, vstup 600 mm, bez ventilace</t>
  </si>
  <si>
    <t>1596622299</t>
  </si>
  <si>
    <t>-931055558</t>
  </si>
  <si>
    <t>711111001</t>
  </si>
  <si>
    <t>Provedení izolace proti zemní vlhkosti vodorovné za studena nátěrem penetračním</t>
  </si>
  <si>
    <t>1596988805</t>
  </si>
  <si>
    <t>PD 1a-d - podlahy</t>
  </si>
  <si>
    <t>13,4*10,75</t>
  </si>
  <si>
    <t>711112001</t>
  </si>
  <si>
    <t>Provedení izolace proti zemní vlhkosti svislé za studena nátěrem penetračním</t>
  </si>
  <si>
    <t>-70082205</t>
  </si>
  <si>
    <t>revizní šachta</t>
  </si>
  <si>
    <t>(0,6+0,9)*2*0,7</t>
  </si>
  <si>
    <t>po obvodu základů objektu v=1,5m</t>
  </si>
  <si>
    <t>(13,4+0,55+12,4+0,675+3,26)*1,5</t>
  </si>
  <si>
    <t>(3,76+14,01+2,4)*1</t>
  </si>
  <si>
    <t>izolace u zesíleného stávajícího základu v=1m</t>
  </si>
  <si>
    <t>10*1</t>
  </si>
  <si>
    <t>11163150</t>
  </si>
  <si>
    <t>lak penetrační asfaltový</t>
  </si>
  <si>
    <t>1794923486</t>
  </si>
  <si>
    <t>333744574</t>
  </si>
  <si>
    <t>VP 2b - strop nad sklady 001 a 002 - 2 vrstvy</t>
  </si>
  <si>
    <t>14,01*2,35*2</t>
  </si>
  <si>
    <t>PD 1a-d - podlahy - 2 vrstvy</t>
  </si>
  <si>
    <t>13,4*10,75*2</t>
  </si>
  <si>
    <t>711142559</t>
  </si>
  <si>
    <t>Provedení izolace proti zemní vlhkosti pásy přitavením svislé NAIP</t>
  </si>
  <si>
    <t>424741011</t>
  </si>
  <si>
    <t>revizní šachta - 2 vrstvy</t>
  </si>
  <si>
    <t>(0,6+0,9)*2*0,7*2</t>
  </si>
  <si>
    <t>po obvodu základů objektu v=1,5m - 2 vrstvy</t>
  </si>
  <si>
    <t>(13,4+0,55+12,4+0,675+3,26)*1,5*2</t>
  </si>
  <si>
    <t>(3,76+14,01+2,4)*1*2</t>
  </si>
  <si>
    <t>izolace u zesíleného stávajícího základu v=1m....2 vrstvy</t>
  </si>
  <si>
    <t>10*1*2</t>
  </si>
  <si>
    <t>62853005</t>
  </si>
  <si>
    <t>pás asfaltový natavitelný modifikovaný SBS tl 4mm s vložkou ze skleněné tkaniny a hrubozrnným břidličným posypem na horním povrchu</t>
  </si>
  <si>
    <t>-895592426</t>
  </si>
  <si>
    <t>vodorovná izolace</t>
  </si>
  <si>
    <t xml:space="preserve">VP 2b - strop nad sklady 001 a 002 </t>
  </si>
  <si>
    <t>14,01*2,35*1,15</t>
  </si>
  <si>
    <t xml:space="preserve">PD 1a-d - podlahy </t>
  </si>
  <si>
    <t>13,4*10,75*1,15</t>
  </si>
  <si>
    <t>svislá izolace</t>
  </si>
  <si>
    <t xml:space="preserve">revizní šachta </t>
  </si>
  <si>
    <t>(0,6+0,9)*2*0,7*1,2</t>
  </si>
  <si>
    <t xml:space="preserve">po obvodu základů objektu v=1,5m </t>
  </si>
  <si>
    <t>(13,4+0,55+12,4+0,675+3,26)*1,5*1,2</t>
  </si>
  <si>
    <t>(3,76+14,01+2,4)*1*1,2</t>
  </si>
  <si>
    <t>10*1*1,2</t>
  </si>
  <si>
    <t>686646716</t>
  </si>
  <si>
    <t>izolace u zesíleného stávajícího základu v=1m.</t>
  </si>
  <si>
    <t>Provedení izolace proti zemní vlhkosti hydroizolační stěrkou vodorovné na betonu, 2 vrstvy</t>
  </si>
  <si>
    <t>-1291006598</t>
  </si>
  <si>
    <t>PD 1b</t>
  </si>
  <si>
    <t>PD 2b</t>
  </si>
  <si>
    <t>711161222</t>
  </si>
  <si>
    <t>Izolace proti zemní vlhkosti nopovou fólií s textilií 300g/m2 svislá, nopek v 8,0 mm, tl do 0,6 mm</t>
  </si>
  <si>
    <t>-592940668</t>
  </si>
  <si>
    <t>SK 1 - po obvodu základů objektu - pod terénem</t>
  </si>
  <si>
    <t>(13,4+0,55+12,4+0,675+3,26)*0,6</t>
  </si>
  <si>
    <t>(3,76+14,01+2,4)*0,6</t>
  </si>
  <si>
    <t>146</t>
  </si>
  <si>
    <t>711161381</t>
  </si>
  <si>
    <t>Izolace proti zemní vlhkosti foliemi nopovými ukončené horní lištou</t>
  </si>
  <si>
    <t>-46554360</t>
  </si>
  <si>
    <t>SK 1 - pod terénem - po obvodu základů objektu v-0,6m</t>
  </si>
  <si>
    <t>13,4+0,55+12,4+0,675+3,26</t>
  </si>
  <si>
    <t>3,76+14,01+2,4</t>
  </si>
  <si>
    <t>2122469027</t>
  </si>
  <si>
    <t>712: Povlakové krytiny</t>
  </si>
  <si>
    <t>148</t>
  </si>
  <si>
    <t>712311101</t>
  </si>
  <si>
    <t>Provedení povlakové krytiny střech do 10° za studena lakem penetračním nebo asfaltovým</t>
  </si>
  <si>
    <t>-727824137</t>
  </si>
  <si>
    <t>na Spirollech  (STR1)</t>
  </si>
  <si>
    <t>STR 2 - na trapéz.plechu a betonovou vrstvou</t>
  </si>
  <si>
    <t>22,8</t>
  </si>
  <si>
    <t>149</t>
  </si>
  <si>
    <t>712811102</t>
  </si>
  <si>
    <t>Provedení povlakové krytiny vytažením na konstrukce za studena lakem asfaltovým</t>
  </si>
  <si>
    <t>-71958418</t>
  </si>
  <si>
    <t>na Spirollech tl.50mm (STR1)</t>
  </si>
  <si>
    <t>(10,35+9,85)*2*1</t>
  </si>
  <si>
    <t>(10+2,3)*2*1,5</t>
  </si>
  <si>
    <t>150</t>
  </si>
  <si>
    <t>11163153</t>
  </si>
  <si>
    <t>emulze asfaltová penetrační</t>
  </si>
  <si>
    <t>litr</t>
  </si>
  <si>
    <t>1569920787</t>
  </si>
  <si>
    <t>121*0,3</t>
  </si>
  <si>
    <t>22,8*0,3</t>
  </si>
  <si>
    <t>vytažená izolace na atiku</t>
  </si>
  <si>
    <t>(10,35+9,85)*2*1*0,4</t>
  </si>
  <si>
    <t>(10+2,3)*2*1,5*0,4</t>
  </si>
  <si>
    <t>151</t>
  </si>
  <si>
    <t>712341559</t>
  </si>
  <si>
    <t>Provedení povlakové krytiny střech do 10° pásy NAIP přitavením v plné ploše</t>
  </si>
  <si>
    <t>1327504828</t>
  </si>
  <si>
    <t>152</t>
  </si>
  <si>
    <t>712841559</t>
  </si>
  <si>
    <t>Provedení povlakové krytiny vytažením na konstrukce pásy přitavením NAIP</t>
  </si>
  <si>
    <t>1939541018</t>
  </si>
  <si>
    <t>153</t>
  </si>
  <si>
    <t>62856011</t>
  </si>
  <si>
    <t>pás asfaltový natavitelný modifikovaný SBS tl 4,0mm s vložkou z hliníkové fólie, hliníkové fólie s textilií a spalitelnou PE fólií nebo jemnozrnný minerálním posypem na horním povrchu</t>
  </si>
  <si>
    <t>-605666635</t>
  </si>
  <si>
    <t>natažení na atiku</t>
  </si>
  <si>
    <t>(10,35+9,85)*2*1*1,2</t>
  </si>
  <si>
    <t>(10+2,3)*2*1,5*1,2</t>
  </si>
  <si>
    <t>vodorovná itzolace</t>
  </si>
  <si>
    <t>121*1,15</t>
  </si>
  <si>
    <t>22,8*1,15</t>
  </si>
  <si>
    <t>154</t>
  </si>
  <si>
    <t>712771271</t>
  </si>
  <si>
    <t>Provedení filtrační vrstvy vegetační střechy z textilií sklon do 5°</t>
  </si>
  <si>
    <t>1220375186</t>
  </si>
  <si>
    <t>121*2</t>
  </si>
  <si>
    <t>na Spirollech  (STR1) - vytažení na atiku</t>
  </si>
  <si>
    <t>(10,35+9,85)*2*1*2</t>
  </si>
  <si>
    <t>155</t>
  </si>
  <si>
    <t>69311060</t>
  </si>
  <si>
    <t>geotextilie netkaná separační, ochranná, filtrační, drenážní PP 200g/m2</t>
  </si>
  <si>
    <t>379843660</t>
  </si>
  <si>
    <t>(10,35+9,85)*2*1*1,15</t>
  </si>
  <si>
    <t>156</t>
  </si>
  <si>
    <t>69311068</t>
  </si>
  <si>
    <t>geotextilie netkaná separační, ochranná, filtrační, drenážní PP 300g/m2</t>
  </si>
  <si>
    <t>-2036172342</t>
  </si>
  <si>
    <t>157</t>
  </si>
  <si>
    <t>712771401</t>
  </si>
  <si>
    <t>Provedení vegetační vrstvy ze substrátu tloušťky do 100 mm vegetační střechy sklon do 5°</t>
  </si>
  <si>
    <t>1049356166</t>
  </si>
  <si>
    <t>158</t>
  </si>
  <si>
    <t>10321001</t>
  </si>
  <si>
    <t>substrát vegetačních střech extenzivní suchomilných rostlin</t>
  </si>
  <si>
    <t>140047212</t>
  </si>
  <si>
    <t>na Spirollech  (STR1) - tl.substrátu 30mm</t>
  </si>
  <si>
    <t>121*0,03</t>
  </si>
  <si>
    <t>159</t>
  </si>
  <si>
    <t>71236308VL</t>
  </si>
  <si>
    <t>D+M střešní folie mPVC tl.2mm, spoje uzavřeny zálivkou - viz popis</t>
  </si>
  <si>
    <t>-137656753</t>
  </si>
  <si>
    <t>160</t>
  </si>
  <si>
    <t>71236307VL</t>
  </si>
  <si>
    <t>D+M střešní folie mPVC tl.1,5mm s vložkou PES - viz popis</t>
  </si>
  <si>
    <t>781945112</t>
  </si>
  <si>
    <t>161</t>
  </si>
  <si>
    <t>712332135</t>
  </si>
  <si>
    <t>Povlaková krytina plochých střech nopovou folií s perforovanou deskou, nopek v 20 mm, tl do 1,0 mm</t>
  </si>
  <si>
    <t>1983966329</t>
  </si>
  <si>
    <t>162</t>
  </si>
  <si>
    <t>D/07</t>
  </si>
  <si>
    <t>Odvodnění vegetační střechy osazením kontrolní šachty vč.dodávky</t>
  </si>
  <si>
    <t>-284430592</t>
  </si>
  <si>
    <t>163</t>
  </si>
  <si>
    <t>998712202</t>
  </si>
  <si>
    <t>Přesun hmot procentní pro krytiny povlakové v objektech v do 12 m</t>
  </si>
  <si>
    <t>-1596162227</t>
  </si>
  <si>
    <t>164</t>
  </si>
  <si>
    <t>713121121</t>
  </si>
  <si>
    <t>Montáž izolace tepelné podlah volně kladenými rohožemi, pásy, dílci, deskami 2 vrstvy</t>
  </si>
  <si>
    <t>1871985253</t>
  </si>
  <si>
    <t>PD 1a-d</t>
  </si>
  <si>
    <t>m.č.102b,103,101 a 102a</t>
  </si>
  <si>
    <t>(67,45+17+22,84+14,56)*2</t>
  </si>
  <si>
    <t>165</t>
  </si>
  <si>
    <t>-1997819477</t>
  </si>
  <si>
    <t>m.č.102b,103 a 102a</t>
  </si>
  <si>
    <t>(67,45+17+14,56)*2*0,08*1,1</t>
  </si>
  <si>
    <t>166</t>
  </si>
  <si>
    <t>28375914</t>
  </si>
  <si>
    <t>deska EPS 150 pro trvalé zatížení v tlaku (max. 3000 kg/m2) tl 100mm</t>
  </si>
  <si>
    <t>463360836</t>
  </si>
  <si>
    <t>22,84*2*0,09*1,1</t>
  </si>
  <si>
    <t>167</t>
  </si>
  <si>
    <t>2040346277</t>
  </si>
  <si>
    <t>m.č.214</t>
  </si>
  <si>
    <t>96,20</t>
  </si>
  <si>
    <t>m.č.215</t>
  </si>
  <si>
    <t>m.č.216</t>
  </si>
  <si>
    <t>168</t>
  </si>
  <si>
    <t>63141432</t>
  </si>
  <si>
    <t>deska tepelně izolační minerální podlah lambda=0,039 tl 30mm - viz popis</t>
  </si>
  <si>
    <t>1569147997</t>
  </si>
  <si>
    <t>169</t>
  </si>
  <si>
    <t>713141131</t>
  </si>
  <si>
    <t>Montáž izolace tepelné střech plochých lepené za studena plně 1 vrstva rohoží, pásů, dílců, desek</t>
  </si>
  <si>
    <t>1097243203</t>
  </si>
  <si>
    <t>spádové desky</t>
  </si>
  <si>
    <t>izolace svislá na atice tl.100mm, v=750mm (STR1)</t>
  </si>
  <si>
    <t>(10,35+9,85)*2*0,75</t>
  </si>
  <si>
    <t>170</t>
  </si>
  <si>
    <t>2837596VL</t>
  </si>
  <si>
    <t>deska EPS 200 pro trvalé zatížení v tlaku (max. 3600 kg/m2) tl 260mm - viz popis</t>
  </si>
  <si>
    <t>-2112962183</t>
  </si>
  <si>
    <t>121*0,26*1,1</t>
  </si>
  <si>
    <t>171</t>
  </si>
  <si>
    <t>28375926</t>
  </si>
  <si>
    <t>deska EPS 200 pro trvalé zatížení v tlaku (max. 3600 kg/m2) tl 100mm</t>
  </si>
  <si>
    <t>-2018416164</t>
  </si>
  <si>
    <t>(10,35+9,85)*2*0,75*0,1*1,1</t>
  </si>
  <si>
    <t>172</t>
  </si>
  <si>
    <t>28375960VL</t>
  </si>
  <si>
    <t>deska EPS 200 pro trvalé zatížení v tlaku (max. 3600 kg/m2) tl 220mm - viz popis</t>
  </si>
  <si>
    <t>-969152840</t>
  </si>
  <si>
    <t>22,8*0,22*1,1</t>
  </si>
  <si>
    <t>173</t>
  </si>
  <si>
    <t>2837614VL</t>
  </si>
  <si>
    <t>Desky izolační z polystyrenu EPS 150 spádový - 3% tl.20-60mm</t>
  </si>
  <si>
    <t>-2099656207</t>
  </si>
  <si>
    <t>121*1,1</t>
  </si>
  <si>
    <t>22,8*1,1</t>
  </si>
  <si>
    <t>174</t>
  </si>
  <si>
    <t>107500082</t>
  </si>
  <si>
    <t>175</t>
  </si>
  <si>
    <t>329855028</t>
  </si>
  <si>
    <t>176</t>
  </si>
  <si>
    <t>701935835</t>
  </si>
  <si>
    <t>177</t>
  </si>
  <si>
    <t>72121140VL</t>
  </si>
  <si>
    <t>D+M pojistný přepad na střeše STR1</t>
  </si>
  <si>
    <t>988959823</t>
  </si>
  <si>
    <t>178</t>
  </si>
  <si>
    <t>721233112</t>
  </si>
  <si>
    <t>Střešní vtok polypropylen PP pro ploché střechy svislý odtok DN 110 - STR2 - viz popis</t>
  </si>
  <si>
    <t>1217467037</t>
  </si>
  <si>
    <t>179</t>
  </si>
  <si>
    <t>721233114</t>
  </si>
  <si>
    <t>Střešní vtok polypropylen PP pro ploché střechy svislý odtok DN 160 - STR1 - viz popis</t>
  </si>
  <si>
    <t>-1915665144</t>
  </si>
  <si>
    <t>180</t>
  </si>
  <si>
    <t>-1541469227</t>
  </si>
  <si>
    <t>725: Zařizovací předměty</t>
  </si>
  <si>
    <t>181</t>
  </si>
  <si>
    <t>D/15</t>
  </si>
  <si>
    <t>Doplňky zařízení koupelen a záchodů nerezové madlo rovné dl 500 mm</t>
  </si>
  <si>
    <t>-2079592719</t>
  </si>
  <si>
    <t>182</t>
  </si>
  <si>
    <t>D/16</t>
  </si>
  <si>
    <t>Doplňky zařízení koupelen a záchodů nerezové madlo sklopné dl.600mm</t>
  </si>
  <si>
    <t>-1342722453</t>
  </si>
  <si>
    <t>183</t>
  </si>
  <si>
    <t>725291642</t>
  </si>
  <si>
    <t>Doplňky zařízení koupelen a záchodů nerezové sedačky do sprchy vč. dodávky</t>
  </si>
  <si>
    <t>-63360227</t>
  </si>
  <si>
    <t>184</t>
  </si>
  <si>
    <t>998725202</t>
  </si>
  <si>
    <t>Přesun hmot procentní pro zařizovací předměty v objektech v do 12 m</t>
  </si>
  <si>
    <t>-401259176</t>
  </si>
  <si>
    <t>735: Ústřední vytápění - otopná tělesa</t>
  </si>
  <si>
    <t>185</t>
  </si>
  <si>
    <t>735511008</t>
  </si>
  <si>
    <t>Podlahové vytápění - systémová deska s kombinovanou tepelnou a kročejovou izolací celkové výšky 50 až 53 mm</t>
  </si>
  <si>
    <t>2093356620</t>
  </si>
  <si>
    <t>m.č.214+215</t>
  </si>
  <si>
    <t>186</t>
  </si>
  <si>
    <t>998735202</t>
  </si>
  <si>
    <t>Přesun hmot procentní pro otopná tělesa v objektech v do 12 m</t>
  </si>
  <si>
    <t>-1082791361</t>
  </si>
  <si>
    <t>762: Konstrukce tesařské</t>
  </si>
  <si>
    <t>187</t>
  </si>
  <si>
    <t>762951002</t>
  </si>
  <si>
    <t>Montáž podkladního roštu terasy z plných profilů osové vzdálenosti podpěr přes 300 do 420 mm</t>
  </si>
  <si>
    <t>-527306598</t>
  </si>
  <si>
    <t>VP 2a - terasa na terénu - 2 vrstvy hranolů</t>
  </si>
  <si>
    <t>(3,7*13,3+3,4*1,4)*2</t>
  </si>
  <si>
    <t>VP 2b-terasa nad suterénem</t>
  </si>
  <si>
    <t>2,1*10,8</t>
  </si>
  <si>
    <t>188</t>
  </si>
  <si>
    <t>6051212VL</t>
  </si>
  <si>
    <t>podkladní hranol 45x70 vč. povrchových úprav</t>
  </si>
  <si>
    <t>-1768487357</t>
  </si>
  <si>
    <t>hranol 45x70</t>
  </si>
  <si>
    <t>5*76,56*1,1</t>
  </si>
  <si>
    <t>hranol  50x70</t>
  </si>
  <si>
    <t>5*53,97*1,1</t>
  </si>
  <si>
    <t>189</t>
  </si>
  <si>
    <t>762952024</t>
  </si>
  <si>
    <t>Montáž teras z prken přes 135 mm z dřevin tvrdých skrytým spojem broušených bez povrchové úpravy</t>
  </si>
  <si>
    <t>1503209975</t>
  </si>
  <si>
    <t xml:space="preserve">VP 2a - terasa na terénu </t>
  </si>
  <si>
    <t>3,7*13,3+3,4*1,4</t>
  </si>
  <si>
    <t>190</t>
  </si>
  <si>
    <t>61198124</t>
  </si>
  <si>
    <t>terasový profil dřevěný 27x145mm sibiřský modřín</t>
  </si>
  <si>
    <t>-581755025</t>
  </si>
  <si>
    <t>VP 2a - terasa na terénu -</t>
  </si>
  <si>
    <t>(3,7*13,3+3,4*1,4)*1,1</t>
  </si>
  <si>
    <t>2,1*10,8*1,1</t>
  </si>
  <si>
    <t>191</t>
  </si>
  <si>
    <t>998762202</t>
  </si>
  <si>
    <t>Přesun hmot procentní pro kce tesařské v objektech v do 12 m</t>
  </si>
  <si>
    <t>1295182393</t>
  </si>
  <si>
    <t>192</t>
  </si>
  <si>
    <t>763131471</t>
  </si>
  <si>
    <t>SDK podhled deska 1xH2DF 12,5 bez TI dvouvrstvá spodní kce profil CD+UD</t>
  </si>
  <si>
    <t>483947714</t>
  </si>
  <si>
    <t>m.č.101 - požární podhled</t>
  </si>
  <si>
    <t>4,15*3</t>
  </si>
  <si>
    <t>193</t>
  </si>
  <si>
    <t>Montáž SDK kazetového podhledu z kazet 600x600 mm na zavěšenou polozapuštěnou nosnou konstrukci</t>
  </si>
  <si>
    <t>1441132306</t>
  </si>
  <si>
    <t>194</t>
  </si>
  <si>
    <t>76313149VL</t>
  </si>
  <si>
    <t>Širokopásmový akustický podhled</t>
  </si>
  <si>
    <t>-470687355</t>
  </si>
  <si>
    <t>m.č.102b</t>
  </si>
  <si>
    <t>67,45</t>
  </si>
  <si>
    <t>protipožární podhled</t>
  </si>
  <si>
    <t>-12,45</t>
  </si>
  <si>
    <t>195</t>
  </si>
  <si>
    <t>763131511</t>
  </si>
  <si>
    <t>SDK podhled deska 1xA 12,5 bez TI jednovrstvá spodní kce profil CD+UD</t>
  </si>
  <si>
    <t>-1664363413</t>
  </si>
  <si>
    <t>m.č.102a</t>
  </si>
  <si>
    <t>196</t>
  </si>
  <si>
    <t>-691173945</t>
  </si>
  <si>
    <t>197</t>
  </si>
  <si>
    <t>764203152</t>
  </si>
  <si>
    <t>Montáž střešního výlezu pro krytinu skládanou nebo plechovou</t>
  </si>
  <si>
    <t>-1223148350</t>
  </si>
  <si>
    <t>STR2 - střešní výlez 700/1200</t>
  </si>
  <si>
    <t>198</t>
  </si>
  <si>
    <t>5916462VL</t>
  </si>
  <si>
    <t>výlez na střechu  700x1200mm protipožární, zateplený</t>
  </si>
  <si>
    <t>-807499890</t>
  </si>
  <si>
    <t>199</t>
  </si>
  <si>
    <t>76430610VL</t>
  </si>
  <si>
    <t>Montáž a dodávka větracích komínků STR1 + STR2</t>
  </si>
  <si>
    <t>-709224064</t>
  </si>
  <si>
    <t>200</t>
  </si>
  <si>
    <t>76421660VL</t>
  </si>
  <si>
    <t>Oplechování rovných parapetů mechanicky kotvené z Pz s povrchovou úpravou rš do 330 mm - vč.podlepení XPS tl.do 20mm, bez povrchové úpravy (podparapetní lišty v KZS)</t>
  </si>
  <si>
    <t>1442435502</t>
  </si>
  <si>
    <t>K/01</t>
  </si>
  <si>
    <t>(2,25+0,03*2)*11</t>
  </si>
  <si>
    <t>K/02</t>
  </si>
  <si>
    <t>(1,75+2*0,03)*1</t>
  </si>
  <si>
    <t>K/016</t>
  </si>
  <si>
    <t>(1,25+2*0,03)*1</t>
  </si>
  <si>
    <t>201</t>
  </si>
  <si>
    <t>-1042248376</t>
  </si>
  <si>
    <t>2*11</t>
  </si>
  <si>
    <t>202</t>
  </si>
  <si>
    <t>KL/25</t>
  </si>
  <si>
    <t>Kačírková lišta rš.190mm Al</t>
  </si>
  <si>
    <t>1765881586</t>
  </si>
  <si>
    <t>203</t>
  </si>
  <si>
    <t>KL/26</t>
  </si>
  <si>
    <t>Rohová  lišta rš.100mm - poplast.plech</t>
  </si>
  <si>
    <t>1656400913</t>
  </si>
  <si>
    <t>204</t>
  </si>
  <si>
    <t>KL/24</t>
  </si>
  <si>
    <t>Závětrná lišta Pz rš.250mm</t>
  </si>
  <si>
    <t>-912313550</t>
  </si>
  <si>
    <t>205</t>
  </si>
  <si>
    <t>-1236562176</t>
  </si>
  <si>
    <t>206</t>
  </si>
  <si>
    <t>76641422VL</t>
  </si>
  <si>
    <t>Montáž obložení stěn - horizontální dřevěný obklad tl.24mm</t>
  </si>
  <si>
    <t>-213802397</t>
  </si>
  <si>
    <t>207</t>
  </si>
  <si>
    <t>6119115VL</t>
  </si>
  <si>
    <t>Horizontální fasádní dřevěný obklad tl.24mm vč. povrchové úpravy</t>
  </si>
  <si>
    <t>-421993684</t>
  </si>
  <si>
    <t>24,597*1,1</t>
  </si>
  <si>
    <t>208</t>
  </si>
  <si>
    <t>76641721VL</t>
  </si>
  <si>
    <t>Montáž obložení stěn podkladového roštu z KVH hranolků 40x40</t>
  </si>
  <si>
    <t>-989508800</t>
  </si>
  <si>
    <t>14*2,91</t>
  </si>
  <si>
    <t>209</t>
  </si>
  <si>
    <t>61223110</t>
  </si>
  <si>
    <t>hranol vrstvený lepený nepohledový</t>
  </si>
  <si>
    <t>-1170597415</t>
  </si>
  <si>
    <t>40,74*0,04*0,04*1,1</t>
  </si>
  <si>
    <t>210</t>
  </si>
  <si>
    <t>T/01</t>
  </si>
  <si>
    <t>Montáž a dodávka dveřních křídel otvíravých jednokř. 900/1970,do ocelové zárubně - vč. zárubně,čtečka a el.zámek - viz popis</t>
  </si>
  <si>
    <t>1649977959</t>
  </si>
  <si>
    <t>211</t>
  </si>
  <si>
    <t>T/03</t>
  </si>
  <si>
    <t>Montáž a dodávka dveřních křídel PP EW15/DP3 otvíravých jednokř. 900/1970 do ocelové zárubně - vč. zárubně,samozavírač - viz popis</t>
  </si>
  <si>
    <t>-1994301854</t>
  </si>
  <si>
    <t>212</t>
  </si>
  <si>
    <t>T/07a</t>
  </si>
  <si>
    <t>Montáž a dodávka dveřních křídel otvíravých jednokří. 800/1970 do ocelové zárubně - vč. zárubně,vč. větrací mřížky - viz popis</t>
  </si>
  <si>
    <t>60869785</t>
  </si>
  <si>
    <t>213</t>
  </si>
  <si>
    <t>T/07b</t>
  </si>
  <si>
    <t>Montáž a dodávka dveřních křídel PP EW 15/DP3 otvíravých jednokří. 800/1970 do ocelové zárubně - vč. zárubně,vč.samozavírač - viz popis</t>
  </si>
  <si>
    <t>1874559180</t>
  </si>
  <si>
    <t>214</t>
  </si>
  <si>
    <t>T/10</t>
  </si>
  <si>
    <t>Montáž a dodávka dveřních křídel otvíravých jednokř. 900/1970, PP EW30/DP3 do obložkové zárubně - vč.obl.zárubně,čtečka, el.zámek,samozavírač - viz popis</t>
  </si>
  <si>
    <t>-1531377091</t>
  </si>
  <si>
    <t>215</t>
  </si>
  <si>
    <t>T/13</t>
  </si>
  <si>
    <t>Montáž a dodávka dveřních křídel otvíravých jednokř. 900/1970 do ocelové zárubně - vč. zárubně - viz popis</t>
  </si>
  <si>
    <t>1117167905</t>
  </si>
  <si>
    <t>216</t>
  </si>
  <si>
    <t>T/22</t>
  </si>
  <si>
    <t>Montáž a dodávka stěny vel. 10,415x3,1m - vč. ocelové konstrukce, vč. řeziva a povrchových úprav - viz popis</t>
  </si>
  <si>
    <t>2010116128</t>
  </si>
  <si>
    <t>217</t>
  </si>
  <si>
    <t>-367553515</t>
  </si>
  <si>
    <t>218</t>
  </si>
  <si>
    <t>7679951VL</t>
  </si>
  <si>
    <t>Montáž a dodávka únikového ocelového schodiště - viz statika v.č.D.1.2.07 - vč.povrchových úprav</t>
  </si>
  <si>
    <t>1860561148</t>
  </si>
  <si>
    <t>219</t>
  </si>
  <si>
    <t>767881115</t>
  </si>
  <si>
    <t>Montáž sloupků záchytného systému do dutinového panelu expanzní kotvou, mechanickým kotvením</t>
  </si>
  <si>
    <t>-91094985</t>
  </si>
  <si>
    <t>220</t>
  </si>
  <si>
    <t>767881118</t>
  </si>
  <si>
    <t>Montáž sloupků záchytného systému do trapézového plechu samořeznými vruty, příchytkami</t>
  </si>
  <si>
    <t>-1584117882</t>
  </si>
  <si>
    <t>221</t>
  </si>
  <si>
    <t>767881161</t>
  </si>
  <si>
    <t>Montáž a dodávka lana do nástavců v záchytném systému - 23m</t>
  </si>
  <si>
    <t>973650168</t>
  </si>
  <si>
    <t>222</t>
  </si>
  <si>
    <t>767531111</t>
  </si>
  <si>
    <t>Montáž vnitřních rohoží čistících zón - lepené</t>
  </si>
  <si>
    <t>118989827</t>
  </si>
  <si>
    <t>1,5*2,5+3,84*2,5</t>
  </si>
  <si>
    <t>Z/21</t>
  </si>
  <si>
    <t>2,18*0,6</t>
  </si>
  <si>
    <t>Z/22</t>
  </si>
  <si>
    <t>1,6*0,6</t>
  </si>
  <si>
    <t>223</t>
  </si>
  <si>
    <t>69752121</t>
  </si>
  <si>
    <t>koberec čistící zóna, střižená smyčka, vlákno PA Econyl, 920g/m2, zátěž 33, Bfl-S1, záda vinyl</t>
  </si>
  <si>
    <t>293019290</t>
  </si>
  <si>
    <t>(1,5*2,5+3,84*2,5)*1,1</t>
  </si>
  <si>
    <t>224</t>
  </si>
  <si>
    <t>Z/2122</t>
  </si>
  <si>
    <t>rohož čistící kartáčová černá venkovní, vstupní - vč. náběhového rámu</t>
  </si>
  <si>
    <t>787417145</t>
  </si>
  <si>
    <t>2,18*0,6*1,1</t>
  </si>
  <si>
    <t>1,6*0,6*1,1</t>
  </si>
  <si>
    <t>225</t>
  </si>
  <si>
    <t>Z/19a</t>
  </si>
  <si>
    <t>Montáž a dodávka  dveří ocelových vchodových dvoukřídlových bez nadsvětlíku</t>
  </si>
  <si>
    <t>2068863580</t>
  </si>
  <si>
    <t>226</t>
  </si>
  <si>
    <t>Z/19b</t>
  </si>
  <si>
    <t>Montáž a dodávka ocelových výplní dvoukřídlových</t>
  </si>
  <si>
    <t>-1722489287</t>
  </si>
  <si>
    <t>227</t>
  </si>
  <si>
    <t>Z/24L</t>
  </si>
  <si>
    <t>Montáž a dodávka dveří ocelových vchodových jednokřídlových bez nadsvětlíku vč. zárubní</t>
  </si>
  <si>
    <t>-1603449762</t>
  </si>
  <si>
    <t>228</t>
  </si>
  <si>
    <t>D/17</t>
  </si>
  <si>
    <t>Montáž a dodávka mřížek větracích čtyřhranných 150/150 - vč. dodávky</t>
  </si>
  <si>
    <t>-277437684</t>
  </si>
  <si>
    <t>1.PP</t>
  </si>
  <si>
    <t>229</t>
  </si>
  <si>
    <t>Z/1011</t>
  </si>
  <si>
    <t>Montáž a dodávka oken AL jednoduchých FIX do zdiva plochy do 2,5 m2</t>
  </si>
  <si>
    <t>592890776</t>
  </si>
  <si>
    <t>2,5*0,77</t>
  </si>
  <si>
    <t>2,5*0,775</t>
  </si>
  <si>
    <t>230</t>
  </si>
  <si>
    <t>Z/1518</t>
  </si>
  <si>
    <t>Montáž a dodávka dřevěného (ocelového) madla vč. kotvení - viz popis</t>
  </si>
  <si>
    <t>1239352488</t>
  </si>
  <si>
    <t>Z/15</t>
  </si>
  <si>
    <t>4,15*2</t>
  </si>
  <si>
    <t>Z/18</t>
  </si>
  <si>
    <t>5,25*2</t>
  </si>
  <si>
    <t>231</t>
  </si>
  <si>
    <t>Z/06</t>
  </si>
  <si>
    <t>Montáž a dodávka zábradlí rovného z profilové oceli vč.madla a povrchové úpravy</t>
  </si>
  <si>
    <t>-864071044</t>
  </si>
  <si>
    <t>232</t>
  </si>
  <si>
    <t>Z/7</t>
  </si>
  <si>
    <t>Montáž a dodávka zábradlí schodišťového z profilové oceli vč.madla a povrchové úpravy - únikové schodiště</t>
  </si>
  <si>
    <t>-250318261</t>
  </si>
  <si>
    <t>233</t>
  </si>
  <si>
    <t>O/1-5,7-9,11</t>
  </si>
  <si>
    <t>Montáž a dodávka oken a dveří AL  - viz výpis prvků - vč. interiérové žaluzie</t>
  </si>
  <si>
    <t>-1803250793</t>
  </si>
  <si>
    <t>234</t>
  </si>
  <si>
    <t>Z/13</t>
  </si>
  <si>
    <t>Montáž a dodávka venkovních požárních žebříků do zdiva</t>
  </si>
  <si>
    <t>438670953</t>
  </si>
  <si>
    <t>235</t>
  </si>
  <si>
    <t>D/09</t>
  </si>
  <si>
    <t>Montáž a dodávka stříšek nad vstupy kotvených pomocí závěsů rovných, výplň skleněná šířky do 1,50 m</t>
  </si>
  <si>
    <t>543826217</t>
  </si>
  <si>
    <t>236</t>
  </si>
  <si>
    <t>D/1112</t>
  </si>
  <si>
    <t>Montáž mřížek větracích čtyřhranných průřezu do 0,09 m2</t>
  </si>
  <si>
    <t>1200505670</t>
  </si>
  <si>
    <t>237</t>
  </si>
  <si>
    <t>553414VL</t>
  </si>
  <si>
    <t>mřížka větrací kovová se síťovinou 400x200mm</t>
  </si>
  <si>
    <t>-844824353</t>
  </si>
  <si>
    <t>238</t>
  </si>
  <si>
    <t>553414Vla</t>
  </si>
  <si>
    <t>mřížka větrací kovová se síťovinou 250x350mm</t>
  </si>
  <si>
    <t>-1056601601</t>
  </si>
  <si>
    <t>239</t>
  </si>
  <si>
    <t>-1655966354</t>
  </si>
  <si>
    <t>240</t>
  </si>
  <si>
    <t>-1559442563</t>
  </si>
  <si>
    <t>PD 1d</t>
  </si>
  <si>
    <t>241</t>
  </si>
  <si>
    <t>1273886059</t>
  </si>
  <si>
    <t>242</t>
  </si>
  <si>
    <t>-77408970</t>
  </si>
  <si>
    <t>17*1,1</t>
  </si>
  <si>
    <t>14,56*1,1</t>
  </si>
  <si>
    <t>16,15*1,1</t>
  </si>
  <si>
    <t>10,5*1,1</t>
  </si>
  <si>
    <t>243</t>
  </si>
  <si>
    <t>-1817833415</t>
  </si>
  <si>
    <t>D23</t>
  </si>
  <si>
    <t>244</t>
  </si>
  <si>
    <t>Montáž parapetů z  litého mramoru tl do 30 mm</t>
  </si>
  <si>
    <t>290659597</t>
  </si>
  <si>
    <t>T/15 - vnitřní parapet</t>
  </si>
  <si>
    <t>2,25*0,28*2</t>
  </si>
  <si>
    <t>T/18</t>
  </si>
  <si>
    <t>1,75*0,28*1</t>
  </si>
  <si>
    <t>T/19</t>
  </si>
  <si>
    <t>1,25*0,28*1</t>
  </si>
  <si>
    <t>245</t>
  </si>
  <si>
    <t>obklad parapetů litý mramor š 280mm tl 20mm</t>
  </si>
  <si>
    <t>-569450590</t>
  </si>
  <si>
    <t>2,25*0,28*2*1,1</t>
  </si>
  <si>
    <t>1,75*0,28*1*1,1</t>
  </si>
  <si>
    <t>1,25*0,28*1*1,1</t>
  </si>
  <si>
    <t>246</t>
  </si>
  <si>
    <t>1341958688</t>
  </si>
  <si>
    <t>247</t>
  </si>
  <si>
    <t>705604740</t>
  </si>
  <si>
    <t>PD 1a</t>
  </si>
  <si>
    <t>PD 2a</t>
  </si>
  <si>
    <t>248</t>
  </si>
  <si>
    <t>1879344959</t>
  </si>
  <si>
    <t>249</t>
  </si>
  <si>
    <t>-1849627215</t>
  </si>
  <si>
    <t>250</t>
  </si>
  <si>
    <t>heterogenní akustický zátěžový vinyl, vč. soklíku</t>
  </si>
  <si>
    <t>-1636561244</t>
  </si>
  <si>
    <t>67,45*1,1</t>
  </si>
  <si>
    <t>96,20*1,1</t>
  </si>
  <si>
    <t>251</t>
  </si>
  <si>
    <t>776211131</t>
  </si>
  <si>
    <t>Lepení textilních pásů tkaných</t>
  </si>
  <si>
    <t>-1704658976</t>
  </si>
  <si>
    <t>252</t>
  </si>
  <si>
    <t>69752120</t>
  </si>
  <si>
    <t>koberec čistící zóna</t>
  </si>
  <si>
    <t>1748151385</t>
  </si>
  <si>
    <t>22,84*1,1</t>
  </si>
  <si>
    <t>253</t>
  </si>
  <si>
    <t>-258960548</t>
  </si>
  <si>
    <t>D25</t>
  </si>
  <si>
    <t>254</t>
  </si>
  <si>
    <t>-769836592</t>
  </si>
  <si>
    <t>(5+3,4)*2*2,02</t>
  </si>
  <si>
    <t>-2*0,8*1,97</t>
  </si>
  <si>
    <t>(3,4+4,75)*2*2,02</t>
  </si>
  <si>
    <t>255</t>
  </si>
  <si>
    <t>781674112</t>
  </si>
  <si>
    <t>Montáž obkladů parapetů šířky do 150 mm z dlaždic keramických lepených flexibilním lepidlem</t>
  </si>
  <si>
    <t>-350954338</t>
  </si>
  <si>
    <t xml:space="preserve">m.č.215 - přizdívka u WC </t>
  </si>
  <si>
    <t>256</t>
  </si>
  <si>
    <t>-1816618797</t>
  </si>
  <si>
    <t>ukončovací</t>
  </si>
  <si>
    <t>(5+3,4)*2</t>
  </si>
  <si>
    <t>koutové</t>
  </si>
  <si>
    <t>2,02*4</t>
  </si>
  <si>
    <t>(3,4+4,75)*2+4</t>
  </si>
  <si>
    <t>4*2,02</t>
  </si>
  <si>
    <t>257</t>
  </si>
  <si>
    <t>-849575279</t>
  </si>
  <si>
    <t>62,134*1,1</t>
  </si>
  <si>
    <t>4*0,15*1,2</t>
  </si>
  <si>
    <t>258</t>
  </si>
  <si>
    <t>-619091183</t>
  </si>
  <si>
    <t>D26</t>
  </si>
  <si>
    <t>259</t>
  </si>
  <si>
    <t>711274829</t>
  </si>
  <si>
    <t>1.NP - a (pod sádrové omítky)</t>
  </si>
  <si>
    <t>(3,075+8,525)*2*2,95</t>
  </si>
  <si>
    <t>-2*0,9*1,97</t>
  </si>
  <si>
    <t>-1,55*2,16</t>
  </si>
  <si>
    <t>-1,55*2,4</t>
  </si>
  <si>
    <t>(4,575+3,4)*2*2,93</t>
  </si>
  <si>
    <t>(7,275+9,75)*2*2,93</t>
  </si>
  <si>
    <t>-2,25*2,5*2</t>
  </si>
  <si>
    <t>-2,25*1,375*2</t>
  </si>
  <si>
    <t>(3,4+5)*2*(2,7-2,02)</t>
  </si>
  <si>
    <t>-2,25*0,4</t>
  </si>
  <si>
    <t>(13,05+9,75)*2*3,18</t>
  </si>
  <si>
    <t>-2,25*2,25*5</t>
  </si>
  <si>
    <t>-1,75*1,25</t>
  </si>
  <si>
    <t>-2,5*0,775</t>
  </si>
  <si>
    <t>(3,2+4,75)*2*(2,75-2,02)</t>
  </si>
  <si>
    <t>-2,25*0,735</t>
  </si>
  <si>
    <t>(2,5+4,2)*2*2,53</t>
  </si>
  <si>
    <t>-1,25*1,25</t>
  </si>
  <si>
    <t>ostění oken a dveří</t>
  </si>
  <si>
    <t>(0,9+1,97*2)*0,3</t>
  </si>
  <si>
    <t>(1,55+2,16*2)*0,3</t>
  </si>
  <si>
    <t>(1,55+2,4*2)*0,3</t>
  </si>
  <si>
    <t>2*(0,9*1,97*2)*0,175-(0,8+1,97*2)*0,175</t>
  </si>
  <si>
    <t>(2,25+2,5)*2*0,3*2</t>
  </si>
  <si>
    <t>(2,25+2*2)*0,3</t>
  </si>
  <si>
    <t>(0,9+1,97*2)*0,175</t>
  </si>
  <si>
    <t>(0,8+1,97*2)*0,175</t>
  </si>
  <si>
    <t>(2,25+1,375)*2*2*0,175</t>
  </si>
  <si>
    <t>(2,25+0,4*2)*0,3</t>
  </si>
  <si>
    <t>(2,25+2,25)*2*0,3*5</t>
  </si>
  <si>
    <t>(1,75+1,25)*2*0,3</t>
  </si>
  <si>
    <t>(0,9+2,15*2)*0,3</t>
  </si>
  <si>
    <t>(2,25+2)*2*0,3</t>
  </si>
  <si>
    <t>(2,5+0,775*2)*0,3</t>
  </si>
  <si>
    <t>2*(0,8+1,97*2)*0,175</t>
  </si>
  <si>
    <t>(2,25+0,735*2)*0,3</t>
  </si>
  <si>
    <t>(1,25+1,25)*2*0,3</t>
  </si>
  <si>
    <t>SDK</t>
  </si>
  <si>
    <t>m.č.101 +214 - požární podhled</t>
  </si>
  <si>
    <t>45,79</t>
  </si>
  <si>
    <t>m.č.102b + 214</t>
  </si>
  <si>
    <t>67,45+83,75</t>
  </si>
  <si>
    <t>260</t>
  </si>
  <si>
    <t>-2108311768</t>
  </si>
  <si>
    <t>D27</t>
  </si>
  <si>
    <t>786: Čalounické úpravy</t>
  </si>
  <si>
    <t>261</t>
  </si>
  <si>
    <t>D/02a</t>
  </si>
  <si>
    <t>Montáž  a dodávka lamelové žaluzie venkovní pro okna kovová Z90 - viz popis - motorický pohon</t>
  </si>
  <si>
    <t>1949459715</t>
  </si>
  <si>
    <t>2,25*2,5*3</t>
  </si>
  <si>
    <t>2,25*2,25*3</t>
  </si>
  <si>
    <t>262</t>
  </si>
  <si>
    <t>998786202</t>
  </si>
  <si>
    <t>Přesun hmot procentní pro čalounické úpravy v objektech v do 12 m</t>
  </si>
  <si>
    <t>-1572893583</t>
  </si>
  <si>
    <t>D28</t>
  </si>
  <si>
    <t>263</t>
  </si>
  <si>
    <t>012002000</t>
  </si>
  <si>
    <t>Geodetické práce</t>
  </si>
  <si>
    <t>-438351098</t>
  </si>
  <si>
    <t>264</t>
  </si>
  <si>
    <t>1113534397</t>
  </si>
  <si>
    <t>D29</t>
  </si>
  <si>
    <t>V03: Zařízení staveniště</t>
  </si>
  <si>
    <t>265</t>
  </si>
  <si>
    <t>034503000</t>
  </si>
  <si>
    <t>Informační tabule na staveništi</t>
  </si>
  <si>
    <t>-800069821</t>
  </si>
  <si>
    <t>D30</t>
  </si>
  <si>
    <t>266</t>
  </si>
  <si>
    <t>-635063743</t>
  </si>
  <si>
    <t>267</t>
  </si>
  <si>
    <t>166248740</t>
  </si>
  <si>
    <t>D32</t>
  </si>
  <si>
    <t>269</t>
  </si>
  <si>
    <t>1165904028</t>
  </si>
  <si>
    <t>1-SO02 - Dvůr MŠ</t>
  </si>
  <si>
    <t>HSV - Práce a dodávky HSV</t>
  </si>
  <si>
    <t xml:space="preserve">    1 - Zemní práce</t>
  </si>
  <si>
    <t xml:space="preserve">    2 - Zakládání</t>
  </si>
  <si>
    <t xml:space="preserve">    211 - Drenáže - položka D19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</si>
  <si>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</si>
  <si>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</si>
  <si>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</si>
  <si>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</si>
  <si>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</si>
  <si>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</si>
  <si>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PSV - Práce a dodávky PSV</t>
  </si>
  <si>
    <t xml:space="preserve">    762 - Konstrukce tesařské</t>
  </si>
  <si>
    <t xml:space="preserve">    766 - Konstrukce truhlářské</t>
  </si>
  <si>
    <t xml:space="preserve">    767 - Konstrukce zámečnické</t>
  </si>
  <si>
    <t>HSV</t>
  </si>
  <si>
    <t>Práce a dodávky HSV</t>
  </si>
  <si>
    <t>111151103</t>
  </si>
  <si>
    <t>Odstranění travin a rákosu strojně travin, při celkové ploše přes 500 m2</t>
  </si>
  <si>
    <t>99457456</t>
  </si>
  <si>
    <t>"vč. D.1.1.3 (34)"</t>
  </si>
  <si>
    <t>0,0504*10000</t>
  </si>
  <si>
    <t>111211101</t>
  </si>
  <si>
    <t>Odstranění křovin a stromů s odstraněním kořenů ručně průměru kmene do 100 mm jakékoliv plochy v rovině nebo ve svahu o sklonu do 1:5</t>
  </si>
  <si>
    <t>-1257381894</t>
  </si>
  <si>
    <t>"viz vč.D.1.1.3 (34)"</t>
  </si>
  <si>
    <t>112101102</t>
  </si>
  <si>
    <t>Odstranění stromů s odřezáním kmene a s odvětvením listnatých, průměru kmene přes 300 do 500 mm</t>
  </si>
  <si>
    <t>-969327991</t>
  </si>
  <si>
    <t>112101122</t>
  </si>
  <si>
    <t>Odstranění stromů s odřezáním kmene a s odvětvením jehličnatých bez odkornění, průměru kmene přes 300 do 500 mm</t>
  </si>
  <si>
    <t>-763109173</t>
  </si>
  <si>
    <t>"cypřiš"</t>
  </si>
  <si>
    <t>"tůje"</t>
  </si>
  <si>
    <t>112201113</t>
  </si>
  <si>
    <t>Odstranění pařezu v rovině nebo na svahu do 1:5 o průměru pařezu na řezné ploše přes 300 do 400 mm</t>
  </si>
  <si>
    <t>-807042811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</si>
  <si>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</si>
  <si>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</si>
  <si>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432445842</t>
  </si>
  <si>
    <t>"viz vč.D.1.1.3 (18)"</t>
  </si>
  <si>
    <t>276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</si>
  <si>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</si>
  <si>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</si>
  <si>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-1474453784</t>
  </si>
  <si>
    <t>"tl.250mm"</t>
  </si>
  <si>
    <t>"pod bet.dlažbou"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</si>
  <si>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</si>
  <si>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</si>
  <si>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-842449919</t>
  </si>
  <si>
    <t>"viz vč.D.1.1.3 (19)"</t>
  </si>
  <si>
    <t>113201112</t>
  </si>
  <si>
    <t>Vytrhání obrub s vybouráním lože, s přemístěním hmot na skládku na vzdálenost do 3 m nebo s naložením na dopravní prostředek silničních ležatých</t>
  </si>
  <si>
    <t>701171986</t>
  </si>
  <si>
    <t>"viz vč.D.1.1.3 (35)"</t>
  </si>
  <si>
    <t>122251101</t>
  </si>
  <si>
    <t>Odkopávky a prokopávky nezapažené strojně v hornině třídy těžitelnosti I skupiny 3 do 20 m3</t>
  </si>
  <si>
    <t>-326761819</t>
  </si>
  <si>
    <t>"vč.D.1.1.3 (22)"</t>
  </si>
  <si>
    <t>"zemina po vybourané zídce"</t>
  </si>
  <si>
    <t>5,72</t>
  </si>
  <si>
    <t>131213101</t>
  </si>
  <si>
    <t>Hloubení jam ručně zapažených i nezapažených s urovnáním dna do předepsaného profilu a spádu v hornině třídy těžitelnosti I skupiny 3 soudržných</t>
  </si>
  <si>
    <t>-283028656</t>
  </si>
  <si>
    <t>"pro podkladní beton"</t>
  </si>
  <si>
    <t>"pod základové pasy schodišť"</t>
  </si>
  <si>
    <t>(7,76+1,96+7,75+2,135)*0,55*0,05</t>
  </si>
  <si>
    <t>"pod žb desky schodišť"</t>
  </si>
  <si>
    <t>"v řezu 1 a 2"</t>
  </si>
  <si>
    <t>((8,36+8,26+8,11+7,96+7,81)*0,696+7,66*0,28)*0,05</t>
  </si>
  <si>
    <t>"v řezu 6"</t>
  </si>
  <si>
    <t>2,135*(1,082+0,1)*0,05</t>
  </si>
  <si>
    <t>"v řezu 5"</t>
  </si>
  <si>
    <t>((7,1+7,41)/2*0,55+7,55*(0,55+0,1))*0,05</t>
  </si>
  <si>
    <t>"v řezu 4"</t>
  </si>
  <si>
    <t>((1,96+2,31)/2*0,35+2,66*(0,726+0,1))*0,05</t>
  </si>
  <si>
    <t>"pod žb desku VP3"</t>
  </si>
  <si>
    <t>104,96*0,05</t>
  </si>
  <si>
    <t>"pod schodiště u opěrné stěny"</t>
  </si>
  <si>
    <t>1,865*0,6*0,05+1,865*(3,387+0,1)*0,05</t>
  </si>
  <si>
    <t>"pod opěrnou stěnu"</t>
  </si>
  <si>
    <t>((2,193+0,673)/2*1,8+(2,138+3,856)/2*1,8)*0,05</t>
  </si>
  <si>
    <t>131251102</t>
  </si>
  <si>
    <t>Hloubení nezapažených jam a zářezů strojně s urovnáním dna do předepsaného profilu a spádu v hornině třídy těžitelnosti I skupiny 3 přes 20 do 50 m3</t>
  </si>
  <si>
    <t>-753691037</t>
  </si>
  <si>
    <t>"hlavní schodiště v řezu D"</t>
  </si>
  <si>
    <t>(7,66+7,96)/2*(1,75+2,15)/2*(0,7+0,85)/2</t>
  </si>
  <si>
    <t>(7,96+8,36)/2*2,4*0,2</t>
  </si>
  <si>
    <t>"vedlejší schodiště v řezu D"</t>
  </si>
  <si>
    <t>1,96*(1,75+2,1)/2*(0,7+0,75)/2</t>
  </si>
  <si>
    <t>"sedací záhon"</t>
  </si>
  <si>
    <t>3*3*(0,25+0,4)/2</t>
  </si>
  <si>
    <t>"opěrná stěna"</t>
  </si>
  <si>
    <t>4*3,383*0,3+2,797*1,423*2,55</t>
  </si>
  <si>
    <t>"schodiště u opěrné stěny"</t>
  </si>
  <si>
    <t>1,865*((1,55+1,9)/2*(0,7+0,85)/2+(0,8+0,9)/2*(0,2+0,6)/2+2,8*(0,15+0,25)/2)</t>
  </si>
  <si>
    <t>1,865*2*0,2</t>
  </si>
  <si>
    <t>132251101</t>
  </si>
  <si>
    <t>Hloubení nezapažených rýh šířky do 800 mm strojně s urovnáním dna do předepsaného profilu a spádu v hornině třídy těžitelnosti I skupiny 3 do 20 m3</t>
  </si>
  <si>
    <t>-1010755758</t>
  </si>
  <si>
    <t>"základ pro schody v řezu C"</t>
  </si>
  <si>
    <t>9,895*0,6*0,6</t>
  </si>
  <si>
    <t>"základ pro vyvýšený záhon"</t>
  </si>
  <si>
    <t>(0,9+6,81)*2*0,5</t>
  </si>
  <si>
    <t>"základ pro sedací záhon"</t>
  </si>
  <si>
    <t>(3+2,4)*2*0,3*0,5</t>
  </si>
  <si>
    <t>"drenáž kolem obruby"</t>
  </si>
  <si>
    <t>17*(0,8+0,95)/2*1</t>
  </si>
  <si>
    <t>162201402</t>
  </si>
  <si>
    <t>Vodorovné přemístění větví, kmenů nebo pařezů s naložením, složením a dopravou do 1000 m větví stromů listnatých, průměru kmene přes 300 do 500 mm</t>
  </si>
  <si>
    <t>-1705575852</t>
  </si>
  <si>
    <t>162201406</t>
  </si>
  <si>
    <t>Vodorovné přemístění větví, kmenů nebo pařezů s naložením, složením a dopravou do 1000 m větví stromů jehličnatých, průměru kmene přes 300 do 500 mm</t>
  </si>
  <si>
    <t>-503581257</t>
  </si>
  <si>
    <t>162201412</t>
  </si>
  <si>
    <t>Vodorovné přemístění větví, kmenů nebo pařezů s naložením, složením a dopravou do 1000 m kmenů stromů listnatých, průměru přes 300 do 500 mm</t>
  </si>
  <si>
    <t>-1307034910</t>
  </si>
  <si>
    <t>162201416</t>
  </si>
  <si>
    <t>Vodorovné přemístění větví, kmenů nebo pařezů s naložením, složením a dopravou do 1000 m kmenů stromů jehličnatých, průměru přes 300 do 500 mm</t>
  </si>
  <si>
    <t>207974656</t>
  </si>
  <si>
    <t>162201422</t>
  </si>
  <si>
    <t>Vodorovné přemístění větví, kmenů nebo pařezů s naložením, složením a dopravou do 1000 m pařezů kmenů, průměru přes 300 do 500 mm</t>
  </si>
  <si>
    <t>-1760640212</t>
  </si>
  <si>
    <t>162211311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</si>
  <si>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</si>
  <si>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1218331928</t>
  </si>
  <si>
    <t>"ruční výkop"</t>
  </si>
  <si>
    <t>8,802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</si>
  <si>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</si>
  <si>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</si>
  <si>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1838458782</t>
  </si>
  <si>
    <t>"na meziskládku"</t>
  </si>
  <si>
    <t>5,72+8,802+40,507+27,767</t>
  </si>
  <si>
    <t>"pro zásypy"</t>
  </si>
  <si>
    <t>104,136</t>
  </si>
  <si>
    <t>162301501</t>
  </si>
  <si>
    <t>Vodorovné přemístění smýcených křovin do průměru kmene 100 mm na vzdálenost do 5 000 m</t>
  </si>
  <si>
    <t>-148974850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</si>
  <si>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</si>
  <si>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</si>
  <si>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-1342440719</t>
  </si>
  <si>
    <t>1*14</t>
  </si>
  <si>
    <t>162301942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</si>
  <si>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</si>
  <si>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-1783209287</t>
  </si>
  <si>
    <t>4*14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</si>
  <si>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</si>
  <si>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</si>
  <si>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1473703276</t>
  </si>
  <si>
    <t>"celkem do 15km"</t>
  </si>
  <si>
    <t>5*14</t>
  </si>
  <si>
    <t>162301981</t>
  </si>
  <si>
    <t>Vodorovné přemístění smýcených křovin Příplatek k ceně za každých dalších i započatých 1 000 m</t>
  </si>
  <si>
    <t>-1237633345</t>
  </si>
  <si>
    <t>20*14</t>
  </si>
  <si>
    <t>167151111</t>
  </si>
  <si>
    <t>Nakládání, skládání a překládání neulehlého výkopku nebo sypaniny strojně nakládání, množství přes 100 m3, z hornin třídy těžitelnosti I, skupiny 1 až 3</t>
  </si>
  <si>
    <t>587100122</t>
  </si>
  <si>
    <t>17120121R</t>
  </si>
  <si>
    <t>Poplatek za uložení pokácených stromů, větví a pařezů na skládku</t>
  </si>
  <si>
    <t>1921304284</t>
  </si>
  <si>
    <t>17120122R</t>
  </si>
  <si>
    <t>Poplatek za uložení křovin vč. kořenů na skládku</t>
  </si>
  <si>
    <t>1203510337</t>
  </si>
  <si>
    <t>174151101</t>
  </si>
  <si>
    <t>Zásyp sypaninou z jakékoliv horniny strojně s uložením výkopku ve vrstvách se zhutněním jam, šachet, rýh nebo kolem objektů v těchto vykopávkách</t>
  </si>
  <si>
    <t>-1877700278</t>
  </si>
  <si>
    <t>(7,66+7,96)/2*((1,75+2,15)/2-0,35)*(0,8+0,95)/2-7,96*0,9*0,25/2</t>
  </si>
  <si>
    <t>(7,96+8,36)/2*2,5*((0,35+0,45)/2+0,25*2)</t>
  </si>
  <si>
    <t>1,96*(0,7+0,85)/2*0,45+1,96*((0,7+0,85)/2*0,75+(0,9+0,2)/2*0,25)</t>
  </si>
  <si>
    <t>"schody v řezu C"</t>
  </si>
  <si>
    <t>9,895*((0,6-0,35)*0,4+1*(0,35+0,65)/2)</t>
  </si>
  <si>
    <t>"pod VP2a"</t>
  </si>
  <si>
    <t>9,85*1,9*0,25</t>
  </si>
  <si>
    <t>"schodiště u opěrné zdi"</t>
  </si>
  <si>
    <t>1,865*((0,6+0,75)/2*0,75+0,6*1/2+1,5*0,8/2+2,8*(0,15+0,25)/2+2*0,2)</t>
  </si>
  <si>
    <t>"opěrná zeď"</t>
  </si>
  <si>
    <t>2,797*1,423*2,55+(4*3,383-(1,627+2,038)*1,6)*0,3</t>
  </si>
  <si>
    <t>"pod VP1 v řezu B"</t>
  </si>
  <si>
    <t>2,65*5,915*0,4+1,85*6,05*0,4/2</t>
  </si>
  <si>
    <t xml:space="preserve">"vč. D.1.1.3 (33)-betonová nádrž" </t>
  </si>
  <si>
    <t>30,22</t>
  </si>
  <si>
    <t>17*(0,8+0,95)/2*(1-0,5)</t>
  </si>
  <si>
    <t>181951112</t>
  </si>
  <si>
    <t>Úprava pláně vyrovnáním výškových rozdílů strojně v hornině třídy těžitelnosti I, skupiny 1 až 3 se zhutněním</t>
  </si>
  <si>
    <t>-1541185117</t>
  </si>
  <si>
    <t>"zhutnění na 60MP1"</t>
  </si>
  <si>
    <t>"VP3"</t>
  </si>
  <si>
    <t>104,96</t>
  </si>
  <si>
    <t>"VP1"</t>
  </si>
  <si>
    <t>69,5</t>
  </si>
  <si>
    <t>"VP2a"</t>
  </si>
  <si>
    <t>1,7*9,9+2,25*0,2*3</t>
  </si>
  <si>
    <t>Zakládání</t>
  </si>
  <si>
    <t>Podsyp pod základové konstrukce se zhutněním a urovnáním povrchu z kameniva hrubého, frakce 16 - 32 mm</t>
  </si>
  <si>
    <t>-2045004189</t>
  </si>
  <si>
    <t>"frakce 0/32"</t>
  </si>
  <si>
    <t>"zhutněno na 60MPa"</t>
  </si>
  <si>
    <t>104,96*0,15</t>
  </si>
  <si>
    <t>271572211</t>
  </si>
  <si>
    <t>Podsyp pod základové konstrukce se zhutněním a urovnáním povrchu ze štěrkopísku netříděného</t>
  </si>
  <si>
    <t>-898246419</t>
  </si>
  <si>
    <t>273313511</t>
  </si>
  <si>
    <t>Základy z betonu prostého desky z betonu kamenem neprokládaného tř. C 12/15</t>
  </si>
  <si>
    <t>1587772163</t>
  </si>
  <si>
    <t>"podkladní beton"</t>
  </si>
  <si>
    <t>273322511</t>
  </si>
  <si>
    <t>Základy z betonu železového (bez výztuže) desky z betonu se zvýšenými nároky na prostředí tř. C 25/30</t>
  </si>
  <si>
    <t>1296080003</t>
  </si>
  <si>
    <t>"třída betonu C25/30 XC2 XF4"</t>
  </si>
  <si>
    <t>104,96*0,12</t>
  </si>
  <si>
    <t>27333-001</t>
  </si>
  <si>
    <t>Příplatek za kartáčovaný povrch žb desky</t>
  </si>
  <si>
    <t>-471248481</t>
  </si>
  <si>
    <t>273351121</t>
  </si>
  <si>
    <t>Bednění základů desek zřízení</t>
  </si>
  <si>
    <t>-540898520</t>
  </si>
  <si>
    <t>8,9*0,12</t>
  </si>
  <si>
    <t>273351122</t>
  </si>
  <si>
    <t>Bednění základů desek odstranění</t>
  </si>
  <si>
    <t>-373047558</t>
  </si>
  <si>
    <t>Výztuž základů desek ze svařovaných sítí z drátů typu KARI</t>
  </si>
  <si>
    <t>64556811</t>
  </si>
  <si>
    <t>104,96*1,3*4,44/1000</t>
  </si>
  <si>
    <t>274321511</t>
  </si>
  <si>
    <t>Základy z betonu železového (bez výztuže) pasy z betonu bez zvláštních nároků na prostředí tř. C 25/30</t>
  </si>
  <si>
    <t>-164859031</t>
  </si>
  <si>
    <t>"schody řez 1"</t>
  </si>
  <si>
    <t>7,66*0,35*0,607</t>
  </si>
  <si>
    <t>(3+2,4)*2*0,3*0,83</t>
  </si>
  <si>
    <t>"zvýšený truhlík"</t>
  </si>
  <si>
    <t>(6,17+0,9+0,9)*0,3*0,975+6,17*0,3*1,205</t>
  </si>
  <si>
    <t>"schody řez 4"</t>
  </si>
  <si>
    <t>1,96*0,35*0,6</t>
  </si>
  <si>
    <t>"schody řez 5"</t>
  </si>
  <si>
    <t>7,75*0,35*0,6</t>
  </si>
  <si>
    <t>"schody řez 6"</t>
  </si>
  <si>
    <t>2,135*0,35*0,6</t>
  </si>
  <si>
    <t>"schody u opěrné stěny""</t>
  </si>
  <si>
    <t>1,85*0,4*0,95</t>
  </si>
  <si>
    <t>Bednění základů pasů rovné zřízení</t>
  </si>
  <si>
    <t>-1213191665</t>
  </si>
  <si>
    <t>7,66*0,607*2+0,35*0,607</t>
  </si>
  <si>
    <t>(3+2,4)*2*0,83*2</t>
  </si>
  <si>
    <t>(6,17+0,9+0,9)*0,975*2+6,17*1,205*2</t>
  </si>
  <si>
    <t>1,96*0,6*2+0,35*0,6</t>
  </si>
  <si>
    <t>7,75*0,6*2</t>
  </si>
  <si>
    <t>2,135*0,6*2</t>
  </si>
  <si>
    <t>1,85*0,95*2</t>
  </si>
  <si>
    <t>Bednění základů pasů rovné odstranění</t>
  </si>
  <si>
    <t>-906768045</t>
  </si>
  <si>
    <t>Výztuž základů pasů z betonářské oceli 10 505 (R) nebo BSt 500</t>
  </si>
  <si>
    <t>1326147213</t>
  </si>
  <si>
    <t>12,069*0,075</t>
  </si>
  <si>
    <t>Drenáže - položka D19</t>
  </si>
  <si>
    <t>211561111</t>
  </si>
  <si>
    <t>Výplň kamenivem do rýh odvodňovacích žeber nebo trativodů bez zhutnění, s úpravou povrchu výplně kamenivem hrubým drceným frakce 4 až 16 mm</t>
  </si>
  <si>
    <t>2095540337</t>
  </si>
  <si>
    <t>"kolem obrubníku"</t>
  </si>
  <si>
    <t>17*(0,8+0,95)/2*0,5</t>
  </si>
  <si>
    <t>"kolem budovy"</t>
  </si>
  <si>
    <t>20*(0,8+0,95)/2*0,5</t>
  </si>
  <si>
    <t>"odečet lože z kameniva"</t>
  </si>
  <si>
    <t>-4,44</t>
  </si>
  <si>
    <t>"zasakovací jáma"</t>
  </si>
  <si>
    <t>1*1*1</t>
  </si>
  <si>
    <t>211971110</t>
  </si>
  <si>
    <t>Zřízení opláštění výplně z geotextilie odvodňovacích žeber nebo trativodů v rýze nebo zářezu se stěnami šikmými o sklonu do 1:2</t>
  </si>
  <si>
    <t>1013833451</t>
  </si>
  <si>
    <t>17*(0,8+0,95+0,5*2)</t>
  </si>
  <si>
    <t>20*(0,8+0,95+0,5*2)</t>
  </si>
  <si>
    <t>69311172</t>
  </si>
  <si>
    <t>geotextilie PP s ÚV stabilizací 300g/m2</t>
  </si>
  <si>
    <t>-347248423</t>
  </si>
  <si>
    <t>101,75*1,15</t>
  </si>
  <si>
    <t>212532111</t>
  </si>
  <si>
    <t>Lože pro trativody z kameniva hrubého drceného</t>
  </si>
  <si>
    <t>377921347</t>
  </si>
  <si>
    <t>17*0,8*0,15</t>
  </si>
  <si>
    <t>20*0,8*0,15</t>
  </si>
  <si>
    <t>212755214</t>
  </si>
  <si>
    <t>Trativody bez lože z drenážních trubek plastových flexibilních D 100 mm</t>
  </si>
  <si>
    <t>-1132413784</t>
  </si>
  <si>
    <t>971052341</t>
  </si>
  <si>
    <t>Vybourání a prorážení otvorů v železobetonových příčkách a zdech základových nebo nadzákladových, plochy do 0,09 m2, tl. do 300 mm</t>
  </si>
  <si>
    <t>-80908291</t>
  </si>
  <si>
    <t>"pro drenáž"</t>
  </si>
  <si>
    <t>Svislé a kompletní konstrukce</t>
  </si>
  <si>
    <t>311321814</t>
  </si>
  <si>
    <t>Nadzákladové zdi z betonu železového (bez výztuže) nosné pohledového (v přírodní barvě drtí a přísad) tř. C 25/30</t>
  </si>
  <si>
    <t>1538550458</t>
  </si>
  <si>
    <t>"třída betonu C25/30 XC3 XF4"</t>
  </si>
  <si>
    <t>"pohledovost PB2"</t>
  </si>
  <si>
    <t>"pata"</t>
  </si>
  <si>
    <t>((0,673+2,183)/2*1,6+(3,656+2,038)/2*1,6)*0,3</t>
  </si>
  <si>
    <t>"dřík"</t>
  </si>
  <si>
    <t>1,627*0,3*2,55+2,797*0,3*(2,55+2,495)/2</t>
  </si>
  <si>
    <t>311351121</t>
  </si>
  <si>
    <t>Bednění nadzákladových zdí nosných rovné oboustranné za každou stranu zřízení</t>
  </si>
  <si>
    <t>-1875945626</t>
  </si>
  <si>
    <t>(0,673+2,038+1,6+3,638+2,183+1,6)*0,3</t>
  </si>
  <si>
    <t>(2,183+0,3)*2*2,55+2,797*(2,55+2,495)/2*2+0,3*2,495</t>
  </si>
  <si>
    <t>311351122</t>
  </si>
  <si>
    <t>Bednění nadzákladových zdí nosných rovné oboustranné za každou stranu odstranění</t>
  </si>
  <si>
    <t>870271481</t>
  </si>
  <si>
    <t>Bednění nadzákladových zdí nosných Příplatek k cenám bednění za pohledový beton</t>
  </si>
  <si>
    <t>166018347</t>
  </si>
  <si>
    <t>311361821</t>
  </si>
  <si>
    <t>Výztuž nadzákladových zdí nosných svislých nebo odkloněných od svislice, rovných nebo oblých z betonářské oceli 10 505 (R) nebo BSt 500</t>
  </si>
  <si>
    <t>853759886</t>
  </si>
  <si>
    <t>5,413*0,105</t>
  </si>
  <si>
    <t>Vodorovné konstrukce</t>
  </si>
  <si>
    <t>430321414</t>
  </si>
  <si>
    <t>Schodišťové konstrukce a rampy z betonu železového (bez výztuže) stupně, schodnice, ramena, podesty s nosníky tř. C 25/30</t>
  </si>
  <si>
    <t>823089433</t>
  </si>
  <si>
    <t>"třída betonu C 25/30 XC2 XF4"</t>
  </si>
  <si>
    <t>"schody u opěrné stěny"</t>
  </si>
  <si>
    <t>"deska"</t>
  </si>
  <si>
    <t>1,865*3,387*0,15</t>
  </si>
  <si>
    <t>"stupně"</t>
  </si>
  <si>
    <t>1,865*0,31*0,165/2*10</t>
  </si>
  <si>
    <t>Mezisoučet</t>
  </si>
  <si>
    <t>"schody řez 1 a 2"</t>
  </si>
  <si>
    <t>((8,36+8,26+8,11+7,96+7,81)*0,696+7,66*0,28)*0,15</t>
  </si>
  <si>
    <t>(8,36+8,26+8,11+7,96+7,81)*0,62*0,289/2+7,66*0,31*0,193</t>
  </si>
  <si>
    <t>"nadbetonované stupně"</t>
  </si>
  <si>
    <t>(1,48+1,3+1,78+1,8+2,08+2,3+1,78+2,1+1,48+1,9)*0,31*0,1413</t>
  </si>
  <si>
    <t>2,135*1,082*0,16</t>
  </si>
  <si>
    <t>2,135*0,34*0,332+2,135*(0,34*0,13/2+0,34*0,127/2+0,34*0,105/2)</t>
  </si>
  <si>
    <t>(7,75*0,55+(7,1+7,41)/2*0,55)*0,16</t>
  </si>
  <si>
    <t>7,41*0,68*0,308/2+7,1*0,35*0,151+7,75*0,68*0,218/2</t>
  </si>
  <si>
    <t>((1,96+2,31)/2*0,35+2,66*0,726)*0,15</t>
  </si>
  <si>
    <t>1,96*0,34*0,34+2,66*0,34*0,125/2*3</t>
  </si>
  <si>
    <t>43033-001</t>
  </si>
  <si>
    <t>Příplatek za kartáčovaný povrch schodiště</t>
  </si>
  <si>
    <t>-1418388150</t>
  </si>
  <si>
    <t>1,865*(0,31+0,165)*10+0,31*0,165/2*10</t>
  </si>
  <si>
    <t>(8,36+8,26+8,11+7,96+7,81)*(0,62+0,289)+0,62*0,289/2*5+7,66*(0,31+0,193*2)</t>
  </si>
  <si>
    <t>0,31*0,191</t>
  </si>
  <si>
    <t>(1,48+1,3+1,78+1,8+2,08+2,3+1,78+2,1+1,48+1,9)*(0,31+0,1413)</t>
  </si>
  <si>
    <t>0,31*0,1413*15</t>
  </si>
  <si>
    <t>2,135*(0,34+0,332)+0,34*0,332+2,135*(0,34+0,13+0,34+0,127+0,34+0,105)</t>
  </si>
  <si>
    <t>0,34*0,13/2+3,34*0,127/2+0,34*0,105/2</t>
  </si>
  <si>
    <t>7,41*(0,68+0,308)+7,1*(0,35+0,151)+7,75*(0,68+0,218)</t>
  </si>
  <si>
    <t>0,68*0,308/2+0,35*0,151+0,68*0,218/2</t>
  </si>
  <si>
    <t>1,96*(0,34*2+0,34)+2,66*(0,34+0,125)*3</t>
  </si>
  <si>
    <t>0,34*0,125/2*3+0,34*0,34</t>
  </si>
  <si>
    <t>430361821</t>
  </si>
  <si>
    <t>Výztuž schodišťových konstrukcí a ramp stupňů, schodnic, ramen, podest s nosníky z betonářské oceli 10 505 (R) nebo BSt 500</t>
  </si>
  <si>
    <t>-956795291</t>
  </si>
  <si>
    <t>1,865*3,387*0,15*0,065</t>
  </si>
  <si>
    <t>1,865*0,31*0,165/2*10*0,075</t>
  </si>
  <si>
    <t>(((8,36+8,26+8,11+7,96+7,81)*0,696+7,66*0,28)*0,15)*0,065</t>
  </si>
  <si>
    <t>((8,36+8,26+8,11+7,96+7,81)*0,62*0,289/2+7,66*0,31*0,193)*0,075</t>
  </si>
  <si>
    <t>(1,48+1,3+1,78+1,8+2,08+2,3+1,78+2,1+1,48+1,9)*0,31*0,1413*0,075</t>
  </si>
  <si>
    <t>2,135*1,082*0,16*0,065</t>
  </si>
  <si>
    <t>(2,135*0,34*0,332+2,135*(0,34*0,13/2+0,34*0,127/2+0,34*0,105/2))*0,075</t>
  </si>
  <si>
    <t>(7,75*0,55+(7,1+7,41)/2*0,55)*0,16*0,065</t>
  </si>
  <si>
    <t>(7,41*0,68*0,308/2+7,1*0,35*0,151+7,75*0,68*0,218/2)*0,075</t>
  </si>
  <si>
    <t>((1,96+2,31)/2*0,35+2,66*0,726)*0,15*0,065</t>
  </si>
  <si>
    <t>(1,96*0,34*0,34+2,66*0,34*0,125/2*3)*0,075</t>
  </si>
  <si>
    <t>430362021</t>
  </si>
  <si>
    <t>Výztuž schodišťových konstrukcí a ramp stupňů, schodnic, ramen, podest s nosníky ze svařovaných sítí z drátů typu KARI</t>
  </si>
  <si>
    <t>1786943584</t>
  </si>
  <si>
    <t>1,865*(3,387+0,34)*1,3*4,44/1000*2</t>
  </si>
  <si>
    <t>((8,36+8,26+8,11+7,96+7,81)*0,696+7,66*(0,28+0,34))*1,3*4,44/1000*2</t>
  </si>
  <si>
    <t>2,135*(0,34+1,082)*1,4*4,44/1000*2</t>
  </si>
  <si>
    <t>(7,75*(0,34+0,55)+(7,1+7,41)/2*0,55)*1,3*4,44/1000*2</t>
  </si>
  <si>
    <t>((1,96+2,31)/2*(0,35+0,35)+2,66*0,726)*1,3*4,44/1000*2</t>
  </si>
  <si>
    <t>434351141</t>
  </si>
  <si>
    <t>Bednění stupňů betonovaných na podstupňové desce nebo na terénu půdorysně přímočarých zřízení</t>
  </si>
  <si>
    <t>-1216741817</t>
  </si>
  <si>
    <t>434351142</t>
  </si>
  <si>
    <t>Bednění stupňů betonovaných na podstupňové desce nebo na terénu půdorysně přímočarých odstranění</t>
  </si>
  <si>
    <t>-2046656158</t>
  </si>
  <si>
    <t>Komunikace pozemní</t>
  </si>
  <si>
    <t>564731112</t>
  </si>
  <si>
    <t>Podklad nebo kryt z kameniva hrubého drceného vel. 32-63 mm s rozprostřením a zhutněním, po zhutnění tl. 110 mm</t>
  </si>
  <si>
    <t>-2092295650</t>
  </si>
  <si>
    <t>"frakce 0/63"</t>
  </si>
  <si>
    <t>564750011</t>
  </si>
  <si>
    <t>Podklad nebo kryt z kameniva hrubého drceného vel. 8-16 mm s rozprostřením a zhutněním, po zhutnění tl. 150 mm</t>
  </si>
  <si>
    <t>2146211530</t>
  </si>
  <si>
    <t>596211111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</si>
  <si>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</t>
  </si>
  <si>
    <t>1536646649</t>
  </si>
  <si>
    <t>59245015</t>
  </si>
  <si>
    <t>dlažba zámková tl. 60mm přírodní</t>
  </si>
  <si>
    <t>514934609</t>
  </si>
  <si>
    <t>69,5*1,02</t>
  </si>
  <si>
    <t>Trubní vedení</t>
  </si>
  <si>
    <t>830361811</t>
  </si>
  <si>
    <t>Bourání stávajícího potrubí z kameninových trub v otevřeném výkopu DN přes 150 do 250</t>
  </si>
  <si>
    <t>2020175182</t>
  </si>
  <si>
    <t>"areálový rozvod"</t>
  </si>
  <si>
    <t>899102211</t>
  </si>
  <si>
    <t>Demontáž poklopů litinových a ocelových včetně rámů, hmotnosti jednotlivě přes 50 do 100 Kg</t>
  </si>
  <si>
    <t>737798032</t>
  </si>
  <si>
    <t>Ostatní konstrukce a práce, bourání</t>
  </si>
  <si>
    <t>916331112</t>
  </si>
  <si>
    <t>Osazení zahradního obrubníku betonového s ložem tl. od 50 do 100 mm z betonu prostého tř. C 12/15 s boční opěrou z betonu prostého tř. C 12/15</t>
  </si>
  <si>
    <t>-807310480</t>
  </si>
  <si>
    <t>"u VP1"</t>
  </si>
  <si>
    <t>8,9+12,45+0,5+11,1</t>
  </si>
  <si>
    <t>59217001</t>
  </si>
  <si>
    <t>obrubník betonový zahradní 1000x50x250mm</t>
  </si>
  <si>
    <t>-158142590</t>
  </si>
  <si>
    <t>32,95*1,01</t>
  </si>
  <si>
    <t>916991121</t>
  </si>
  <si>
    <t>Lože pod obrubníky, krajníky nebo obruby z dlažebních kostek z betonu prostého</t>
  </si>
  <si>
    <t>113852588</t>
  </si>
  <si>
    <t>32,95*0,3*0,15</t>
  </si>
  <si>
    <t>919111114</t>
  </si>
  <si>
    <t>Řezání dilatačních spár v čerstvém cementobetonovém krytu příčných nebo podélných, šířky 4 mm, hloubky přes 90 do 100 mm</t>
  </si>
  <si>
    <t>1837211601</t>
  </si>
  <si>
    <t>"žb deska"</t>
  </si>
  <si>
    <t>4,05*2+5,5+3,65+2,9+3+3,15+3,1*2+2,95*2+3,6*2+1,95*3+2,2</t>
  </si>
  <si>
    <t>634663111</t>
  </si>
  <si>
    <t>Výplň dilatačních spar mazanin polyuretanovou samonivelační hmotou, šířka spáry do 10 mm</t>
  </si>
  <si>
    <t>-210021924</t>
  </si>
  <si>
    <t>935113111</t>
  </si>
  <si>
    <t>Osazení odvodňovacího žlabu s krycím roštem polymerbetonového šířky do 200 mm</t>
  </si>
  <si>
    <t>-909154926</t>
  </si>
  <si>
    <t>(3,3+3)*2</t>
  </si>
  <si>
    <t>592270071</t>
  </si>
  <si>
    <t>žlab odvodňovací polymerbetonový se spádem dna 0,5% , vč. odtolu, čel , mřížky a veškerých doplňků, kompletní dodávka</t>
  </si>
  <si>
    <t>-567046090</t>
  </si>
  <si>
    <t>953312122</t>
  </si>
  <si>
    <t>Vložky svislé do dilatačních spár z polystyrenových desek extrudovaných včetně dodání a osazení, v jakémkoliv zdivu přes 10 do 20 mm</t>
  </si>
  <si>
    <t>-1782560458</t>
  </si>
  <si>
    <t>"u opěrné stěny"</t>
  </si>
  <si>
    <t>1,6*0,3+0,4*0,95*2+0,31*0,2274*2+0,31*1,165/2*11+3,387*0,15*2</t>
  </si>
  <si>
    <t>"kolem VP3"</t>
  </si>
  <si>
    <t>(2,4+1,51+8,875+2,66*2+0,34+2,985+8,36+6,17+0,48+6,18*2+0,38*2+0,7)*0,12</t>
  </si>
  <si>
    <t>"kolem schodišť"</t>
  </si>
  <si>
    <t>1,082*0,16*2+0,34*0,322*2+0,34*0,13/2*2+0,34*0,127/2*2+0,34*0,105/2*2</t>
  </si>
  <si>
    <t>3,76*0,15+0,62*0,285/2*5+0,31*0,193+0,31*0,1413*5</t>
  </si>
  <si>
    <t>1,076*0,15*2+0,34*0,34*2+0,34*0,125/2*6</t>
  </si>
  <si>
    <t>961055111</t>
  </si>
  <si>
    <t>Bourání základů z betonu železového</t>
  </si>
  <si>
    <t>-1163591050</t>
  </si>
  <si>
    <t>"viz vč.D.1.1.3 (40)-pod zděným plotem"</t>
  </si>
  <si>
    <t>18,19*0,5*0,5</t>
  </si>
  <si>
    <t>962023491</t>
  </si>
  <si>
    <t>Bourání zdiva nadzákladového smíšeného na maltu cementovou, objemu přes 1 m3</t>
  </si>
  <si>
    <t>1608733544</t>
  </si>
  <si>
    <t>"viz vč.D.1.1.3 (40)-zděný plot"</t>
  </si>
  <si>
    <t>"předpoklad v=210mm"</t>
  </si>
  <si>
    <t>18,19*0,35*2,1</t>
  </si>
  <si>
    <t>962052211</t>
  </si>
  <si>
    <t>Bourání zdiva železobetonového nadzákladového, objemu přes 1 m3</t>
  </si>
  <si>
    <t>-939334044</t>
  </si>
  <si>
    <t>"vč. D.1.1.3 (22)"</t>
  </si>
  <si>
    <t>"předpoklad do hl.500mm"</t>
  </si>
  <si>
    <t>8,05*(1+0,5)*0,2</t>
  </si>
  <si>
    <t>(8,7+7,8+2)*1*0,22</t>
  </si>
  <si>
    <t>(2,9+4,9)*2*2*0,35+2,9*4,9*0,3+(1,2+1,5)*2*1*0,3</t>
  </si>
  <si>
    <t>963015161</t>
  </si>
  <si>
    <t>Demontáž prefabrikovaných krycích desek kanálů, šachet nebo žump hmotnosti do 2,0 t</t>
  </si>
  <si>
    <t>467910405</t>
  </si>
  <si>
    <t>"vč. D.1.1.3 (33)-betonová nádrž"</t>
  </si>
  <si>
    <t>963053937</t>
  </si>
  <si>
    <t>Bourání železobetonových monolitických schodišťových ramen na schodnicích s vybouráním schodnic</t>
  </si>
  <si>
    <t>549368214</t>
  </si>
  <si>
    <t>"vč. D.1.1.3 (20)"</t>
  </si>
  <si>
    <t>2*3,6+2,3*1,7+1,1*2,4</t>
  </si>
  <si>
    <t>9630749.R1</t>
  </si>
  <si>
    <t>Vybourání únikového schodiště z ocelových nosníků vč. ocel.sloupků, vč. odvozu a uložení a poplatku na řízené skládce</t>
  </si>
  <si>
    <t>-126530936</t>
  </si>
  <si>
    <t>"vč. D.1.1.3 (21)"</t>
  </si>
  <si>
    <t>9660012.R2</t>
  </si>
  <si>
    <t>Odstranění lavičky stabolní zabetonové vč. odvozu a uložení a poplatku na řízené skládce</t>
  </si>
  <si>
    <t>729165569</t>
  </si>
  <si>
    <t>"viz vč.D.1.1.3 (38)"</t>
  </si>
  <si>
    <t>9660012.R3</t>
  </si>
  <si>
    <t>Vybourání pískoviště vč. odvozu a uložení a poplatku na řízené skládce</t>
  </si>
  <si>
    <t>-1263681553</t>
  </si>
  <si>
    <t>"viz vč.D.1.1.3 (39)"</t>
  </si>
  <si>
    <t>27,5</t>
  </si>
  <si>
    <t>9660012.R4</t>
  </si>
  <si>
    <t>Vybourání ohniště vč. odvozu a uložení a poplatku na řízené skládce</t>
  </si>
  <si>
    <t>-1670709558</t>
  </si>
  <si>
    <t>"viz vč.D.1.1.3 (37)"</t>
  </si>
  <si>
    <t>966008221</t>
  </si>
  <si>
    <t>Bourání odvodňovacího žlabu s odklizením a uložením vybouraného materiálu na skládku na vzdálenost do 10 m nebo s naložením na dopravní prostředek betonového nebo polymerbetonového s krycím roštem šířky do 200 mm</t>
  </si>
  <si>
    <t>-930119121</t>
  </si>
  <si>
    <t>"viz vč.D.1.1.3 (41)</t>
  </si>
  <si>
    <t>9,5</t>
  </si>
  <si>
    <t>997</t>
  </si>
  <si>
    <t>Přesun sutě</t>
  </si>
  <si>
    <t>Nakládání suti a vybouraných hmot na dopravní prostředek pro vodorovné přemístění</t>
  </si>
  <si>
    <t>1978668079</t>
  </si>
  <si>
    <t>997221551</t>
  </si>
  <si>
    <t>Vodorovná doprava suti bez naložení, ale se složením a s hrubým urovnáním ze sypkých materiálů, na vzdálenost do 1 km</t>
  </si>
  <si>
    <t>-1275557067</t>
  </si>
  <si>
    <t>997221559</t>
  </si>
  <si>
    <t>Vodorovná doprava suti bez naložení, ale se složením a s hrubým urovnáním Příplatek k ceně za každý další i započatý 1 km přes 1 km</t>
  </si>
  <si>
    <t>1127195890</t>
  </si>
  <si>
    <t>323,56*14 "Přepočtené koeficientem množství</t>
  </si>
  <si>
    <t>997221615</t>
  </si>
  <si>
    <t>Poplatek za uložení stavebního odpadu na skládce (skládkovné) z prostého betonu zatříděného do Katalogu odpadů pod kódem 17 01 01</t>
  </si>
  <si>
    <t>-139074560</t>
  </si>
  <si>
    <t>323,56-121,44-0,8</t>
  </si>
  <si>
    <t>997221655</t>
  </si>
  <si>
    <t>Poplatek za uložení stavebního odpadu na skládce (skládkovné) zeminy a kamení zatříděného do Katalogu odpadů pod kódem 17 05 04</t>
  </si>
  <si>
    <t>327937523</t>
  </si>
  <si>
    <t>276*0,44</t>
  </si>
  <si>
    <t>9972216.R5</t>
  </si>
  <si>
    <t>Výzisk z prodeje železného šrotu</t>
  </si>
  <si>
    <t>T</t>
  </si>
  <si>
    <t>820866333</t>
  </si>
  <si>
    <t>PSV</t>
  </si>
  <si>
    <t>Práce a dodávky PSV</t>
  </si>
  <si>
    <t>76200-001</t>
  </si>
  <si>
    <t>M+D terasová dřevěná prkna tl.27mm, podkladnmí rošt z hranolků 45x70mm vč.statických podložek a rektifikačních šroubů vhodných pro instalaci terasy</t>
  </si>
  <si>
    <t>-1788817372</t>
  </si>
  <si>
    <t>"VP2b"</t>
  </si>
  <si>
    <t>6,4*3,1+2,05*10,75-6,2*1,1</t>
  </si>
  <si>
    <t>76600-1023</t>
  </si>
  <si>
    <t>T/23 M+D dřevěné hranění venkovního truhlíku, obvod z modřín.hranolků 300x300mm, k betonové podestě je přichycena modřín.fošna 350x40x5360mm, vč. kotvení a povrchové úpravy</t>
  </si>
  <si>
    <t>232504890</t>
  </si>
  <si>
    <t>76600-1025</t>
  </si>
  <si>
    <t>T/25 M+D dřevěná venkovní lavička - dřevěné sezení kolem stromu, vč. ocel. konzol, kotvení a povrchové úpravy</t>
  </si>
  <si>
    <t>437017765</t>
  </si>
  <si>
    <t>998766101</t>
  </si>
  <si>
    <t>Přesun hmot pro konstrukce truhlářské stanovený z hmotnosti přesunovaného materiálu vodorovná dopravní vzdálenost do 50 m v objektech výšky do 6 m</t>
  </si>
  <si>
    <t>2043997323</t>
  </si>
  <si>
    <t>76700-1002</t>
  </si>
  <si>
    <t>Z/02 M+D ocelová brána 2540/1800mm vč.základů, sloupků, kotvení, kování, zámku, veškerých doplňků, povrchové úpravy, kompletní provedení dle PD</t>
  </si>
  <si>
    <t>-1602529053</t>
  </si>
  <si>
    <t>76700-1003</t>
  </si>
  <si>
    <t>Z/03 M+D ocelová brána 2900/1800mm vč.základů, sloupků, kotvení, kování, zámku, veškerých doplňků, povrchové úpravy, kompletní provedení dle PD</t>
  </si>
  <si>
    <t>-273558491</t>
  </si>
  <si>
    <t>76700-1004a</t>
  </si>
  <si>
    <t>Z/04a M+D ocelový pororošt 1000x900mm vč. rámu z L profilů, kotvení, veškerých doplňků, povrchové úpravy, kompletní provedení dle PD</t>
  </si>
  <si>
    <t>1351394660</t>
  </si>
  <si>
    <t>76700-1004b</t>
  </si>
  <si>
    <t>Z/04b M+D ocelový pororošt 500x900mm vč. rámu z L profilů, kotvení, veškerých doplňků, povrchové úpravy, kompletní provedení dle PD</t>
  </si>
  <si>
    <t>419596586</t>
  </si>
  <si>
    <t>76700-1005</t>
  </si>
  <si>
    <t>Z/05 M+D branka k anglickému dvorku 700/13000mm vč.základů, sloupků, kotvení, kování, zámku, veškerých doplňků, povrchové úpravy, kompletní provedení dle PD</t>
  </si>
  <si>
    <t>-1889446018</t>
  </si>
  <si>
    <t>76700-1009</t>
  </si>
  <si>
    <t>Z/09 M+D ocelový plot do zahrady vč. sloupků, kotvení, veškerých doplňků, povrchové úpravy, kompletní provedení dle PD</t>
  </si>
  <si>
    <t>867396832</t>
  </si>
  <si>
    <t>76700-1016</t>
  </si>
  <si>
    <t>Z/16 M+D ocelový plot před objektem vč. sloupků, kotvení, veškerých doplňků, povrchové úpravy, kompletní provedení dle PD</t>
  </si>
  <si>
    <t>1606624594</t>
  </si>
  <si>
    <t>76700-1017</t>
  </si>
  <si>
    <t>Z/17 M+D ocelové madlo venkovního zábradlí, vč. kotvení, veškerých doplňků, povrchové úpravy, kompletní provedení dle PD</t>
  </si>
  <si>
    <t>-19110799</t>
  </si>
  <si>
    <t>76700-1018</t>
  </si>
  <si>
    <t>Z/18 M+D ocelové madlo venkovního zábradlí, vč. kotvení, veškerých doplňků, povrchové úpravy, kompletní provedení dle PD</t>
  </si>
  <si>
    <t>-352873222</t>
  </si>
  <si>
    <t>76700-1019a</t>
  </si>
  <si>
    <t>-1111301628</t>
  </si>
  <si>
    <t>76700-1019b</t>
  </si>
  <si>
    <t>Z/19b M+D výplňový panel 1850/1805mm vč. kotvení, veškerých doplňků, povrchové úpravy, kompletní provedení dle PD</t>
  </si>
  <si>
    <t>-1608342830</t>
  </si>
  <si>
    <t>76700-1020</t>
  </si>
  <si>
    <t>Z/20 M+D nípis "MŠ BLUČINA" z tvarovaného plechu vč. kotvení, veškerých doplňků, povrchové úpravy, kompletní provedení dle PD</t>
  </si>
  <si>
    <t>-886840861</t>
  </si>
  <si>
    <t>76700-1023</t>
  </si>
  <si>
    <t>Z/23 M+D ocelové zábradlí, vč. kotvení, veškerých doplňků, povrchové úpravy, kompletní provedení dle PD</t>
  </si>
  <si>
    <t>-1272059671</t>
  </si>
  <si>
    <t>767996701</t>
  </si>
  <si>
    <t>Demontáž ostatních zámečnických konstrukcí o hmotnosti jednotlivých dílů řezáním do 50 kg</t>
  </si>
  <si>
    <t>-474146104</t>
  </si>
  <si>
    <t>"viz vč.D.1.1.3 (24)"</t>
  </si>
  <si>
    <t>800</t>
  </si>
  <si>
    <t>998767101</t>
  </si>
  <si>
    <t>Přesun hmot pro zámečnické konstrukce stanovený z hmotnosti přesunovaného materiálu vodorovná dopravní vzdálenost do 50 m v objektech výšky do 6 m</t>
  </si>
  <si>
    <t>259301455</t>
  </si>
  <si>
    <t>1-SO03 - Parkovací stání u MŠ</t>
  </si>
  <si>
    <t xml:space="preserve">    998 - Přesun hmot</t>
  </si>
  <si>
    <t>-423269932</t>
  </si>
  <si>
    <t>"viz vč.D.1.1.3 (42)"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</si>
  <si>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</si>
  <si>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</si>
  <si>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221211662</t>
  </si>
  <si>
    <t>"viz vč.D.1.1.3 (45)"</t>
  </si>
  <si>
    <t>-166745791</t>
  </si>
  <si>
    <t>-1322828389</t>
  </si>
  <si>
    <t>"viz vč.D.1.1.3 (43)"</t>
  </si>
  <si>
    <t>113202111</t>
  </si>
  <si>
    <t>Vytrhání obrub s vybouráním lože, s přemístěním hmot na skládku na vzdálenost do 3 m nebo s naložením na dopravní prostředek z krajníků nebo obrubníků stojatých</t>
  </si>
  <si>
    <t>-818713408</t>
  </si>
  <si>
    <t>"viz vč.D.1.1.3 (44)"</t>
  </si>
  <si>
    <t>122552203</t>
  </si>
  <si>
    <t>Odkopávky a prokopávky nezapažené pro silnice a dálnice strojně v hornině třídy těžitelnosti III do 100 m3</t>
  </si>
  <si>
    <t>-1671044507</t>
  </si>
  <si>
    <t>"chodník"</t>
  </si>
  <si>
    <t>((11+8,6)/2*(2,25+3,45)/2+5*1,95+(5+4)/2*(1,5+2)/2+20,25*(1,95+4,4)/2)*0,37</t>
  </si>
  <si>
    <t>(2,3*0,6+10,2*2,8/2+10,2*4,8/2+3,6*0,6/2+33,15*(2,15+1,55)/2)*0,37</t>
  </si>
  <si>
    <t>((4,8+4,2)/2*1,35+0,8*(2+1,4)/2+0,6*0,65/2)*0,37</t>
  </si>
  <si>
    <t>"parkovací stání"</t>
  </si>
  <si>
    <t>(1*2/2+17,25*2+1*2/2*3+28,78*2+7*3,5+3*3,7)*0,42</t>
  </si>
  <si>
    <t>"rozšíření dlážděné plochy"</t>
  </si>
  <si>
    <t>10*(1,4+0,7)/2*0,42</t>
  </si>
  <si>
    <t>"odečet bouraných konstrukcí"</t>
  </si>
  <si>
    <t>-(262*0,25+262*0,06+12*0,15)</t>
  </si>
  <si>
    <t>-75918597</t>
  </si>
  <si>
    <t>"odvoz na meziskládku - zemina ponechaná pro zásypy SO02"</t>
  </si>
  <si>
    <t>4,277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</si>
  <si>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</si>
  <si>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</si>
  <si>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1084212759</t>
  </si>
  <si>
    <t>"výkopek"</t>
  </si>
  <si>
    <t>58,097</t>
  </si>
  <si>
    <t>"zemina ponechaná pro zásypy SO02"</t>
  </si>
  <si>
    <t>-21,34</t>
  </si>
  <si>
    <t>171201221</t>
  </si>
  <si>
    <t>327436249</t>
  </si>
  <si>
    <t>36,757*1,8</t>
  </si>
  <si>
    <t>547064047</t>
  </si>
  <si>
    <t>((11+8,6)/2*(2,25+3,45)/2+5*1,95+(5+4)/2*(1,5+2)/2+20,25*(1,95+4,4)/2)</t>
  </si>
  <si>
    <t>(2,3*0,6+10,2*2,8/2+10,2*4,8/2+3,6*0,6/2+33,15*(2,15+1,55)/2)</t>
  </si>
  <si>
    <t>((4,8+4,2)/2*1,35+0,8*(2+1,4)/2+0,6*0,65/2)</t>
  </si>
  <si>
    <t>(1*2/2+17,25*2+1*2/2*3+28,78*2+7*3,5+3*3,7)</t>
  </si>
  <si>
    <t>10*(1,4+0,7)/2</t>
  </si>
  <si>
    <t>564851111</t>
  </si>
  <si>
    <t>Podklad ze štěrkodrti ŠD s rozprostřením a zhutněním, po zhutnění tl. 150 mm</t>
  </si>
  <si>
    <t>1555957565</t>
  </si>
  <si>
    <t>1373395383</t>
  </si>
  <si>
    <t>564871111</t>
  </si>
  <si>
    <t>Podklad ze štěrkodrti ŠD s rozprostřením a zhutněním, po zhutnění tl. 250 mm</t>
  </si>
  <si>
    <t>570904396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</si>
  <si>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</si>
  <si>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</t>
  </si>
  <si>
    <t>1942462730</t>
  </si>
  <si>
    <t>220,027-(4,4+7,8+1,4+1,4+1+9,6)*0,4</t>
  </si>
  <si>
    <t>"varovný pás"</t>
  </si>
  <si>
    <t>(4,4+7,8+1,4+1,4+1+9,6)*0,4</t>
  </si>
  <si>
    <t>59245013</t>
  </si>
  <si>
    <t>dlažba zámková tl. 80mm přírodní</t>
  </si>
  <si>
    <t>-146130220</t>
  </si>
  <si>
    <t>209,787*1,02</t>
  </si>
  <si>
    <t>59212316</t>
  </si>
  <si>
    <t>dlaždice betonová pro nástupiště s varovným pásem sloučeným s vodící linií 495x400x80mm</t>
  </si>
  <si>
    <t>735979745</t>
  </si>
  <si>
    <t>"v chodníku"</t>
  </si>
  <si>
    <t>10,24*1,02</t>
  </si>
  <si>
    <t>596212212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</si>
  <si>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</t>
  </si>
  <si>
    <t>1472944161</t>
  </si>
  <si>
    <t>592452921</t>
  </si>
  <si>
    <t>dlažba  betonová distanční  200x100x80mm přírodní</t>
  </si>
  <si>
    <t>1443711481</t>
  </si>
  <si>
    <t>(142,16-3*3,7-3,5*7-1*0,4-3*0,4)*1,02</t>
  </si>
  <si>
    <t>592452922</t>
  </si>
  <si>
    <t>dlažba  betonová distanční  200x200x80mm přírodní</t>
  </si>
  <si>
    <t>-1907918333</t>
  </si>
  <si>
    <t>3*3,7*1,02</t>
  </si>
  <si>
    <t>-915979860</t>
  </si>
  <si>
    <t>3,5*7*1,02</t>
  </si>
  <si>
    <t>1882183097</t>
  </si>
  <si>
    <t>(3+1)*0,4*1,02</t>
  </si>
  <si>
    <t>-11056998</t>
  </si>
  <si>
    <t>"viz vč.D.1.1.3 (46)"</t>
  </si>
  <si>
    <t>914111111</t>
  </si>
  <si>
    <t>Montáž svislé dopravní značky základní velikosti do 1 m2 objímkami na sloupky nebo konzoly</t>
  </si>
  <si>
    <t>-1453339081</t>
  </si>
  <si>
    <t>"IP12"</t>
  </si>
  <si>
    <t>"E13"</t>
  </si>
  <si>
    <t>"značka 30km/hod dle čsn, tab.17"</t>
  </si>
  <si>
    <t>40445625</t>
  </si>
  <si>
    <t>informativní značky provozní IP8, IP9, IP11-IP13 500x700mm</t>
  </si>
  <si>
    <t>538195445</t>
  </si>
  <si>
    <t>40445650</t>
  </si>
  <si>
    <t>dodatkové tabulky E7, E12, E13 500x300mm</t>
  </si>
  <si>
    <t>963234941</t>
  </si>
  <si>
    <t>"E13+symbol č.225"</t>
  </si>
  <si>
    <t>404456201</t>
  </si>
  <si>
    <t>značka 30km/hod dle ČSN, tab.17</t>
  </si>
  <si>
    <t>572602617</t>
  </si>
  <si>
    <t>914511112</t>
  </si>
  <si>
    <t>Montáž sloupku dopravních značek délky do 3,5 m do hliníkové patky</t>
  </si>
  <si>
    <t>1054547306</t>
  </si>
  <si>
    <t>40445235</t>
  </si>
  <si>
    <t>sloupek pro dopravní značku Al D 60mm v 3,5m</t>
  </si>
  <si>
    <t>-1622885288</t>
  </si>
  <si>
    <t>40445240</t>
  </si>
  <si>
    <t>patka pro sloupek Al D 60mm</t>
  </si>
  <si>
    <t>1743204073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</si>
  <si>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</si>
  <si>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</si>
  <si>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-1505735313</t>
  </si>
  <si>
    <t>59217029</t>
  </si>
  <si>
    <t>obrubník betonový silniční nájezdový 1000x150x150mm</t>
  </si>
  <si>
    <t>-460649048</t>
  </si>
  <si>
    <t>60*1,01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</si>
  <si>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</si>
  <si>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</si>
  <si>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-1233839059</t>
  </si>
  <si>
    <t>10+(1+2)*4+1+46+5+2,4+11+5,6</t>
  </si>
  <si>
    <t>59217031</t>
  </si>
  <si>
    <t>obrubník betonový silniční 1000x150x250mm</t>
  </si>
  <si>
    <t>-997476618</t>
  </si>
  <si>
    <t>93*1,01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</si>
  <si>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</si>
  <si>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</si>
  <si>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-235044048</t>
  </si>
  <si>
    <t>"kolem zelených ploch"</t>
  </si>
  <si>
    <t>(2+2)*2+3,4+2</t>
  </si>
  <si>
    <t>59217017</t>
  </si>
  <si>
    <t>obrubník betonový chodníkový 1000x100x250mm</t>
  </si>
  <si>
    <t>-162554356</t>
  </si>
  <si>
    <t>13,4*1,01</t>
  </si>
  <si>
    <t>1818675451</t>
  </si>
  <si>
    <t>(60+93+13,4)*0,3*0,25</t>
  </si>
  <si>
    <t>92000-001R</t>
  </si>
  <si>
    <t>Přesun svislého dopravního značení Is3b a IS3c na společném sloupku</t>
  </si>
  <si>
    <t>-1929410937</t>
  </si>
  <si>
    <t>92000-002R</t>
  </si>
  <si>
    <t>Přesun svislého dopravního značení IP13e+E1+E13 na společném sloupku</t>
  </si>
  <si>
    <t>1481463296</t>
  </si>
  <si>
    <t>1691122880</t>
  </si>
  <si>
    <t>-1771655415</t>
  </si>
  <si>
    <t>422169900</t>
  </si>
  <si>
    <t>241,295*14 "Přepočtené koeficientem množství</t>
  </si>
  <si>
    <t>-563163040</t>
  </si>
  <si>
    <t>245,295-27,94-115,28</t>
  </si>
  <si>
    <t>997221645</t>
  </si>
  <si>
    <t>Poplatek za uložení stavebního odpadu na skládce (skládkovné) asfaltového bez obsahu dehtu zatříděného do Katalogu odpadů pod kódem 17 03 02</t>
  </si>
  <si>
    <t>945611847</t>
  </si>
  <si>
    <t>127*0,22</t>
  </si>
  <si>
    <t>-1047639858</t>
  </si>
  <si>
    <t>262*0,44</t>
  </si>
  <si>
    <t>998</t>
  </si>
  <si>
    <t>Přesun hmot</t>
  </si>
  <si>
    <t>998223011</t>
  </si>
  <si>
    <t>Přesun hmot pro pozemní komunikace s krytem dlážděným dopravní vzdálenost do 200 m jakékoliv délky objektu</t>
  </si>
  <si>
    <t>-2097942409</t>
  </si>
  <si>
    <t>1-SO04 - Terénní úpravy</t>
  </si>
  <si>
    <t xml:space="preserve">    101 - ZEMNÍ PRÁCE</t>
  </si>
  <si>
    <t xml:space="preserve">    102 - STROMY</t>
  </si>
  <si>
    <t xml:space="preserve">    103 - POPÍNAVÉ ROSTLINY</t>
  </si>
  <si>
    <t xml:space="preserve">    104 - TRÁVNÍK</t>
  </si>
  <si>
    <t xml:space="preserve">    105 - ÚDRŽBA</t>
  </si>
  <si>
    <t>ZEMNÍ PRÁCE</t>
  </si>
  <si>
    <t>183402111</t>
  </si>
  <si>
    <t>Rozrušení půdy do hl. 15 cm v rovině (ostrůvky v parkovací ploše, strom ve dvoře, plocha pro popínavé rostliy)</t>
  </si>
  <si>
    <t>797794855</t>
  </si>
  <si>
    <t>182001121</t>
  </si>
  <si>
    <t>Plošná úprava terénu hornina tř 1 - 4 nerovnosti do +/-150 mm v rovině a na svahu do 1:5</t>
  </si>
  <si>
    <t>-331386788</t>
  </si>
  <si>
    <t>100004101</t>
  </si>
  <si>
    <t>Uložení podorniční zeminy do spodní části vyvýšeného záhonu</t>
  </si>
  <si>
    <t>-1639705929</t>
  </si>
  <si>
    <t>1001</t>
  </si>
  <si>
    <t>Dodávka podorniční zeminy včetně naložení, dopravy a složení (5*0,6)</t>
  </si>
  <si>
    <t>363565436</t>
  </si>
  <si>
    <t>100004101.1</t>
  </si>
  <si>
    <t>Uložení a urovnání ornice jako vrchní vrstvy vyvýšeného záhonu</t>
  </si>
  <si>
    <t>1794458989</t>
  </si>
  <si>
    <t>1002</t>
  </si>
  <si>
    <t>Dodávka kvalitní ornice včetně naložení, dopravy a složení (5*0,3)</t>
  </si>
  <si>
    <t>-2010399030</t>
  </si>
  <si>
    <t>181R</t>
  </si>
  <si>
    <t>Položení drenážní nopové fólie 25 mm na stěny výsadbové jámy pro strom a stěny vyvýšeného záhonu</t>
  </si>
  <si>
    <t>314544565</t>
  </si>
  <si>
    <t>1003</t>
  </si>
  <si>
    <t>Drenážní nopová fólie tl. 25 mm + 10% rezerva na ořezy</t>
  </si>
  <si>
    <t>-1295298905</t>
  </si>
  <si>
    <t>182R</t>
  </si>
  <si>
    <t>Položení betonových dlaždic 200x200x60 mm, vč. materiálu a dovozu</t>
  </si>
  <si>
    <t>ks</t>
  </si>
  <si>
    <t>-676331086</t>
  </si>
  <si>
    <t>183R</t>
  </si>
  <si>
    <t>Položení pororoštů 1000x700x30 mm, vč. příp. zakrácení, materiálu a dovozu (cca 3,7 m2)</t>
  </si>
  <si>
    <t>1362694191</t>
  </si>
  <si>
    <t>184R</t>
  </si>
  <si>
    <t>Rozprostření 150-200 mm vrstvy praného kačírku fr. 4/8 v rovině</t>
  </si>
  <si>
    <t>1544706913</t>
  </si>
  <si>
    <t>1004</t>
  </si>
  <si>
    <t>Praný kačírek fr. 4/8, vrstva 150-200 mm, včetně naložení, dopravy a složení</t>
  </si>
  <si>
    <t>111472109</t>
  </si>
  <si>
    <t>STROMY</t>
  </si>
  <si>
    <t>1005</t>
  </si>
  <si>
    <t>Acer campestre (javor babyka), ob.km. 14-16 cm</t>
  </si>
  <si>
    <t>-927580175</t>
  </si>
  <si>
    <t>1006</t>
  </si>
  <si>
    <t>Prunus avium 'Plena' (třešeň ptačí), ob.km. 14-16 cm</t>
  </si>
  <si>
    <t>468130996</t>
  </si>
  <si>
    <t>183101221</t>
  </si>
  <si>
    <t>Jamky pro výsadbu s 50% výměnou půdy horniny tř 1-4 objem do 1 m3 v rovině a na svahu do 1:5</t>
  </si>
  <si>
    <t>-1487346249</t>
  </si>
  <si>
    <t>1007</t>
  </si>
  <si>
    <t>Dodávka substrátu pro výměnu půdy, včetně naložení, dopravy a složení</t>
  </si>
  <si>
    <t>-1469209104</t>
  </si>
  <si>
    <t>184102116</t>
  </si>
  <si>
    <t>Výsadba dřeviny s balem do jamky se zalitím v rovině a na svahu do 1:5 D balu do 0,8 m</t>
  </si>
  <si>
    <t>-1764298487</t>
  </si>
  <si>
    <t>184202112</t>
  </si>
  <si>
    <t>Ukotvení dřeviny 3 kůly D do 0,1 m a délky přes 2 do 3 m</t>
  </si>
  <si>
    <t>701583843</t>
  </si>
  <si>
    <t>185R</t>
  </si>
  <si>
    <t>Ukotvení dřeviny pomocí systému podzemního ukotvení stromů</t>
  </si>
  <si>
    <t>192998855</t>
  </si>
  <si>
    <t>184804111</t>
  </si>
  <si>
    <t>Ochrana dřevin před poškozením chráničem z bambusu v rovině a svahu do 1:5</t>
  </si>
  <si>
    <t>-229029354</t>
  </si>
  <si>
    <t>1008</t>
  </si>
  <si>
    <t>Chránička z bambusu, úvazky</t>
  </si>
  <si>
    <t>292093248</t>
  </si>
  <si>
    <t>1009</t>
  </si>
  <si>
    <t>Tyče dřevěné - kůly ke stromům dl. 250 cm,, průměr 80 mm; 3 ks /strom</t>
  </si>
  <si>
    <t>-2128183963</t>
  </si>
  <si>
    <t>1010</t>
  </si>
  <si>
    <t>Tyče dřevěné - půlkulatina dl. 250 cm,, průměr 80 mm; 1 ks /strom - dělený na 3 části, příčné zpevnění kotvících kůlů</t>
  </si>
  <si>
    <t>-355993768</t>
  </si>
  <si>
    <t>1011</t>
  </si>
  <si>
    <t>Pružné úvazky</t>
  </si>
  <si>
    <t>1173061241</t>
  </si>
  <si>
    <t>1012</t>
  </si>
  <si>
    <t>Sada pro kotvení kořenového balu (3 popruhy s ocelovými kovami, 1 textilie pro ochranu kořenového balu, 1 napínací pás s ráčnou d. 250 cm)</t>
  </si>
  <si>
    <t>-1029490240</t>
  </si>
  <si>
    <t>1013</t>
  </si>
  <si>
    <t>Hnojivové tablety 15ks / strom</t>
  </si>
  <si>
    <t>-1829216268</t>
  </si>
  <si>
    <t>1014</t>
  </si>
  <si>
    <t>Půdní kondicionér (hydroabsorbent) 0,5kg/strom</t>
  </si>
  <si>
    <t>-1213757116</t>
  </si>
  <si>
    <t>1015</t>
  </si>
  <si>
    <t>Zalití rostlin vodou (80l/kus)</t>
  </si>
  <si>
    <t>-811447581</t>
  </si>
  <si>
    <t>184921093</t>
  </si>
  <si>
    <t>Mulčování rostlin borkou tl. mulče do 0,1 m v rovině a na svahu do 1:5 (1m2/strom) - pouze stromy v uličním prostoru</t>
  </si>
  <si>
    <t>1944220633</t>
  </si>
  <si>
    <t>1016</t>
  </si>
  <si>
    <t>Kůra mulčovací, tl. 10 cm, včetně naložení, dopravy a složení</t>
  </si>
  <si>
    <t>-483440713</t>
  </si>
  <si>
    <t>POPÍNAVÉ ROSTLINY</t>
  </si>
  <si>
    <t>1017</t>
  </si>
  <si>
    <t>Parthenocissus tricuspidata, vel. 80-100 cm</t>
  </si>
  <si>
    <t>1479912927</t>
  </si>
  <si>
    <t>183101112</t>
  </si>
  <si>
    <t>Jamky pro výsadbu bez výměny půdy horniny tř 1-4 objem do 0,02 m3 v rovině a na svahu do 1:5</t>
  </si>
  <si>
    <t>-1079170776</t>
  </si>
  <si>
    <t>184102111</t>
  </si>
  <si>
    <t>Výsadba dřeviny s balem do jamky se zalitím v rovině a na svahu do 1:5 D balu do 0,2 m</t>
  </si>
  <si>
    <t>1160738252</t>
  </si>
  <si>
    <t>1018</t>
  </si>
  <si>
    <t>Hnojivové tablety 1 ks/rostlina</t>
  </si>
  <si>
    <t>-1945322489</t>
  </si>
  <si>
    <t>1019</t>
  </si>
  <si>
    <t>Zalití rostlin vodou (5l/kus)</t>
  </si>
  <si>
    <t>1302084449</t>
  </si>
  <si>
    <t>185851121</t>
  </si>
  <si>
    <t>Dovoz vody pro zálivku rostlin na vzdálenost do 1000 m</t>
  </si>
  <si>
    <t>1793868332</t>
  </si>
  <si>
    <t>184911421</t>
  </si>
  <si>
    <t>Mulčování rostlin štěrkem fr. 16/32, tl. mulče 4 cm v rovině a na svahu do 1:5</t>
  </si>
  <si>
    <t>245148873</t>
  </si>
  <si>
    <t>1020</t>
  </si>
  <si>
    <t>Štěrk fr. 16/32, tl. 4 cm, včetně naložení, dopravy a složení</t>
  </si>
  <si>
    <t>1776421263</t>
  </si>
  <si>
    <t>TRÁVNÍK</t>
  </si>
  <si>
    <t>183403153</t>
  </si>
  <si>
    <t>Obdělávání půdy hrabáním, v rovině nebo na svahu 1:5</t>
  </si>
  <si>
    <t>2146554016</t>
  </si>
  <si>
    <t>183403161</t>
  </si>
  <si>
    <t>Obdělávání půdy válením, v rovině nebo na svahu 1:5</t>
  </si>
  <si>
    <t>-1711045059</t>
  </si>
  <si>
    <t>180402111</t>
  </si>
  <si>
    <t>Založení trávníku parkový trávník, výsevem, v rovině nebo na svahu do 1:5</t>
  </si>
  <si>
    <t>-983324485</t>
  </si>
  <si>
    <t>1021</t>
  </si>
  <si>
    <t>Směs travní parková 30 g/m2</t>
  </si>
  <si>
    <t>-1062214167</t>
  </si>
  <si>
    <t>111104211</t>
  </si>
  <si>
    <t>Pokosení trávníku trávník parkový, v rovině nebo na svahu do 1:5, odvoz do 20 km se složením,s případným naložením shrabků na dopravní prostředek, odvozem do 20 km a se složením; (2x)</t>
  </si>
  <si>
    <t>17804421</t>
  </si>
  <si>
    <t>ÚDRŽBA</t>
  </si>
  <si>
    <t>186R</t>
  </si>
  <si>
    <t>údžba po dobu 24 měsíců - stromy</t>
  </si>
  <si>
    <t>-108048271</t>
  </si>
  <si>
    <t>187R</t>
  </si>
  <si>
    <t>údžba po dobu 24 měsíců - popínavé rostliny</t>
  </si>
  <si>
    <t>-785623068</t>
  </si>
  <si>
    <t>D.1.4.1 - Zdravotně-technická instalace</t>
  </si>
  <si>
    <t>13 - HSV HLOUBENÉ VYKOPÁVKY</t>
  </si>
  <si>
    <t>15 - HSV ROUBENÍ</t>
  </si>
  <si>
    <t>16 - HSV PŘEMÍSTĚNÍ VÝKOPKU/SUTI</t>
  </si>
  <si>
    <t>17 - HSV KONSTRUKCE ZE ZEMIN/ULOŽENÍ SUTI</t>
  </si>
  <si>
    <t>45 - HSV PODKLADNÍ A VEDLEJŠÍ KONSTRUKCE</t>
  </si>
  <si>
    <t>89 - HSV DROBNÉ OBJEKTY A ZAŘÍZENÍ</t>
  </si>
  <si>
    <t>713 - PSV TEPELNÉ IZOLACE</t>
  </si>
  <si>
    <t>721 - PSV KANALIZACE</t>
  </si>
  <si>
    <t>722 - PSV VODOVOD</t>
  </si>
  <si>
    <t>725 - PSV ZAŘIZOVACÍ PŘEDMĚTY</t>
  </si>
  <si>
    <t>VRN4 - Inženýrská činnost</t>
  </si>
  <si>
    <t>HSV HLOUBENÉ VYKOPÁVKY</t>
  </si>
  <si>
    <t>45252124-3</t>
  </si>
  <si>
    <t>HLOUB RÝH A ŠACHET V HOR 1-4 DO 100 M3</t>
  </si>
  <si>
    <t>M3</t>
  </si>
  <si>
    <t>1921890366</t>
  </si>
  <si>
    <t>45252124-3.1</t>
  </si>
  <si>
    <t>PŘÍPLATEK ZA LEPIVOST</t>
  </si>
  <si>
    <t>-1523573843</t>
  </si>
  <si>
    <t>45252124-3.2</t>
  </si>
  <si>
    <t>VYKOPÁVKA V UZAVŘENÝCH PROSTORÁCH</t>
  </si>
  <si>
    <t>-1398277721</t>
  </si>
  <si>
    <t>HSV ROUBENÍ</t>
  </si>
  <si>
    <t>45252124-3.3</t>
  </si>
  <si>
    <t>ZŘÍZENÍ PŘÍLOŽNÉHO PAŽENÍ</t>
  </si>
  <si>
    <t>M2</t>
  </si>
  <si>
    <t>507561718</t>
  </si>
  <si>
    <t>45252124-3.4</t>
  </si>
  <si>
    <t>ODSTRANĚNÍ PŘÍLOŽNÉHO PAŽENÍ</t>
  </si>
  <si>
    <t>-1389425802</t>
  </si>
  <si>
    <t>45252124-3.5</t>
  </si>
  <si>
    <t>ZŘÍZENÍ ROZEPŘENÍ</t>
  </si>
  <si>
    <t>1134511637</t>
  </si>
  <si>
    <t>45252124-3.6</t>
  </si>
  <si>
    <t>ODSTRANĚNÍ ROZEPŘENÍ</t>
  </si>
  <si>
    <t>583615930</t>
  </si>
  <si>
    <t>HSV PŘEMÍSTĚNÍ VÝKOPKU/SUTI</t>
  </si>
  <si>
    <t>45252124-3.7</t>
  </si>
  <si>
    <t>SVISLÉ PŘEMÍSTĚNÍ VÝKOPKU DO 2 M</t>
  </si>
  <si>
    <t>1237576755</t>
  </si>
  <si>
    <t>45252124-3.8</t>
  </si>
  <si>
    <t>VODOROVNÉ PŘEMÍSTĚNÍ VÝKOPKU</t>
  </si>
  <si>
    <t>1479823989</t>
  </si>
  <si>
    <t>45252124-3.9</t>
  </si>
  <si>
    <t>NAKLÁDÁNÍ VÝKOPKU HOR 1-4</t>
  </si>
  <si>
    <t>400861147</t>
  </si>
  <si>
    <t>HSV KONSTRUKCE ZE ZEMIN/ULOŽENÍ SUTI</t>
  </si>
  <si>
    <t>45252124-3.10</t>
  </si>
  <si>
    <t>ZÁSYP A ZHUTNĚNÍ JAM RÝH ŠACHET</t>
  </si>
  <si>
    <t>-1759339945</t>
  </si>
  <si>
    <t>45252124-3.11</t>
  </si>
  <si>
    <t>OBSYP A ZÁSYP POTRUBÍ  BEZ PROHOZENÍ</t>
  </si>
  <si>
    <t>2094135505</t>
  </si>
  <si>
    <t>14210000-6</t>
  </si>
  <si>
    <t>ZÁSYP PÍSEK FRAKCE 0-8</t>
  </si>
  <si>
    <t>1526885259</t>
  </si>
  <si>
    <t>14210000-6.1</t>
  </si>
  <si>
    <t>ZÁSYP ŠTĚRKOPÍSEK DO 32 mm</t>
  </si>
  <si>
    <t>729791883</t>
  </si>
  <si>
    <t>45252124-3.12</t>
  </si>
  <si>
    <t>ULOŽENÍ ZEMINY NA SKLÁDKU</t>
  </si>
  <si>
    <t>TUNA</t>
  </si>
  <si>
    <t>-764918083</t>
  </si>
  <si>
    <t>45252124-3.13</t>
  </si>
  <si>
    <t>POPLATEK ZA ULOŽENÍ ZEMINY NA SKLÁDKU</t>
  </si>
  <si>
    <t>-2025804594</t>
  </si>
  <si>
    <t>HSV PODKLADNÍ A VEDLEJŠÍ KONSTRUKCE</t>
  </si>
  <si>
    <t>14210000-6.2</t>
  </si>
  <si>
    <t>LOŽE POD POTRUBÍ A OBJEKTY Z PÍSKU 0-8</t>
  </si>
  <si>
    <t>-1429131358</t>
  </si>
  <si>
    <t>HSV DROBNÉ OBJEKTY A ZAŘÍZENÍ</t>
  </si>
  <si>
    <t>28862500-7</t>
  </si>
  <si>
    <t>ŠACHTA ARMATURNÍ Z PB DO 1,5 M2</t>
  </si>
  <si>
    <t>KUS</t>
  </si>
  <si>
    <t>-804638533</t>
  </si>
  <si>
    <t>28814200-3</t>
  </si>
  <si>
    <t>DESKA STROPNÍ PZD 59/29/9 P5</t>
  </si>
  <si>
    <t>532312901</t>
  </si>
  <si>
    <t>28814200-3.1</t>
  </si>
  <si>
    <t>PŘEKLAD ŽB RZP 119/24/19 P</t>
  </si>
  <si>
    <t>-1241264131</t>
  </si>
  <si>
    <t>28814200-3.2</t>
  </si>
  <si>
    <t>PŘEKLAD ŽB RZP 119/12/19 P</t>
  </si>
  <si>
    <t>-877840970</t>
  </si>
  <si>
    <t>45232440-8</t>
  </si>
  <si>
    <t>ŠACHTA PLASTOVÁ KRUHOVÁ Z DÍLCŮ DO D 425</t>
  </si>
  <si>
    <t>905293674</t>
  </si>
  <si>
    <t>45232440-8.1</t>
  </si>
  <si>
    <t>OSAZENÍ POKLOPŮ/MŘÍŽÍ DO 100 KG</t>
  </si>
  <si>
    <t>-1665411976</t>
  </si>
  <si>
    <t>45232440-8.2</t>
  </si>
  <si>
    <t>WAVIN TEGRA 425 - DNO KG 160 PŘÍMÉ         (VČ.TĚSNĚNÍ)</t>
  </si>
  <si>
    <t>973233478</t>
  </si>
  <si>
    <t>45232440-8.3</t>
  </si>
  <si>
    <t>WAVIN TEGRA 425 - DNO KG 160 ÚHEL 90°    (VČ.TĚSNĚNÍ)</t>
  </si>
  <si>
    <t>-653819755</t>
  </si>
  <si>
    <t>45232440-8.4</t>
  </si>
  <si>
    <t>WAVIN TEGRA 425 - DNO KG 160 TYP T         (VČ.TĚSNĚNÍ)</t>
  </si>
  <si>
    <t>-1547493794</t>
  </si>
  <si>
    <t>45232440-8.5</t>
  </si>
  <si>
    <t>RŠ D400 - ŠACHT.ROURA KORUGOVANÁ 400/1000</t>
  </si>
  <si>
    <t>-2071054947</t>
  </si>
  <si>
    <t>45232440-8.6</t>
  </si>
  <si>
    <t>REDUKUJÍCÍ TĚSNÍCÍ MANŽETA 400/315 PRO KORUG.ROURU</t>
  </si>
  <si>
    <t>1755133847</t>
  </si>
  <si>
    <t>45232440-8.7</t>
  </si>
  <si>
    <t>POKLOP LITINOVÝ 315/D400 DO TELESKOPU KULATÝ</t>
  </si>
  <si>
    <t>-1143886995</t>
  </si>
  <si>
    <t>45232440-8.8</t>
  </si>
  <si>
    <t>TELESKOPICKÁ  ROURA 315/375 (BEZ.TĚSNĚNÍ)</t>
  </si>
  <si>
    <t>-1130817933</t>
  </si>
  <si>
    <t>45232440-8.9</t>
  </si>
  <si>
    <t>OSAZENÍ POKLOPŮ LITINOVÝCH DO 100 KG</t>
  </si>
  <si>
    <t>426609892</t>
  </si>
  <si>
    <t>45232440-8.10</t>
  </si>
  <si>
    <t>LEHKÝ ČTVER POKLOP 60X60 ČSN 13 6305</t>
  </si>
  <si>
    <t>-1558035011</t>
  </si>
  <si>
    <t>PSV TEPELNÉ IZOLACE</t>
  </si>
  <si>
    <t>76211100-6</t>
  </si>
  <si>
    <t>MONTÁŽ IZOLACE Z LEHČENÝCH HMOT DO D 25 MM</t>
  </si>
  <si>
    <t>METR</t>
  </si>
  <si>
    <t>668696785</t>
  </si>
  <si>
    <t>76211100-6.1</t>
  </si>
  <si>
    <t>MONTÁŽ IZOLACE Z LEHČENÝCH HMOT DO D 63 MM</t>
  </si>
  <si>
    <t>-1919405955</t>
  </si>
  <si>
    <t>76211100-6.2</t>
  </si>
  <si>
    <t>MONTÁŽ IZOLACE KANALIZACE Z LEHČENÝCH HMOT DO D 160 MM</t>
  </si>
  <si>
    <t>1976934160</t>
  </si>
  <si>
    <t>28815210-3</t>
  </si>
  <si>
    <t>SILIKONOVÁNÍ SPAR ZAŘIZOVACÍCH PŘEDMĚTŮ</t>
  </si>
  <si>
    <t>304338409</t>
  </si>
  <si>
    <t>28815210-3.1</t>
  </si>
  <si>
    <t>SILIKONOVÝ TMEL S PROTIPLÍSŇOVOU ÚPRAVOU, BARVA DLE ZP</t>
  </si>
  <si>
    <t>2034795434</t>
  </si>
  <si>
    <t>28815210-3.2</t>
  </si>
  <si>
    <t>TMELENÍ POŽÁRNÍCH PROSTUPŮ</t>
  </si>
  <si>
    <t>-102472333</t>
  </si>
  <si>
    <t>28815210-3.3</t>
  </si>
  <si>
    <t>POŽÁRNĚ OCHRANNÝ TMEL KARTUŠ 310 ML</t>
  </si>
  <si>
    <t>-1505797773</t>
  </si>
  <si>
    <t>45321000-3</t>
  </si>
  <si>
    <t>IZOLACE TRUBEK DN/T 22/9 Z PĚNĚNÉHO PE</t>
  </si>
  <si>
    <t>321776333</t>
  </si>
  <si>
    <t>45321000-3.1</t>
  </si>
  <si>
    <t>IZOLACE TRUBEK DN/T 25/9 Z PĚNĚNÉHO PE</t>
  </si>
  <si>
    <t>928450314</t>
  </si>
  <si>
    <t>45321000-3.2</t>
  </si>
  <si>
    <t>IZOLACE TRUBEK DN/T 32/9 Z PĚNĚNÉHO PE</t>
  </si>
  <si>
    <t>493577643</t>
  </si>
  <si>
    <t>45321000-3.3</t>
  </si>
  <si>
    <t>IZOLACE TRUBEK DN/T 40/9 Z PĚNĚNÉHO PE</t>
  </si>
  <si>
    <t>-776128291</t>
  </si>
  <si>
    <t>45321000-3.4</t>
  </si>
  <si>
    <t>IZOLACE TRUBEK DN/T 54/9 Z PĚNĚNÉHO PE</t>
  </si>
  <si>
    <t>754530630</t>
  </si>
  <si>
    <t>45321000-3.5</t>
  </si>
  <si>
    <t>NÁVLEKOVÁ HADICE AKUSTIK 35×3</t>
  </si>
  <si>
    <t>1183093314</t>
  </si>
  <si>
    <t>45321000-3.6</t>
  </si>
  <si>
    <t>NÁVLEKOVÁ HADICE AKUSTIK 42×3</t>
  </si>
  <si>
    <t>-973157778</t>
  </si>
  <si>
    <t>45321000-3.7</t>
  </si>
  <si>
    <t>NÁVLEKOVÁ HADICE AKUSTIK 50×3</t>
  </si>
  <si>
    <t>264854631</t>
  </si>
  <si>
    <t>45321000-3.8</t>
  </si>
  <si>
    <t>NÁVLEKOVÁ HADICE AKUSTIK 75×5</t>
  </si>
  <si>
    <t>1730403818</t>
  </si>
  <si>
    <t>45321000-3.9</t>
  </si>
  <si>
    <t>NÁVLEKOVÁ HADICE AKUSTIK 110×5</t>
  </si>
  <si>
    <t>-1978957280</t>
  </si>
  <si>
    <t>45321000-3.10</t>
  </si>
  <si>
    <t>NÁVLEKOVÁ HADICE AKUSTIK 125×5</t>
  </si>
  <si>
    <t>-674463808</t>
  </si>
  <si>
    <t>-312279615</t>
  </si>
  <si>
    <t>45321000-3.11</t>
  </si>
  <si>
    <t>LEPIDLO 1 L</t>
  </si>
  <si>
    <t>LITR</t>
  </si>
  <si>
    <t>-1426018475</t>
  </si>
  <si>
    <t>45321000-3.12</t>
  </si>
  <si>
    <t>LEPIDLO NA PĚNĚNÝ POLYETYLEN 80G</t>
  </si>
  <si>
    <t>669297666</t>
  </si>
  <si>
    <t>45321000-3.13</t>
  </si>
  <si>
    <t>PÁSKA SAMOLEPÍCÍ AL (50 M)</t>
  </si>
  <si>
    <t>-2032618050</t>
  </si>
  <si>
    <t>45321000-3.14</t>
  </si>
  <si>
    <t>SPONKA PLASTOVÁ K IZOLACI TRUBEK</t>
  </si>
  <si>
    <t>332727396</t>
  </si>
  <si>
    <t>721</t>
  </si>
  <si>
    <t>PSV KANALIZACE</t>
  </si>
  <si>
    <t>28815210-3.4</t>
  </si>
  <si>
    <t>POTRUBÍ KAMENINOVÉ PROPOJENÍ DO DN 150</t>
  </si>
  <si>
    <t>974357994</t>
  </si>
  <si>
    <t>45332300-6</t>
  </si>
  <si>
    <t>MONTÁŽ POTRUBÍ Z PLASTOVÝCH HRDLOVÝCH TRUB DO D 75</t>
  </si>
  <si>
    <t>767542875</t>
  </si>
  <si>
    <t>45332300-6.1</t>
  </si>
  <si>
    <t>MONTÁŽ POTRUBÍ Z PLASTOVÝCH HRDLOVÝCH TRUB DO D 150</t>
  </si>
  <si>
    <t>-583746314</t>
  </si>
  <si>
    <t>28815210-3.5</t>
  </si>
  <si>
    <t>POTRUBÍ PPs HRDLOVÉ ODPADNÍ D  75 - HT VČ TVAROVEK</t>
  </si>
  <si>
    <t>327187076</t>
  </si>
  <si>
    <t>28815210-3.6</t>
  </si>
  <si>
    <t>POTRUBÍ PPs HRDLOVÉ ODPADNÍ D 110 - HT VČ TVAROVEK</t>
  </si>
  <si>
    <t>264968103</t>
  </si>
  <si>
    <t>28815210-3.7</t>
  </si>
  <si>
    <t>POTRUBÍ PPs HRDLOVÉ ODPADNÍ D 125 - HT VČ TVAROVEK</t>
  </si>
  <si>
    <t>-1367623587</t>
  </si>
  <si>
    <t>28815210-3.8</t>
  </si>
  <si>
    <t>POTRUBÍ PPs HRDLOVÉ DEŠŤOVÉ D  75 - HT VČ TVAROVEK</t>
  </si>
  <si>
    <t>-1057360983</t>
  </si>
  <si>
    <t>45332300-6.2</t>
  </si>
  <si>
    <t>MONTÁŽ POTRUBÍ Z PLASTOVÝCH HRDLOVÝCH TRUB DO D 250</t>
  </si>
  <si>
    <t>1126400202</t>
  </si>
  <si>
    <t>28815210-3.9</t>
  </si>
  <si>
    <t>POTRUBÍ PVC SN4 HRDLOVÉ D 110  VČ TVAROVEK</t>
  </si>
  <si>
    <t>1934181427</t>
  </si>
  <si>
    <t>28815210-3.10</t>
  </si>
  <si>
    <t>POTRUBÍ PVC SN4 HRDLOVÉ D 125  VČ TVAROVEK</t>
  </si>
  <si>
    <t>1807126279</t>
  </si>
  <si>
    <t>28815210-3.11</t>
  </si>
  <si>
    <t>POTRUBÍ PVC SN4 HRDLOVÉ D 160  VČ TVAROVEK</t>
  </si>
  <si>
    <t>-1210766161</t>
  </si>
  <si>
    <t>45332300-6.3</t>
  </si>
  <si>
    <t>MONTÁŽ PROTIPOŽÁRNÍCH PRŮCHODEK</t>
  </si>
  <si>
    <t>-745037212</t>
  </si>
  <si>
    <t>28815210-3.12</t>
  </si>
  <si>
    <t>POŽÁRNÍ MANŽETA RS 10  75 -60</t>
  </si>
  <si>
    <t>381748219</t>
  </si>
  <si>
    <t>28815210-3.13</t>
  </si>
  <si>
    <t>POŽÁRNÍ MANŽETA RS 10 110 -60</t>
  </si>
  <si>
    <t>-2027112462</t>
  </si>
  <si>
    <t>45332300-6.4</t>
  </si>
  <si>
    <t>MONTÁŽ POTRUBÍ Z PLASTOVÝCH TRUB DO D 50</t>
  </si>
  <si>
    <t>1168442011</t>
  </si>
  <si>
    <t>28815210-3.14</t>
  </si>
  <si>
    <t>POTRUBÍ PPs HRDLOVÉ ODPADNÍ D  32 - HT VČ TVAROVEK</t>
  </si>
  <si>
    <t>89901403</t>
  </si>
  <si>
    <t>28815210-3.15</t>
  </si>
  <si>
    <t>POTRUBÍ PPs HRDLOVÉ ODPADNÍ D  40 - HT VČ TVAROVEK</t>
  </si>
  <si>
    <t>-263589215</t>
  </si>
  <si>
    <t>28815210-3.16</t>
  </si>
  <si>
    <t>POTRUBÍ PPs HRDLOVÉ ODPADNÍ D  50 - HT VČ TVAROVEK</t>
  </si>
  <si>
    <t>-22450440</t>
  </si>
  <si>
    <t>45332300-6.5</t>
  </si>
  <si>
    <t>PROPOJENÍ HRDLOVÉHO POTRUBÍ</t>
  </si>
  <si>
    <t>449548319</t>
  </si>
  <si>
    <t>45332300-6.6</t>
  </si>
  <si>
    <t>VYVEDENÍ KANALIZAČNÍCH VÝPUSTEK DO D 63</t>
  </si>
  <si>
    <t>1334481891</t>
  </si>
  <si>
    <t>45332300-6.7</t>
  </si>
  <si>
    <t>VYVEDENÍ KANALIZAČNÍCH VÝPUSTEK DO D 110</t>
  </si>
  <si>
    <t>1760036126</t>
  </si>
  <si>
    <t>45332300-6.8</t>
  </si>
  <si>
    <t>NAPOJENÍ VZT JEDNOTKY/KAZETY NA ODVOD KONDENZÁTU</t>
  </si>
  <si>
    <t>-1851670037</t>
  </si>
  <si>
    <t>28815210-3.17</t>
  </si>
  <si>
    <t>HL 30.2 PŘECHODOVÝ KUS DN 32×1/2"</t>
  </si>
  <si>
    <t>-569746850</t>
  </si>
  <si>
    <t>45332300-6.9</t>
  </si>
  <si>
    <t>MONTÁŽ LINIOVÉ VPUSTI VNITŘNÍ</t>
  </si>
  <si>
    <t>-675052160</t>
  </si>
  <si>
    <t>45332300-6.10</t>
  </si>
  <si>
    <t>HL 50F LINIOVÝ ŽLAB DO SPRCHY 700 MM / 600 MM KRYT</t>
  </si>
  <si>
    <t>-1992611710</t>
  </si>
  <si>
    <t>45332300-6.11</t>
  </si>
  <si>
    <t>MONTÁŽ UZÁVĚREK ZÁPACH PODLAHOVÝCH A ZPĚTNÝCH KLAPEK</t>
  </si>
  <si>
    <t>901184260</t>
  </si>
  <si>
    <t>28815210-3.18</t>
  </si>
  <si>
    <t>HL 83.M IZOLAČNÍ SOUPRAVA S FÓLIÍ PRO STĚRKU</t>
  </si>
  <si>
    <t>-906111240</t>
  </si>
  <si>
    <t>28815210-3.19</t>
  </si>
  <si>
    <t>HL 540 PODLAHOVÁ VPUST PRIMUS DRAIN H=80 MM IZOLACE PRO STĚRKY DN 50</t>
  </si>
  <si>
    <t>-86775706</t>
  </si>
  <si>
    <t>45332300-6.12</t>
  </si>
  <si>
    <t>MONTÁŽ VTOKŮ STŘEŠNÍCH PLASTOVÝCH + NÁSTAVCŮ</t>
  </si>
  <si>
    <t>-918990372</t>
  </si>
  <si>
    <t>28815210-3.20</t>
  </si>
  <si>
    <t>HL 62/70  STŘEŠNÍ VTOK DN 70</t>
  </si>
  <si>
    <t>830494387</t>
  </si>
  <si>
    <t>28815210-3.21</t>
  </si>
  <si>
    <t>HL 65 NÁSTAVEC STŘEŠNÍHO VTOKU DN 125</t>
  </si>
  <si>
    <t>936857280</t>
  </si>
  <si>
    <t>28815210-3.22</t>
  </si>
  <si>
    <t>HL 160 ODVODŇOVACÍ KROUŽEK K HL 350, LH 62, HL 64</t>
  </si>
  <si>
    <t>1925228901</t>
  </si>
  <si>
    <t>45332300-6.13</t>
  </si>
  <si>
    <t>MONTÁŽ LAPAČŮ STŘEŠNÍCH SPLAVENIN</t>
  </si>
  <si>
    <t>-1218205106</t>
  </si>
  <si>
    <t>28815210-3.23</t>
  </si>
  <si>
    <t>HL 600N PP LAPAČ SPLAVENIN DN 100/125</t>
  </si>
  <si>
    <t>1542864494</t>
  </si>
  <si>
    <t>45332300-6.14</t>
  </si>
  <si>
    <t>MONTÁŽ HLAVIC VENTILAČNÍCH PLASTOVÝCH</t>
  </si>
  <si>
    <t>218331217</t>
  </si>
  <si>
    <t>28815210-3.24</t>
  </si>
  <si>
    <t>HL 807 PP VENTILAČNÍ SOUPRAVA DN  70</t>
  </si>
  <si>
    <t>-470127918</t>
  </si>
  <si>
    <t>28815210-3.25</t>
  </si>
  <si>
    <t>HL 810 PP VENTILAČNÍ SOUPRAVA DN 100</t>
  </si>
  <si>
    <t>-781338151</t>
  </si>
  <si>
    <t>45332300-6.15</t>
  </si>
  <si>
    <t>ZKOUŠKA KANALIZACE VODOU</t>
  </si>
  <si>
    <t>-1013154776</t>
  </si>
  <si>
    <t>PSV VODOVOD</t>
  </si>
  <si>
    <t>45332200-5</t>
  </si>
  <si>
    <t>POTRUBÍ ZÁVIT VSAZENÍ ODBOČKY DO 1"</t>
  </si>
  <si>
    <t>-671804040</t>
  </si>
  <si>
    <t>45332200-5.1</t>
  </si>
  <si>
    <t>POTRUBÍ ZÁVIT VSAZENÍ ODBOČKY DO 2"</t>
  </si>
  <si>
    <t>-1685482960</t>
  </si>
  <si>
    <t>45332200-5.2</t>
  </si>
  <si>
    <t>MONTÁŽ POTRUBÍ Z PLASTICKÝCH HMOT DO D 25</t>
  </si>
  <si>
    <t>946264669</t>
  </si>
  <si>
    <t>45332200-5.3</t>
  </si>
  <si>
    <t>MONTÁŽ POTRUBÍ Z PLASTICKÝCH HMOT DO D 40</t>
  </si>
  <si>
    <t>-1900380460</t>
  </si>
  <si>
    <t>45332200-5.4</t>
  </si>
  <si>
    <t>MONTÁŽ POTRUBÍ Z PLASTICKÝCH HMOT DO D 63</t>
  </si>
  <si>
    <t>696982717</t>
  </si>
  <si>
    <t>45332200-5.5</t>
  </si>
  <si>
    <t>MONTÁŽ POTRUBÍ Z PLASTŮ DO D 63 DO VÝKOPU</t>
  </si>
  <si>
    <t>21395455</t>
  </si>
  <si>
    <t>25212210-5</t>
  </si>
  <si>
    <t>POTRUBÍ PE TŘÍVRSTVÉ PE100 RC  SDR 11 PN 16 50×4,6</t>
  </si>
  <si>
    <t>1134209559</t>
  </si>
  <si>
    <t>28815210-3.26</t>
  </si>
  <si>
    <t>POTRUBÍ PP-RCT FIBER BASALT VČETNĚ TVAROVEK  D 20/2,8</t>
  </si>
  <si>
    <t>1121635186</t>
  </si>
  <si>
    <t>28815210-3.27</t>
  </si>
  <si>
    <t>POTRUBÍ PP-RCT FIBER BASALT VČETNĚ TVAROVEK  D 25/3,5</t>
  </si>
  <si>
    <t>1251352042</t>
  </si>
  <si>
    <t>28815210-3.28</t>
  </si>
  <si>
    <t>POTRUBÍ PP-RCT FIBER BASALT VČETNĚ TVAROVEK  D 32/4,4</t>
  </si>
  <si>
    <t>-861028477</t>
  </si>
  <si>
    <t>28815210-3.29</t>
  </si>
  <si>
    <t>POTRUBÍ PP-RCT FIBER BASALT VČETNĚ TVAROVEK  D 40/5,5</t>
  </si>
  <si>
    <t>1848132046</t>
  </si>
  <si>
    <t>28815210-3.30</t>
  </si>
  <si>
    <t>POTRUBÍ PP-RCT FIBER BASALT VČETNĚ TVAROVEK  D 50/6,9</t>
  </si>
  <si>
    <t>2001832956</t>
  </si>
  <si>
    <t>45332200-5.6</t>
  </si>
  <si>
    <t>MONTÁŽ ODBOČKY/PROPOJENÍ PLAST POTRUBÍ DO D 75</t>
  </si>
  <si>
    <t>-679172363</t>
  </si>
  <si>
    <t>28815210-3.31</t>
  </si>
  <si>
    <t>TVAROVKA ISO HAWLE 6100 50X6/4" VNĚJŠÍ ZÁVIT</t>
  </si>
  <si>
    <t>251654025</t>
  </si>
  <si>
    <t>45332200-5.7</t>
  </si>
  <si>
    <t>PŘÍPOJKA VODOVODNÍ PEVNÁ DO DN 20</t>
  </si>
  <si>
    <t>1307924003</t>
  </si>
  <si>
    <t>45332200-5.8</t>
  </si>
  <si>
    <t>PŘÍPOJKA VODOVODNÍ PEVNÁ DO DN 32</t>
  </si>
  <si>
    <t>2121062071</t>
  </si>
  <si>
    <t>45332200-5.9</t>
  </si>
  <si>
    <t>VYVEDENÍ UPEVNĚNÍ VÝPUSTEK DO DN 50</t>
  </si>
  <si>
    <t>2063509767</t>
  </si>
  <si>
    <t>45332200-5.10</t>
  </si>
  <si>
    <t>MONTÁŽ VODOVODNÍCH ARMATUR S 1 ZÁVITEM 1/2"</t>
  </si>
  <si>
    <t>719982300</t>
  </si>
  <si>
    <t>45332200-5.11</t>
  </si>
  <si>
    <t>MONTÁŽ VODOVODNÍCH ARMATUR S 1 ZÁVITEM 3/4"</t>
  </si>
  <si>
    <t>-1995741206</t>
  </si>
  <si>
    <t>28815210-3.32</t>
  </si>
  <si>
    <t>KOHOUT KULOVÝ R620 ZAHRADNÍ 1/2"</t>
  </si>
  <si>
    <t>1223089690</t>
  </si>
  <si>
    <t>28815210-3.33</t>
  </si>
  <si>
    <t>VENTIL POJISTNÝ DUCO G 3/4"×1"  8 BAR</t>
  </si>
  <si>
    <t>1693131526</t>
  </si>
  <si>
    <t>45332200-5.12</t>
  </si>
  <si>
    <t>MONTÁŽ VODOVODNÍCH ARMATUR SE 2 ZÁVITY 1/2"</t>
  </si>
  <si>
    <t>14489588</t>
  </si>
  <si>
    <t>45332200-5.13</t>
  </si>
  <si>
    <t>MONTÁŽ VODOVODNÍCH ARMATUR SE 2 ZÁVITY 3/4"</t>
  </si>
  <si>
    <t>-1592706981</t>
  </si>
  <si>
    <t>45332200-5.14</t>
  </si>
  <si>
    <t>MONTÁŽ VODOVODNÍCH ARMATUR SE 2 ZÁVITY 1"</t>
  </si>
  <si>
    <t>828672754</t>
  </si>
  <si>
    <t>45332200-5.15</t>
  </si>
  <si>
    <t>MONTÁŽ VODOVODNÍCH ARMATUR SE 2 ZÁVITY 5/4"</t>
  </si>
  <si>
    <t>-815016236</t>
  </si>
  <si>
    <t>45332200-5.16</t>
  </si>
  <si>
    <t>MONTÁŽ VODOVODNÍCH ARMATUR SE 2 ZÁVITY 6/4"</t>
  </si>
  <si>
    <t>-554741502</t>
  </si>
  <si>
    <t>28815210-3.34</t>
  </si>
  <si>
    <t>ŠROUBENÍ MOSAZNÉ 1/2" 37 MM</t>
  </si>
  <si>
    <t>-1301867304</t>
  </si>
  <si>
    <t>28815210-3.35</t>
  </si>
  <si>
    <t>ŠROUBENÍ MOSAZNÉ 3/4" 46 MM</t>
  </si>
  <si>
    <t>169673440</t>
  </si>
  <si>
    <t>28815210-3.36</t>
  </si>
  <si>
    <t>ŠROUBENÍ MOSAZNÉ 1" 46,5 MM</t>
  </si>
  <si>
    <t>1046353201</t>
  </si>
  <si>
    <t>28815210-3.37</t>
  </si>
  <si>
    <t>ŠROUBENÍ MOSAZNÉ 5/4" 56 MM</t>
  </si>
  <si>
    <t>-413679500</t>
  </si>
  <si>
    <t>28815210-3.38</t>
  </si>
  <si>
    <t>ŠROUBENÍ MOSAZNÉ 6/4" 66 MM</t>
  </si>
  <si>
    <t>-1536075222</t>
  </si>
  <si>
    <t>28815210-3.39</t>
  </si>
  <si>
    <t>CIRKUL VENTIL MULTI-THERM 1/2" 30°C-50°C</t>
  </si>
  <si>
    <t>-1879555014</t>
  </si>
  <si>
    <t>28815210-3.40</t>
  </si>
  <si>
    <t>VYPOUŠTĚCÍ VENTIL PRO MULTI-THERM J710917300</t>
  </si>
  <si>
    <t>2000715880</t>
  </si>
  <si>
    <t>28815210-3.41</t>
  </si>
  <si>
    <t>IZOLAČNÍ POUZDRO PRO MULTI-THERM 471 11 015</t>
  </si>
  <si>
    <t>-1289917909</t>
  </si>
  <si>
    <t>29131400-0</t>
  </si>
  <si>
    <t>KOHOUT KULOVÝ GIACOMINI POCHROMOVANÝ R250D 1/2"</t>
  </si>
  <si>
    <t>361400068</t>
  </si>
  <si>
    <t>29131400-0.1</t>
  </si>
  <si>
    <t>KOHOUT KULOVÝ GIACOMINI POCHROMOVANÝ R250D 3/4"</t>
  </si>
  <si>
    <t>-65856296</t>
  </si>
  <si>
    <t>29131400-0.2</t>
  </si>
  <si>
    <t>KOHOUT KULOVÝ GIACOMINI POCHROMOVANÝ R250D 1"</t>
  </si>
  <si>
    <t>1930507755</t>
  </si>
  <si>
    <t>29131400-0.3</t>
  </si>
  <si>
    <t>KOHOUT KULOVÝ GIACOMINI POCHROMOVANÝ R250D 6/4"</t>
  </si>
  <si>
    <t>-762264344</t>
  </si>
  <si>
    <t>29131292-9</t>
  </si>
  <si>
    <t>ZPĚTNÁ KLAPKA N5 1"</t>
  </si>
  <si>
    <t>-188907333</t>
  </si>
  <si>
    <t>29131292-9.1</t>
  </si>
  <si>
    <t>ZPĚTNÁ KLAPKA N5 6/4"</t>
  </si>
  <si>
    <t>1145722362</t>
  </si>
  <si>
    <t>28815210-3.42</t>
  </si>
  <si>
    <t>FILTR ZÁVITOVÝ 100 MIKRONŮ FF06 5/4" AA</t>
  </si>
  <si>
    <t>-674609956</t>
  </si>
  <si>
    <t>45332200-5.17</t>
  </si>
  <si>
    <t>TLAKOVÁ ZKOUŠKA VODOVODNÍHO POTRUBÍ 50</t>
  </si>
  <si>
    <t>-900115317</t>
  </si>
  <si>
    <t>45332200-5.18</t>
  </si>
  <si>
    <t>PROPLACH A DEZINFEKCE POTRUBÍ DO DN 100</t>
  </si>
  <si>
    <t>-719999910</t>
  </si>
  <si>
    <t>PSV ZAŘIZOVACÍ PŘEDMĚTY</t>
  </si>
  <si>
    <t>45332400-7</t>
  </si>
  <si>
    <t>MONTÁŽ SPLACHOVACÍCH NÁDRŽÍ</t>
  </si>
  <si>
    <t>-229032663</t>
  </si>
  <si>
    <t>45332400-7.1</t>
  </si>
  <si>
    <t>MONTÁŽ SPLACHOVACÍCH NÁDRŽÍ PRO ZÁVĚSNÉ KLOZETY/VÝLEVKY</t>
  </si>
  <si>
    <t>164577239</t>
  </si>
  <si>
    <t>28815210-3.43</t>
  </si>
  <si>
    <t>123.700.11.1 SPLACHOVACÍ NÁDRŽ VYSOKO POLOŽENÁ GEBERIT AP123</t>
  </si>
  <si>
    <t>-264109253</t>
  </si>
  <si>
    <t>28815210-3.44</t>
  </si>
  <si>
    <t>INSTALAČNÍ PRVEK ZÁVĚSNÍHO WC PRO ZAZDĚNÍ VÝŠKA 1100 OVLÁDÁNÍ ZEPŘEDU</t>
  </si>
  <si>
    <t>1255097758</t>
  </si>
  <si>
    <t>28815210-3.45</t>
  </si>
  <si>
    <t>OVLÁDACÍ DESKA BÍLÁ PLASTOVÁ</t>
  </si>
  <si>
    <t>651101330</t>
  </si>
  <si>
    <t>28815210-3.46</t>
  </si>
  <si>
    <t>NAPÁJECÍ ZDROJ ZAC 1/20</t>
  </si>
  <si>
    <t>1974582394</t>
  </si>
  <si>
    <t>45332400-7.2</t>
  </si>
  <si>
    <t>MONTÁŽ KLOZETOVÝCH MÍS NORMÁLNÍCH/NÁSTĚNNÝCH</t>
  </si>
  <si>
    <t>-1741593434</t>
  </si>
  <si>
    <t>26214000-1</t>
  </si>
  <si>
    <t>KLOZET DĚTSKÝ 8.2003.1.000.000.1 ZÁVĚSNÝ LAUFEN FLORA KIDS</t>
  </si>
  <si>
    <t>-999052331</t>
  </si>
  <si>
    <t>26214000-1.1</t>
  </si>
  <si>
    <t>KLOZET ZÁVĚSNÝ 360×520 BÍLÝ S HLUBOKÝM SPLACHOVÁNÍM</t>
  </si>
  <si>
    <t>1089845772</t>
  </si>
  <si>
    <t>28815210-3.47</t>
  </si>
  <si>
    <t>TLUMÍCÍ PODLOŽKA POD ZÁVĚSNÝ KLOZET/BIDET</t>
  </si>
  <si>
    <t>-720066501</t>
  </si>
  <si>
    <t>28815210-3.48</t>
  </si>
  <si>
    <t>SEDÁTKO DURAPLAST KOVOVÉ KLOUBY</t>
  </si>
  <si>
    <t>2063128955</t>
  </si>
  <si>
    <t>28815210-3.49</t>
  </si>
  <si>
    <t>SEDÁTKO WC LAUFEN FLORA KIDS ZELENO-BÍLÉ</t>
  </si>
  <si>
    <t>1479041701</t>
  </si>
  <si>
    <t>28815210-3.50</t>
  </si>
  <si>
    <t>HL 205 PP PŘIPOJOVACÍ KOLENO WC DN 100</t>
  </si>
  <si>
    <t>848745222</t>
  </si>
  <si>
    <t>28815210-3.51</t>
  </si>
  <si>
    <t>HL 7 EL.100 PRUŽNÁ ROZETA ELASTIK DN 100</t>
  </si>
  <si>
    <t>-889979714</t>
  </si>
  <si>
    <t>45332400-7.3</t>
  </si>
  <si>
    <t>MONTÁŽ UMYVADEL SE SIFONEM NA KOTEV ŠROUBY</t>
  </si>
  <si>
    <t>-545541613</t>
  </si>
  <si>
    <t>26214000-1.2</t>
  </si>
  <si>
    <t>UMYVADLO BÍLÉ S OTVOREM PRO BATERII 600</t>
  </si>
  <si>
    <t>1337991381</t>
  </si>
  <si>
    <t>393058941</t>
  </si>
  <si>
    <t>28815210-3.52</t>
  </si>
  <si>
    <t>TRUBKOVÝ SIFON 305611 UMYVADLOVÝ CHROM 5/4"</t>
  </si>
  <si>
    <t>-201890358</t>
  </si>
  <si>
    <t>45332400-7.4</t>
  </si>
  <si>
    <t>MONTÁŽ SPRCHOVÝCH MÍS</t>
  </si>
  <si>
    <t>535705965</t>
  </si>
  <si>
    <t>45332400-7.5</t>
  </si>
  <si>
    <t>MONTÁŽ STĚN A SPRCHOVÝCH KOUTŮ</t>
  </si>
  <si>
    <t>1124667339</t>
  </si>
  <si>
    <t>28815210-3.53</t>
  </si>
  <si>
    <t>SPRCHOVÁ ZÁSTĚNA, ČTVEREC 90×90, POSUVNÉ DVEŘE, VÝPLŇ BEZPEČNOSTNÍ SKLO</t>
  </si>
  <si>
    <t>-1947418364</t>
  </si>
  <si>
    <t>28815210-3.54</t>
  </si>
  <si>
    <t>SPRCHOVÁ ZÁSTĚNA, DO NIKY 90, POSUVNÉ DVEŘE, VÝPLŇ BEZPEČNOSTNÍ SKLO</t>
  </si>
  <si>
    <t>-297839231</t>
  </si>
  <si>
    <t>28815210-3.55</t>
  </si>
  <si>
    <t>SPRCHOVÁ VANIČKA KERAMICKÁ ČTVERCOVÁ 90</t>
  </si>
  <si>
    <t>1839068942</t>
  </si>
  <si>
    <t>28815210-3.56</t>
  </si>
  <si>
    <t>SIFON SPRCHOVÝ, KRYTKA CHROMOVANÁ</t>
  </si>
  <si>
    <t>2079627760</t>
  </si>
  <si>
    <t>45332400-7.6</t>
  </si>
  <si>
    <t>MONTÁŽ DŘEZŮ JEDN VELKOKUCHYŇSKÝCH SE SIFONEM</t>
  </si>
  <si>
    <t>-992973952</t>
  </si>
  <si>
    <t>45332400-7.7</t>
  </si>
  <si>
    <t>MONTÁŽ DŘEZŮ V KUCHYŇSKÉ SESTAVĚ</t>
  </si>
  <si>
    <t>1184093411</t>
  </si>
  <si>
    <t>45332400-7.8</t>
  </si>
  <si>
    <t>PŘIPOJENÍ TECHNOLOGICKÉHO ZAŘÍZENÍ NA ODPAD A PITNOU VODU</t>
  </si>
  <si>
    <t>608602552</t>
  </si>
  <si>
    <t>28815210-3.57</t>
  </si>
  <si>
    <t>HL 100G50 PP SIFON 50</t>
  </si>
  <si>
    <t>1048608856</t>
  </si>
  <si>
    <t>45332400-7.9</t>
  </si>
  <si>
    <t>MONTÁŽ VÝLEVEK</t>
  </si>
  <si>
    <t>-1815960795</t>
  </si>
  <si>
    <t>45222110-3</t>
  </si>
  <si>
    <t>VÝLEVKA KERAMICKÁ S MŘÍŽKOU 8.5104.6.000.000.1</t>
  </si>
  <si>
    <t>-2092087039</t>
  </si>
  <si>
    <t>45332400-7.10</t>
  </si>
  <si>
    <t>MONTÁŽ VENTILŮ NÁSTĚNNÝCH G 1/2"</t>
  </si>
  <si>
    <t>850448739</t>
  </si>
  <si>
    <t>45332400-7.11</t>
  </si>
  <si>
    <t>MONTÁŽ VENTILŮ ROHOVÝCH G 1/2"</t>
  </si>
  <si>
    <t>40251277</t>
  </si>
  <si>
    <t>45332400-7.12</t>
  </si>
  <si>
    <t>MONTÁŽ VENTILŮ NEZÁMRZNÝCH</t>
  </si>
  <si>
    <t>1746257559</t>
  </si>
  <si>
    <t>28815210-3.58</t>
  </si>
  <si>
    <t>VENTIL PRAČKOVÝ ZAJIŠTĚNÝ PROTI ZP TOKU CHROM VRŠEK S MAZIVOVOU KOMOROU</t>
  </si>
  <si>
    <t>2124005135</t>
  </si>
  <si>
    <t>28815210-3.59</t>
  </si>
  <si>
    <t>NEZÁMRZNÝ VENTIL CHROM ZAJIŠTĚNÝ PROTI ZP TOKU CHROM VRŠEK S MAZIVOVOU KOMOROU</t>
  </si>
  <si>
    <t>1930065832</t>
  </si>
  <si>
    <t>28815210-3.60</t>
  </si>
  <si>
    <t>VENTIL ROHOVÝ G 1/2"</t>
  </si>
  <si>
    <t>-43863684</t>
  </si>
  <si>
    <t>28815210-3.61</t>
  </si>
  <si>
    <t>PRODLOUŽENÍ T 216 × G 1/2×100</t>
  </si>
  <si>
    <t>2022513845</t>
  </si>
  <si>
    <t>45332400-7.13</t>
  </si>
  <si>
    <t>MONTÁŽ BATERIÍ NÁSTĚNNÝCH</t>
  </si>
  <si>
    <t>-850425204</t>
  </si>
  <si>
    <t>45332400-7.14</t>
  </si>
  <si>
    <t>MONTÁŽ BATERIÍ STOJÁNKOVÝCH/DÁVKOVAČŮ STOJÁNKOVÝCH</t>
  </si>
  <si>
    <t>-590904644</t>
  </si>
  <si>
    <t>45332400-7.15</t>
  </si>
  <si>
    <t>MONTÁŽ BEZDOTYKOVÝCH BATERIÍ UMYVADLOVÝCH</t>
  </si>
  <si>
    <t>-1967488594</t>
  </si>
  <si>
    <t>45332400-7.16</t>
  </si>
  <si>
    <t>MONTÁŽ SPRCHOVÝCH SETŮ A PANELŮ (VČETNĚ BATERIE)</t>
  </si>
  <si>
    <t>20360034</t>
  </si>
  <si>
    <t>45332400-7.17</t>
  </si>
  <si>
    <t>MONTÁŽ SMĚŠOVACÍCH VENTILŮ VENTILŮ</t>
  </si>
  <si>
    <t>-1268677851</t>
  </si>
  <si>
    <t>28815210-3.62</t>
  </si>
  <si>
    <t>DELABIE CENTRÁLNÍ SMĚŠOVACÍ VENTIL PREMIER COMPACT 3/4" 733021</t>
  </si>
  <si>
    <t>1652487380</t>
  </si>
  <si>
    <t>28815210-3.63</t>
  </si>
  <si>
    <t>DELABIE STOJÁNKOVÁ ČASOVÁ BATERIE TEMPOMIX 3 794100 - 1.5-6 L/MIN ANTIVANDAL</t>
  </si>
  <si>
    <t>-1781551167</t>
  </si>
  <si>
    <t>28815210-3.64</t>
  </si>
  <si>
    <t>BATERIE UMYVADLOVÁ STOJÁNKOVÁ CHROM S OVL ODTOKU A SILK MOVE KERAM KARTUŠÍ</t>
  </si>
  <si>
    <t>168039523</t>
  </si>
  <si>
    <t>28815210-3.65</t>
  </si>
  <si>
    <t>BATERIE DŘEZOVÁ STOJÁNKOVÁ CHROM A SILK MOVE KERAM KARTUŠÍ</t>
  </si>
  <si>
    <t>1957201791</t>
  </si>
  <si>
    <t>28815210-3.66</t>
  </si>
  <si>
    <t>BATERIE DŘEZOVÁ NÁSTĚNNÁ CHROM A SILK MOVE KERAM KARTUŠÍ</t>
  </si>
  <si>
    <t>-1691876878</t>
  </si>
  <si>
    <t>28815210-3.67</t>
  </si>
  <si>
    <t>GROHE TERMOSTATICKÁ SPRCHOVÁ BATERIE GROHETHERM 1000 34151003 SE SPRCHOVÝM SETEM</t>
  </si>
  <si>
    <t>-221781595</t>
  </si>
  <si>
    <t>28815210-3.68</t>
  </si>
  <si>
    <t>AZP AUTOMATICKÁ UMYVADLOVÁ BATERIE AUM 16.TV TERMOSTATICKÁ</t>
  </si>
  <si>
    <t>1039541193</t>
  </si>
  <si>
    <t>45332400-7.18</t>
  </si>
  <si>
    <t>MONTÁŽ ZÁPACHOVÝCH UZÁVĚREK A ODP PRVKŮ</t>
  </si>
  <si>
    <t>1538547388</t>
  </si>
  <si>
    <t>28815210-3.69</t>
  </si>
  <si>
    <t>HL 138 PP SIFON PRO ODVOD KONDENZÁTU DN32 PODOMÍTKOVÝ</t>
  </si>
  <si>
    <t>-1506167878</t>
  </si>
  <si>
    <t>28815210-3.70</t>
  </si>
  <si>
    <t>HL 405ECO PE SIFON PRAČKOVÝ DN 40/50 S PŘÍPOJEM VODY</t>
  </si>
  <si>
    <t>-224860176</t>
  </si>
  <si>
    <t>VRN4</t>
  </si>
  <si>
    <t>Inženýrská činnost</t>
  </si>
  <si>
    <t>044002004</t>
  </si>
  <si>
    <t>Předání stavby</t>
  </si>
  <si>
    <t>hod</t>
  </si>
  <si>
    <t>1024</t>
  </si>
  <si>
    <t>1799794521</t>
  </si>
  <si>
    <t>044002011</t>
  </si>
  <si>
    <t>Rozbor vody</t>
  </si>
  <si>
    <t>1954173017</t>
  </si>
  <si>
    <t>044002048</t>
  </si>
  <si>
    <t>Dokumentace skutečného provedení</t>
  </si>
  <si>
    <t>1732116599</t>
  </si>
  <si>
    <t>044002067</t>
  </si>
  <si>
    <t>Mimostaveništní doprava zaměstnanců</t>
  </si>
  <si>
    <t>1808195115</t>
  </si>
  <si>
    <t>044002084</t>
  </si>
  <si>
    <t>-653534522</t>
  </si>
  <si>
    <t>D.1.4.2 - Plynová zařízení</t>
  </si>
  <si>
    <t>1 - DEMONTÁŽE A BOURÁNÍ</t>
  </si>
  <si>
    <t>723 - PSV PLYNOVOD</t>
  </si>
  <si>
    <t>767 - PSV KOVOVÉ KONSTRUKCE</t>
  </si>
  <si>
    <t>783 - PSV NÁTĚRY</t>
  </si>
  <si>
    <t>DEMONTÁŽE A BOURÁNÍ</t>
  </si>
  <si>
    <t>45111000-8</t>
  </si>
  <si>
    <t>VYBOURÁNÍ OTV VE ZDIVU CIHELNÉM DO 0,025 M2 DO 600 MM</t>
  </si>
  <si>
    <t>-760068470</t>
  </si>
  <si>
    <t>45111000-8.1</t>
  </si>
  <si>
    <t>VYBOURÁNÍ RÝH 70×50 MM</t>
  </si>
  <si>
    <t>-208149493</t>
  </si>
  <si>
    <t>45111000-8.2</t>
  </si>
  <si>
    <t>SVISLÉ PŘEMÍSTĚNÍ SUTI A HMOT DO VÝŠKY 3,5 M</t>
  </si>
  <si>
    <t>-1418199716</t>
  </si>
  <si>
    <t>NAKLÁDÁNÍ SUTI</t>
  </si>
  <si>
    <t>334560706</t>
  </si>
  <si>
    <t>VODOROVNÉ PŘEMÍSTĚNÍ SUTI</t>
  </si>
  <si>
    <t>1639272360</t>
  </si>
  <si>
    <t>ULOŽENÍ SUTI Z REKONSTRUKCÍ NA SKLÁDKU</t>
  </si>
  <si>
    <t>1948207771</t>
  </si>
  <si>
    <t>POPLATEK ZA ULOŽENÍ SUTI Z REKONSTRUKCÍ NA SKLÁDKU</t>
  </si>
  <si>
    <t>-615550478</t>
  </si>
  <si>
    <t>723</t>
  </si>
  <si>
    <t>PSV PLYNOVOD</t>
  </si>
  <si>
    <t>45333000-0</t>
  </si>
  <si>
    <t>MONTÁŽ POTRUBÍ OCEL HLADKÉHO SVAŘ D 38</t>
  </si>
  <si>
    <t>-1014538577</t>
  </si>
  <si>
    <t>28861100-6</t>
  </si>
  <si>
    <t>POTRUBÍ OCEL HLADKÉ ČERNÉ BEZEŠVÉ D 28/2.3</t>
  </si>
  <si>
    <t>-612186945</t>
  </si>
  <si>
    <t>CHRÁNIČKA DO D 57</t>
  </si>
  <si>
    <t>2107568552</t>
  </si>
  <si>
    <t>45333000-0.1</t>
  </si>
  <si>
    <t>MONTÁŽ PŘÍPOJKY PLYNOVODNÍ PEVNÉ DO DN 20</t>
  </si>
  <si>
    <t>-1794412491</t>
  </si>
  <si>
    <t>45333000-0.2</t>
  </si>
  <si>
    <t>ODVZDUŠNĚNÍ A NAPUŠTĚNÍ PLYN POTRUBÍ</t>
  </si>
  <si>
    <t>1929466217</t>
  </si>
  <si>
    <t>45333000-0.3</t>
  </si>
  <si>
    <t>TLAKOVÁ ZKOUŠKA POTRUBÍ VZDUCHEM</t>
  </si>
  <si>
    <t>-1288009810</t>
  </si>
  <si>
    <t>45333000-0.4</t>
  </si>
  <si>
    <t>NAVAŘ ODBOČKY NA PLYN POTRUBÍ DO DN 20</t>
  </si>
  <si>
    <t>1398312612</t>
  </si>
  <si>
    <t>KOHOUT KULOVÝ R950 PLYN 3/4"</t>
  </si>
  <si>
    <t>-875062793</t>
  </si>
  <si>
    <t>PSV KOVOVÉ KONSTRUKCE</t>
  </si>
  <si>
    <t>45223100-7</t>
  </si>
  <si>
    <t>MONTÁŽ ATYP KOV KCÍ DO 5 KG</t>
  </si>
  <si>
    <t>KG</t>
  </si>
  <si>
    <t>-896885420</t>
  </si>
  <si>
    <t>28500000-7</t>
  </si>
  <si>
    <t>OBJÍMKA S PRYŽÍ 3/4" M8  25-30</t>
  </si>
  <si>
    <t>73644498</t>
  </si>
  <si>
    <t>28500000-7.1</t>
  </si>
  <si>
    <t>ZÁVITOVÁ TYČ</t>
  </si>
  <si>
    <t>-1033974297</t>
  </si>
  <si>
    <t>783</t>
  </si>
  <si>
    <t>PSV NÁTĚRY</t>
  </si>
  <si>
    <t>45442121-1</t>
  </si>
  <si>
    <t>NÁTĚR SYNTETICKÝ POTRUBÍ  50 Z+1+1E</t>
  </si>
  <si>
    <t>-1636663503</t>
  </si>
  <si>
    <t>Revize + revizní zpráva</t>
  </si>
  <si>
    <t>-384290819</t>
  </si>
  <si>
    <t>459434945</t>
  </si>
  <si>
    <t>695070562</t>
  </si>
  <si>
    <t>-1103117789</t>
  </si>
  <si>
    <t>-1785713852</t>
  </si>
  <si>
    <t>D.1.4.3 - Vytápění</t>
  </si>
  <si>
    <t>731 - Zdroj tepla</t>
  </si>
  <si>
    <t>732 - Strojovna UT</t>
  </si>
  <si>
    <t>733 - Rozvod potrubí</t>
  </si>
  <si>
    <t>734 - Armatury</t>
  </si>
  <si>
    <t>735 - Otopná tělesa</t>
  </si>
  <si>
    <t>D1 - Podlahové vytápění</t>
  </si>
  <si>
    <t>783 - Nátěry</t>
  </si>
  <si>
    <t>VRN - Vedlejší rozpočtové náklady</t>
  </si>
  <si>
    <t>OST - Ostatní náklady</t>
  </si>
  <si>
    <t>713463311</t>
  </si>
  <si>
    <t>Montáž izolace tepelné potrubí potrubními pouzdry s Al fólií s přesahem Al páskou 1x D do 50 mm</t>
  </si>
  <si>
    <t>-1695012406</t>
  </si>
  <si>
    <t>713463315</t>
  </si>
  <si>
    <t>Montáž izolace tepelné ohybů potrubními pouzdry s Al fólií s přesahem Al páskou 1x D do 50 mm</t>
  </si>
  <si>
    <t>-1382087693</t>
  </si>
  <si>
    <t>vlastní cena</t>
  </si>
  <si>
    <t>Tepelná izolace potrubí z pěnového polyethylénu laminovaná zesílenou hliníkovou fólií, tl. 15 x 13 mm</t>
  </si>
  <si>
    <t>-2018521376</t>
  </si>
  <si>
    <t>vlastní cena.1</t>
  </si>
  <si>
    <t>Tepelná izolace potrubí z pěnového polyethylénu laminovaná zesílenou hliníkovou fólií, tl. 18 x 20 mm</t>
  </si>
  <si>
    <t>982050707</t>
  </si>
  <si>
    <t>vlastní cena.2</t>
  </si>
  <si>
    <t>Tepelná izolace potrubí z pěnového polyethylénu laminovaná zesílenou hliníkovou fólií, tl. 22 x 20 mm</t>
  </si>
  <si>
    <t>-1120003559</t>
  </si>
  <si>
    <t>vlastní cena.3</t>
  </si>
  <si>
    <t>Tepelná izolace potrubí z pěnového polyethylénu laminovaná zesílenou hliníkovou fólií, tl. 28 x 25 mm</t>
  </si>
  <si>
    <t>1215278927</t>
  </si>
  <si>
    <t>vlastní cena.4</t>
  </si>
  <si>
    <t>Tvarovky a ohyby izolace z pěnového polyethylénu laminovaná zesílenou hliníkovou fólií</t>
  </si>
  <si>
    <t>301695642</t>
  </si>
  <si>
    <t>vlastní cena.5</t>
  </si>
  <si>
    <t>Kašírovaná potrubní izolační pouzdra z minerální vlny a hliníkovou fólií na povrchu, 22 x 40 mm</t>
  </si>
  <si>
    <t>369010688</t>
  </si>
  <si>
    <t>vlastní cena.6</t>
  </si>
  <si>
    <t>Kašírovaná potrubní izolační pouzdra z minerální vlny a hliníkovou fólií na povrchu, 28 x 40 mm</t>
  </si>
  <si>
    <t>611863317</t>
  </si>
  <si>
    <t>vlastní cena.7</t>
  </si>
  <si>
    <t>Kašírovaná potrubní izolační pouzdra z minerální vlny a hliníkovou fólií na povrchu, 35 x 40 mm</t>
  </si>
  <si>
    <t>1884656482</t>
  </si>
  <si>
    <t>vlastní cena.8</t>
  </si>
  <si>
    <t>Tvarovky a ohyby izolace z minerální vlny a hliníkovou fólií na povrchu</t>
  </si>
  <si>
    <t>-1263363993</t>
  </si>
  <si>
    <t>vlastní cena.9</t>
  </si>
  <si>
    <t>Tepelná izolace armatur</t>
  </si>
  <si>
    <t>1763782203</t>
  </si>
  <si>
    <t>998713101</t>
  </si>
  <si>
    <t>Přesun hmot tonážní pro izolace tepelné v objektech v do 6 m</t>
  </si>
  <si>
    <t>26799879</t>
  </si>
  <si>
    <t>731</t>
  </si>
  <si>
    <t>Zdroj tepla</t>
  </si>
  <si>
    <t>731244493</t>
  </si>
  <si>
    <t>Montáž kotle ocelového závěsného na plyn kondenzačního o výkonu do 28 kW</t>
  </si>
  <si>
    <t>1018310438</t>
  </si>
  <si>
    <t>vlastní cena.10</t>
  </si>
  <si>
    <t>Plynový závěsný kondenzační kotel o výkonu 18 kW se zásobníkem teplé vody o objemu 125 l</t>
  </si>
  <si>
    <t>-1766252871</t>
  </si>
  <si>
    <t>vlastní cena.11</t>
  </si>
  <si>
    <t>Odkouření: Koaxiální trubka Ø 60/100 mm pro kondenzační kotle délka 1000 mm (plast/plast)</t>
  </si>
  <si>
    <t>1426829067</t>
  </si>
  <si>
    <t>vlastní cena.12</t>
  </si>
  <si>
    <t>Odkouření: Revizní T-kus pro přímou montáž Ø 60/100 mm (plast/plast)</t>
  </si>
  <si>
    <t>1900087191</t>
  </si>
  <si>
    <t>vlastní cena.13</t>
  </si>
  <si>
    <t>Odkouření: Koaxiální koleno 45° – Ø 60/100 mm (plast/plast)</t>
  </si>
  <si>
    <t>524770525</t>
  </si>
  <si>
    <t>vlastní cena.14</t>
  </si>
  <si>
    <t>Vertikální komínová koncovka Ø 60/100 mm, délka 1,1 m (0,7 m nad střechu)</t>
  </si>
  <si>
    <t>-279329992</t>
  </si>
  <si>
    <t>vlastní cena.15</t>
  </si>
  <si>
    <t>Průchodka střechou – pro vodorovné střechy</t>
  </si>
  <si>
    <t>1214957874</t>
  </si>
  <si>
    <t>vlastní cena.16</t>
  </si>
  <si>
    <t>Souprava pro drátové připojení</t>
  </si>
  <si>
    <t>1121363197</t>
  </si>
  <si>
    <t>vlastní cena.17</t>
  </si>
  <si>
    <t>Externí modul</t>
  </si>
  <si>
    <t>-175174945</t>
  </si>
  <si>
    <t>vlastní cena.18</t>
  </si>
  <si>
    <t>Montáž spalinové cesty</t>
  </si>
  <si>
    <t>-809719986</t>
  </si>
  <si>
    <t>vlastní cena.19</t>
  </si>
  <si>
    <t>Revize spalinové cesty</t>
  </si>
  <si>
    <t>362021965</t>
  </si>
  <si>
    <t>998731101</t>
  </si>
  <si>
    <t>Přesun hmot tonážní pro kotelny v objektech v do 6 m</t>
  </si>
  <si>
    <t>-442746904</t>
  </si>
  <si>
    <t>732</t>
  </si>
  <si>
    <t>Strojovna UT</t>
  </si>
  <si>
    <t>732199100</t>
  </si>
  <si>
    <t>Montáž orientačních štítků</t>
  </si>
  <si>
    <t>-92804733</t>
  </si>
  <si>
    <t>735-34535</t>
  </si>
  <si>
    <t>Tabulka bezpečnostní s tiskem 2 barvy A6 105x148mm</t>
  </si>
  <si>
    <t>1570257640</t>
  </si>
  <si>
    <t>732219301</t>
  </si>
  <si>
    <t>Montáž ohříváku vody stojatého kombinovaného do 200 litrů</t>
  </si>
  <si>
    <t>-1136127439</t>
  </si>
  <si>
    <t>vlastní cena.20</t>
  </si>
  <si>
    <t>Montáž hydraulického vyrovnávače dynamických tlaků</t>
  </si>
  <si>
    <t>-1025078037</t>
  </si>
  <si>
    <t>vlastní cena.21</t>
  </si>
  <si>
    <t>Hydraulický vyrovnávač dynamických tlaků, závitové připojení, Qmax = 2,5 m3/hod</t>
  </si>
  <si>
    <t>-127494139</t>
  </si>
  <si>
    <t>vlastní cena.22</t>
  </si>
  <si>
    <t>Izolační pouzdro pro hydraulický vyrovnávač dynamických tlaků (např. ETL HVDT 63B)</t>
  </si>
  <si>
    <t>941909896</t>
  </si>
  <si>
    <t>vlastní cena.23</t>
  </si>
  <si>
    <t>Montáž kombinovaného rozdělovače</t>
  </si>
  <si>
    <t>-209275736</t>
  </si>
  <si>
    <t>vlastní cena.24</t>
  </si>
  <si>
    <t>RS KOMBI rozdělovač, MODUL 100, PN 6, Tmax = 105 °C, l = 1850 mm, m = 36,8 kg</t>
  </si>
  <si>
    <t>-2025287473</t>
  </si>
  <si>
    <t>vlastní cena.25</t>
  </si>
  <si>
    <t>Stavitelný stojan l = 450 - 680 mm, m = 4,0 kg</t>
  </si>
  <si>
    <t>-1491542411</t>
  </si>
  <si>
    <t>vlastní cena.26</t>
  </si>
  <si>
    <t>Tepelná PUR izolace M 100, m = 0,2 kg</t>
  </si>
  <si>
    <t>-252810384</t>
  </si>
  <si>
    <t>732331614</t>
  </si>
  <si>
    <t>Nádoba tlaková expanzní s membránou závitové připojení PN 0,6 o objemu 25 l</t>
  </si>
  <si>
    <t>-275832753</t>
  </si>
  <si>
    <t>vlastní cena.27</t>
  </si>
  <si>
    <t>Servisní kulový kohout G 3/4" - Uzavírací kulový kohout se zajištěním v otevřené poloze s integrovaným vypouštěním. Hmotnost (kg): 0,5; DN připojení: Rp 3/4"</t>
  </si>
  <si>
    <t>1342651067</t>
  </si>
  <si>
    <t>732429212</t>
  </si>
  <si>
    <t>Montáž čerpadla oběhového mokroběžného závitového DN 25</t>
  </si>
  <si>
    <t>2054822356</t>
  </si>
  <si>
    <t>732429225</t>
  </si>
  <si>
    <t>Montáž čerpadla oběhového mokroběžného přírubového DN 50 jednodílné</t>
  </si>
  <si>
    <t>-963443311</t>
  </si>
  <si>
    <t>vlastní cena.28</t>
  </si>
  <si>
    <t>Oběhové čerpadlo PN 10, Qmax = 2,7 m3/hod, doprávní výška 1-4 m, -10 °C až +95 °C, elektronické, příkon 20 W, 230 V, 50 Hz, připojka trubek G 1"</t>
  </si>
  <si>
    <t>-575764861</t>
  </si>
  <si>
    <t>vlastní cena.29</t>
  </si>
  <si>
    <t>Oběhové čerpadlo PN 10, Qmax = 3,6 m3/hod, doprávní výška 1-6 m, -10 °C až +95 °C, elektronické, příkon 40 W, 230 V, 50 Hz, připojka trubek G 2"</t>
  </si>
  <si>
    <t>-602185549</t>
  </si>
  <si>
    <t>998732101</t>
  </si>
  <si>
    <t>Přesun hmot tonážní pro strojovny v objektech v do 6 m</t>
  </si>
  <si>
    <t>-1044211505</t>
  </si>
  <si>
    <t>Rozvod potrubí</t>
  </si>
  <si>
    <t>733111103</t>
  </si>
  <si>
    <t>Potrubí ocelové závitové bezešvé běžné nízkotlaké DN 15</t>
  </si>
  <si>
    <t>-1259136140</t>
  </si>
  <si>
    <t>733111104</t>
  </si>
  <si>
    <t>Potrubí ocelové závitové bezešvé běžné nízkotlaké DN 20</t>
  </si>
  <si>
    <t>1029562986</t>
  </si>
  <si>
    <t>733111105</t>
  </si>
  <si>
    <t>Potrubí ocelové závitové bezešvé běžné nízkotlaké DN 25</t>
  </si>
  <si>
    <t>-479511664</t>
  </si>
  <si>
    <t>733190108</t>
  </si>
  <si>
    <t>Zkouška těsnosti potrubí ocelové závitové do DN 50</t>
  </si>
  <si>
    <t>-976319268</t>
  </si>
  <si>
    <t>733223102</t>
  </si>
  <si>
    <t>Potrubí měděné tvrdé spojované měkkým pájením D 15x1</t>
  </si>
  <si>
    <t>-210598276</t>
  </si>
  <si>
    <t>733223103</t>
  </si>
  <si>
    <t>Potrubí měděné tvrdé spojované měkkým pájením D 18x1</t>
  </si>
  <si>
    <t>-2022130756</t>
  </si>
  <si>
    <t>733223104</t>
  </si>
  <si>
    <t>Potrubí měděné tvrdé spojované měkkým pájením D 22x1</t>
  </si>
  <si>
    <t>-1992185334</t>
  </si>
  <si>
    <t>733223105</t>
  </si>
  <si>
    <t>Potrubí měděné tvrdé spojované měkkým pájením D 28x1</t>
  </si>
  <si>
    <t>-517220066</t>
  </si>
  <si>
    <t>733223106</t>
  </si>
  <si>
    <t>Potrubí měděné tvrdé spojované měkkým pájením D 35x1,5</t>
  </si>
  <si>
    <t>-323069001</t>
  </si>
  <si>
    <t>733223107</t>
  </si>
  <si>
    <t>Potrubí měděné tvrdé spojované měkkým pájením D 42x1,5</t>
  </si>
  <si>
    <t>1063366331</t>
  </si>
  <si>
    <t>733291101</t>
  </si>
  <si>
    <t>Zkouška těsnosti potrubí měděné do D 35x1,5</t>
  </si>
  <si>
    <t>802817048</t>
  </si>
  <si>
    <t>733291102</t>
  </si>
  <si>
    <t>Zkouška těsnosti potrubí měděné od D 35x1,5 do D 64x2</t>
  </si>
  <si>
    <t>-1632255196</t>
  </si>
  <si>
    <t>998733101</t>
  </si>
  <si>
    <t>Přesun hmot tonážní pro rozvody potrubí v objektech v do 6 m</t>
  </si>
  <si>
    <t>-814573277</t>
  </si>
  <si>
    <t>734</t>
  </si>
  <si>
    <t>Armatury</t>
  </si>
  <si>
    <t>734291123</t>
  </si>
  <si>
    <t>Kohout plnící a vypouštěcí G 1/2 PN 10 do 90°C závitový</t>
  </si>
  <si>
    <t>-1934973306</t>
  </si>
  <si>
    <t>734211120</t>
  </si>
  <si>
    <t>Ventil závitový odvzdušňovací G 1/2 PN 14 do 120°C automatický</t>
  </si>
  <si>
    <t>-1173106474</t>
  </si>
  <si>
    <t>734209113</t>
  </si>
  <si>
    <t>Montáž armatury závitové s dvěma závity G 1/2</t>
  </si>
  <si>
    <t>1488742846</t>
  </si>
  <si>
    <t>734209114</t>
  </si>
  <si>
    <t>Montáž armatury závitové s dvěma závity G 3/4</t>
  </si>
  <si>
    <t>-1979999671</t>
  </si>
  <si>
    <t>734209115</t>
  </si>
  <si>
    <t>Montáž armatury závitové s dvěma závity G 1</t>
  </si>
  <si>
    <t>-99910796</t>
  </si>
  <si>
    <t>734209116</t>
  </si>
  <si>
    <t>Montáž armatury závitové s dvěma závity G 1 1/4</t>
  </si>
  <si>
    <t>1901691922</t>
  </si>
  <si>
    <t>734209117</t>
  </si>
  <si>
    <t>Montáž armatury závitové s dvěma závity G 1 1/2</t>
  </si>
  <si>
    <t>-1594363386</t>
  </si>
  <si>
    <t>734209123</t>
  </si>
  <si>
    <t>Montáž armatury závitové s třemi závity G 1/2</t>
  </si>
  <si>
    <t>495555066</t>
  </si>
  <si>
    <t>734209125</t>
  </si>
  <si>
    <t>Montáž armatury závitové s třemi závity G 1</t>
  </si>
  <si>
    <t>-804557209</t>
  </si>
  <si>
    <t>734292714</t>
  </si>
  <si>
    <t>Kohout kulový přímý G 3/4 PN 42 do 185°C vnitřní závit</t>
  </si>
  <si>
    <t>-155049093</t>
  </si>
  <si>
    <t>734292715</t>
  </si>
  <si>
    <t>Kohout kulový přímý G 1 PN 35 do 185°C vnitřní závit</t>
  </si>
  <si>
    <t>1709276776</t>
  </si>
  <si>
    <t>734292716</t>
  </si>
  <si>
    <t>Kohout kulový přímý G 1 1/4 PN 42 do 185°C vnitřní závit</t>
  </si>
  <si>
    <t>487269738</t>
  </si>
  <si>
    <t>734292717</t>
  </si>
  <si>
    <t>Kohout kulový přímý G 1 1/2 PN 42 do 185°C vnitřní závit</t>
  </si>
  <si>
    <t>817215391</t>
  </si>
  <si>
    <t>vlastní cena.30</t>
  </si>
  <si>
    <t>Filtr závitový přímý G 3/4 PN 30 do 130°C s vnitřními závity</t>
  </si>
  <si>
    <t>1731529906</t>
  </si>
  <si>
    <t>vlastní cena.31</t>
  </si>
  <si>
    <t>Filtr závitový přímý G 1 1/4 PN 16 do 130°C s vnitřními závity</t>
  </si>
  <si>
    <t>549084763</t>
  </si>
  <si>
    <t>vlastní cena.32</t>
  </si>
  <si>
    <t>Filtr závitový přímý G 1 1/2 PN 30 do 130°C s vnitřními závity s integrovaným magnetem</t>
  </si>
  <si>
    <t>1663699410</t>
  </si>
  <si>
    <t>734242413</t>
  </si>
  <si>
    <t>Ventil závitový zpětný přímý G 3/4 PN 16 do 110°C</t>
  </si>
  <si>
    <t>1527336660</t>
  </si>
  <si>
    <t>734242415</t>
  </si>
  <si>
    <t>Ventil závitový zpětný přímý G 1 1/4 PN 16 do 110°C</t>
  </si>
  <si>
    <t>273405030</t>
  </si>
  <si>
    <t>vlastní cena.33</t>
  </si>
  <si>
    <t>Vyvažovací ventil bez vypouštění DN 20 s měřícími vsuvkami, PN 25 do 120°C vnitřní závit</t>
  </si>
  <si>
    <t>1492434441</t>
  </si>
  <si>
    <t>vlastní cena.34</t>
  </si>
  <si>
    <t>Vyvažovací ventil bez vypouštění DN 25 s měřícími vsuvkami, PN 25 do 120°C vnitřní závit</t>
  </si>
  <si>
    <t>-2076302413</t>
  </si>
  <si>
    <t>vlastní cena.35</t>
  </si>
  <si>
    <t>Vyvažovací ventil bez vypouštění DN 32 s měřícími vsuvkami, PN 25 do 120°C vnitřní závit</t>
  </si>
  <si>
    <t>931500301</t>
  </si>
  <si>
    <t>vlastní cena.36</t>
  </si>
  <si>
    <t>Termostatická hlavice kapalinová s vestavěným čidlem a protimrazovou ochranou, PN 10 do 110°C, upevnění převlečnou maticí M30x1,5</t>
  </si>
  <si>
    <t>-855262106</t>
  </si>
  <si>
    <t>vlastní cena.37</t>
  </si>
  <si>
    <t>Montáž termostatické hlavice</t>
  </si>
  <si>
    <t>1452769348</t>
  </si>
  <si>
    <t>vlastní cena.38</t>
  </si>
  <si>
    <t>Ventilové těleso s přednastavením, připojení na soustavu vnitřním závitem, DN 15, přímé</t>
  </si>
  <si>
    <t>1514347247</t>
  </si>
  <si>
    <t>vlastní cena.39</t>
  </si>
  <si>
    <t>Ventilové těleso s přednastavením, připojení na soustavu vnitřním závitem, DN 15, rohové</t>
  </si>
  <si>
    <t>878601204</t>
  </si>
  <si>
    <t>vlastní cena.40</t>
  </si>
  <si>
    <t>Radiátorové šroubení přednastavitelná, s uzavíráním a vypouštěním, DN 15, přímé</t>
  </si>
  <si>
    <t>-416574453</t>
  </si>
  <si>
    <t>vlastní cena.41</t>
  </si>
  <si>
    <t>Radiátorové šroubení přednastavitelná, s uzavíráním a vypouštěním, DN 15, rohové</t>
  </si>
  <si>
    <t>693870213</t>
  </si>
  <si>
    <t>vlastní cena.42</t>
  </si>
  <si>
    <t>Svěrné spojky pro měděná a přesná ocelová, pochromované</t>
  </si>
  <si>
    <t>-129033695</t>
  </si>
  <si>
    <t>vlastní cena.43</t>
  </si>
  <si>
    <t>Plnící a výpustná armatura</t>
  </si>
  <si>
    <t>-86936169</t>
  </si>
  <si>
    <t>734411103</t>
  </si>
  <si>
    <t>Teploměr s jímkou 1/2” 0 - 120 °C, zadní připojení, délka jímky 50 mm</t>
  </si>
  <si>
    <t>-691286762</t>
  </si>
  <si>
    <t>734421101</t>
  </si>
  <si>
    <t>Tlakoměr s pevným stonkem a zpětnou klapkou, tlak 0-6 bar, průměr 52 mm, spodní připojení</t>
  </si>
  <si>
    <t>-620682679</t>
  </si>
  <si>
    <t>734424912</t>
  </si>
  <si>
    <t>Příslušenství tlakoměrů  kohouty čepové s nátrubkovou přípojkou PN 25 do 50°C M 20 x 1,5</t>
  </si>
  <si>
    <t>2087199765</t>
  </si>
  <si>
    <t>998734101</t>
  </si>
  <si>
    <t>Přesun hmot tonážní pro armatury v objektech v do 6 m</t>
  </si>
  <si>
    <t>-1065665712</t>
  </si>
  <si>
    <t>Otopná tělesa</t>
  </si>
  <si>
    <t>735159110</t>
  </si>
  <si>
    <t>Montáž otopných těles panelových jednořadých délky do 1500 mm</t>
  </si>
  <si>
    <t>555652713</t>
  </si>
  <si>
    <t>735159210</t>
  </si>
  <si>
    <t>Montáž otopných těles panelových dvouřadých délky do 1140 mm</t>
  </si>
  <si>
    <t>1272471300</t>
  </si>
  <si>
    <t>735159310</t>
  </si>
  <si>
    <t>Montáž otopných těles panelových třířadých délky do 1140 mm</t>
  </si>
  <si>
    <t>-1911443718</t>
  </si>
  <si>
    <t>vlastní cena.44</t>
  </si>
  <si>
    <t>Otopné těleso panelové jednodeskové 1 přídavná přestupní plocha, výška/délka 500/400 mm</t>
  </si>
  <si>
    <t>-130887590</t>
  </si>
  <si>
    <t>vlastní cena.45</t>
  </si>
  <si>
    <t>Otopné těleso panelové jednodeskové 1 přídavná přestupní plocha, výška/délka 600/1100 mm</t>
  </si>
  <si>
    <t>-1498771263</t>
  </si>
  <si>
    <t>vlastní cena.46</t>
  </si>
  <si>
    <t>Otopné těleso panelové dvoudeskové 1 přídavná přestupní plocha, výška/délka 600/800 mm</t>
  </si>
  <si>
    <t>1593666119</t>
  </si>
  <si>
    <t>vlastní cena.47</t>
  </si>
  <si>
    <t>Otopné těleso panelové dvoudeskové 2 přídavné přestupní plochy, výška/délka 900/900 mm</t>
  </si>
  <si>
    <t>-618255822</t>
  </si>
  <si>
    <t>vlastní cena.48</t>
  </si>
  <si>
    <t>Otopné těleso panelové třídeskové 3 přídavné přestupní plochy, výška/délka 600/600 mm</t>
  </si>
  <si>
    <t>-125500534</t>
  </si>
  <si>
    <t>vlastní cena.49</t>
  </si>
  <si>
    <t>Otopné těleso panelové třídeskové 3 přídavné přestupní plochy, výška/délka 900/900 mm</t>
  </si>
  <si>
    <t>-1848568569</t>
  </si>
  <si>
    <t>vlastní cena.50</t>
  </si>
  <si>
    <t>Designová otopná tělesa se svisle orientovanými profily a s bočním připojením, otopné profily orientovány svisle, výška/délka 1800/366 mm (např. Korado Koratherm Vertikal typ K10V)</t>
  </si>
  <si>
    <t>-956113685</t>
  </si>
  <si>
    <t>998735101</t>
  </si>
  <si>
    <t>Přesun hmot tonážní pro otopná tělesa v objektech v do 6 m</t>
  </si>
  <si>
    <t>1840433771</t>
  </si>
  <si>
    <t>D1</t>
  </si>
  <si>
    <t>Podlahové vytápění</t>
  </si>
  <si>
    <t>vlastní cena.51</t>
  </si>
  <si>
    <t>Potrubí podlahového vytápění 16x2,0 mm, materiál polyetylén, hliníková vrstva, zesítěný polyetylén, bílá barva, odpovídající technickým podmínkám podle DIN 4726 a EN 15876</t>
  </si>
  <si>
    <t>-1781599291</t>
  </si>
  <si>
    <t>vlastní cena.52</t>
  </si>
  <si>
    <t>Svěrné šroubení 16x2 ALU - EK na vícevrstvé potrubí ALPEX, závit Eurokonus (EK), materiál mosaz CW617N, O-kroužek EPDM, PN 10, T = +120 °C</t>
  </si>
  <si>
    <t>1388667763</t>
  </si>
  <si>
    <t>vlastní cena.53</t>
  </si>
  <si>
    <t>Ochranná trubka pro potrubí ALPEX a PEX Ø 16–18 mm nutná při nástěnné montáži rozdělovače jako přechod od podlahy k rozdělovači v místech, kde není žádoucí přenos tepla nebo jako ochrana při křížení dilatační spáry v betonu, materiál PE-HD, rozměr vnitřní</t>
  </si>
  <si>
    <t>337241545</t>
  </si>
  <si>
    <t>vlastní cena.54</t>
  </si>
  <si>
    <t>Sestava rozdělovač / sběrač 7cestný pro systém podlahového vytápění s ventily pro přívodní a vratné potrubí, vhodné pro napojení pomocí adaptérů a pressadaptérů. Sestava zahrnuje rozdělovač s regulačními průtokoměry, sběrač s uzavíracími ventily, upevňova</t>
  </si>
  <si>
    <t>1946671530</t>
  </si>
  <si>
    <t>vlastní cena.55</t>
  </si>
  <si>
    <t>Sestava rozdělovač / sběrač 9cestný pro systém podlahového vytápění s ventily pro přívodní a vratné potrubí, vhodné pro napojení pomocí adaptérů a pressadaptérů. Sestava zahrnuje rozdělovač s regulačními průtokoměry, sběrač s uzavíracími ventily, upevňova</t>
  </si>
  <si>
    <t>-630538787</t>
  </si>
  <si>
    <t>vlastní cena.56</t>
  </si>
  <si>
    <t>Systémová izolační deska s ochrannou hydroizolační fólií. Systémová deska pro podlahové vytápění podle DIN 4109 a DIN 4725 a izolací proti vlhkosti, vhodná pro obytné prostory, délka 1200 mm, šířka 600 mm, výška 35 mm, výstupky pro uchycení trubek d 15–18</t>
  </si>
  <si>
    <t>741718151</t>
  </si>
  <si>
    <t>vlastní cena.57</t>
  </si>
  <si>
    <t>Obvodový dilatační pás se samolepící fólií z pěnového polyetylenu, tloušťka cca 10 mm, výška 160 mm, s nalepenou fólií a jednostranným přesahem fólie proti zatékání betonové mazaniny (anhydritové směsi), samolepicí pruh na zadní straně, prostor pro dilata</t>
  </si>
  <si>
    <t>1947319565</t>
  </si>
  <si>
    <t>vlastní cena.58</t>
  </si>
  <si>
    <t>Středový dilatační profil z pěnového polyetylenu, tloušťka cca 10 mm, výška 60 mm, samolepicí pruh na základně, prostor pro dilataci 5 mm podle DIN 18560. PJ: 1800mm/ks</t>
  </si>
  <si>
    <t>-1656486999</t>
  </si>
  <si>
    <t>vlastní cena.59</t>
  </si>
  <si>
    <t>Plastifikátor-přísada do potěru, pro plastifikaci potěru, v kanystru, dávkování cca 0,4 kg/m2. PJ: 1 ks -10 kg</t>
  </si>
  <si>
    <t>1269465729</t>
  </si>
  <si>
    <t>vlastní cena.60</t>
  </si>
  <si>
    <t>Elektrotermický hlavice 230V, NC, bez proudu uzavřen, ukazatel stavu otevření, druh ochrany IP 54,třída ochrany II, výkon 2,5 W, přípojné vedení 2 x 0,75 mm2 (1,0 m dlouhé), 230 V. Otevírací čas 3,5 min. 230 V</t>
  </si>
  <si>
    <t>827333150</t>
  </si>
  <si>
    <t>vlastní cena.61</t>
  </si>
  <si>
    <t>Rozvodnice (ovládání 12 zón bez transformátoru) zprostředkovávají drátovou komunikaci mezi pokojovými termostaty a elektrotermickými hlavicemi příslušných okruhů, případně zdrojem tepla, nebo oběhovým čerpadlem, specifikace 24 V/24 V nebo 230 V/230 V</t>
  </si>
  <si>
    <t>-269700857</t>
  </si>
  <si>
    <t>vlastní cena.62</t>
  </si>
  <si>
    <t>Digitální prostorový termostat s týdenním časovým programem, napájení baterie 2 x AA 1,5 V, životnost baterie 2 roky, jako digitální nástěnný přístroj s časovým programem k regulaci prostorové teploty, ve spojení s elektrickou lištou k ovládání max. 4 ele</t>
  </si>
  <si>
    <t>546272382</t>
  </si>
  <si>
    <t>vlastní cena.63</t>
  </si>
  <si>
    <t>Montáž podl. vytápění</t>
  </si>
  <si>
    <t>-711146063</t>
  </si>
  <si>
    <t>-1665991771</t>
  </si>
  <si>
    <t>767995111</t>
  </si>
  <si>
    <t>Montáž atypických zámečnických konstrukcí hmotnosti do 5 kg</t>
  </si>
  <si>
    <t>509880188</t>
  </si>
  <si>
    <t>vlastní cena.64</t>
  </si>
  <si>
    <t>Závitová tyč, Závit – M8, délka - 1000 mm, Složení materiálu - Stupeň oceli 4.8 - DIN 976-1, Povrchová úprava - Pozinkováno (např. Hilti AM M8x1000 4.8 pozink)</t>
  </si>
  <si>
    <t>1464682516</t>
  </si>
  <si>
    <t>vlastní cena.65</t>
  </si>
  <si>
    <t>Galvanicky pozinkovaná patní deska k připevňování metrických závitových tyčí se dvěma kotevními body, složení materiálu:  DD11 - DIN EN 10111, povrchová úprava:  Pozinkováno, počet otvorů:  2</t>
  </si>
  <si>
    <t>-346608029</t>
  </si>
  <si>
    <t>vlastní cena.66</t>
  </si>
  <si>
    <t>Prémiová pozinkovaná potrubní objímka s rychlým uzavřením pro ekonomické aplikace s lehkým zatížením, Jmenovitá velikost trubky 3/8", Závitové spojení M8, Rozsah upínání D 15 - 20 mm, Maximální zatížení F 400 N, Snížení hlučnosti 18,5 dB (A), Složení mate</t>
  </si>
  <si>
    <t>196193126</t>
  </si>
  <si>
    <t>vlastní cena.67</t>
  </si>
  <si>
    <t>Prémiová pozinkovaná potrubní objímka s rychlým uzavřením pro ekonomické aplikace s lehkým zatížením, Jmenovitá velikost trubky 1/2", Závitové spojení M8, Rozsah upínání D 20 - 26 mm, Maximální zatížení F 400 N, Snížení hlučnosti 18,5 dB (A), Složení mate</t>
  </si>
  <si>
    <t>1855481349</t>
  </si>
  <si>
    <t>vlastní cena.68</t>
  </si>
  <si>
    <t>Prémiová pozinkovaná potrubní objímka s rychlým uzavřením pro ekonomické aplikace s lehkým zatížením, Jmenovitá velikost trubky 1", Závitové spojení M8, Rozsah upínání D 32 - 38 mm, Maximální zatížení F 400 N, Snížení hlučnosti 18,5 dB (A), Složení materi</t>
  </si>
  <si>
    <t>345808686</t>
  </si>
  <si>
    <t>Přesun hmot tonážní pro zámečnické konstrukce v objektech v do 6 m</t>
  </si>
  <si>
    <t>500507278</t>
  </si>
  <si>
    <t>Nátěry</t>
  </si>
  <si>
    <t>783324101</t>
  </si>
  <si>
    <t>Základní jednonásobný akrylátový nátěr zámečnických konstrukcí</t>
  </si>
  <si>
    <t>-218664233</t>
  </si>
  <si>
    <t>783624651</t>
  </si>
  <si>
    <t>Základní antikorozní jednonásobný akrylátový nátěr potrubí DN do 50 mm</t>
  </si>
  <si>
    <t>-1453387884</t>
  </si>
  <si>
    <t>VRN</t>
  </si>
  <si>
    <t>Vedlejší rozpočtové náklady</t>
  </si>
  <si>
    <t>vlastní cena.69</t>
  </si>
  <si>
    <t>-396521237</t>
  </si>
  <si>
    <t>OST</t>
  </si>
  <si>
    <t>Ostatní náklady</t>
  </si>
  <si>
    <t>vlastní cena.70</t>
  </si>
  <si>
    <t>Dokumentace skutečného stavu včetně fotodokumentace skrytých a těžko přístupných částí</t>
  </si>
  <si>
    <t>262144</t>
  </si>
  <si>
    <t>620714366</t>
  </si>
  <si>
    <t>vlastní cena.71</t>
  </si>
  <si>
    <t>Proplach potrubí 2x</t>
  </si>
  <si>
    <t>-1633849865</t>
  </si>
  <si>
    <t>vlastní cena.72</t>
  </si>
  <si>
    <t>Napuštění topného systému upravenou vodou, včetně odvzdušnění</t>
  </si>
  <si>
    <t>-660552023</t>
  </si>
  <si>
    <t>vlastní cena.73</t>
  </si>
  <si>
    <t>Provozní zkoušky (72 hod)</t>
  </si>
  <si>
    <t>-1461682027</t>
  </si>
  <si>
    <t>vlastní cena.74</t>
  </si>
  <si>
    <t>Vypuštění a napuštění stávajícího topného systému</t>
  </si>
  <si>
    <t>1635451964</t>
  </si>
  <si>
    <t>vlastní cena.75</t>
  </si>
  <si>
    <t>Demontáž stávajícího systému vytápění a jeho ekologická likvidace</t>
  </si>
  <si>
    <t>-57190376</t>
  </si>
  <si>
    <t>vlastní cena.76</t>
  </si>
  <si>
    <t>Demontáž a zpětná montáž otopných těles</t>
  </si>
  <si>
    <t>-358360032</t>
  </si>
  <si>
    <t>vlastní cena.77</t>
  </si>
  <si>
    <t>Úpravy na stávajícím topném systému</t>
  </si>
  <si>
    <t>-75541069</t>
  </si>
  <si>
    <t>vlastní cena.78</t>
  </si>
  <si>
    <t>Výpomocné práce</t>
  </si>
  <si>
    <t>555219340</t>
  </si>
  <si>
    <t>vlastní cena.79</t>
  </si>
  <si>
    <t>Zaregulování a zprovoznění systému</t>
  </si>
  <si>
    <t>1582417344</t>
  </si>
  <si>
    <t>D.1.4.4 - Vzduchotechnika</t>
  </si>
  <si>
    <t>D1 - 1. Klimatizace</t>
  </si>
  <si>
    <t>D2 - Zařízení číslo 2 Větrání podtlakové</t>
  </si>
  <si>
    <t>D3 - Zařízení číslo 3 Větrání přípravny</t>
  </si>
  <si>
    <t>D4 - Zařízení číslo 4 Úprava na stávajícím vzt zařízení - větrání kuchyně</t>
  </si>
  <si>
    <t>D5 - Ostatní náklady</t>
  </si>
  <si>
    <t>1. Klimatizace</t>
  </si>
  <si>
    <t>1.1 - 2</t>
  </si>
  <si>
    <t>Venkovní kondenzační jednotka</t>
  </si>
  <si>
    <t>-949783923</t>
  </si>
  <si>
    <t>Pol81</t>
  </si>
  <si>
    <t>Vnitřní jednotka nástěnná</t>
  </si>
  <si>
    <t>1190145533</t>
  </si>
  <si>
    <t>Pol82</t>
  </si>
  <si>
    <t>Měděnné potrubí kapalina včetně izolace</t>
  </si>
  <si>
    <t>1205467381</t>
  </si>
  <si>
    <t>Pol83</t>
  </si>
  <si>
    <t>-579207823</t>
  </si>
  <si>
    <t>Pol84</t>
  </si>
  <si>
    <t>Propojení venkovní a vnitřní jednotky - komunikační kabeláž</t>
  </si>
  <si>
    <t>-731203751</t>
  </si>
  <si>
    <t>Pol85</t>
  </si>
  <si>
    <t>Propojení ovladače komunikační kabeláží vč. kabelu a úchytného materiálu</t>
  </si>
  <si>
    <t>-406237880</t>
  </si>
  <si>
    <t>Pol86</t>
  </si>
  <si>
    <t>Doplnění chladiva R32 včetně obalového materiálu a ekologické likvidace</t>
  </si>
  <si>
    <t>-2125221564</t>
  </si>
  <si>
    <t>Pol87</t>
  </si>
  <si>
    <t>Zkouška těsnosti potrubí, vstupní revize, vč. založení evidenční knihy chladícího zařízení</t>
  </si>
  <si>
    <t>-1214800264</t>
  </si>
  <si>
    <t>Pol88</t>
  </si>
  <si>
    <t>Zprovoznění zařízení autorizovaným technikem</t>
  </si>
  <si>
    <t>-259689334</t>
  </si>
  <si>
    <t>Zařízení číslo 2 Větrání podtlakové</t>
  </si>
  <si>
    <t>2.1</t>
  </si>
  <si>
    <t>Radiální ventilátor</t>
  </si>
  <si>
    <t>2058284731</t>
  </si>
  <si>
    <t>2.6</t>
  </si>
  <si>
    <t>Ventilátor diagonální do kruhového potrubí</t>
  </si>
  <si>
    <t>722616941</t>
  </si>
  <si>
    <t>Pol89</t>
  </si>
  <si>
    <t>Servisní vypínač</t>
  </si>
  <si>
    <t>-751096969</t>
  </si>
  <si>
    <t>Pol90</t>
  </si>
  <si>
    <t>Pružná manžeta</t>
  </si>
  <si>
    <t>672099936</t>
  </si>
  <si>
    <t>Pol91</t>
  </si>
  <si>
    <t>Spona</t>
  </si>
  <si>
    <t>526342937</t>
  </si>
  <si>
    <t>Pol92</t>
  </si>
  <si>
    <t>Zpětná klapka - kruhová - pozinkovaná</t>
  </si>
  <si>
    <t>744187767</t>
  </si>
  <si>
    <t>2.7</t>
  </si>
  <si>
    <t>Talířový ventil kovový - odvodní vč. upínacího kroužku a zděře</t>
  </si>
  <si>
    <t>-1178177070</t>
  </si>
  <si>
    <t>2.8</t>
  </si>
  <si>
    <t>-2121158028</t>
  </si>
  <si>
    <t>2.10</t>
  </si>
  <si>
    <t>Kruhové potrubí SPIRO z poz. plechu sk. I v běžném provedení v třídě těsnosti A (I a II).  40% tvarovek</t>
  </si>
  <si>
    <t>bm</t>
  </si>
  <si>
    <t>428419417</t>
  </si>
  <si>
    <t>Pol93</t>
  </si>
  <si>
    <t>Výfuková hlavice</t>
  </si>
  <si>
    <t>1291676192</t>
  </si>
  <si>
    <t>Pol94</t>
  </si>
  <si>
    <t>1340252940</t>
  </si>
  <si>
    <t>Pol95</t>
  </si>
  <si>
    <t>Ohebná Al hluk tlumící hadice</t>
  </si>
  <si>
    <t>-1363091405</t>
  </si>
  <si>
    <t>Pol96</t>
  </si>
  <si>
    <t>947334230</t>
  </si>
  <si>
    <t>Pol97</t>
  </si>
  <si>
    <t>Samolepící parotěsná kaučuková izolace s Al polepem</t>
  </si>
  <si>
    <t>96323912</t>
  </si>
  <si>
    <t>Pol98</t>
  </si>
  <si>
    <t>Tepelná a hluková izolace z kamenné vlny tl. 40mm s Al polepem - plní funkci požární izolace s odolností dle PBŘ</t>
  </si>
  <si>
    <t>-1824215805</t>
  </si>
  <si>
    <t>Zařízení číslo 3 Větrání přípravny</t>
  </si>
  <si>
    <t>3.1</t>
  </si>
  <si>
    <t>Digestoř</t>
  </si>
  <si>
    <t>-234213860</t>
  </si>
  <si>
    <t>3.10</t>
  </si>
  <si>
    <t>582256953</t>
  </si>
  <si>
    <t>23535278</t>
  </si>
  <si>
    <t>Pol99</t>
  </si>
  <si>
    <t>-719675569</t>
  </si>
  <si>
    <t>-386284312</t>
  </si>
  <si>
    <t>1268695917</t>
  </si>
  <si>
    <t>Zařízení číslo 4 Úprava na stávajícím vzt zařízení - větrání kuchyně</t>
  </si>
  <si>
    <t>4.1</t>
  </si>
  <si>
    <t>Protidešťová žaluzie atypická se sítí propustnost 60%</t>
  </si>
  <si>
    <t>-2133998344</t>
  </si>
  <si>
    <t>4.10</t>
  </si>
  <si>
    <t>Ocelové čtyřhranné potrubí sk.I tl. (1+4) s těsností A - 30% tvarovek</t>
  </si>
  <si>
    <t>-1637672042</t>
  </si>
  <si>
    <t>-1683119469</t>
  </si>
  <si>
    <t>Pol100</t>
  </si>
  <si>
    <t>Tepelná a hluková izolace z desek z kamenné vlny tl. 60mm s Al polepem - plní funkci požární izolace s odolností dle PBŘ</t>
  </si>
  <si>
    <t>1769350582</t>
  </si>
  <si>
    <t>Pol101</t>
  </si>
  <si>
    <t>Náklady na dopravu</t>
  </si>
  <si>
    <t>-1109053267</t>
  </si>
  <si>
    <t>Pol102</t>
  </si>
  <si>
    <t>Vnitrostaveništní doprava</t>
  </si>
  <si>
    <t>-1050943210</t>
  </si>
  <si>
    <t>Pol103</t>
  </si>
  <si>
    <t>Demomtáž</t>
  </si>
  <si>
    <t>-103705210</t>
  </si>
  <si>
    <t>Pol104</t>
  </si>
  <si>
    <t>Montáž</t>
  </si>
  <si>
    <t>1933469039</t>
  </si>
  <si>
    <t>Pol105</t>
  </si>
  <si>
    <t>Montážní, těsnící a spojovací materiál, kotvení a uložení svazků Cu potrubí včetně rámečků a žlabů</t>
  </si>
  <si>
    <t>698819903</t>
  </si>
  <si>
    <t>Pol106</t>
  </si>
  <si>
    <t>Komplexní vyzkoušení a zaregulování systému, zaškolení obsluhy</t>
  </si>
  <si>
    <t>603288119</t>
  </si>
  <si>
    <t>Pol107</t>
  </si>
  <si>
    <t>Značení vzduchotechnického zařízení a potrubí dle platných ČSN</t>
  </si>
  <si>
    <t>-1438702272</t>
  </si>
  <si>
    <t>D.1.4.5 - Gastrotechnologie</t>
  </si>
  <si>
    <t xml:space="preserve">D1 - </t>
  </si>
  <si>
    <t>Pol108</t>
  </si>
  <si>
    <t>Nerezový pracovní stůl, police Z+L lem</t>
  </si>
  <si>
    <t>-1235368151</t>
  </si>
  <si>
    <t>Pol109</t>
  </si>
  <si>
    <t>Nerezový pracovní stůl, police</t>
  </si>
  <si>
    <t>-1666442680</t>
  </si>
  <si>
    <t>Pol110</t>
  </si>
  <si>
    <t>Nerezová police nástěnná plná dvoupatrová, 3 lišty</t>
  </si>
  <si>
    <t>2114921729</t>
  </si>
  <si>
    <t>Pol111</t>
  </si>
  <si>
    <t>Nerezový regál 5 polic</t>
  </si>
  <si>
    <t>292966291</t>
  </si>
  <si>
    <t>Pol112</t>
  </si>
  <si>
    <t>Nerezový transportní vozík, 4 police</t>
  </si>
  <si>
    <t>-448430531</t>
  </si>
  <si>
    <t>Pol113</t>
  </si>
  <si>
    <t>Nerezový mycí stůl se dřezem 500x500x300 vlevo, TS, lokální prolis, police, 6 nohou, prostor pro podstolovou myčku vpravo, Z lem</t>
  </si>
  <si>
    <t>-1882177579</t>
  </si>
  <si>
    <t>Pol114</t>
  </si>
  <si>
    <t>Tlaková sprcha</t>
  </si>
  <si>
    <t>763922258</t>
  </si>
  <si>
    <t>Pol115</t>
  </si>
  <si>
    <t>Nerezová police roštová na koše jednopatrová</t>
  </si>
  <si>
    <t>-1391730697</t>
  </si>
  <si>
    <t>ZM WORK 4,5 BNT 650</t>
  </si>
  <si>
    <t>Změkčovač vody</t>
  </si>
  <si>
    <t>1022316451</t>
  </si>
  <si>
    <t>COP-504 B DD</t>
  </si>
  <si>
    <t>Podstolová myčka, oplachové čerpadlo, odpadové čerpadlo, dávkovač mycího prostředku</t>
  </si>
  <si>
    <t>292400790</t>
  </si>
  <si>
    <t>Pol117</t>
  </si>
  <si>
    <t>Nerezový regál, 5 polic</t>
  </si>
  <si>
    <t>732739930</t>
  </si>
  <si>
    <t>Pol118</t>
  </si>
  <si>
    <t>Nerezový mycí stůl se dřezem 400x400x250 vpravo, SB, lokální prolis, police, zásuvka pod PD vlevo, Z+P lem</t>
  </si>
  <si>
    <t>-574103243</t>
  </si>
  <si>
    <t>Pol119</t>
  </si>
  <si>
    <t>Stojánková baterie</t>
  </si>
  <si>
    <t>-557292677</t>
  </si>
  <si>
    <t>Pol120</t>
  </si>
  <si>
    <t>Nerezová police nástěnná plná dvoupatrová</t>
  </si>
  <si>
    <t>1225908211</t>
  </si>
  <si>
    <t>Pol121</t>
  </si>
  <si>
    <t>Pracovní stůl s ohřevem na 2 GN uprostřed, police, prostor pro podstolovou lednici vpravo, 6 nohou, Z lem</t>
  </si>
  <si>
    <t>-905124929</t>
  </si>
  <si>
    <t>UR 200</t>
  </si>
  <si>
    <t>Podstolová lednice</t>
  </si>
  <si>
    <t>1086371432</t>
  </si>
  <si>
    <t>636833176</t>
  </si>
  <si>
    <t>Pol122</t>
  </si>
  <si>
    <t>Hygienické umyvadlo na ruce</t>
  </si>
  <si>
    <t>964665614</t>
  </si>
  <si>
    <t>HHT-081E</t>
  </si>
  <si>
    <t>Udržovací transportní vozík na 8 GN 1/1</t>
  </si>
  <si>
    <t>-2098737202</t>
  </si>
  <si>
    <t>Pol123</t>
  </si>
  <si>
    <t>Doprava</t>
  </si>
  <si>
    <t>906206725</t>
  </si>
  <si>
    <t>Pol124</t>
  </si>
  <si>
    <t>-370453163</t>
  </si>
  <si>
    <t>D.1.4.6 - Silnoproud</t>
  </si>
  <si>
    <t>D1 - Rozvaděče ( s prostorovou rezervou)</t>
  </si>
  <si>
    <t>D2 - Svítidla vč.zdrojů, závěsů a rec. poplatků (popis v knize svítidel)</t>
  </si>
  <si>
    <t>D3 - Kabely</t>
  </si>
  <si>
    <t>D4 - Nosný materiál</t>
  </si>
  <si>
    <t>D5 - Zásuvky, spínače</t>
  </si>
  <si>
    <t>D6 - Napojení periferií ÚT (vč.montáže a kalibrace)</t>
  </si>
  <si>
    <t>D7 - Bleskosvod a uzemnění</t>
  </si>
  <si>
    <t>Rozvaděče ( s prostorovou rezervou)</t>
  </si>
  <si>
    <t>01.01</t>
  </si>
  <si>
    <t>Doplnění rozvaděč RH, vč.montáže a zapojení , v.č. D.1.4.6.9</t>
  </si>
  <si>
    <t>21712355</t>
  </si>
  <si>
    <t>01.02</t>
  </si>
  <si>
    <t>Doplnění rozvaděč RMS1, vč.montáže a zapojení , v.č. D.1.4.6.10</t>
  </si>
  <si>
    <t>-1203687085</t>
  </si>
  <si>
    <t>01.03</t>
  </si>
  <si>
    <t>Rozvaděč RMS1.2, vč.montáže a zapojení , v.č. D.1.4.6.11</t>
  </si>
  <si>
    <t>2034005563</t>
  </si>
  <si>
    <t>01.04</t>
  </si>
  <si>
    <t>Rozvaděč RMS2.1, vč.montáže a zapojení , v.č. D.1.4.6.12</t>
  </si>
  <si>
    <t>-600121114</t>
  </si>
  <si>
    <t>01.05</t>
  </si>
  <si>
    <t>Rozvaděč RP1, vč.montáže a zapojení , v.č. D.1.4.6.13</t>
  </si>
  <si>
    <t>-167627508</t>
  </si>
  <si>
    <t>01.06</t>
  </si>
  <si>
    <t>Rozvaděč RP2, vč.montáže a zapojení , v.č. D.1.4.6.14</t>
  </si>
  <si>
    <t>-1340406925</t>
  </si>
  <si>
    <t>01.07</t>
  </si>
  <si>
    <t>Rozvaděč RP0, 12mod, prázdný vč.montáže a zapojení</t>
  </si>
  <si>
    <t>-1105279270</t>
  </si>
  <si>
    <t>Svítidla vč.zdrojů, závěsů a rec. poplatků (popis v knize svítidel)</t>
  </si>
  <si>
    <t>01.08</t>
  </si>
  <si>
    <t>A.1</t>
  </si>
  <si>
    <t>-1337589943</t>
  </si>
  <si>
    <t>01.09</t>
  </si>
  <si>
    <t>A.1-N</t>
  </si>
  <si>
    <t>-752381434</t>
  </si>
  <si>
    <t>01.10</t>
  </si>
  <si>
    <t>A.2</t>
  </si>
  <si>
    <t>-2014682212</t>
  </si>
  <si>
    <t>01.11</t>
  </si>
  <si>
    <t>B.1</t>
  </si>
  <si>
    <t>654021245</t>
  </si>
  <si>
    <t>01.12</t>
  </si>
  <si>
    <t>B.1a</t>
  </si>
  <si>
    <t>2018304321</t>
  </si>
  <si>
    <t>01.13</t>
  </si>
  <si>
    <t>B.2</t>
  </si>
  <si>
    <t>1954663904</t>
  </si>
  <si>
    <t>01.14</t>
  </si>
  <si>
    <t>C.1</t>
  </si>
  <si>
    <t>515281313</t>
  </si>
  <si>
    <t>01.15</t>
  </si>
  <si>
    <t>D.1</t>
  </si>
  <si>
    <t>177549848</t>
  </si>
  <si>
    <t>01.16</t>
  </si>
  <si>
    <t>E.1</t>
  </si>
  <si>
    <t>1871778200</t>
  </si>
  <si>
    <t>01.17</t>
  </si>
  <si>
    <t>F.1</t>
  </si>
  <si>
    <t>951702528</t>
  </si>
  <si>
    <t>01.18</t>
  </si>
  <si>
    <t>G.1</t>
  </si>
  <si>
    <t>-1130751983</t>
  </si>
  <si>
    <t>01.19</t>
  </si>
  <si>
    <t>H.1</t>
  </si>
  <si>
    <t>-690668574</t>
  </si>
  <si>
    <t>01.20</t>
  </si>
  <si>
    <t>H.2</t>
  </si>
  <si>
    <t>2132782422</t>
  </si>
  <si>
    <t>01.21</t>
  </si>
  <si>
    <t>H.3</t>
  </si>
  <si>
    <t>1864469328</t>
  </si>
  <si>
    <t>01.22</t>
  </si>
  <si>
    <t>I.1</t>
  </si>
  <si>
    <t>-589929738</t>
  </si>
  <si>
    <t>01.23</t>
  </si>
  <si>
    <t>J.1</t>
  </si>
  <si>
    <t>-1837727232</t>
  </si>
  <si>
    <t>01.24</t>
  </si>
  <si>
    <t>P.1</t>
  </si>
  <si>
    <t>473880701</t>
  </si>
  <si>
    <t>01.25</t>
  </si>
  <si>
    <t>P.2</t>
  </si>
  <si>
    <t>1474353294</t>
  </si>
  <si>
    <t>01.26</t>
  </si>
  <si>
    <t>EXT.1</t>
  </si>
  <si>
    <t>508545780</t>
  </si>
  <si>
    <t>01.27</t>
  </si>
  <si>
    <t>EXT.2</t>
  </si>
  <si>
    <t>375319654</t>
  </si>
  <si>
    <t>01.28</t>
  </si>
  <si>
    <t>EXT.3a</t>
  </si>
  <si>
    <t>1731560708</t>
  </si>
  <si>
    <t>01.29</t>
  </si>
  <si>
    <t>EXT.3b</t>
  </si>
  <si>
    <t>742724977</t>
  </si>
  <si>
    <t>01.30</t>
  </si>
  <si>
    <t>Svítidla  - montáž</t>
  </si>
  <si>
    <t>2008953766</t>
  </si>
  <si>
    <t>Kabely</t>
  </si>
  <si>
    <t>01.31</t>
  </si>
  <si>
    <t>Vodič Cu 4 ZŽ</t>
  </si>
  <si>
    <t>703033521</t>
  </si>
  <si>
    <t>01.32</t>
  </si>
  <si>
    <t>Vodič Cu 6 ZŽ</t>
  </si>
  <si>
    <t>-822557599</t>
  </si>
  <si>
    <t>01.33</t>
  </si>
  <si>
    <t>Vodič Cu 10 ZŽ</t>
  </si>
  <si>
    <t>1385882347</t>
  </si>
  <si>
    <t>01.34</t>
  </si>
  <si>
    <t>Vodič Cu 16 ZŽ</t>
  </si>
  <si>
    <t>-1229723783</t>
  </si>
  <si>
    <t>01.35</t>
  </si>
  <si>
    <t>Kabel CYKY 2Ax1,5 vč. uložení a zapojení, ukončení</t>
  </si>
  <si>
    <t>619909912</t>
  </si>
  <si>
    <t>01.36</t>
  </si>
  <si>
    <t>Kabel CYKY 3Ax1,5 vč. uložení a zapojení, ukončení</t>
  </si>
  <si>
    <t>1692420283</t>
  </si>
  <si>
    <t>01.37</t>
  </si>
  <si>
    <t>Kabel CYKY 3Cx1,5 vč. uložení a zapojení, ukončení</t>
  </si>
  <si>
    <t>-234161541</t>
  </si>
  <si>
    <t>01.38</t>
  </si>
  <si>
    <t>Kabel CYKY 5Cx1,5 vč. uložení a zapojení, ukončení</t>
  </si>
  <si>
    <t>-1895887062</t>
  </si>
  <si>
    <t>01.39</t>
  </si>
  <si>
    <t>Kabel CYKY 3Cx2,5 vč. uložení a zapojení, ukončení</t>
  </si>
  <si>
    <t>1031927672</t>
  </si>
  <si>
    <t>01.40</t>
  </si>
  <si>
    <t>Kabel CYKY 5Cx2,5 vč. uložení a zapojení, ukončení</t>
  </si>
  <si>
    <t>-190751905</t>
  </si>
  <si>
    <t>01.41</t>
  </si>
  <si>
    <t>Kabel CYKY 3Cx4 vč. uložení a zapojení, ukončení</t>
  </si>
  <si>
    <t>-1442422164</t>
  </si>
  <si>
    <t>01.42</t>
  </si>
  <si>
    <t>Kabel CYKY 5Cx6 vč. uložení a zapojení, ukončení</t>
  </si>
  <si>
    <t>-687679698</t>
  </si>
  <si>
    <t>01.43</t>
  </si>
  <si>
    <t>Kabel CYKY 5Cx10 vč. uložení a zapojení, ukončení</t>
  </si>
  <si>
    <t>1901360204</t>
  </si>
  <si>
    <t>01.44</t>
  </si>
  <si>
    <t>Kabel AYKY 4Bx50 vč. uložení a zapojení, ukončení</t>
  </si>
  <si>
    <t>1696725462</t>
  </si>
  <si>
    <t>01.45</t>
  </si>
  <si>
    <t>Kabel CGSG 3Cx4 vč. uložení a zapojení, ukončení</t>
  </si>
  <si>
    <t>-303880423</t>
  </si>
  <si>
    <t>01.46</t>
  </si>
  <si>
    <t>Kabel CGSG 5Cx2,5 vč. uložení a zapojení, ukončení</t>
  </si>
  <si>
    <t>-527665501</t>
  </si>
  <si>
    <t>01.47</t>
  </si>
  <si>
    <t>Kabel H07RN-F 5Cx1,5 vč. uložení a zapojení, ukončení</t>
  </si>
  <si>
    <t>-1057199975</t>
  </si>
  <si>
    <t>01.48</t>
  </si>
  <si>
    <t>Kabel CMFM 2x1,5mm vč. uložení a zapojení, ukončení</t>
  </si>
  <si>
    <t>1032111175</t>
  </si>
  <si>
    <t>01.49</t>
  </si>
  <si>
    <t>Kabel CMFM 4x1,5mm vč. uložení a zapojení, ukončení</t>
  </si>
  <si>
    <t>-1369148013</t>
  </si>
  <si>
    <t>Nosný materiál</t>
  </si>
  <si>
    <t>01.50</t>
  </si>
  <si>
    <t>TRUBKA ø20mm TUHÁ S VYSOKOU MECHANICKOU ODOLNOSTÍ, černá, včetně uchycení</t>
  </si>
  <si>
    <t>-2000473270</t>
  </si>
  <si>
    <t>01.51</t>
  </si>
  <si>
    <t>TRUBKA ø25mm TUHÁ S VYSOKOU MECHANICKOU ODOLNOSTÍ, černá, včetně uchycení</t>
  </si>
  <si>
    <t>1376476753</t>
  </si>
  <si>
    <t>01.52</t>
  </si>
  <si>
    <t>Trubky ohebné PVC to 25 vč. uložení</t>
  </si>
  <si>
    <t>-1034545430</t>
  </si>
  <si>
    <t>01.53</t>
  </si>
  <si>
    <t>Ocel. nos. konstr. pomocná s nařezáním a úpravou</t>
  </si>
  <si>
    <t>-2071163951</t>
  </si>
  <si>
    <t>01.54</t>
  </si>
  <si>
    <t>Chránička průměr 63 vč. uložení</t>
  </si>
  <si>
    <t>-1667183929</t>
  </si>
  <si>
    <t>01.55</t>
  </si>
  <si>
    <t>Kabelový žlab drátěný 50/50 včetně uložení</t>
  </si>
  <si>
    <t>45318780</t>
  </si>
  <si>
    <t>01.56</t>
  </si>
  <si>
    <t>Kabelový žlab drátěný 100/50 včetně uložení</t>
  </si>
  <si>
    <t>-158079868</t>
  </si>
  <si>
    <t>01.57</t>
  </si>
  <si>
    <t>Kabelový žlab drátěný 200/50 včetně uložení</t>
  </si>
  <si>
    <t>1268596561</t>
  </si>
  <si>
    <t>01.58</t>
  </si>
  <si>
    <t>Kabelová příchytka, 2 kab.</t>
  </si>
  <si>
    <t>994046284</t>
  </si>
  <si>
    <t>01.59</t>
  </si>
  <si>
    <t>Stropní kabelová příchytka, 15 kab.</t>
  </si>
  <si>
    <t>-823056673</t>
  </si>
  <si>
    <t>01.60</t>
  </si>
  <si>
    <t>Krabice přístrojová (zeď, sádrokarton) pr. 68 vč. uložení a zapojení</t>
  </si>
  <si>
    <t>833018439</t>
  </si>
  <si>
    <t>01.61</t>
  </si>
  <si>
    <t>Krabicová rozvodka  (zeď, sádrokarton) pr. 68mm vč. svorek, uložení a zapojení</t>
  </si>
  <si>
    <t>231469813</t>
  </si>
  <si>
    <t>01.62</t>
  </si>
  <si>
    <t>Krabicová rozvodka  (zeď, sádrokarton) pr. 103mm vč. svorek, uložení a zapojení</t>
  </si>
  <si>
    <t>-900538963</t>
  </si>
  <si>
    <t>01.63</t>
  </si>
  <si>
    <t>Krabicová rozvodka do vlhka IP44 + svorky s upevněním na stěnu nebo do žlabu, včetně zapojení</t>
  </si>
  <si>
    <t>1474179572</t>
  </si>
  <si>
    <t>01.64</t>
  </si>
  <si>
    <t>Podružný připojovací pás</t>
  </si>
  <si>
    <t>-60750479</t>
  </si>
  <si>
    <t>Zásuvky, spínače</t>
  </si>
  <si>
    <t>01.65</t>
  </si>
  <si>
    <t>Spínač řaz.1, 250V, 10A, IP20, bílý, zapuštěný, kompletní</t>
  </si>
  <si>
    <t>-1470898709</t>
  </si>
  <si>
    <t>01.66</t>
  </si>
  <si>
    <t>Spínač řaz.5, 250V, 10A, IP20, bílý, zapuštěný, kompletní</t>
  </si>
  <si>
    <t>-926590805</t>
  </si>
  <si>
    <t>01.67</t>
  </si>
  <si>
    <t>Spínač řaz.6, 250V, 10A, IP20, bílý, zapuštěný, kompletní</t>
  </si>
  <si>
    <t>1596351038</t>
  </si>
  <si>
    <t>01.68</t>
  </si>
  <si>
    <t>Spínač řaz.7, 250V, 10A, IP20, bílý, zapuštěný, kompletní</t>
  </si>
  <si>
    <t>1511747346</t>
  </si>
  <si>
    <t>01.69</t>
  </si>
  <si>
    <t>Spínač řaz.6+6, 250V, 10A, IP20, bílý, zapuštěný, kompletní</t>
  </si>
  <si>
    <t>-120687514</t>
  </si>
  <si>
    <t>01.70</t>
  </si>
  <si>
    <t>Žaluziový spínač 10A 250V IP20, bílý, zapuštěný, kompletní</t>
  </si>
  <si>
    <t>-250057534</t>
  </si>
  <si>
    <t>01.71</t>
  </si>
  <si>
    <t>Spínač řaz.1, 250V, 10A, IP44, bílý, zapuštěný, kompletní</t>
  </si>
  <si>
    <t>-1455993666</t>
  </si>
  <si>
    <t>01.72</t>
  </si>
  <si>
    <t>Spínač řaz.6, 250V, 10A, IP44, bílý, zapuštěný, kompletní</t>
  </si>
  <si>
    <t>-569967084</t>
  </si>
  <si>
    <t>01.73</t>
  </si>
  <si>
    <t>Spínač řaz.5, 250V, 10A, IP44, bílý, zapuštěný, kompletní</t>
  </si>
  <si>
    <t>845350001</t>
  </si>
  <si>
    <t>01.74</t>
  </si>
  <si>
    <t>Spínač řaz.7, 250V, 10A, IP4, bílý, zapuštěný, kompletní</t>
  </si>
  <si>
    <t>-383989270</t>
  </si>
  <si>
    <t>01.75</t>
  </si>
  <si>
    <t>Spínač 10A 250V řaz. 1, IP44, bílý, na povrch, kompletní</t>
  </si>
  <si>
    <t>2018997855</t>
  </si>
  <si>
    <t>01.76</t>
  </si>
  <si>
    <t>Zásuvka 1x 230V/16A IP20 kompletní, rámeček, vč. zapojení a montáže</t>
  </si>
  <si>
    <t>-477676034</t>
  </si>
  <si>
    <t>01.77</t>
  </si>
  <si>
    <t>Zásuvka 2x 230V/16A IP20 kompletní, rámeček, vč. zapojení a montáže</t>
  </si>
  <si>
    <t>960337576</t>
  </si>
  <si>
    <t>01.78</t>
  </si>
  <si>
    <t>Zásuvka 1x 230V/16A IP20  kompletní, vč. zapojení a montáže, rudá</t>
  </si>
  <si>
    <t>621553495</t>
  </si>
  <si>
    <t>01.79</t>
  </si>
  <si>
    <t>Zásuvka 1x 230V/16A IP20 kompletní, vč. zapojení a montáže + přep.ochr., rudá</t>
  </si>
  <si>
    <t>-544976679</t>
  </si>
  <si>
    <t>01.80</t>
  </si>
  <si>
    <t>Zásuvka 1x 230V/16A IP44 kompletní, rámeček, vč. zapojení a montáže</t>
  </si>
  <si>
    <t>2004041255</t>
  </si>
  <si>
    <t>01.81</t>
  </si>
  <si>
    <t>Zásuvka 1x 230V/16A IP44 kompletní, na povrch vč. zapojení a montáže</t>
  </si>
  <si>
    <t>-676579601</t>
  </si>
  <si>
    <t>01.82</t>
  </si>
  <si>
    <t>Bezpečnostní zátka na zásuvky 230V příp. zásuvka s dětskou pojistkou</t>
  </si>
  <si>
    <t>-585840788</t>
  </si>
  <si>
    <t>01.83</t>
  </si>
  <si>
    <t>Klíček zátky bezpečnostní</t>
  </si>
  <si>
    <t>-714238848</t>
  </si>
  <si>
    <t>01.84</t>
  </si>
  <si>
    <t>Spínač  1P, 230V, vačkový, 25A, IP54, bílý, nástěnný, kompletní</t>
  </si>
  <si>
    <t>-670499707</t>
  </si>
  <si>
    <t>01.85</t>
  </si>
  <si>
    <t>Spínač  3P, 230V, vačkový, 16A, IP54, nástěnný, kompletní</t>
  </si>
  <si>
    <t>-10465441</t>
  </si>
  <si>
    <t>01.86</t>
  </si>
  <si>
    <t>Doběhové relé pod spínač osv. pro VZT</t>
  </si>
  <si>
    <t>1144828880</t>
  </si>
  <si>
    <t>01.87</t>
  </si>
  <si>
    <t>Týdenní termostat 230V IP20 0-40st</t>
  </si>
  <si>
    <t>1069262354</t>
  </si>
  <si>
    <t>01.88</t>
  </si>
  <si>
    <t>Bernard svorka vč. Cu pásku</t>
  </si>
  <si>
    <t>1132587699</t>
  </si>
  <si>
    <t>01.89</t>
  </si>
  <si>
    <t>Štítky na krabice, spínače a zásuvky</t>
  </si>
  <si>
    <t>1768562870</t>
  </si>
  <si>
    <t>01.90</t>
  </si>
  <si>
    <t>Protipožární ucpávky</t>
  </si>
  <si>
    <t>723519284</t>
  </si>
  <si>
    <t>01.91</t>
  </si>
  <si>
    <t>Pomocný instalační materiál</t>
  </si>
  <si>
    <t>545806749</t>
  </si>
  <si>
    <t>01.92</t>
  </si>
  <si>
    <t>Průrazy zdivem</t>
  </si>
  <si>
    <t>1293336449</t>
  </si>
  <si>
    <t>01.93</t>
  </si>
  <si>
    <t>PPV, drážky pro kab. trasy, zapravení</t>
  </si>
  <si>
    <t>kpl</t>
  </si>
  <si>
    <t>-1491083836</t>
  </si>
  <si>
    <t>01.94</t>
  </si>
  <si>
    <t>Výkop 35/80cm</t>
  </si>
  <si>
    <t>-1694507047</t>
  </si>
  <si>
    <t>01.95</t>
  </si>
  <si>
    <t>Výchozí revizní zpráva jako celek</t>
  </si>
  <si>
    <t>1240843792</t>
  </si>
  <si>
    <t>01.96</t>
  </si>
  <si>
    <t>Koordinace s ostatními profesemi během stavby</t>
  </si>
  <si>
    <t>-653811740</t>
  </si>
  <si>
    <t>01.97</t>
  </si>
  <si>
    <t>Propojení podle požadavků VZT</t>
  </si>
  <si>
    <t>-60538028</t>
  </si>
  <si>
    <t>01.98</t>
  </si>
  <si>
    <t>Propojení podle požadavků ZTI</t>
  </si>
  <si>
    <t>-1560192942</t>
  </si>
  <si>
    <t>01.99</t>
  </si>
  <si>
    <t>Úpravy ve stáv. rozvaděči</t>
  </si>
  <si>
    <t>-836318270</t>
  </si>
  <si>
    <t>01.100</t>
  </si>
  <si>
    <t>Vyhledání stáv. kabelů NN</t>
  </si>
  <si>
    <t>2080624352</t>
  </si>
  <si>
    <t>01.101</t>
  </si>
  <si>
    <t>Úpravy  stáv. elektroinstalace, napojení</t>
  </si>
  <si>
    <t>1360704456</t>
  </si>
  <si>
    <t>01.102</t>
  </si>
  <si>
    <t>Výstražné tabulky jako celek</t>
  </si>
  <si>
    <t>-129898791</t>
  </si>
  <si>
    <t>Napojení periferií ÚT (vč.montáže a kalibrace)</t>
  </si>
  <si>
    <t>01.103</t>
  </si>
  <si>
    <t>Čidlo teploty venkovní</t>
  </si>
  <si>
    <t>2030951180</t>
  </si>
  <si>
    <t>01.104</t>
  </si>
  <si>
    <t>Čidlo teploty příložné</t>
  </si>
  <si>
    <t>-1637155164</t>
  </si>
  <si>
    <t>01.105</t>
  </si>
  <si>
    <t>Snímač teploty kapilárový 220mm + jímka</t>
  </si>
  <si>
    <t>1252825374</t>
  </si>
  <si>
    <t>01.106</t>
  </si>
  <si>
    <t>Trojcestný reg. ventil s pohonem - upřesní UT - pouze dodávka</t>
  </si>
  <si>
    <t>174280777</t>
  </si>
  <si>
    <t>Bleskosvod a uzemnění</t>
  </si>
  <si>
    <t>01.107</t>
  </si>
  <si>
    <t>Zemnící pásek FeZn 30/4mm vč. upevnění</t>
  </si>
  <si>
    <t>-1056928698</t>
  </si>
  <si>
    <t>01.108</t>
  </si>
  <si>
    <t>Zemnící drát AlMgSi průměr 8 vč. upevnění</t>
  </si>
  <si>
    <t>-249855825</t>
  </si>
  <si>
    <t>01.109</t>
  </si>
  <si>
    <t>Zemnící drát FeZn průměr 10 vč. upevnění nebo provaření prutů</t>
  </si>
  <si>
    <t>-1180542839</t>
  </si>
  <si>
    <t>01.110</t>
  </si>
  <si>
    <t>Podpěry vedení - na ploché střechy</t>
  </si>
  <si>
    <t>1937832119</t>
  </si>
  <si>
    <t>01.111</t>
  </si>
  <si>
    <t>Svorky hromosvodné SK-křížová</t>
  </si>
  <si>
    <t>1705213841</t>
  </si>
  <si>
    <t>01.112</t>
  </si>
  <si>
    <t>Svorky hromosvodné SS-spojovací</t>
  </si>
  <si>
    <t>-1286025749</t>
  </si>
  <si>
    <t>01.113</t>
  </si>
  <si>
    <t>Svorky hromosvodné ST</t>
  </si>
  <si>
    <t>-1988783079</t>
  </si>
  <si>
    <t>01.114</t>
  </si>
  <si>
    <t>Svorky hromosvodné SO</t>
  </si>
  <si>
    <t>-401771739</t>
  </si>
  <si>
    <t>01.115</t>
  </si>
  <si>
    <t>Svorky hromosvodné SZ</t>
  </si>
  <si>
    <t>-1295721734</t>
  </si>
  <si>
    <t>01.116</t>
  </si>
  <si>
    <t>Svorky hromosvodné Sua</t>
  </si>
  <si>
    <t>1313024119</t>
  </si>
  <si>
    <t>01.117</t>
  </si>
  <si>
    <t>Zalévací hmota</t>
  </si>
  <si>
    <t>573374142</t>
  </si>
  <si>
    <t>01.118</t>
  </si>
  <si>
    <t>Sváření pásku/svorky</t>
  </si>
  <si>
    <t>887705145</t>
  </si>
  <si>
    <t>01.119</t>
  </si>
  <si>
    <t>Označovací štítek</t>
  </si>
  <si>
    <t>539433803</t>
  </si>
  <si>
    <t>01.120</t>
  </si>
  <si>
    <t>Odkapná manžeta</t>
  </si>
  <si>
    <t>830765685</t>
  </si>
  <si>
    <t>01.121</t>
  </si>
  <si>
    <t>Trubky ohebné netříštivé PVC to 36 vč. uložení</t>
  </si>
  <si>
    <t>-1335508441</t>
  </si>
  <si>
    <t>01.122</t>
  </si>
  <si>
    <t>Krabicová rozvodka KO125 vč. uložení a zapojení</t>
  </si>
  <si>
    <t>1714998722</t>
  </si>
  <si>
    <t>01.123</t>
  </si>
  <si>
    <t>Vyhledání a napojení na stávající uzemnění</t>
  </si>
  <si>
    <t>1574885737</t>
  </si>
  <si>
    <t>01.124</t>
  </si>
  <si>
    <t>Napojení na stávající jímací soustavu</t>
  </si>
  <si>
    <t>-1186307633</t>
  </si>
  <si>
    <t>01.125</t>
  </si>
  <si>
    <t>Revizní zpráva hromosvodů</t>
  </si>
  <si>
    <t>2063259013</t>
  </si>
  <si>
    <t>D.1.4.7 CCTV - Slaboproud - CCTV</t>
  </si>
  <si>
    <t>Pol58</t>
  </si>
  <si>
    <t>Venkovní kamera / vandal / waterproof - barevný ( Den a noc ) - 1280 x 720 - 720p - CS montáž - objektiv auto iris - varifokální, IR, 10/100 - MPEG-4, MJPEG, H.264 - DC 8 - 28 V / PoE</t>
  </si>
  <si>
    <t>2034623079</t>
  </si>
  <si>
    <t>Pol59</t>
  </si>
  <si>
    <t>Síťový rekordér 160M vstupní datový tok, 80M výstupní datový tok, Max (do 16-ch IP kamer), Max (do 6MP recording rozlišení), 50 fps (P), HDMI/VGA video out 1080P, 2 USB 2.0, 1 USB 3.0, 2 SATA rozhraní do 6TB pro každý disk ,16 POE</t>
  </si>
  <si>
    <t>163316155</t>
  </si>
  <si>
    <t>Pol60</t>
  </si>
  <si>
    <t>HDD Western Digitál pro kamerové syst., formár 3,5", kapacita 4TB, rozhranní SATA III</t>
  </si>
  <si>
    <t>-2116964153</t>
  </si>
  <si>
    <t>Pol61</t>
  </si>
  <si>
    <t>Pracovní stanice i3-2120 Processor (3M Cache, 3.30 GHz), 8 GB DDR3, 1000 GB HDD SATA, Intel® HD Graphics, Windows 10 Pro, SW klient kamery</t>
  </si>
  <si>
    <t>1836664295</t>
  </si>
  <si>
    <t>Pol62</t>
  </si>
  <si>
    <t>LCD monitor 27" Full HD 1920x1080, PLS, LED, 4ms, 60Hz, 250cd/m2, 1000:1, HDMI, D-Sub(VGA), FreeSync, VESA</t>
  </si>
  <si>
    <t>-912572106</t>
  </si>
  <si>
    <t>Pol63</t>
  </si>
  <si>
    <t>DL-1G-RJ45-PoE-AB přepěťová ochrana datové linky kat. 6 s konektory RJ45, DIN</t>
  </si>
  <si>
    <t>1009987444</t>
  </si>
  <si>
    <t>Pol64</t>
  </si>
  <si>
    <t>Držák pro monitor 19" - 27" pevný VESA</t>
  </si>
  <si>
    <t>-1429665396</t>
  </si>
  <si>
    <t>Pol6</t>
  </si>
  <si>
    <t>19"police 450mm</t>
  </si>
  <si>
    <t>-1195036322</t>
  </si>
  <si>
    <t>Pol12</t>
  </si>
  <si>
    <t>UTP kabel kat.6</t>
  </si>
  <si>
    <t>-541696778</t>
  </si>
  <si>
    <t>Pol13</t>
  </si>
  <si>
    <t>UTP Patch Cords RJ45/RJ 45 1m kat 6</t>
  </si>
  <si>
    <t>-1214943989</t>
  </si>
  <si>
    <t>Pol65</t>
  </si>
  <si>
    <t>HDMI kabel 5m</t>
  </si>
  <si>
    <t>1544178278</t>
  </si>
  <si>
    <t>Pol16</t>
  </si>
  <si>
    <t>Trubka 2323 PVC pod omítkou vč. zapravení</t>
  </si>
  <si>
    <t>-389652663</t>
  </si>
  <si>
    <t>Pol17</t>
  </si>
  <si>
    <t>Trubka 2348 PVC pod omítkou vč. zapravení</t>
  </si>
  <si>
    <t>-2138188651</t>
  </si>
  <si>
    <t>Pol66</t>
  </si>
  <si>
    <t>Příchytka pro tr.23,36,48</t>
  </si>
  <si>
    <t>2029666843</t>
  </si>
  <si>
    <t>Pol21</t>
  </si>
  <si>
    <t>Osazení hmoždinky 8 mm  včetně vrutu</t>
  </si>
  <si>
    <t>106765613</t>
  </si>
  <si>
    <t>Pol67</t>
  </si>
  <si>
    <t>Krimpovací konektor RJ 45 kat6</t>
  </si>
  <si>
    <t>-1951933210</t>
  </si>
  <si>
    <t>Pol20</t>
  </si>
  <si>
    <t>Krabice KO 125 vč. víčka</t>
  </si>
  <si>
    <t>482160712</t>
  </si>
  <si>
    <t>Pol29</t>
  </si>
  <si>
    <t>Průraz stěnou 30cm</t>
  </si>
  <si>
    <t>400398140</t>
  </si>
  <si>
    <t>Pol30</t>
  </si>
  <si>
    <t>Průraz stěnou 60cm</t>
  </si>
  <si>
    <t>174821506</t>
  </si>
  <si>
    <t>Pol68</t>
  </si>
  <si>
    <t>Drobný elektroinstalační materiál, nespecifikována montáž</t>
  </si>
  <si>
    <t>-182013717</t>
  </si>
  <si>
    <t>Pol69</t>
  </si>
  <si>
    <t>Oživení a nastavení kamerového systému</t>
  </si>
  <si>
    <t>-275751618</t>
  </si>
  <si>
    <t>Pol70</t>
  </si>
  <si>
    <t>Zaškolení obsluhy</t>
  </si>
  <si>
    <t>-1018693607</t>
  </si>
  <si>
    <t>Pol71</t>
  </si>
  <si>
    <t>Revize systému</t>
  </si>
  <si>
    <t>1603215280</t>
  </si>
  <si>
    <t>Pol31</t>
  </si>
  <si>
    <t>Protipožární ochrana např. tmel Intumex MW  (komplet)</t>
  </si>
  <si>
    <t>-1926608251</t>
  </si>
  <si>
    <t>Pol55</t>
  </si>
  <si>
    <t>Koordinace prací s dalšími profesemi</t>
  </si>
  <si>
    <t>-1653758537</t>
  </si>
  <si>
    <t>Pol32</t>
  </si>
  <si>
    <t>Mimostav. doprava 3.6% z dodávky</t>
  </si>
  <si>
    <t>1651487021</t>
  </si>
  <si>
    <t>Pol33</t>
  </si>
  <si>
    <t>PPV 1% obor 001-025</t>
  </si>
  <si>
    <t>1973167052</t>
  </si>
  <si>
    <t>Pol34</t>
  </si>
  <si>
    <t>PPV 6% mimo oboru 001-025</t>
  </si>
  <si>
    <t>-1685344476</t>
  </si>
  <si>
    <t>D.1.4.7 DAT - Slaboproud - Dat</t>
  </si>
  <si>
    <t>Pol1</t>
  </si>
  <si>
    <t>Datový rozvaděč 42U 600x800, zamykatelné prosklené dveře, kolečka</t>
  </si>
  <si>
    <t>-377455578</t>
  </si>
  <si>
    <t>Pol2</t>
  </si>
  <si>
    <t>Ventilační jednotka s termostatem</t>
  </si>
  <si>
    <t>153077558</t>
  </si>
  <si>
    <t>Pol3</t>
  </si>
  <si>
    <t>Patch panel 24 port neosazený 1U</t>
  </si>
  <si>
    <t>-1171275031</t>
  </si>
  <si>
    <t>Pol4</t>
  </si>
  <si>
    <t>Modul MINI -JACK RJ45 kat.6 do p.p.</t>
  </si>
  <si>
    <t>-681197636</t>
  </si>
  <si>
    <t>Pol5</t>
  </si>
  <si>
    <t>Vyvazovací panel 1U</t>
  </si>
  <si>
    <t>-339137391</t>
  </si>
  <si>
    <t>-1361870422</t>
  </si>
  <si>
    <t>Pol7</t>
  </si>
  <si>
    <t>Rozvodný panel 5x 230V s předpěťovou ochranou</t>
  </si>
  <si>
    <t>2006672152</t>
  </si>
  <si>
    <t>Pol8</t>
  </si>
  <si>
    <t>APC Back-UPS 2200VA/1600W - 230V</t>
  </si>
  <si>
    <t>-627952936</t>
  </si>
  <si>
    <t>Pol9</t>
  </si>
  <si>
    <t>Switch Mikrotik L2 24 port 10/100/1000  PoE,  2x SFP + modul SFP/RJ45</t>
  </si>
  <si>
    <t>-511066158</t>
  </si>
  <si>
    <t>Pol10</t>
  </si>
  <si>
    <t>Mikrotik router, řiditelný, 8 x 10/100/1000 RJ45 (z toho 4 PoE, 15.4 W/port). vč. licencí pro A.P.</t>
  </si>
  <si>
    <t>805908100</t>
  </si>
  <si>
    <t>Pol11</t>
  </si>
  <si>
    <t>Přístupový bod/hotspot s přenosovou rychlostí až 1 Gb/s, podporuje Wi-Fi standardy 802.11a/b/g/n/ac, frekvence 2,4 GHz a 5 GHz, anténní systém MIMO 3x3/2x2 (2,4/5 GHz),1 x RJ45 10/100/1000, PoE napájení, max. výstupní výkon 24/22 dBm (2,4/5 GHz).</t>
  </si>
  <si>
    <t>-1685967100</t>
  </si>
  <si>
    <t>1015986790</t>
  </si>
  <si>
    <t>-285271162</t>
  </si>
  <si>
    <t>Pol14</t>
  </si>
  <si>
    <t>UTP Patch Cords RJ45/RJ 45 2m kat 6</t>
  </si>
  <si>
    <t>730778846</t>
  </si>
  <si>
    <t>Pol15</t>
  </si>
  <si>
    <t>Datová zásuvka 2x RJ 45cat.6 pod omítku</t>
  </si>
  <si>
    <t>-1135982106</t>
  </si>
  <si>
    <t>1687241103</t>
  </si>
  <si>
    <t>934671366</t>
  </si>
  <si>
    <t>Pol18</t>
  </si>
  <si>
    <t>Příchytka OBO pro tr.23,36,48</t>
  </si>
  <si>
    <t>816344420</t>
  </si>
  <si>
    <t>Pol19</t>
  </si>
  <si>
    <t>Krabice KU  68 vč. víčka</t>
  </si>
  <si>
    <t>-928097789</t>
  </si>
  <si>
    <t>391557871</t>
  </si>
  <si>
    <t>1410078314</t>
  </si>
  <si>
    <t>Pol22</t>
  </si>
  <si>
    <t>Koordinace se silnoproudem</t>
  </si>
  <si>
    <t>-1585931426</t>
  </si>
  <si>
    <t>Pol23</t>
  </si>
  <si>
    <t>Koordinace ostatní profese</t>
  </si>
  <si>
    <t>-610772892</t>
  </si>
  <si>
    <t>Pol24</t>
  </si>
  <si>
    <t>Značení modulů RJ</t>
  </si>
  <si>
    <t>434698977</t>
  </si>
  <si>
    <t>Pol25</t>
  </si>
  <si>
    <t>Měření segmentů UTP, FTP kat.5e</t>
  </si>
  <si>
    <t>1798897131</t>
  </si>
  <si>
    <t>Pol26</t>
  </si>
  <si>
    <t>Konfigurace aktivních prvků sítě</t>
  </si>
  <si>
    <t>-1122632609</t>
  </si>
  <si>
    <t>Pol27</t>
  </si>
  <si>
    <t>Konfigurace A.P. WiFi sítě</t>
  </si>
  <si>
    <t>-1405859286</t>
  </si>
  <si>
    <t>Pol28</t>
  </si>
  <si>
    <t>Demontáž stávajícího zařízení, přepojení původní technologie</t>
  </si>
  <si>
    <t>-551486566</t>
  </si>
  <si>
    <t>-1610909758</t>
  </si>
  <si>
    <t>583062262</t>
  </si>
  <si>
    <t>-1876550253</t>
  </si>
  <si>
    <t>770163259</t>
  </si>
  <si>
    <t>1817061401</t>
  </si>
  <si>
    <t>474392475</t>
  </si>
  <si>
    <t>D.1.4.7 EZS - Slaboproud - EZS</t>
  </si>
  <si>
    <t>Zálohový zdroj AWZ-100</t>
  </si>
  <si>
    <t>-1858016872</t>
  </si>
  <si>
    <t>klávesnice JA-114E LCD</t>
  </si>
  <si>
    <t>1824457836</t>
  </si>
  <si>
    <t>Akumulátor 12V/18Ah</t>
  </si>
  <si>
    <t>383548023</t>
  </si>
  <si>
    <t>Pol35</t>
  </si>
  <si>
    <t>Segment klávesnice JA-192E</t>
  </si>
  <si>
    <t>406573363</t>
  </si>
  <si>
    <t>Pol36</t>
  </si>
  <si>
    <t>PIR detektor JA-110P</t>
  </si>
  <si>
    <t>2039989322</t>
  </si>
  <si>
    <t>Pol37</t>
  </si>
  <si>
    <t>Opt+tep. JA-110ST</t>
  </si>
  <si>
    <t>-263308470</t>
  </si>
  <si>
    <t>Pol38</t>
  </si>
  <si>
    <t>Modul pro 8 MK JA-118M + krabice JA-190PL</t>
  </si>
  <si>
    <t>-80464903</t>
  </si>
  <si>
    <t>Pol39</t>
  </si>
  <si>
    <t>Závrtný kontakt MAS283</t>
  </si>
  <si>
    <t>690438294</t>
  </si>
  <si>
    <t>Pol40</t>
  </si>
  <si>
    <t>JA-122E Sběrnicová venkovní čtečka RFID</t>
  </si>
  <si>
    <t>200817821</t>
  </si>
  <si>
    <t>Pol41</t>
  </si>
  <si>
    <t>JA-120N Sběrnicový modul pro el. Zámek vč. 3x baterie BAT-1V2-NiMH</t>
  </si>
  <si>
    <t>-62991242</t>
  </si>
  <si>
    <t>Pol42</t>
  </si>
  <si>
    <t>Odchozí tlačítko</t>
  </si>
  <si>
    <t>1579499229</t>
  </si>
  <si>
    <t>Pol43</t>
  </si>
  <si>
    <t>Elektrický zámek BEFO PROFI 11211MB, 12V AC/DC, nastavit. Západka, mech.blokáda, nízkoodběrový</t>
  </si>
  <si>
    <t>-250971054</t>
  </si>
  <si>
    <t>Pol44</t>
  </si>
  <si>
    <t>Napájecí zdroj 12V/10A DC + záložní Aku 18Ah, plechová skříň s omez.dob. Proudu a odpoj.AKU</t>
  </si>
  <si>
    <t>-903225666</t>
  </si>
  <si>
    <t>Pol45</t>
  </si>
  <si>
    <t>Dveřní kování pro zámky</t>
  </si>
  <si>
    <t>974092582</t>
  </si>
  <si>
    <t>Pol46</t>
  </si>
  <si>
    <t>Pancéřová hadice z nerezové pásky, průměr 8/10 délka 1m</t>
  </si>
  <si>
    <t>1721430386</t>
  </si>
  <si>
    <t>Pol47</t>
  </si>
  <si>
    <t>Sběrnicový modul pro zámky typ JA-120N</t>
  </si>
  <si>
    <t>-1602858730</t>
  </si>
  <si>
    <t>Pol48</t>
  </si>
  <si>
    <t>Venkovní siréna + vrchní kryt JA-111A</t>
  </si>
  <si>
    <t>417196239</t>
  </si>
  <si>
    <t>Kabel CC-03</t>
  </si>
  <si>
    <t>1305559692</t>
  </si>
  <si>
    <t>Pol49</t>
  </si>
  <si>
    <t>SYKFY 3x2x0,5</t>
  </si>
  <si>
    <t>1348924906</t>
  </si>
  <si>
    <t>Pol50</t>
  </si>
  <si>
    <t>Propojovací kabel GD-04P</t>
  </si>
  <si>
    <t>1325651904</t>
  </si>
  <si>
    <t>Kabelové trasy</t>
  </si>
  <si>
    <t>Plastová propojovací krabice šroubovací svorky, počet svorek 5+1</t>
  </si>
  <si>
    <t>-32083319</t>
  </si>
  <si>
    <t>1528316714</t>
  </si>
  <si>
    <t>1850554373</t>
  </si>
  <si>
    <t>-2107981342</t>
  </si>
  <si>
    <t>-1204977380</t>
  </si>
  <si>
    <t>-650597012</t>
  </si>
  <si>
    <t>-1236614348</t>
  </si>
  <si>
    <t>Pol51</t>
  </si>
  <si>
    <t>Oživení a nastavení systému EZS</t>
  </si>
  <si>
    <t>kpl.</t>
  </si>
  <si>
    <t>215509524</t>
  </si>
  <si>
    <t>Pol52</t>
  </si>
  <si>
    <t>Výchozí revize ústředny EZS</t>
  </si>
  <si>
    <t>-384284935</t>
  </si>
  <si>
    <t>Pol53</t>
  </si>
  <si>
    <t>Vyhledání stávajících rozvodů PZTS</t>
  </si>
  <si>
    <t>1813163757</t>
  </si>
  <si>
    <t>Pol54</t>
  </si>
  <si>
    <t>Připojení stávajících hlásičů na sběrnici</t>
  </si>
  <si>
    <t>153187766</t>
  </si>
  <si>
    <t>1362826693</t>
  </si>
  <si>
    <t>-790951672</t>
  </si>
  <si>
    <t>1312465070</t>
  </si>
  <si>
    <t>Pol56</t>
  </si>
  <si>
    <t>Školení uživatelů EZS</t>
  </si>
  <si>
    <t>342082303</t>
  </si>
  <si>
    <t>Pol57</t>
  </si>
  <si>
    <t>Provozní kniha EZS</t>
  </si>
  <si>
    <t>-42322221</t>
  </si>
  <si>
    <t>Pol32.1</t>
  </si>
  <si>
    <t>230220278</t>
  </si>
  <si>
    <t>Pol33.1</t>
  </si>
  <si>
    <t>-1030792918</t>
  </si>
  <si>
    <t>Pol34.1</t>
  </si>
  <si>
    <t>1327495462</t>
  </si>
  <si>
    <t>D.1.4.7. VoIP - Slaboproud - VoIP</t>
  </si>
  <si>
    <t>Komponenty</t>
  </si>
  <si>
    <t>Telefonní ústředna IP, Rack verze, základní modul pro 22xSIP trunk, 230V, 2x BRI</t>
  </si>
  <si>
    <t>-1744482385</t>
  </si>
  <si>
    <t>Pol72</t>
  </si>
  <si>
    <t>2N NetStar VoIP licence 1 uživatel pro IP Start Point</t>
  </si>
  <si>
    <t>542031057</t>
  </si>
  <si>
    <t>Pol73</t>
  </si>
  <si>
    <t>IP VoIP stolní, grafický 2,95" displej, podpora 1 SIP účtu, napájení ze sítě, 2× RJ-45, adresář kontaktů, indikace zmeškaných událostí, zobrazení čísla volajícího, hlasová schránka, programovatelná tlačítka</t>
  </si>
  <si>
    <t>1700015620</t>
  </si>
  <si>
    <t>Pol74</t>
  </si>
  <si>
    <t>Dveřní komunikátor, provedení IP základní jednotka, kamera, 4x2 tlačítka</t>
  </si>
  <si>
    <t>116534631</t>
  </si>
  <si>
    <t>Pol75</t>
  </si>
  <si>
    <t>Rám pro instalaci do zdi + krabice pro instalaci pod omítku</t>
  </si>
  <si>
    <t>2133291215</t>
  </si>
  <si>
    <t>Pol76</t>
  </si>
  <si>
    <t>Samozamykací zámek, 12V-24VDC, fail safe - funkce EPS(panik), pravolevý tř. 3</t>
  </si>
  <si>
    <t>1334399879</t>
  </si>
  <si>
    <t>Pol77</t>
  </si>
  <si>
    <t>Zdroj 12V DC 2,5A v krytu</t>
  </si>
  <si>
    <t>-924866323</t>
  </si>
  <si>
    <t>549494488</t>
  </si>
  <si>
    <t>-1107802102</t>
  </si>
  <si>
    <t>1396639733</t>
  </si>
  <si>
    <t>-1730804520</t>
  </si>
  <si>
    <t>-1214545321</t>
  </si>
  <si>
    <t>-1472652542</t>
  </si>
  <si>
    <t>78501971</t>
  </si>
  <si>
    <t>1274859991</t>
  </si>
  <si>
    <t>-263822503</t>
  </si>
  <si>
    <t>1373005636</t>
  </si>
  <si>
    <t>1656137309</t>
  </si>
  <si>
    <t>Pol78</t>
  </si>
  <si>
    <t>Montáž a oživení PbX</t>
  </si>
  <si>
    <t>201164209</t>
  </si>
  <si>
    <t>Pol79</t>
  </si>
  <si>
    <t>Připojení Helios do sítě, programování</t>
  </si>
  <si>
    <t>-542331188</t>
  </si>
  <si>
    <t>Pol80</t>
  </si>
  <si>
    <t>Přípojení vrátníka k externím zařízení(modul dveří na ovl. zámku)</t>
  </si>
  <si>
    <t>342807736</t>
  </si>
  <si>
    <t>175104923</t>
  </si>
  <si>
    <t>1380106056</t>
  </si>
  <si>
    <t>1793703388</t>
  </si>
  <si>
    <t>-1915673147</t>
  </si>
  <si>
    <t>1382982516</t>
  </si>
  <si>
    <t>-1010522338</t>
  </si>
  <si>
    <t>-1352339793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</si>
</sst>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10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20" xfId="0" applyFont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vertical="center"/>
    </xf>
    <xf numFmtId="4" fontId="12" fillId="0" borderId="20" xfId="0" applyNumberFormat="1" applyFont="1" applyBorder="1" applyAlignment="1" applyProtection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 applyProtection="1">
      <alignment horizontal="left"/>
    </xf>
    <xf numFmtId="4" fontId="12" fillId="0" borderId="0" xfId="0" applyNumberFormat="1" applyFont="1" applyAlignment="1" applyProtection="1"/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3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26" workbookViewId="0"/>
  </sheetViews>
  <sheetFormatPr baseColWidth="10" defaultRowHeight="16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 ht="1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7" customHeight="1"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3" t="s">
        <v>14</v>
      </c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3"/>
      <c r="AQ5" s="23"/>
      <c r="AR5" s="21"/>
      <c r="BE5" s="270" t="s">
        <v>15</v>
      </c>
      <c r="BS5" s="18" t="s">
        <v>6</v>
      </c>
    </row>
    <row r="6" spans="1:74" s="1" customFormat="1" ht="37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75" t="s">
        <v>17</v>
      </c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3"/>
      <c r="AQ6" s="23"/>
      <c r="AR6" s="21"/>
      <c r="BE6" s="271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1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1"/>
      <c r="BS8" s="18" t="s">
        <v>6</v>
      </c>
    </row>
    <row r="9" spans="1:74" s="1" customFormat="1" ht="14.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1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1"/>
      <c r="BS10" s="18" t="s">
        <v>6</v>
      </c>
    </row>
    <row r="11" spans="1:74" s="1" customFormat="1" ht="18.5" customHeight="1">
      <c r="B11" s="22"/>
      <c r="C11" s="23"/>
      <c r="D11" s="23"/>
      <c r="E11" s="28" t="s">
        <v>21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271"/>
      <c r="BS11" s="18" t="s">
        <v>6</v>
      </c>
    </row>
    <row r="12" spans="1:74" s="1" customFormat="1" ht="7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1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28</v>
      </c>
      <c r="AO13" s="23"/>
      <c r="AP13" s="23"/>
      <c r="AQ13" s="23"/>
      <c r="AR13" s="21"/>
      <c r="BE13" s="271"/>
      <c r="BS13" s="18" t="s">
        <v>6</v>
      </c>
    </row>
    <row r="14" spans="1:74" ht="13">
      <c r="B14" s="22"/>
      <c r="C14" s="23"/>
      <c r="D14" s="23"/>
      <c r="E14" s="276" t="s">
        <v>28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271"/>
      <c r="BS14" s="18" t="s">
        <v>6</v>
      </c>
    </row>
    <row r="15" spans="1:74" s="1" customFormat="1" ht="7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1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1"/>
      <c r="BS16" s="18" t="s">
        <v>4</v>
      </c>
    </row>
    <row r="17" spans="1:71" s="1" customFormat="1" ht="18.5" customHeight="1">
      <c r="B17" s="22"/>
      <c r="C17" s="23"/>
      <c r="D17" s="23"/>
      <c r="E17" s="28" t="s">
        <v>21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271"/>
      <c r="BS17" s="18" t="s">
        <v>30</v>
      </c>
    </row>
    <row r="18" spans="1:71" s="1" customFormat="1" ht="7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1"/>
      <c r="BS18" s="18" t="s">
        <v>6</v>
      </c>
    </row>
    <row r="19" spans="1:71" s="1" customFormat="1" ht="12" customHeight="1">
      <c r="B19" s="22"/>
      <c r="C19" s="23"/>
      <c r="D19" s="30" t="s">
        <v>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1"/>
      <c r="BS19" s="18" t="s">
        <v>6</v>
      </c>
    </row>
    <row r="20" spans="1:71" s="1" customFormat="1" ht="18.5" customHeight="1">
      <c r="B20" s="22"/>
      <c r="C20" s="23"/>
      <c r="D20" s="23"/>
      <c r="E20" s="28" t="s">
        <v>21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271"/>
      <c r="BS20" s="18" t="s">
        <v>30</v>
      </c>
    </row>
    <row r="21" spans="1:71" s="1" customFormat="1" ht="7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1"/>
    </row>
    <row r="22" spans="1:71" s="1" customFormat="1" ht="12" customHeight="1">
      <c r="B22" s="22"/>
      <c r="C22" s="23"/>
      <c r="D22" s="30" t="s">
        <v>32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1"/>
    </row>
    <row r="23" spans="1:71" s="1" customFormat="1" ht="16.5" customHeight="1">
      <c r="B23" s="22"/>
      <c r="C23" s="23"/>
      <c r="D23" s="23"/>
      <c r="E23" s="278" t="s">
        <v>1</v>
      </c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3"/>
      <c r="AP23" s="23"/>
      <c r="AQ23" s="23"/>
      <c r="AR23" s="21"/>
      <c r="BE23" s="271"/>
    </row>
    <row r="24" spans="1:71" s="1" customFormat="1" ht="7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1"/>
    </row>
    <row r="25" spans="1:71" s="1" customFormat="1" ht="7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1"/>
    </row>
    <row r="26" spans="1:71" s="2" customFormat="1" ht="26" customHeight="1">
      <c r="A26" s="35"/>
      <c r="B26" s="36"/>
      <c r="C26" s="37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79">
        <f>ROUND(AG94,2)</f>
        <v>0</v>
      </c>
      <c r="AL26" s="280"/>
      <c r="AM26" s="280"/>
      <c r="AN26" s="280"/>
      <c r="AO26" s="280"/>
      <c r="AP26" s="37"/>
      <c r="AQ26" s="37"/>
      <c r="AR26" s="40"/>
      <c r="BE26" s="271"/>
    </row>
    <row r="27" spans="1:71" s="2" customFormat="1" ht="7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1"/>
    </row>
    <row r="28" spans="1:71" s="2" customFormat="1" ht="13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1" t="s">
        <v>34</v>
      </c>
      <c r="M28" s="281"/>
      <c r="N28" s="281"/>
      <c r="O28" s="281"/>
      <c r="P28" s="281"/>
      <c r="Q28" s="37"/>
      <c r="R28" s="37"/>
      <c r="S28" s="37"/>
      <c r="T28" s="37"/>
      <c r="U28" s="37"/>
      <c r="V28" s="37"/>
      <c r="W28" s="281" t="s">
        <v>35</v>
      </c>
      <c r="X28" s="281"/>
      <c r="Y28" s="281"/>
      <c r="Z28" s="281"/>
      <c r="AA28" s="281"/>
      <c r="AB28" s="281"/>
      <c r="AC28" s="281"/>
      <c r="AD28" s="281"/>
      <c r="AE28" s="281"/>
      <c r="AF28" s="37"/>
      <c r="AG28" s="37"/>
      <c r="AH28" s="37"/>
      <c r="AI28" s="37"/>
      <c r="AJ28" s="37"/>
      <c r="AK28" s="281" t="s">
        <v>36</v>
      </c>
      <c r="AL28" s="281"/>
      <c r="AM28" s="281"/>
      <c r="AN28" s="281"/>
      <c r="AO28" s="281"/>
      <c r="AP28" s="37"/>
      <c r="AQ28" s="37"/>
      <c r="AR28" s="40"/>
      <c r="BE28" s="271"/>
    </row>
    <row r="29" spans="1:71" s="3" customFormat="1" ht="14.5" customHeight="1">
      <c r="B29" s="41"/>
      <c r="C29" s="42"/>
      <c r="D29" s="30" t="s">
        <v>37</v>
      </c>
      <c r="E29" s="42"/>
      <c r="F29" s="30" t="s">
        <v>38</v>
      </c>
      <c r="G29" s="42"/>
      <c r="H29" s="42"/>
      <c r="I29" s="42"/>
      <c r="J29" s="42"/>
      <c r="K29" s="42"/>
      <c r="L29" s="284">
        <v>0.21</v>
      </c>
      <c r="M29" s="283"/>
      <c r="N29" s="283"/>
      <c r="O29" s="283"/>
      <c r="P29" s="283"/>
      <c r="Q29" s="42"/>
      <c r="R29" s="42"/>
      <c r="S29" s="42"/>
      <c r="T29" s="42"/>
      <c r="U29" s="42"/>
      <c r="V29" s="42"/>
      <c r="W29" s="282">
        <f>ROUND(AZ94, 2)</f>
        <v>0</v>
      </c>
      <c r="X29" s="283"/>
      <c r="Y29" s="283"/>
      <c r="Z29" s="283"/>
      <c r="AA29" s="283"/>
      <c r="AB29" s="283"/>
      <c r="AC29" s="283"/>
      <c r="AD29" s="283"/>
      <c r="AE29" s="283"/>
      <c r="AF29" s="42"/>
      <c r="AG29" s="42"/>
      <c r="AH29" s="42"/>
      <c r="AI29" s="42"/>
      <c r="AJ29" s="42"/>
      <c r="AK29" s="282">
        <f>ROUND(AV94, 2)</f>
        <v>0</v>
      </c>
      <c r="AL29" s="283"/>
      <c r="AM29" s="283"/>
      <c r="AN29" s="283"/>
      <c r="AO29" s="283"/>
      <c r="AP29" s="42"/>
      <c r="AQ29" s="42"/>
      <c r="AR29" s="43"/>
      <c r="BE29" s="272"/>
    </row>
    <row r="30" spans="1:71" s="3" customFormat="1" ht="14.5" customHeight="1">
      <c r="B30" s="41"/>
      <c r="C30" s="42"/>
      <c r="D30" s="42"/>
      <c r="E30" s="42"/>
      <c r="F30" s="30" t="s">
        <v>39</v>
      </c>
      <c r="G30" s="42"/>
      <c r="H30" s="42"/>
      <c r="I30" s="42"/>
      <c r="J30" s="42"/>
      <c r="K30" s="42"/>
      <c r="L30" s="284">
        <v>0.15</v>
      </c>
      <c r="M30" s="283"/>
      <c r="N30" s="283"/>
      <c r="O30" s="283"/>
      <c r="P30" s="283"/>
      <c r="Q30" s="42"/>
      <c r="R30" s="42"/>
      <c r="S30" s="42"/>
      <c r="T30" s="42"/>
      <c r="U30" s="42"/>
      <c r="V30" s="42"/>
      <c r="W30" s="282">
        <f>ROUND(BA94, 2)</f>
        <v>0</v>
      </c>
      <c r="X30" s="283"/>
      <c r="Y30" s="283"/>
      <c r="Z30" s="283"/>
      <c r="AA30" s="283"/>
      <c r="AB30" s="283"/>
      <c r="AC30" s="283"/>
      <c r="AD30" s="283"/>
      <c r="AE30" s="283"/>
      <c r="AF30" s="42"/>
      <c r="AG30" s="42"/>
      <c r="AH30" s="42"/>
      <c r="AI30" s="42"/>
      <c r="AJ30" s="42"/>
      <c r="AK30" s="282">
        <f>ROUND(AW94, 2)</f>
        <v>0</v>
      </c>
      <c r="AL30" s="283"/>
      <c r="AM30" s="283"/>
      <c r="AN30" s="283"/>
      <c r="AO30" s="283"/>
      <c r="AP30" s="42"/>
      <c r="AQ30" s="42"/>
      <c r="AR30" s="43"/>
      <c r="BE30" s="272"/>
    </row>
    <row r="31" spans="1:71" s="3" customFormat="1" ht="14.5" hidden="1" customHeight="1">
      <c r="B31" s="41"/>
      <c r="C31" s="42"/>
      <c r="D31" s="42"/>
      <c r="E31" s="42"/>
      <c r="F31" s="30" t="s">
        <v>40</v>
      </c>
      <c r="G31" s="42"/>
      <c r="H31" s="42"/>
      <c r="I31" s="42"/>
      <c r="J31" s="42"/>
      <c r="K31" s="42"/>
      <c r="L31" s="284">
        <v>0.21</v>
      </c>
      <c r="M31" s="283"/>
      <c r="N31" s="283"/>
      <c r="O31" s="283"/>
      <c r="P31" s="283"/>
      <c r="Q31" s="42"/>
      <c r="R31" s="42"/>
      <c r="S31" s="42"/>
      <c r="T31" s="42"/>
      <c r="U31" s="42"/>
      <c r="V31" s="42"/>
      <c r="W31" s="282">
        <f>ROUND(BB94, 2)</f>
        <v>0</v>
      </c>
      <c r="X31" s="283"/>
      <c r="Y31" s="283"/>
      <c r="Z31" s="283"/>
      <c r="AA31" s="283"/>
      <c r="AB31" s="283"/>
      <c r="AC31" s="283"/>
      <c r="AD31" s="283"/>
      <c r="AE31" s="283"/>
      <c r="AF31" s="42"/>
      <c r="AG31" s="42"/>
      <c r="AH31" s="42"/>
      <c r="AI31" s="42"/>
      <c r="AJ31" s="42"/>
      <c r="AK31" s="282">
        <v>0</v>
      </c>
      <c r="AL31" s="283"/>
      <c r="AM31" s="283"/>
      <c r="AN31" s="283"/>
      <c r="AO31" s="283"/>
      <c r="AP31" s="42"/>
      <c r="AQ31" s="42"/>
      <c r="AR31" s="43"/>
      <c r="BE31" s="272"/>
    </row>
    <row r="32" spans="1:71" s="3" customFormat="1" ht="14.5" hidden="1" customHeight="1">
      <c r="B32" s="41"/>
      <c r="C32" s="42"/>
      <c r="D32" s="42"/>
      <c r="E32" s="42"/>
      <c r="F32" s="30" t="s">
        <v>41</v>
      </c>
      <c r="G32" s="42"/>
      <c r="H32" s="42"/>
      <c r="I32" s="42"/>
      <c r="J32" s="42"/>
      <c r="K32" s="42"/>
      <c r="L32" s="284">
        <v>0.15</v>
      </c>
      <c r="M32" s="283"/>
      <c r="N32" s="283"/>
      <c r="O32" s="283"/>
      <c r="P32" s="283"/>
      <c r="Q32" s="42"/>
      <c r="R32" s="42"/>
      <c r="S32" s="42"/>
      <c r="T32" s="42"/>
      <c r="U32" s="42"/>
      <c r="V32" s="42"/>
      <c r="W32" s="282">
        <f>ROUND(BC94, 2)</f>
        <v>0</v>
      </c>
      <c r="X32" s="283"/>
      <c r="Y32" s="283"/>
      <c r="Z32" s="283"/>
      <c r="AA32" s="283"/>
      <c r="AB32" s="283"/>
      <c r="AC32" s="283"/>
      <c r="AD32" s="283"/>
      <c r="AE32" s="283"/>
      <c r="AF32" s="42"/>
      <c r="AG32" s="42"/>
      <c r="AH32" s="42"/>
      <c r="AI32" s="42"/>
      <c r="AJ32" s="42"/>
      <c r="AK32" s="282">
        <v>0</v>
      </c>
      <c r="AL32" s="283"/>
      <c r="AM32" s="283"/>
      <c r="AN32" s="283"/>
      <c r="AO32" s="283"/>
      <c r="AP32" s="42"/>
      <c r="AQ32" s="42"/>
      <c r="AR32" s="43"/>
      <c r="BE32" s="272"/>
    </row>
    <row r="33" spans="1:57" s="3" customFormat="1" ht="14.5" hidden="1" customHeight="1">
      <c r="B33" s="41"/>
      <c r="C33" s="42"/>
      <c r="D33" s="42"/>
      <c r="E33" s="42"/>
      <c r="F33" s="30" t="s">
        <v>42</v>
      </c>
      <c r="G33" s="42"/>
      <c r="H33" s="42"/>
      <c r="I33" s="42"/>
      <c r="J33" s="42"/>
      <c r="K33" s="42"/>
      <c r="L33" s="284">
        <v>0</v>
      </c>
      <c r="M33" s="283"/>
      <c r="N33" s="283"/>
      <c r="O33" s="283"/>
      <c r="P33" s="283"/>
      <c r="Q33" s="42"/>
      <c r="R33" s="42"/>
      <c r="S33" s="42"/>
      <c r="T33" s="42"/>
      <c r="U33" s="42"/>
      <c r="V33" s="42"/>
      <c r="W33" s="282">
        <f>ROUND(BD94, 2)</f>
        <v>0</v>
      </c>
      <c r="X33" s="283"/>
      <c r="Y33" s="283"/>
      <c r="Z33" s="283"/>
      <c r="AA33" s="283"/>
      <c r="AB33" s="283"/>
      <c r="AC33" s="283"/>
      <c r="AD33" s="283"/>
      <c r="AE33" s="283"/>
      <c r="AF33" s="42"/>
      <c r="AG33" s="42"/>
      <c r="AH33" s="42"/>
      <c r="AI33" s="42"/>
      <c r="AJ33" s="42"/>
      <c r="AK33" s="282">
        <v>0</v>
      </c>
      <c r="AL33" s="283"/>
      <c r="AM33" s="283"/>
      <c r="AN33" s="283"/>
      <c r="AO33" s="283"/>
      <c r="AP33" s="42"/>
      <c r="AQ33" s="42"/>
      <c r="AR33" s="43"/>
      <c r="BE33" s="272"/>
    </row>
    <row r="34" spans="1:57" s="2" customFormat="1" ht="7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1"/>
    </row>
    <row r="35" spans="1:57" s="2" customFormat="1" ht="26" customHeight="1">
      <c r="A35" s="35"/>
      <c r="B35" s="36"/>
      <c r="C35" s="44"/>
      <c r="D35" s="45" t="s">
        <v>43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44</v>
      </c>
      <c r="U35" s="46"/>
      <c r="V35" s="46"/>
      <c r="W35" s="46"/>
      <c r="X35" s="288" t="s">
        <v>45</v>
      </c>
      <c r="Y35" s="286"/>
      <c r="Z35" s="286"/>
      <c r="AA35" s="286"/>
      <c r="AB35" s="286"/>
      <c r="AC35" s="46"/>
      <c r="AD35" s="46"/>
      <c r="AE35" s="46"/>
      <c r="AF35" s="46"/>
      <c r="AG35" s="46"/>
      <c r="AH35" s="46"/>
      <c r="AI35" s="46"/>
      <c r="AJ35" s="46"/>
      <c r="AK35" s="285">
        <f>SUM(AK26:AK33)</f>
        <v>0</v>
      </c>
      <c r="AL35" s="286"/>
      <c r="AM35" s="286"/>
      <c r="AN35" s="286"/>
      <c r="AO35" s="287"/>
      <c r="AP35" s="44"/>
      <c r="AQ35" s="44"/>
      <c r="AR35" s="40"/>
      <c r="BE35" s="35"/>
    </row>
    <row r="36" spans="1:57" s="2" customFormat="1" ht="7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5" customHeight="1">
      <c r="B49" s="48"/>
      <c r="C49" s="49"/>
      <c r="D49" s="50" t="s">
        <v>46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47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">
      <c r="A60" s="35"/>
      <c r="B60" s="36"/>
      <c r="C60" s="37"/>
      <c r="D60" s="53" t="s">
        <v>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49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48</v>
      </c>
      <c r="AI60" s="39"/>
      <c r="AJ60" s="39"/>
      <c r="AK60" s="39"/>
      <c r="AL60" s="39"/>
      <c r="AM60" s="53" t="s">
        <v>49</v>
      </c>
      <c r="AN60" s="39"/>
      <c r="AO60" s="39"/>
      <c r="AP60" s="37"/>
      <c r="AQ60" s="37"/>
      <c r="AR60" s="40"/>
      <c r="BE60" s="35"/>
    </row>
    <row r="61" spans="1:57" ht="1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">
      <c r="A64" s="35"/>
      <c r="B64" s="36"/>
      <c r="C64" s="37"/>
      <c r="D64" s="50" t="s">
        <v>50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51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">
      <c r="A75" s="35"/>
      <c r="B75" s="36"/>
      <c r="C75" s="37"/>
      <c r="D75" s="53" t="s">
        <v>48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49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48</v>
      </c>
      <c r="AI75" s="39"/>
      <c r="AJ75" s="39"/>
      <c r="AK75" s="39"/>
      <c r="AL75" s="39"/>
      <c r="AM75" s="53" t="s">
        <v>49</v>
      </c>
      <c r="AN75" s="39"/>
      <c r="AO75" s="39"/>
      <c r="AP75" s="37"/>
      <c r="AQ75" s="37"/>
      <c r="AR75" s="40"/>
      <c r="BE75" s="35"/>
    </row>
    <row r="76" spans="1:57" s="2" customFormat="1" ht="1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7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7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5" customHeight="1">
      <c r="A82" s="35"/>
      <c r="B82" s="36"/>
      <c r="C82" s="24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Blucina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7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67" t="str">
        <f>K6</f>
        <v>Rekonstrukce a přístavba MŠ Blučina</v>
      </c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P85" s="64"/>
      <c r="AQ85" s="64"/>
      <c r="AR85" s="65"/>
    </row>
    <row r="86" spans="1:91" s="2" customFormat="1" ht="7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93" t="str">
        <f>IF(AN8= "","",AN8)</f>
        <v>26. 5. 2021</v>
      </c>
      <c r="AN87" s="293"/>
      <c r="AO87" s="37"/>
      <c r="AP87" s="37"/>
      <c r="AQ87" s="37"/>
      <c r="AR87" s="40"/>
      <c r="BE87" s="35"/>
    </row>
    <row r="88" spans="1:91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5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94" t="str">
        <f>IF(E17="","",E17)</f>
        <v xml:space="preserve"> </v>
      </c>
      <c r="AN89" s="295"/>
      <c r="AO89" s="295"/>
      <c r="AP89" s="295"/>
      <c r="AQ89" s="37"/>
      <c r="AR89" s="40"/>
      <c r="AS89" s="297" t="s">
        <v>53</v>
      </c>
      <c r="AT89" s="298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5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31</v>
      </c>
      <c r="AJ90" s="37"/>
      <c r="AK90" s="37"/>
      <c r="AL90" s="37"/>
      <c r="AM90" s="294" t="str">
        <f>IF(E20="","",E20)</f>
        <v xml:space="preserve"> </v>
      </c>
      <c r="AN90" s="295"/>
      <c r="AO90" s="295"/>
      <c r="AP90" s="295"/>
      <c r="AQ90" s="37"/>
      <c r="AR90" s="40"/>
      <c r="AS90" s="299"/>
      <c r="AT90" s="300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7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01"/>
      <c r="AT91" s="302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3" t="s">
        <v>54</v>
      </c>
      <c r="D92" s="264"/>
      <c r="E92" s="264"/>
      <c r="F92" s="264"/>
      <c r="G92" s="264"/>
      <c r="H92" s="74"/>
      <c r="I92" s="266" t="s">
        <v>55</v>
      </c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92" t="s">
        <v>56</v>
      </c>
      <c r="AH92" s="264"/>
      <c r="AI92" s="264"/>
      <c r="AJ92" s="264"/>
      <c r="AK92" s="264"/>
      <c r="AL92" s="264"/>
      <c r="AM92" s="264"/>
      <c r="AN92" s="266" t="s">
        <v>57</v>
      </c>
      <c r="AO92" s="264"/>
      <c r="AP92" s="296"/>
      <c r="AQ92" s="75" t="s">
        <v>58</v>
      </c>
      <c r="AR92" s="40"/>
      <c r="AS92" s="76" t="s">
        <v>59</v>
      </c>
      <c r="AT92" s="77" t="s">
        <v>60</v>
      </c>
      <c r="AU92" s="77" t="s">
        <v>61</v>
      </c>
      <c r="AV92" s="77" t="s">
        <v>62</v>
      </c>
      <c r="AW92" s="77" t="s">
        <v>63</v>
      </c>
      <c r="AX92" s="77" t="s">
        <v>64</v>
      </c>
      <c r="AY92" s="77" t="s">
        <v>65</v>
      </c>
      <c r="AZ92" s="77" t="s">
        <v>66</v>
      </c>
      <c r="BA92" s="77" t="s">
        <v>67</v>
      </c>
      <c r="BB92" s="77" t="s">
        <v>68</v>
      </c>
      <c r="BC92" s="77" t="s">
        <v>69</v>
      </c>
      <c r="BD92" s="78" t="s">
        <v>70</v>
      </c>
      <c r="BE92" s="35"/>
    </row>
    <row r="93" spans="1:91" s="2" customFormat="1" ht="10.7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5" customHeight="1">
      <c r="B94" s="82"/>
      <c r="C94" s="83" t="s">
        <v>71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69">
        <f>ROUND(SUM(AG95:AG110),2)</f>
        <v>0</v>
      </c>
      <c r="AH94" s="269"/>
      <c r="AI94" s="269"/>
      <c r="AJ94" s="269"/>
      <c r="AK94" s="269"/>
      <c r="AL94" s="269"/>
      <c r="AM94" s="269"/>
      <c r="AN94" s="303">
        <f t="shared" ref="AN94:AN110" si="0">SUM(AG94,AT94)</f>
        <v>0</v>
      </c>
      <c r="AO94" s="303"/>
      <c r="AP94" s="303"/>
      <c r="AQ94" s="86" t="s">
        <v>1</v>
      </c>
      <c r="AR94" s="87"/>
      <c r="AS94" s="88">
        <f>ROUND(SUM(AS95:AS110),2)</f>
        <v>0</v>
      </c>
      <c r="AT94" s="89">
        <f t="shared" ref="AT94:AT110" si="1">ROUND(SUM(AV94:AW94),2)</f>
        <v>0</v>
      </c>
      <c r="AU94" s="90">
        <f>ROUND(SUM(AU95:AU110),5)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ROUND(SUM(AZ95:AZ110),2)</f>
        <v>0</v>
      </c>
      <c r="BA94" s="89">
        <f>ROUND(SUM(BA95:BA110),2)</f>
        <v>0</v>
      </c>
      <c r="BB94" s="89">
        <f>ROUND(SUM(BB95:BB110),2)</f>
        <v>0</v>
      </c>
      <c r="BC94" s="89">
        <f>ROUND(SUM(BC95:BC110),2)</f>
        <v>0</v>
      </c>
      <c r="BD94" s="91">
        <f>ROUND(SUM(BD95:BD110),2)</f>
        <v>0</v>
      </c>
      <c r="BS94" s="92" t="s">
        <v>72</v>
      </c>
      <c r="BT94" s="92" t="s">
        <v>73</v>
      </c>
      <c r="BU94" s="93" t="s">
        <v>74</v>
      </c>
      <c r="BV94" s="92" t="s">
        <v>75</v>
      </c>
      <c r="BW94" s="92" t="s">
        <v>5</v>
      </c>
      <c r="BX94" s="92" t="s">
        <v>76</v>
      </c>
      <c r="CL94" s="92" t="s">
        <v>1</v>
      </c>
    </row>
    <row r="95" spans="1:91" s="7" customFormat="1" ht="24.75" customHeight="1">
      <c r="A95" s="94" t="s">
        <v>77</v>
      </c>
      <c r="B95" s="95"/>
      <c r="C95" s="96"/>
      <c r="D95" s="265" t="s">
        <v>78</v>
      </c>
      <c r="E95" s="265"/>
      <c r="F95" s="265"/>
      <c r="G95" s="265"/>
      <c r="H95" s="265"/>
      <c r="I95" s="97"/>
      <c r="J95" s="265" t="s">
        <v>79</v>
      </c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90">
        <f>'1-SO01A - Stavební úpravy MŠ'!J30</f>
        <v>0</v>
      </c>
      <c r="AH95" s="291"/>
      <c r="AI95" s="291"/>
      <c r="AJ95" s="291"/>
      <c r="AK95" s="291"/>
      <c r="AL95" s="291"/>
      <c r="AM95" s="291"/>
      <c r="AN95" s="290">
        <f t="shared" si="0"/>
        <v>0</v>
      </c>
      <c r="AO95" s="291"/>
      <c r="AP95" s="291"/>
      <c r="AQ95" s="98" t="s">
        <v>80</v>
      </c>
      <c r="AR95" s="99"/>
      <c r="AS95" s="100">
        <v>0</v>
      </c>
      <c r="AT95" s="101">
        <f t="shared" si="1"/>
        <v>0</v>
      </c>
      <c r="AU95" s="102">
        <f>'1-SO01A - Stavební úpravy MŠ'!P138</f>
        <v>0</v>
      </c>
      <c r="AV95" s="101">
        <f>'1-SO01A - Stavební úpravy MŠ'!J33</f>
        <v>0</v>
      </c>
      <c r="AW95" s="101">
        <f>'1-SO01A - Stavební úpravy MŠ'!J34</f>
        <v>0</v>
      </c>
      <c r="AX95" s="101">
        <f>'1-SO01A - Stavební úpravy MŠ'!J35</f>
        <v>0</v>
      </c>
      <c r="AY95" s="101">
        <f>'1-SO01A - Stavební úpravy MŠ'!J36</f>
        <v>0</v>
      </c>
      <c r="AZ95" s="101">
        <f>'1-SO01A - Stavební úpravy MŠ'!F33</f>
        <v>0</v>
      </c>
      <c r="BA95" s="101">
        <f>'1-SO01A - Stavební úpravy MŠ'!F34</f>
        <v>0</v>
      </c>
      <c r="BB95" s="101">
        <f>'1-SO01A - Stavební úpravy MŠ'!F35</f>
        <v>0</v>
      </c>
      <c r="BC95" s="101">
        <f>'1-SO01A - Stavební úpravy MŠ'!F36</f>
        <v>0</v>
      </c>
      <c r="BD95" s="103">
        <f>'1-SO01A - Stavební úpravy MŠ'!F37</f>
        <v>0</v>
      </c>
      <c r="BT95" s="104" t="s">
        <v>81</v>
      </c>
      <c r="BV95" s="104" t="s">
        <v>75</v>
      </c>
      <c r="BW95" s="104" t="s">
        <v>82</v>
      </c>
      <c r="BX95" s="104" t="s">
        <v>5</v>
      </c>
      <c r="CL95" s="104" t="s">
        <v>1</v>
      </c>
      <c r="CM95" s="104" t="s">
        <v>83</v>
      </c>
    </row>
    <row r="96" spans="1:91" s="7" customFormat="1" ht="37.5" customHeight="1">
      <c r="A96" s="94" t="s">
        <v>77</v>
      </c>
      <c r="B96" s="95"/>
      <c r="C96" s="96"/>
      <c r="D96" s="265" t="s">
        <v>84</v>
      </c>
      <c r="E96" s="265"/>
      <c r="F96" s="265"/>
      <c r="G96" s="265"/>
      <c r="H96" s="265"/>
      <c r="I96" s="97"/>
      <c r="J96" s="265" t="s">
        <v>85</v>
      </c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90">
        <f>'1-SO01A-1 - Stavební úpra...'!J30</f>
        <v>0</v>
      </c>
      <c r="AH96" s="291"/>
      <c r="AI96" s="291"/>
      <c r="AJ96" s="291"/>
      <c r="AK96" s="291"/>
      <c r="AL96" s="291"/>
      <c r="AM96" s="291"/>
      <c r="AN96" s="290">
        <f t="shared" si="0"/>
        <v>0</v>
      </c>
      <c r="AO96" s="291"/>
      <c r="AP96" s="291"/>
      <c r="AQ96" s="98" t="s">
        <v>80</v>
      </c>
      <c r="AR96" s="99"/>
      <c r="AS96" s="100">
        <v>0</v>
      </c>
      <c r="AT96" s="101">
        <f t="shared" si="1"/>
        <v>0</v>
      </c>
      <c r="AU96" s="102">
        <f>'1-SO01A-1 - Stavební úpra...'!P137</f>
        <v>0</v>
      </c>
      <c r="AV96" s="101">
        <f>'1-SO01A-1 - Stavební úpra...'!J33</f>
        <v>0</v>
      </c>
      <c r="AW96" s="101">
        <f>'1-SO01A-1 - Stavební úpra...'!J34</f>
        <v>0</v>
      </c>
      <c r="AX96" s="101">
        <f>'1-SO01A-1 - Stavební úpra...'!J35</f>
        <v>0</v>
      </c>
      <c r="AY96" s="101">
        <f>'1-SO01A-1 - Stavební úpra...'!J36</f>
        <v>0</v>
      </c>
      <c r="AZ96" s="101">
        <f>'1-SO01A-1 - Stavební úpra...'!F33</f>
        <v>0</v>
      </c>
      <c r="BA96" s="101">
        <f>'1-SO01A-1 - Stavební úpra...'!F34</f>
        <v>0</v>
      </c>
      <c r="BB96" s="101">
        <f>'1-SO01A-1 - Stavební úpra...'!F35</f>
        <v>0</v>
      </c>
      <c r="BC96" s="101">
        <f>'1-SO01A-1 - Stavební úpra...'!F36</f>
        <v>0</v>
      </c>
      <c r="BD96" s="103">
        <f>'1-SO01A-1 - Stavební úpra...'!F37</f>
        <v>0</v>
      </c>
      <c r="BT96" s="104" t="s">
        <v>81</v>
      </c>
      <c r="BV96" s="104" t="s">
        <v>75</v>
      </c>
      <c r="BW96" s="104" t="s">
        <v>86</v>
      </c>
      <c r="BX96" s="104" t="s">
        <v>5</v>
      </c>
      <c r="CL96" s="104" t="s">
        <v>1</v>
      </c>
      <c r="CM96" s="104" t="s">
        <v>83</v>
      </c>
    </row>
    <row r="97" spans="1:91" s="7" customFormat="1" ht="24.75" customHeight="1">
      <c r="A97" s="94" t="s">
        <v>77</v>
      </c>
      <c r="B97" s="95"/>
      <c r="C97" s="96"/>
      <c r="D97" s="265" t="s">
        <v>87</v>
      </c>
      <c r="E97" s="265"/>
      <c r="F97" s="265"/>
      <c r="G97" s="265"/>
      <c r="H97" s="265"/>
      <c r="I97" s="97"/>
      <c r="J97" s="265" t="s">
        <v>88</v>
      </c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90">
        <f>'1-SO01B - Přístavba mateř...'!J30</f>
        <v>0</v>
      </c>
      <c r="AH97" s="291"/>
      <c r="AI97" s="291"/>
      <c r="AJ97" s="291"/>
      <c r="AK97" s="291"/>
      <c r="AL97" s="291"/>
      <c r="AM97" s="291"/>
      <c r="AN97" s="290">
        <f t="shared" si="0"/>
        <v>0</v>
      </c>
      <c r="AO97" s="291"/>
      <c r="AP97" s="291"/>
      <c r="AQ97" s="98" t="s">
        <v>80</v>
      </c>
      <c r="AR97" s="99"/>
      <c r="AS97" s="100">
        <v>0</v>
      </c>
      <c r="AT97" s="101">
        <f t="shared" si="1"/>
        <v>0</v>
      </c>
      <c r="AU97" s="102">
        <f>'1-SO01B - Přístavba mateř...'!P146</f>
        <v>0</v>
      </c>
      <c r="AV97" s="101">
        <f>'1-SO01B - Přístavba mateř...'!J33</f>
        <v>0</v>
      </c>
      <c r="AW97" s="101">
        <f>'1-SO01B - Přístavba mateř...'!J34</f>
        <v>0</v>
      </c>
      <c r="AX97" s="101">
        <f>'1-SO01B - Přístavba mateř...'!J35</f>
        <v>0</v>
      </c>
      <c r="AY97" s="101">
        <f>'1-SO01B - Přístavba mateř...'!J36</f>
        <v>0</v>
      </c>
      <c r="AZ97" s="101">
        <f>'1-SO01B - Přístavba mateř...'!F33</f>
        <v>0</v>
      </c>
      <c r="BA97" s="101">
        <f>'1-SO01B - Přístavba mateř...'!F34</f>
        <v>0</v>
      </c>
      <c r="BB97" s="101">
        <f>'1-SO01B - Přístavba mateř...'!F35</f>
        <v>0</v>
      </c>
      <c r="BC97" s="101">
        <f>'1-SO01B - Přístavba mateř...'!F36</f>
        <v>0</v>
      </c>
      <c r="BD97" s="103">
        <f>'1-SO01B - Přístavba mateř...'!F37</f>
        <v>0</v>
      </c>
      <c r="BT97" s="104" t="s">
        <v>81</v>
      </c>
      <c r="BV97" s="104" t="s">
        <v>75</v>
      </c>
      <c r="BW97" s="104" t="s">
        <v>89</v>
      </c>
      <c r="BX97" s="104" t="s">
        <v>5</v>
      </c>
      <c r="CL97" s="104" t="s">
        <v>1</v>
      </c>
      <c r="CM97" s="104" t="s">
        <v>83</v>
      </c>
    </row>
    <row r="98" spans="1:91" s="7" customFormat="1" ht="16.5" customHeight="1">
      <c r="A98" s="94" t="s">
        <v>77</v>
      </c>
      <c r="B98" s="95"/>
      <c r="C98" s="96"/>
      <c r="D98" s="265" t="s">
        <v>90</v>
      </c>
      <c r="E98" s="265"/>
      <c r="F98" s="265"/>
      <c r="G98" s="265"/>
      <c r="H98" s="265"/>
      <c r="I98" s="97"/>
      <c r="J98" s="265" t="s">
        <v>91</v>
      </c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90">
        <f>'1-SO02 - Dvůr MŠ'!J30</f>
        <v>0</v>
      </c>
      <c r="AH98" s="291"/>
      <c r="AI98" s="291"/>
      <c r="AJ98" s="291"/>
      <c r="AK98" s="291"/>
      <c r="AL98" s="291"/>
      <c r="AM98" s="291"/>
      <c r="AN98" s="290">
        <f t="shared" si="0"/>
        <v>0</v>
      </c>
      <c r="AO98" s="291"/>
      <c r="AP98" s="291"/>
      <c r="AQ98" s="98" t="s">
        <v>80</v>
      </c>
      <c r="AR98" s="99"/>
      <c r="AS98" s="100">
        <v>0</v>
      </c>
      <c r="AT98" s="101">
        <f t="shared" si="1"/>
        <v>0</v>
      </c>
      <c r="AU98" s="102">
        <f>'1-SO02 - Dvůr MŠ'!P130</f>
        <v>0</v>
      </c>
      <c r="AV98" s="101">
        <f>'1-SO02 - Dvůr MŠ'!J33</f>
        <v>0</v>
      </c>
      <c r="AW98" s="101">
        <f>'1-SO02 - Dvůr MŠ'!J34</f>
        <v>0</v>
      </c>
      <c r="AX98" s="101">
        <f>'1-SO02 - Dvůr MŠ'!J35</f>
        <v>0</v>
      </c>
      <c r="AY98" s="101">
        <f>'1-SO02 - Dvůr MŠ'!J36</f>
        <v>0</v>
      </c>
      <c r="AZ98" s="101">
        <f>'1-SO02 - Dvůr MŠ'!F33</f>
        <v>0</v>
      </c>
      <c r="BA98" s="101">
        <f>'1-SO02 - Dvůr MŠ'!F34</f>
        <v>0</v>
      </c>
      <c r="BB98" s="101">
        <f>'1-SO02 - Dvůr MŠ'!F35</f>
        <v>0</v>
      </c>
      <c r="BC98" s="101">
        <f>'1-SO02 - Dvůr MŠ'!F36</f>
        <v>0</v>
      </c>
      <c r="BD98" s="103">
        <f>'1-SO02 - Dvůr MŠ'!F37</f>
        <v>0</v>
      </c>
      <c r="BT98" s="104" t="s">
        <v>81</v>
      </c>
      <c r="BV98" s="104" t="s">
        <v>75</v>
      </c>
      <c r="BW98" s="104" t="s">
        <v>92</v>
      </c>
      <c r="BX98" s="104" t="s">
        <v>5</v>
      </c>
      <c r="CL98" s="104" t="s">
        <v>1</v>
      </c>
      <c r="CM98" s="104" t="s">
        <v>83</v>
      </c>
    </row>
    <row r="99" spans="1:91" s="7" customFormat="1" ht="16.5" customHeight="1">
      <c r="A99" s="94" t="s">
        <v>77</v>
      </c>
      <c r="B99" s="95"/>
      <c r="C99" s="96"/>
      <c r="D99" s="265" t="s">
        <v>93</v>
      </c>
      <c r="E99" s="265"/>
      <c r="F99" s="265"/>
      <c r="G99" s="265"/>
      <c r="H99" s="265"/>
      <c r="I99" s="97"/>
      <c r="J99" s="265" t="s">
        <v>94</v>
      </c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90">
        <f>'1-SO03 - Parkovací stání ...'!J30</f>
        <v>0</v>
      </c>
      <c r="AH99" s="291"/>
      <c r="AI99" s="291"/>
      <c r="AJ99" s="291"/>
      <c r="AK99" s="291"/>
      <c r="AL99" s="291"/>
      <c r="AM99" s="291"/>
      <c r="AN99" s="290">
        <f t="shared" si="0"/>
        <v>0</v>
      </c>
      <c r="AO99" s="291"/>
      <c r="AP99" s="291"/>
      <c r="AQ99" s="98" t="s">
        <v>80</v>
      </c>
      <c r="AR99" s="99"/>
      <c r="AS99" s="100">
        <v>0</v>
      </c>
      <c r="AT99" s="101">
        <f t="shared" si="1"/>
        <v>0</v>
      </c>
      <c r="AU99" s="102">
        <f>'1-SO03 - Parkovací stání ...'!P123</f>
        <v>0</v>
      </c>
      <c r="AV99" s="101">
        <f>'1-SO03 - Parkovací stání ...'!J33</f>
        <v>0</v>
      </c>
      <c r="AW99" s="101">
        <f>'1-SO03 - Parkovací stání ...'!J34</f>
        <v>0</v>
      </c>
      <c r="AX99" s="101">
        <f>'1-SO03 - Parkovací stání ...'!J35</f>
        <v>0</v>
      </c>
      <c r="AY99" s="101">
        <f>'1-SO03 - Parkovací stání ...'!J36</f>
        <v>0</v>
      </c>
      <c r="AZ99" s="101">
        <f>'1-SO03 - Parkovací stání ...'!F33</f>
        <v>0</v>
      </c>
      <c r="BA99" s="101">
        <f>'1-SO03 - Parkovací stání ...'!F34</f>
        <v>0</v>
      </c>
      <c r="BB99" s="101">
        <f>'1-SO03 - Parkovací stání ...'!F35</f>
        <v>0</v>
      </c>
      <c r="BC99" s="101">
        <f>'1-SO03 - Parkovací stání ...'!F36</f>
        <v>0</v>
      </c>
      <c r="BD99" s="103">
        <f>'1-SO03 - Parkovací stání ...'!F37</f>
        <v>0</v>
      </c>
      <c r="BT99" s="104" t="s">
        <v>81</v>
      </c>
      <c r="BV99" s="104" t="s">
        <v>75</v>
      </c>
      <c r="BW99" s="104" t="s">
        <v>95</v>
      </c>
      <c r="BX99" s="104" t="s">
        <v>5</v>
      </c>
      <c r="CL99" s="104" t="s">
        <v>1</v>
      </c>
      <c r="CM99" s="104" t="s">
        <v>83</v>
      </c>
    </row>
    <row r="100" spans="1:91" s="7" customFormat="1" ht="16.5" customHeight="1">
      <c r="A100" s="94" t="s">
        <v>77</v>
      </c>
      <c r="B100" s="95"/>
      <c r="C100" s="96"/>
      <c r="D100" s="265" t="s">
        <v>96</v>
      </c>
      <c r="E100" s="265"/>
      <c r="F100" s="265"/>
      <c r="G100" s="265"/>
      <c r="H100" s="265"/>
      <c r="I100" s="97"/>
      <c r="J100" s="265" t="s">
        <v>97</v>
      </c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90">
        <f>'1-SO04 - Terénní úpravy'!J30</f>
        <v>0</v>
      </c>
      <c r="AH100" s="291"/>
      <c r="AI100" s="291"/>
      <c r="AJ100" s="291"/>
      <c r="AK100" s="291"/>
      <c r="AL100" s="291"/>
      <c r="AM100" s="291"/>
      <c r="AN100" s="290">
        <f t="shared" si="0"/>
        <v>0</v>
      </c>
      <c r="AO100" s="291"/>
      <c r="AP100" s="291"/>
      <c r="AQ100" s="98" t="s">
        <v>80</v>
      </c>
      <c r="AR100" s="99"/>
      <c r="AS100" s="100">
        <v>0</v>
      </c>
      <c r="AT100" s="101">
        <f t="shared" si="1"/>
        <v>0</v>
      </c>
      <c r="AU100" s="102">
        <f>'1-SO04 - Terénní úpravy'!P122</f>
        <v>0</v>
      </c>
      <c r="AV100" s="101">
        <f>'1-SO04 - Terénní úpravy'!J33</f>
        <v>0</v>
      </c>
      <c r="AW100" s="101">
        <f>'1-SO04 - Terénní úpravy'!J34</f>
        <v>0</v>
      </c>
      <c r="AX100" s="101">
        <f>'1-SO04 - Terénní úpravy'!J35</f>
        <v>0</v>
      </c>
      <c r="AY100" s="101">
        <f>'1-SO04 - Terénní úpravy'!J36</f>
        <v>0</v>
      </c>
      <c r="AZ100" s="101">
        <f>'1-SO04 - Terénní úpravy'!F33</f>
        <v>0</v>
      </c>
      <c r="BA100" s="101">
        <f>'1-SO04 - Terénní úpravy'!F34</f>
        <v>0</v>
      </c>
      <c r="BB100" s="101">
        <f>'1-SO04 - Terénní úpravy'!F35</f>
        <v>0</v>
      </c>
      <c r="BC100" s="101">
        <f>'1-SO04 - Terénní úpravy'!F36</f>
        <v>0</v>
      </c>
      <c r="BD100" s="103">
        <f>'1-SO04 - Terénní úpravy'!F37</f>
        <v>0</v>
      </c>
      <c r="BT100" s="104" t="s">
        <v>81</v>
      </c>
      <c r="BV100" s="104" t="s">
        <v>75</v>
      </c>
      <c r="BW100" s="104" t="s">
        <v>98</v>
      </c>
      <c r="BX100" s="104" t="s">
        <v>5</v>
      </c>
      <c r="CL100" s="104" t="s">
        <v>1</v>
      </c>
      <c r="CM100" s="104" t="s">
        <v>83</v>
      </c>
    </row>
    <row r="101" spans="1:91" s="7" customFormat="1" ht="16.5" customHeight="1">
      <c r="A101" s="94" t="s">
        <v>77</v>
      </c>
      <c r="B101" s="95"/>
      <c r="C101" s="96"/>
      <c r="D101" s="265" t="s">
        <v>99</v>
      </c>
      <c r="E101" s="265"/>
      <c r="F101" s="265"/>
      <c r="G101" s="265"/>
      <c r="H101" s="265"/>
      <c r="I101" s="97"/>
      <c r="J101" s="265" t="s">
        <v>100</v>
      </c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90">
        <f>'D.1.4.1 - Zdravotně-techn...'!J30</f>
        <v>0</v>
      </c>
      <c r="AH101" s="291"/>
      <c r="AI101" s="291"/>
      <c r="AJ101" s="291"/>
      <c r="AK101" s="291"/>
      <c r="AL101" s="291"/>
      <c r="AM101" s="291"/>
      <c r="AN101" s="290">
        <f t="shared" si="0"/>
        <v>0</v>
      </c>
      <c r="AO101" s="291"/>
      <c r="AP101" s="291"/>
      <c r="AQ101" s="98" t="s">
        <v>80</v>
      </c>
      <c r="AR101" s="99"/>
      <c r="AS101" s="100">
        <v>0</v>
      </c>
      <c r="AT101" s="101">
        <f t="shared" si="1"/>
        <v>0</v>
      </c>
      <c r="AU101" s="102">
        <f>'D.1.4.1 - Zdravotně-techn...'!P127</f>
        <v>0</v>
      </c>
      <c r="AV101" s="101">
        <f>'D.1.4.1 - Zdravotně-techn...'!J33</f>
        <v>0</v>
      </c>
      <c r="AW101" s="101">
        <f>'D.1.4.1 - Zdravotně-techn...'!J34</f>
        <v>0</v>
      </c>
      <c r="AX101" s="101">
        <f>'D.1.4.1 - Zdravotně-techn...'!J35</f>
        <v>0</v>
      </c>
      <c r="AY101" s="101">
        <f>'D.1.4.1 - Zdravotně-techn...'!J36</f>
        <v>0</v>
      </c>
      <c r="AZ101" s="101">
        <f>'D.1.4.1 - Zdravotně-techn...'!F33</f>
        <v>0</v>
      </c>
      <c r="BA101" s="101">
        <f>'D.1.4.1 - Zdravotně-techn...'!F34</f>
        <v>0</v>
      </c>
      <c r="BB101" s="101">
        <f>'D.1.4.1 - Zdravotně-techn...'!F35</f>
        <v>0</v>
      </c>
      <c r="BC101" s="101">
        <f>'D.1.4.1 - Zdravotně-techn...'!F36</f>
        <v>0</v>
      </c>
      <c r="BD101" s="103">
        <f>'D.1.4.1 - Zdravotně-techn...'!F37</f>
        <v>0</v>
      </c>
      <c r="BT101" s="104" t="s">
        <v>81</v>
      </c>
      <c r="BV101" s="104" t="s">
        <v>75</v>
      </c>
      <c r="BW101" s="104" t="s">
        <v>101</v>
      </c>
      <c r="BX101" s="104" t="s">
        <v>5</v>
      </c>
      <c r="CL101" s="104" t="s">
        <v>1</v>
      </c>
      <c r="CM101" s="104" t="s">
        <v>83</v>
      </c>
    </row>
    <row r="102" spans="1:91" s="7" customFormat="1" ht="16.5" customHeight="1">
      <c r="A102" s="94" t="s">
        <v>77</v>
      </c>
      <c r="B102" s="95"/>
      <c r="C102" s="96"/>
      <c r="D102" s="265" t="s">
        <v>102</v>
      </c>
      <c r="E102" s="265"/>
      <c r="F102" s="265"/>
      <c r="G102" s="265"/>
      <c r="H102" s="265"/>
      <c r="I102" s="97"/>
      <c r="J102" s="265" t="s">
        <v>103</v>
      </c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90">
        <f>'D.1.4.2 - Plynová zařízení'!J30</f>
        <v>0</v>
      </c>
      <c r="AH102" s="291"/>
      <c r="AI102" s="291"/>
      <c r="AJ102" s="291"/>
      <c r="AK102" s="291"/>
      <c r="AL102" s="291"/>
      <c r="AM102" s="291"/>
      <c r="AN102" s="290">
        <f t="shared" si="0"/>
        <v>0</v>
      </c>
      <c r="AO102" s="291"/>
      <c r="AP102" s="291"/>
      <c r="AQ102" s="98" t="s">
        <v>80</v>
      </c>
      <c r="AR102" s="99"/>
      <c r="AS102" s="100">
        <v>0</v>
      </c>
      <c r="AT102" s="101">
        <f t="shared" si="1"/>
        <v>0</v>
      </c>
      <c r="AU102" s="102">
        <f>'D.1.4.2 - Plynová zařízení'!P123</f>
        <v>0</v>
      </c>
      <c r="AV102" s="101">
        <f>'D.1.4.2 - Plynová zařízení'!J33</f>
        <v>0</v>
      </c>
      <c r="AW102" s="101">
        <f>'D.1.4.2 - Plynová zařízení'!J34</f>
        <v>0</v>
      </c>
      <c r="AX102" s="101">
        <f>'D.1.4.2 - Plynová zařízení'!J35</f>
        <v>0</v>
      </c>
      <c r="AY102" s="101">
        <f>'D.1.4.2 - Plynová zařízení'!J36</f>
        <v>0</v>
      </c>
      <c r="AZ102" s="101">
        <f>'D.1.4.2 - Plynová zařízení'!F33</f>
        <v>0</v>
      </c>
      <c r="BA102" s="101">
        <f>'D.1.4.2 - Plynová zařízení'!F34</f>
        <v>0</v>
      </c>
      <c r="BB102" s="101">
        <f>'D.1.4.2 - Plynová zařízení'!F35</f>
        <v>0</v>
      </c>
      <c r="BC102" s="101">
        <f>'D.1.4.2 - Plynová zařízení'!F36</f>
        <v>0</v>
      </c>
      <c r="BD102" s="103">
        <f>'D.1.4.2 - Plynová zařízení'!F37</f>
        <v>0</v>
      </c>
      <c r="BT102" s="104" t="s">
        <v>81</v>
      </c>
      <c r="BV102" s="104" t="s">
        <v>75</v>
      </c>
      <c r="BW102" s="104" t="s">
        <v>104</v>
      </c>
      <c r="BX102" s="104" t="s">
        <v>5</v>
      </c>
      <c r="CL102" s="104" t="s">
        <v>1</v>
      </c>
      <c r="CM102" s="104" t="s">
        <v>83</v>
      </c>
    </row>
    <row r="103" spans="1:91" s="7" customFormat="1" ht="16.5" customHeight="1">
      <c r="A103" s="94" t="s">
        <v>77</v>
      </c>
      <c r="B103" s="95"/>
      <c r="C103" s="96"/>
      <c r="D103" s="265" t="s">
        <v>105</v>
      </c>
      <c r="E103" s="265"/>
      <c r="F103" s="265"/>
      <c r="G103" s="265"/>
      <c r="H103" s="265"/>
      <c r="I103" s="97"/>
      <c r="J103" s="265" t="s">
        <v>106</v>
      </c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90">
        <f>'D.1.4.3 - Vytápění'!J30</f>
        <v>0</v>
      </c>
      <c r="AH103" s="291"/>
      <c r="AI103" s="291"/>
      <c r="AJ103" s="291"/>
      <c r="AK103" s="291"/>
      <c r="AL103" s="291"/>
      <c r="AM103" s="291"/>
      <c r="AN103" s="290">
        <f t="shared" si="0"/>
        <v>0</v>
      </c>
      <c r="AO103" s="291"/>
      <c r="AP103" s="291"/>
      <c r="AQ103" s="98" t="s">
        <v>80</v>
      </c>
      <c r="AR103" s="99"/>
      <c r="AS103" s="100">
        <v>0</v>
      </c>
      <c r="AT103" s="101">
        <f t="shared" si="1"/>
        <v>0</v>
      </c>
      <c r="AU103" s="102">
        <f>'D.1.4.3 - Vytápění'!P127</f>
        <v>0</v>
      </c>
      <c r="AV103" s="101">
        <f>'D.1.4.3 - Vytápění'!J33</f>
        <v>0</v>
      </c>
      <c r="AW103" s="101">
        <f>'D.1.4.3 - Vytápění'!J34</f>
        <v>0</v>
      </c>
      <c r="AX103" s="101">
        <f>'D.1.4.3 - Vytápění'!J35</f>
        <v>0</v>
      </c>
      <c r="AY103" s="101">
        <f>'D.1.4.3 - Vytápění'!J36</f>
        <v>0</v>
      </c>
      <c r="AZ103" s="101">
        <f>'D.1.4.3 - Vytápění'!F33</f>
        <v>0</v>
      </c>
      <c r="BA103" s="101">
        <f>'D.1.4.3 - Vytápění'!F34</f>
        <v>0</v>
      </c>
      <c r="BB103" s="101">
        <f>'D.1.4.3 - Vytápění'!F35</f>
        <v>0</v>
      </c>
      <c r="BC103" s="101">
        <f>'D.1.4.3 - Vytápění'!F36</f>
        <v>0</v>
      </c>
      <c r="BD103" s="103">
        <f>'D.1.4.3 - Vytápění'!F37</f>
        <v>0</v>
      </c>
      <c r="BT103" s="104" t="s">
        <v>81</v>
      </c>
      <c r="BV103" s="104" t="s">
        <v>75</v>
      </c>
      <c r="BW103" s="104" t="s">
        <v>107</v>
      </c>
      <c r="BX103" s="104" t="s">
        <v>5</v>
      </c>
      <c r="CL103" s="104" t="s">
        <v>1</v>
      </c>
      <c r="CM103" s="104" t="s">
        <v>83</v>
      </c>
    </row>
    <row r="104" spans="1:91" s="7" customFormat="1" ht="16.5" customHeight="1">
      <c r="A104" s="94" t="s">
        <v>77</v>
      </c>
      <c r="B104" s="95"/>
      <c r="C104" s="96"/>
      <c r="D104" s="265" t="s">
        <v>108</v>
      </c>
      <c r="E104" s="265"/>
      <c r="F104" s="265"/>
      <c r="G104" s="265"/>
      <c r="H104" s="265"/>
      <c r="I104" s="97"/>
      <c r="J104" s="265" t="s">
        <v>109</v>
      </c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90">
        <f>'D.1.4.4 - Vzduchotechnika'!J30</f>
        <v>0</v>
      </c>
      <c r="AH104" s="291"/>
      <c r="AI104" s="291"/>
      <c r="AJ104" s="291"/>
      <c r="AK104" s="291"/>
      <c r="AL104" s="291"/>
      <c r="AM104" s="291"/>
      <c r="AN104" s="290">
        <f t="shared" si="0"/>
        <v>0</v>
      </c>
      <c r="AO104" s="291"/>
      <c r="AP104" s="291"/>
      <c r="AQ104" s="98" t="s">
        <v>80</v>
      </c>
      <c r="AR104" s="99"/>
      <c r="AS104" s="100">
        <v>0</v>
      </c>
      <c r="AT104" s="101">
        <f t="shared" si="1"/>
        <v>0</v>
      </c>
      <c r="AU104" s="102">
        <f>'D.1.4.4 - Vzduchotechnika'!P121</f>
        <v>0</v>
      </c>
      <c r="AV104" s="101">
        <f>'D.1.4.4 - Vzduchotechnika'!J33</f>
        <v>0</v>
      </c>
      <c r="AW104" s="101">
        <f>'D.1.4.4 - Vzduchotechnika'!J34</f>
        <v>0</v>
      </c>
      <c r="AX104" s="101">
        <f>'D.1.4.4 - Vzduchotechnika'!J35</f>
        <v>0</v>
      </c>
      <c r="AY104" s="101">
        <f>'D.1.4.4 - Vzduchotechnika'!J36</f>
        <v>0</v>
      </c>
      <c r="AZ104" s="101">
        <f>'D.1.4.4 - Vzduchotechnika'!F33</f>
        <v>0</v>
      </c>
      <c r="BA104" s="101">
        <f>'D.1.4.4 - Vzduchotechnika'!F34</f>
        <v>0</v>
      </c>
      <c r="BB104" s="101">
        <f>'D.1.4.4 - Vzduchotechnika'!F35</f>
        <v>0</v>
      </c>
      <c r="BC104" s="101">
        <f>'D.1.4.4 - Vzduchotechnika'!F36</f>
        <v>0</v>
      </c>
      <c r="BD104" s="103">
        <f>'D.1.4.4 - Vzduchotechnika'!F37</f>
        <v>0</v>
      </c>
      <c r="BT104" s="104" t="s">
        <v>81</v>
      </c>
      <c r="BV104" s="104" t="s">
        <v>75</v>
      </c>
      <c r="BW104" s="104" t="s">
        <v>110</v>
      </c>
      <c r="BX104" s="104" t="s">
        <v>5</v>
      </c>
      <c r="CL104" s="104" t="s">
        <v>1</v>
      </c>
      <c r="CM104" s="104" t="s">
        <v>83</v>
      </c>
    </row>
    <row r="105" spans="1:91" s="7" customFormat="1" ht="16.5" customHeight="1">
      <c r="A105" s="94" t="s">
        <v>77</v>
      </c>
      <c r="B105" s="95"/>
      <c r="C105" s="96"/>
      <c r="D105" s="265" t="s">
        <v>111</v>
      </c>
      <c r="E105" s="265"/>
      <c r="F105" s="265"/>
      <c r="G105" s="265"/>
      <c r="H105" s="265"/>
      <c r="I105" s="97"/>
      <c r="J105" s="265" t="s">
        <v>112</v>
      </c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90">
        <f>'D.1.4.5 - Gastrotechnologie'!J30</f>
        <v>0</v>
      </c>
      <c r="AH105" s="291"/>
      <c r="AI105" s="291"/>
      <c r="AJ105" s="291"/>
      <c r="AK105" s="291"/>
      <c r="AL105" s="291"/>
      <c r="AM105" s="291"/>
      <c r="AN105" s="290">
        <f t="shared" si="0"/>
        <v>0</v>
      </c>
      <c r="AO105" s="291"/>
      <c r="AP105" s="291"/>
      <c r="AQ105" s="98" t="s">
        <v>80</v>
      </c>
      <c r="AR105" s="99"/>
      <c r="AS105" s="100">
        <v>0</v>
      </c>
      <c r="AT105" s="101">
        <f t="shared" si="1"/>
        <v>0</v>
      </c>
      <c r="AU105" s="102">
        <f>'D.1.4.5 - Gastrotechnologie'!P120</f>
        <v>0</v>
      </c>
      <c r="AV105" s="101">
        <f>'D.1.4.5 - Gastrotechnologie'!J33</f>
        <v>0</v>
      </c>
      <c r="AW105" s="101">
        <f>'D.1.4.5 - Gastrotechnologie'!J34</f>
        <v>0</v>
      </c>
      <c r="AX105" s="101">
        <f>'D.1.4.5 - Gastrotechnologie'!J35</f>
        <v>0</v>
      </c>
      <c r="AY105" s="101">
        <f>'D.1.4.5 - Gastrotechnologie'!J36</f>
        <v>0</v>
      </c>
      <c r="AZ105" s="101">
        <f>'D.1.4.5 - Gastrotechnologie'!F33</f>
        <v>0</v>
      </c>
      <c r="BA105" s="101">
        <f>'D.1.4.5 - Gastrotechnologie'!F34</f>
        <v>0</v>
      </c>
      <c r="BB105" s="101">
        <f>'D.1.4.5 - Gastrotechnologie'!F35</f>
        <v>0</v>
      </c>
      <c r="BC105" s="101">
        <f>'D.1.4.5 - Gastrotechnologie'!F36</f>
        <v>0</v>
      </c>
      <c r="BD105" s="103">
        <f>'D.1.4.5 - Gastrotechnologie'!F37</f>
        <v>0</v>
      </c>
      <c r="BT105" s="104" t="s">
        <v>81</v>
      </c>
      <c r="BV105" s="104" t="s">
        <v>75</v>
      </c>
      <c r="BW105" s="104" t="s">
        <v>113</v>
      </c>
      <c r="BX105" s="104" t="s">
        <v>5</v>
      </c>
      <c r="CL105" s="104" t="s">
        <v>1</v>
      </c>
      <c r="CM105" s="104" t="s">
        <v>83</v>
      </c>
    </row>
    <row r="106" spans="1:91" s="7" customFormat="1" ht="16.5" customHeight="1">
      <c r="A106" s="94" t="s">
        <v>77</v>
      </c>
      <c r="B106" s="95"/>
      <c r="C106" s="96"/>
      <c r="D106" s="265" t="s">
        <v>114</v>
      </c>
      <c r="E106" s="265"/>
      <c r="F106" s="265"/>
      <c r="G106" s="265"/>
      <c r="H106" s="265"/>
      <c r="I106" s="97"/>
      <c r="J106" s="265" t="s">
        <v>115</v>
      </c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90">
        <f>'D.1.4.6 - Silnoproud'!J30</f>
        <v>0</v>
      </c>
      <c r="AH106" s="291"/>
      <c r="AI106" s="291"/>
      <c r="AJ106" s="291"/>
      <c r="AK106" s="291"/>
      <c r="AL106" s="291"/>
      <c r="AM106" s="291"/>
      <c r="AN106" s="290">
        <f t="shared" si="0"/>
        <v>0</v>
      </c>
      <c r="AO106" s="291"/>
      <c r="AP106" s="291"/>
      <c r="AQ106" s="98" t="s">
        <v>80</v>
      </c>
      <c r="AR106" s="99"/>
      <c r="AS106" s="100">
        <v>0</v>
      </c>
      <c r="AT106" s="101">
        <f t="shared" si="1"/>
        <v>0</v>
      </c>
      <c r="AU106" s="102">
        <f>'D.1.4.6 - Silnoproud'!P123</f>
        <v>0</v>
      </c>
      <c r="AV106" s="101">
        <f>'D.1.4.6 - Silnoproud'!J33</f>
        <v>0</v>
      </c>
      <c r="AW106" s="101">
        <f>'D.1.4.6 - Silnoproud'!J34</f>
        <v>0</v>
      </c>
      <c r="AX106" s="101">
        <f>'D.1.4.6 - Silnoproud'!J35</f>
        <v>0</v>
      </c>
      <c r="AY106" s="101">
        <f>'D.1.4.6 - Silnoproud'!J36</f>
        <v>0</v>
      </c>
      <c r="AZ106" s="101">
        <f>'D.1.4.6 - Silnoproud'!F33</f>
        <v>0</v>
      </c>
      <c r="BA106" s="101">
        <f>'D.1.4.6 - Silnoproud'!F34</f>
        <v>0</v>
      </c>
      <c r="BB106" s="101">
        <f>'D.1.4.6 - Silnoproud'!F35</f>
        <v>0</v>
      </c>
      <c r="BC106" s="101">
        <f>'D.1.4.6 - Silnoproud'!F36</f>
        <v>0</v>
      </c>
      <c r="BD106" s="103">
        <f>'D.1.4.6 - Silnoproud'!F37</f>
        <v>0</v>
      </c>
      <c r="BT106" s="104" t="s">
        <v>81</v>
      </c>
      <c r="BV106" s="104" t="s">
        <v>75</v>
      </c>
      <c r="BW106" s="104" t="s">
        <v>116</v>
      </c>
      <c r="BX106" s="104" t="s">
        <v>5</v>
      </c>
      <c r="CL106" s="104" t="s">
        <v>1</v>
      </c>
      <c r="CM106" s="104" t="s">
        <v>83</v>
      </c>
    </row>
    <row r="107" spans="1:91" s="7" customFormat="1" ht="24.75" customHeight="1">
      <c r="A107" s="94" t="s">
        <v>77</v>
      </c>
      <c r="B107" s="95"/>
      <c r="C107" s="96"/>
      <c r="D107" s="265" t="s">
        <v>117</v>
      </c>
      <c r="E107" s="265"/>
      <c r="F107" s="265"/>
      <c r="G107" s="265"/>
      <c r="H107" s="265"/>
      <c r="I107" s="97"/>
      <c r="J107" s="265" t="s">
        <v>118</v>
      </c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90">
        <f>'D.1.4.7 CCTV - Slaboproud...'!J30</f>
        <v>0</v>
      </c>
      <c r="AH107" s="291"/>
      <c r="AI107" s="291"/>
      <c r="AJ107" s="291"/>
      <c r="AK107" s="291"/>
      <c r="AL107" s="291"/>
      <c r="AM107" s="291"/>
      <c r="AN107" s="290">
        <f t="shared" si="0"/>
        <v>0</v>
      </c>
      <c r="AO107" s="291"/>
      <c r="AP107" s="291"/>
      <c r="AQ107" s="98" t="s">
        <v>80</v>
      </c>
      <c r="AR107" s="99"/>
      <c r="AS107" s="100">
        <v>0</v>
      </c>
      <c r="AT107" s="101">
        <f t="shared" si="1"/>
        <v>0</v>
      </c>
      <c r="AU107" s="102">
        <f>'D.1.4.7 CCTV - Slaboproud...'!P116</f>
        <v>0</v>
      </c>
      <c r="AV107" s="101">
        <f>'D.1.4.7 CCTV - Slaboproud...'!J33</f>
        <v>0</v>
      </c>
      <c r="AW107" s="101">
        <f>'D.1.4.7 CCTV - Slaboproud...'!J34</f>
        <v>0</v>
      </c>
      <c r="AX107" s="101">
        <f>'D.1.4.7 CCTV - Slaboproud...'!J35</f>
        <v>0</v>
      </c>
      <c r="AY107" s="101">
        <f>'D.1.4.7 CCTV - Slaboproud...'!J36</f>
        <v>0</v>
      </c>
      <c r="AZ107" s="101">
        <f>'D.1.4.7 CCTV - Slaboproud...'!F33</f>
        <v>0</v>
      </c>
      <c r="BA107" s="101">
        <f>'D.1.4.7 CCTV - Slaboproud...'!F34</f>
        <v>0</v>
      </c>
      <c r="BB107" s="101">
        <f>'D.1.4.7 CCTV - Slaboproud...'!F35</f>
        <v>0</v>
      </c>
      <c r="BC107" s="101">
        <f>'D.1.4.7 CCTV - Slaboproud...'!F36</f>
        <v>0</v>
      </c>
      <c r="BD107" s="103">
        <f>'D.1.4.7 CCTV - Slaboproud...'!F37</f>
        <v>0</v>
      </c>
      <c r="BT107" s="104" t="s">
        <v>81</v>
      </c>
      <c r="BV107" s="104" t="s">
        <v>75</v>
      </c>
      <c r="BW107" s="104" t="s">
        <v>119</v>
      </c>
      <c r="BX107" s="104" t="s">
        <v>5</v>
      </c>
      <c r="CL107" s="104" t="s">
        <v>1</v>
      </c>
      <c r="CM107" s="104" t="s">
        <v>83</v>
      </c>
    </row>
    <row r="108" spans="1:91" s="7" customFormat="1" ht="24.75" customHeight="1">
      <c r="A108" s="94" t="s">
        <v>77</v>
      </c>
      <c r="B108" s="95"/>
      <c r="C108" s="96"/>
      <c r="D108" s="265" t="s">
        <v>120</v>
      </c>
      <c r="E108" s="265"/>
      <c r="F108" s="265"/>
      <c r="G108" s="265"/>
      <c r="H108" s="265"/>
      <c r="I108" s="97"/>
      <c r="J108" s="265" t="s">
        <v>121</v>
      </c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90">
        <f>'D.1.4.7 DAT - Slaboproud ...'!J30</f>
        <v>0</v>
      </c>
      <c r="AH108" s="291"/>
      <c r="AI108" s="291"/>
      <c r="AJ108" s="291"/>
      <c r="AK108" s="291"/>
      <c r="AL108" s="291"/>
      <c r="AM108" s="291"/>
      <c r="AN108" s="290">
        <f t="shared" si="0"/>
        <v>0</v>
      </c>
      <c r="AO108" s="291"/>
      <c r="AP108" s="291"/>
      <c r="AQ108" s="98" t="s">
        <v>80</v>
      </c>
      <c r="AR108" s="99"/>
      <c r="AS108" s="100">
        <v>0</v>
      </c>
      <c r="AT108" s="101">
        <f t="shared" si="1"/>
        <v>0</v>
      </c>
      <c r="AU108" s="102">
        <f>'D.1.4.7 DAT - Slaboproud ...'!P116</f>
        <v>0</v>
      </c>
      <c r="AV108" s="101">
        <f>'D.1.4.7 DAT - Slaboproud ...'!J33</f>
        <v>0</v>
      </c>
      <c r="AW108" s="101">
        <f>'D.1.4.7 DAT - Slaboproud ...'!J34</f>
        <v>0</v>
      </c>
      <c r="AX108" s="101">
        <f>'D.1.4.7 DAT - Slaboproud ...'!J35</f>
        <v>0</v>
      </c>
      <c r="AY108" s="101">
        <f>'D.1.4.7 DAT - Slaboproud ...'!J36</f>
        <v>0</v>
      </c>
      <c r="AZ108" s="101">
        <f>'D.1.4.7 DAT - Slaboproud ...'!F33</f>
        <v>0</v>
      </c>
      <c r="BA108" s="101">
        <f>'D.1.4.7 DAT - Slaboproud ...'!F34</f>
        <v>0</v>
      </c>
      <c r="BB108" s="101">
        <f>'D.1.4.7 DAT - Slaboproud ...'!F35</f>
        <v>0</v>
      </c>
      <c r="BC108" s="101">
        <f>'D.1.4.7 DAT - Slaboproud ...'!F36</f>
        <v>0</v>
      </c>
      <c r="BD108" s="103">
        <f>'D.1.4.7 DAT - Slaboproud ...'!F37</f>
        <v>0</v>
      </c>
      <c r="BT108" s="104" t="s">
        <v>81</v>
      </c>
      <c r="BV108" s="104" t="s">
        <v>75</v>
      </c>
      <c r="BW108" s="104" t="s">
        <v>122</v>
      </c>
      <c r="BX108" s="104" t="s">
        <v>5</v>
      </c>
      <c r="CL108" s="104" t="s">
        <v>1</v>
      </c>
      <c r="CM108" s="104" t="s">
        <v>83</v>
      </c>
    </row>
    <row r="109" spans="1:91" s="7" customFormat="1" ht="24.75" customHeight="1">
      <c r="A109" s="94" t="s">
        <v>77</v>
      </c>
      <c r="B109" s="95"/>
      <c r="C109" s="96"/>
      <c r="D109" s="265" t="s">
        <v>123</v>
      </c>
      <c r="E109" s="265"/>
      <c r="F109" s="265"/>
      <c r="G109" s="265"/>
      <c r="H109" s="265"/>
      <c r="I109" s="97"/>
      <c r="J109" s="265" t="s">
        <v>124</v>
      </c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90">
        <f>'D.1.4.7 EZS - Slaboproud ...'!J30</f>
        <v>0</v>
      </c>
      <c r="AH109" s="291"/>
      <c r="AI109" s="291"/>
      <c r="AJ109" s="291"/>
      <c r="AK109" s="291"/>
      <c r="AL109" s="291"/>
      <c r="AM109" s="291"/>
      <c r="AN109" s="290">
        <f t="shared" si="0"/>
        <v>0</v>
      </c>
      <c r="AO109" s="291"/>
      <c r="AP109" s="291"/>
      <c r="AQ109" s="98" t="s">
        <v>80</v>
      </c>
      <c r="AR109" s="99"/>
      <c r="AS109" s="100">
        <v>0</v>
      </c>
      <c r="AT109" s="101">
        <f t="shared" si="1"/>
        <v>0</v>
      </c>
      <c r="AU109" s="102">
        <f>'D.1.4.7 EZS - Slaboproud ...'!P116</f>
        <v>0</v>
      </c>
      <c r="AV109" s="101">
        <f>'D.1.4.7 EZS - Slaboproud ...'!J33</f>
        <v>0</v>
      </c>
      <c r="AW109" s="101">
        <f>'D.1.4.7 EZS - Slaboproud ...'!J34</f>
        <v>0</v>
      </c>
      <c r="AX109" s="101">
        <f>'D.1.4.7 EZS - Slaboproud ...'!J35</f>
        <v>0</v>
      </c>
      <c r="AY109" s="101">
        <f>'D.1.4.7 EZS - Slaboproud ...'!J36</f>
        <v>0</v>
      </c>
      <c r="AZ109" s="101">
        <f>'D.1.4.7 EZS - Slaboproud ...'!F33</f>
        <v>0</v>
      </c>
      <c r="BA109" s="101">
        <f>'D.1.4.7 EZS - Slaboproud ...'!F34</f>
        <v>0</v>
      </c>
      <c r="BB109" s="101">
        <f>'D.1.4.7 EZS - Slaboproud ...'!F35</f>
        <v>0</v>
      </c>
      <c r="BC109" s="101">
        <f>'D.1.4.7 EZS - Slaboproud ...'!F36</f>
        <v>0</v>
      </c>
      <c r="BD109" s="103">
        <f>'D.1.4.7 EZS - Slaboproud ...'!F37</f>
        <v>0</v>
      </c>
      <c r="BT109" s="104" t="s">
        <v>81</v>
      </c>
      <c r="BV109" s="104" t="s">
        <v>75</v>
      </c>
      <c r="BW109" s="104" t="s">
        <v>125</v>
      </c>
      <c r="BX109" s="104" t="s">
        <v>5</v>
      </c>
      <c r="CL109" s="104" t="s">
        <v>1</v>
      </c>
      <c r="CM109" s="104" t="s">
        <v>83</v>
      </c>
    </row>
    <row r="110" spans="1:91" s="7" customFormat="1" ht="24.75" customHeight="1">
      <c r="A110" s="94" t="s">
        <v>77</v>
      </c>
      <c r="B110" s="95"/>
      <c r="C110" s="96"/>
      <c r="D110" s="265" t="s">
        <v>126</v>
      </c>
      <c r="E110" s="265"/>
      <c r="F110" s="265"/>
      <c r="G110" s="265"/>
      <c r="H110" s="265"/>
      <c r="I110" s="97"/>
      <c r="J110" s="265" t="s">
        <v>127</v>
      </c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90">
        <f>'D.1.4.7. VoIP - Slaboprou...'!J30</f>
        <v>0</v>
      </c>
      <c r="AH110" s="291"/>
      <c r="AI110" s="291"/>
      <c r="AJ110" s="291"/>
      <c r="AK110" s="291"/>
      <c r="AL110" s="291"/>
      <c r="AM110" s="291"/>
      <c r="AN110" s="290">
        <f t="shared" si="0"/>
        <v>0</v>
      </c>
      <c r="AO110" s="291"/>
      <c r="AP110" s="291"/>
      <c r="AQ110" s="98" t="s">
        <v>80</v>
      </c>
      <c r="AR110" s="99"/>
      <c r="AS110" s="105">
        <v>0</v>
      </c>
      <c r="AT110" s="106">
        <f t="shared" si="1"/>
        <v>0</v>
      </c>
      <c r="AU110" s="107">
        <f>'D.1.4.7. VoIP - Slaboprou...'!P116</f>
        <v>0</v>
      </c>
      <c r="AV110" s="106">
        <f>'D.1.4.7. VoIP - Slaboprou...'!J33</f>
        <v>0</v>
      </c>
      <c r="AW110" s="106">
        <f>'D.1.4.7. VoIP - Slaboprou...'!J34</f>
        <v>0</v>
      </c>
      <c r="AX110" s="106">
        <f>'D.1.4.7. VoIP - Slaboprou...'!J35</f>
        <v>0</v>
      </c>
      <c r="AY110" s="106">
        <f>'D.1.4.7. VoIP - Slaboprou...'!J36</f>
        <v>0</v>
      </c>
      <c r="AZ110" s="106">
        <f>'D.1.4.7. VoIP - Slaboprou...'!F33</f>
        <v>0</v>
      </c>
      <c r="BA110" s="106">
        <f>'D.1.4.7. VoIP - Slaboprou...'!F34</f>
        <v>0</v>
      </c>
      <c r="BB110" s="106">
        <f>'D.1.4.7. VoIP - Slaboprou...'!F35</f>
        <v>0</v>
      </c>
      <c r="BC110" s="106">
        <f>'D.1.4.7. VoIP - Slaboprou...'!F36</f>
        <v>0</v>
      </c>
      <c r="BD110" s="108">
        <f>'D.1.4.7. VoIP - Slaboprou...'!F37</f>
        <v>0</v>
      </c>
      <c r="BT110" s="104" t="s">
        <v>81</v>
      </c>
      <c r="BV110" s="104" t="s">
        <v>75</v>
      </c>
      <c r="BW110" s="104" t="s">
        <v>128</v>
      </c>
      <c r="BX110" s="104" t="s">
        <v>5</v>
      </c>
      <c r="CL110" s="104" t="s">
        <v>1</v>
      </c>
      <c r="CM110" s="104" t="s">
        <v>83</v>
      </c>
    </row>
    <row r="111" spans="1:91" s="2" customFormat="1" ht="30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40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  <row r="112" spans="1:91" s="2" customFormat="1" ht="7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40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</row>
  </sheetData>
  <sheetProtection algorithmName="SHA-512" hashValue="KtBfouKw2RVRWlU2YVd9sis3wuLRha4EhPYmjPYWALkWXwQmgbK+GZ/2/rX9QCuEQVNxYVdxJvar4ImBZRBCng==" saltValue="Q+x6qIN/2BmB2llgEtBwM3E/41grUiELuMdIq6nsgtaDtjTPkVK9fyVwLu89crpFf51+2YaX3BhX0uZFUb8cIw==" spinCount="100000" sheet="1" objects="1" scenarios="1" formatColumns="0" formatRows="0"/>
  <mergeCells count="102"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N92:AP92"/>
    <mergeCell ref="D109:H109"/>
    <mergeCell ref="J109:AF109"/>
    <mergeCell ref="D110:H110"/>
    <mergeCell ref="J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AN104:AP104"/>
    <mergeCell ref="AN102:AP102"/>
    <mergeCell ref="AN101:AP101"/>
    <mergeCell ref="AN96:AP96"/>
    <mergeCell ref="AN100:AP100"/>
    <mergeCell ref="AN98:AP98"/>
    <mergeCell ref="AN99:AP99"/>
    <mergeCell ref="AN95:AP95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</mergeCells>
  <hyperlinks>
    <hyperlink ref="A95" location="'1-SO01A - Stavební úpravy MŠ'!C2" display="/" xr:uid="{00000000-0004-0000-0000-000000000000}"/>
    <hyperlink ref="A96" location="'1-SO01A-1 - Stavební úpra...'!C2" display="/" xr:uid="{00000000-0004-0000-0000-000001000000}"/>
    <hyperlink ref="A97" location="'1-SO01B - Přístavba mateř...'!C2" display="/" xr:uid="{00000000-0004-0000-0000-000002000000}"/>
    <hyperlink ref="A98" location="'1-SO02 - Dvůr MŠ'!C2" display="/" xr:uid="{00000000-0004-0000-0000-000003000000}"/>
    <hyperlink ref="A99" location="'1-SO03 - Parkovací stání ...'!C2" display="/" xr:uid="{00000000-0004-0000-0000-000004000000}"/>
    <hyperlink ref="A100" location="'1-SO04 - Terénní úpravy'!C2" display="/" xr:uid="{00000000-0004-0000-0000-000005000000}"/>
    <hyperlink ref="A101" location="'D.1.4.1 - Zdravotně-techn...'!C2" display="/" xr:uid="{00000000-0004-0000-0000-000006000000}"/>
    <hyperlink ref="A102" location="'D.1.4.2 - Plynová zařízení'!C2" display="/" xr:uid="{00000000-0004-0000-0000-000007000000}"/>
    <hyperlink ref="A103" location="'D.1.4.3 - Vytápění'!C2" display="/" xr:uid="{00000000-0004-0000-0000-000008000000}"/>
    <hyperlink ref="A104" location="'D.1.4.4 - Vzduchotechnika'!C2" display="/" xr:uid="{00000000-0004-0000-0000-000009000000}"/>
    <hyperlink ref="A105" location="'D.1.4.5 - Gastrotechnologie'!C2" display="/" xr:uid="{00000000-0004-0000-0000-00000A000000}"/>
    <hyperlink ref="A106" location="'D.1.4.6 - Silnoproud'!C2" display="/" xr:uid="{00000000-0004-0000-0000-00000B000000}"/>
    <hyperlink ref="A107" location="'D.1.4.7 CCTV - Slaboproud...'!C2" display="/" xr:uid="{00000000-0004-0000-0000-00000C000000}"/>
    <hyperlink ref="A108" location="'D.1.4.7 DAT - Slaboproud ...'!C2" display="/" xr:uid="{00000000-0004-0000-0000-00000D000000}"/>
    <hyperlink ref="A109" location="'D.1.4.7 EZS - Slaboproud ...'!C2" display="/" xr:uid="{00000000-0004-0000-0000-00000E000000}"/>
    <hyperlink ref="A110" location="'D.1.4.7. VoIP - Slaboprou...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27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107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4668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ROUND(J127,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ROUND((SUM(BE127:BE271)),  2)</f>
        <v>0</v>
      </c>
      <c r="G33" s="35"/>
      <c r="H33" s="35"/>
      <c r="I33" s="125">
        <v>0.21</v>
      </c>
      <c r="J33" s="124">
        <f>ROUND(((SUM(BE127:BE271))*I33),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ROUND((SUM(BF127:BF271)),  2)</f>
        <v>0</v>
      </c>
      <c r="G34" s="35"/>
      <c r="H34" s="35"/>
      <c r="I34" s="125">
        <v>0.15</v>
      </c>
      <c r="J34" s="124">
        <f>ROUND(((SUM(BF127:BF271))*I34),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ROUND((SUM(BG127:BG271)),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ROUND((SUM(BH127:BH271)),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ROUND((SUM(BI127:BI271)),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D.1.4.3 - Vytápění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J127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1221</v>
      </c>
      <c r="E97" s="151"/>
      <c r="F97" s="151"/>
      <c r="G97" s="151"/>
      <c r="H97" s="151"/>
      <c r="I97" s="151"/>
      <c r="J97" s="152">
        <f>J128</f>
        <v>0</v>
      </c>
      <c r="K97" s="149"/>
      <c r="L97" s="153"/>
    </row>
    <row r="98" spans="1:31" s="9" customFormat="1" ht="25" customHeight="1">
      <c r="B98" s="148"/>
      <c r="C98" s="149"/>
      <c r="D98" s="150" t="s">
        <v>4669</v>
      </c>
      <c r="E98" s="151"/>
      <c r="F98" s="151"/>
      <c r="G98" s="151"/>
      <c r="H98" s="151"/>
      <c r="I98" s="151"/>
      <c r="J98" s="152">
        <f>J142</f>
        <v>0</v>
      </c>
      <c r="K98" s="149"/>
      <c r="L98" s="153"/>
    </row>
    <row r="99" spans="1:31" s="9" customFormat="1" ht="25" customHeight="1">
      <c r="B99" s="148"/>
      <c r="C99" s="149"/>
      <c r="D99" s="150" t="s">
        <v>4670</v>
      </c>
      <c r="E99" s="151"/>
      <c r="F99" s="151"/>
      <c r="G99" s="151"/>
      <c r="H99" s="151"/>
      <c r="I99" s="151"/>
      <c r="J99" s="152">
        <f>J155</f>
        <v>0</v>
      </c>
      <c r="K99" s="149"/>
      <c r="L99" s="153"/>
    </row>
    <row r="100" spans="1:31" s="9" customFormat="1" ht="25" customHeight="1">
      <c r="B100" s="148"/>
      <c r="C100" s="149"/>
      <c r="D100" s="150" t="s">
        <v>4671</v>
      </c>
      <c r="E100" s="151"/>
      <c r="F100" s="151"/>
      <c r="G100" s="151"/>
      <c r="H100" s="151"/>
      <c r="I100" s="151"/>
      <c r="J100" s="152">
        <f>J173</f>
        <v>0</v>
      </c>
      <c r="K100" s="149"/>
      <c r="L100" s="153"/>
    </row>
    <row r="101" spans="1:31" s="9" customFormat="1" ht="25" customHeight="1">
      <c r="B101" s="148"/>
      <c r="C101" s="149"/>
      <c r="D101" s="150" t="s">
        <v>4672</v>
      </c>
      <c r="E101" s="151"/>
      <c r="F101" s="151"/>
      <c r="G101" s="151"/>
      <c r="H101" s="151"/>
      <c r="I101" s="151"/>
      <c r="J101" s="152">
        <f>J187</f>
        <v>0</v>
      </c>
      <c r="K101" s="149"/>
      <c r="L101" s="153"/>
    </row>
    <row r="102" spans="1:31" s="9" customFormat="1" ht="25" customHeight="1">
      <c r="B102" s="148"/>
      <c r="C102" s="149"/>
      <c r="D102" s="150" t="s">
        <v>4673</v>
      </c>
      <c r="E102" s="151"/>
      <c r="F102" s="151"/>
      <c r="G102" s="151"/>
      <c r="H102" s="151"/>
      <c r="I102" s="151"/>
      <c r="J102" s="152">
        <f>J221</f>
        <v>0</v>
      </c>
      <c r="K102" s="149"/>
      <c r="L102" s="153"/>
    </row>
    <row r="103" spans="1:31" s="9" customFormat="1" ht="25" customHeight="1">
      <c r="B103" s="148"/>
      <c r="C103" s="149"/>
      <c r="D103" s="150" t="s">
        <v>4674</v>
      </c>
      <c r="E103" s="151"/>
      <c r="F103" s="151"/>
      <c r="G103" s="151"/>
      <c r="H103" s="151"/>
      <c r="I103" s="151"/>
      <c r="J103" s="152">
        <f>J233</f>
        <v>0</v>
      </c>
      <c r="K103" s="149"/>
      <c r="L103" s="153"/>
    </row>
    <row r="104" spans="1:31" s="9" customFormat="1" ht="25" customHeight="1">
      <c r="B104" s="148"/>
      <c r="C104" s="149"/>
      <c r="D104" s="150" t="s">
        <v>1233</v>
      </c>
      <c r="E104" s="151"/>
      <c r="F104" s="151"/>
      <c r="G104" s="151"/>
      <c r="H104" s="151"/>
      <c r="I104" s="151"/>
      <c r="J104" s="152">
        <f>J248</f>
        <v>0</v>
      </c>
      <c r="K104" s="149"/>
      <c r="L104" s="153"/>
    </row>
    <row r="105" spans="1:31" s="9" customFormat="1" ht="25" customHeight="1">
      <c r="B105" s="148"/>
      <c r="C105" s="149"/>
      <c r="D105" s="150" t="s">
        <v>4675</v>
      </c>
      <c r="E105" s="151"/>
      <c r="F105" s="151"/>
      <c r="G105" s="151"/>
      <c r="H105" s="151"/>
      <c r="I105" s="151"/>
      <c r="J105" s="152">
        <f>J256</f>
        <v>0</v>
      </c>
      <c r="K105" s="149"/>
      <c r="L105" s="153"/>
    </row>
    <row r="106" spans="1:31" s="9" customFormat="1" ht="25" customHeight="1">
      <c r="B106" s="148"/>
      <c r="C106" s="149"/>
      <c r="D106" s="150" t="s">
        <v>4676</v>
      </c>
      <c r="E106" s="151"/>
      <c r="F106" s="151"/>
      <c r="G106" s="151"/>
      <c r="H106" s="151"/>
      <c r="I106" s="151"/>
      <c r="J106" s="152">
        <f>J259</f>
        <v>0</v>
      </c>
      <c r="K106" s="149"/>
      <c r="L106" s="153"/>
    </row>
    <row r="107" spans="1:31" s="9" customFormat="1" ht="25" customHeight="1">
      <c r="B107" s="148"/>
      <c r="C107" s="149"/>
      <c r="D107" s="150" t="s">
        <v>4677</v>
      </c>
      <c r="E107" s="151"/>
      <c r="F107" s="151"/>
      <c r="G107" s="151"/>
      <c r="H107" s="151"/>
      <c r="I107" s="151"/>
      <c r="J107" s="152">
        <f>J261</f>
        <v>0</v>
      </c>
      <c r="K107" s="149"/>
      <c r="L107" s="153"/>
    </row>
    <row r="108" spans="1:31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7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5" customHeight="1">
      <c r="A114" s="35"/>
      <c r="B114" s="36"/>
      <c r="C114" s="24" t="s">
        <v>159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7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7"/>
      <c r="D117" s="37"/>
      <c r="E117" s="311" t="str">
        <f>E7</f>
        <v>Rekonstrukce a přístavba MŠ Blučina</v>
      </c>
      <c r="F117" s="312"/>
      <c r="G117" s="312"/>
      <c r="H117" s="31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130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267" t="str">
        <f>E9</f>
        <v>D.1.4.3 - Vytápění</v>
      </c>
      <c r="F119" s="313"/>
      <c r="G119" s="313"/>
      <c r="H119" s="313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7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20</v>
      </c>
      <c r="D121" s="37"/>
      <c r="E121" s="37"/>
      <c r="F121" s="28" t="str">
        <f>F12</f>
        <v xml:space="preserve"> </v>
      </c>
      <c r="G121" s="37"/>
      <c r="H121" s="37"/>
      <c r="I121" s="30" t="s">
        <v>22</v>
      </c>
      <c r="J121" s="67" t="str">
        <f>IF(J12="","",J12)</f>
        <v>26. 5. 2021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7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5" customHeight="1">
      <c r="A123" s="35"/>
      <c r="B123" s="36"/>
      <c r="C123" s="30" t="s">
        <v>24</v>
      </c>
      <c r="D123" s="37"/>
      <c r="E123" s="37"/>
      <c r="F123" s="28" t="str">
        <f>E15</f>
        <v xml:space="preserve"> </v>
      </c>
      <c r="G123" s="37"/>
      <c r="H123" s="37"/>
      <c r="I123" s="30" t="s">
        <v>29</v>
      </c>
      <c r="J123" s="33" t="str">
        <f>E21</f>
        <v xml:space="preserve"> 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5" customHeight="1">
      <c r="A124" s="35"/>
      <c r="B124" s="36"/>
      <c r="C124" s="30" t="s">
        <v>27</v>
      </c>
      <c r="D124" s="37"/>
      <c r="E124" s="37"/>
      <c r="F124" s="28" t="str">
        <f>IF(E18="","",E18)</f>
        <v>Vyplň údaj</v>
      </c>
      <c r="G124" s="37"/>
      <c r="H124" s="37"/>
      <c r="I124" s="30" t="s">
        <v>31</v>
      </c>
      <c r="J124" s="33" t="str">
        <f>E24</f>
        <v xml:space="preserve"> 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2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0" customFormat="1" ht="29.25" customHeight="1">
      <c r="A126" s="154"/>
      <c r="B126" s="155"/>
      <c r="C126" s="156" t="s">
        <v>160</v>
      </c>
      <c r="D126" s="157" t="s">
        <v>58</v>
      </c>
      <c r="E126" s="157" t="s">
        <v>54</v>
      </c>
      <c r="F126" s="157" t="s">
        <v>55</v>
      </c>
      <c r="G126" s="157" t="s">
        <v>161</v>
      </c>
      <c r="H126" s="157" t="s">
        <v>162</v>
      </c>
      <c r="I126" s="157" t="s">
        <v>163</v>
      </c>
      <c r="J126" s="158" t="s">
        <v>134</v>
      </c>
      <c r="K126" s="159" t="s">
        <v>164</v>
      </c>
      <c r="L126" s="160"/>
      <c r="M126" s="76" t="s">
        <v>1</v>
      </c>
      <c r="N126" s="77" t="s">
        <v>37</v>
      </c>
      <c r="O126" s="77" t="s">
        <v>165</v>
      </c>
      <c r="P126" s="77" t="s">
        <v>166</v>
      </c>
      <c r="Q126" s="77" t="s">
        <v>167</v>
      </c>
      <c r="R126" s="77" t="s">
        <v>168</v>
      </c>
      <c r="S126" s="77" t="s">
        <v>169</v>
      </c>
      <c r="T126" s="78" t="s">
        <v>170</v>
      </c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</row>
    <row r="127" spans="1:63" s="2" customFormat="1" ht="22.75" customHeight="1">
      <c r="A127" s="35"/>
      <c r="B127" s="36"/>
      <c r="C127" s="83" t="s">
        <v>171</v>
      </c>
      <c r="D127" s="37"/>
      <c r="E127" s="37"/>
      <c r="F127" s="37"/>
      <c r="G127" s="37"/>
      <c r="H127" s="37"/>
      <c r="I127" s="37"/>
      <c r="J127" s="161">
        <f>BK127</f>
        <v>0</v>
      </c>
      <c r="K127" s="37"/>
      <c r="L127" s="40"/>
      <c r="M127" s="79"/>
      <c r="N127" s="162"/>
      <c r="O127" s="80"/>
      <c r="P127" s="163">
        <f>P128+P142+P155+P173+P187+P221+P233+P248+P256+P259+P261</f>
        <v>0</v>
      </c>
      <c r="Q127" s="80"/>
      <c r="R127" s="163">
        <f>R128+R142+R155+R173+R187+R221+R233+R248+R256+R259+R261</f>
        <v>0</v>
      </c>
      <c r="S127" s="80"/>
      <c r="T127" s="164">
        <f>T128+T142+T155+T173+T187+T221+T233+T248+T256+T259+T261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72</v>
      </c>
      <c r="AU127" s="18" t="s">
        <v>136</v>
      </c>
      <c r="BK127" s="165">
        <f>BK128+BK142+BK155+BK173+BK187+BK221+BK233+BK248+BK256+BK259+BK261</f>
        <v>0</v>
      </c>
    </row>
    <row r="128" spans="1:63" s="11" customFormat="1" ht="26" customHeight="1">
      <c r="B128" s="166"/>
      <c r="C128" s="167"/>
      <c r="D128" s="168" t="s">
        <v>72</v>
      </c>
      <c r="E128" s="169" t="s">
        <v>1488</v>
      </c>
      <c r="F128" s="169" t="s">
        <v>1489</v>
      </c>
      <c r="G128" s="167"/>
      <c r="H128" s="167"/>
      <c r="I128" s="170"/>
      <c r="J128" s="171">
        <f>BK128</f>
        <v>0</v>
      </c>
      <c r="K128" s="167"/>
      <c r="L128" s="172"/>
      <c r="M128" s="173"/>
      <c r="N128" s="174"/>
      <c r="O128" s="174"/>
      <c r="P128" s="175">
        <f>SUM(P129:P141)</f>
        <v>0</v>
      </c>
      <c r="Q128" s="174"/>
      <c r="R128" s="175">
        <f>SUM(R129:R141)</f>
        <v>0</v>
      </c>
      <c r="S128" s="174"/>
      <c r="T128" s="176">
        <f>SUM(T129:T141)</f>
        <v>0</v>
      </c>
      <c r="AR128" s="177" t="s">
        <v>83</v>
      </c>
      <c r="AT128" s="178" t="s">
        <v>72</v>
      </c>
      <c r="AU128" s="178" t="s">
        <v>73</v>
      </c>
      <c r="AY128" s="177" t="s">
        <v>174</v>
      </c>
      <c r="BK128" s="179">
        <f>SUM(BK129:BK141)</f>
        <v>0</v>
      </c>
    </row>
    <row r="129" spans="1:65" s="2" customFormat="1" ht="33" customHeight="1">
      <c r="A129" s="35"/>
      <c r="B129" s="36"/>
      <c r="C129" s="180" t="s">
        <v>81</v>
      </c>
      <c r="D129" s="180" t="s">
        <v>175</v>
      </c>
      <c r="E129" s="181" t="s">
        <v>4678</v>
      </c>
      <c r="F129" s="182" t="s">
        <v>4679</v>
      </c>
      <c r="G129" s="183" t="s">
        <v>444</v>
      </c>
      <c r="H129" s="184">
        <v>154.69999999999999</v>
      </c>
      <c r="I129" s="185"/>
      <c r="J129" s="186">
        <f t="shared" ref="J129:J141" si="0">ROUND(I129*H129,2)</f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ref="P129:P141" si="1">O129*H129</f>
        <v>0</v>
      </c>
      <c r="Q129" s="190">
        <v>0</v>
      </c>
      <c r="R129" s="190">
        <f t="shared" ref="R129:R141" si="2">Q129*H129</f>
        <v>0</v>
      </c>
      <c r="S129" s="190">
        <v>0</v>
      </c>
      <c r="T129" s="191">
        <f t="shared" ref="T129:T141" si="3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286</v>
      </c>
      <c r="AT129" s="192" t="s">
        <v>175</v>
      </c>
      <c r="AU129" s="192" t="s">
        <v>81</v>
      </c>
      <c r="AY129" s="18" t="s">
        <v>174</v>
      </c>
      <c r="BE129" s="193">
        <f t="shared" ref="BE129:BE141" si="4">IF(N129="základní",J129,0)</f>
        <v>0</v>
      </c>
      <c r="BF129" s="193">
        <f t="shared" ref="BF129:BF141" si="5">IF(N129="snížená",J129,0)</f>
        <v>0</v>
      </c>
      <c r="BG129" s="193">
        <f t="shared" ref="BG129:BG141" si="6">IF(N129="zákl. přenesená",J129,0)</f>
        <v>0</v>
      </c>
      <c r="BH129" s="193">
        <f t="shared" ref="BH129:BH141" si="7">IF(N129="sníž. přenesená",J129,0)</f>
        <v>0</v>
      </c>
      <c r="BI129" s="193">
        <f t="shared" ref="BI129:BI141" si="8">IF(N129="nulová",J129,0)</f>
        <v>0</v>
      </c>
      <c r="BJ129" s="18" t="s">
        <v>81</v>
      </c>
      <c r="BK129" s="193">
        <f t="shared" ref="BK129:BK141" si="9">ROUND(I129*H129,2)</f>
        <v>0</v>
      </c>
      <c r="BL129" s="18" t="s">
        <v>286</v>
      </c>
      <c r="BM129" s="192" t="s">
        <v>4680</v>
      </c>
    </row>
    <row r="130" spans="1:65" s="2" customFormat="1" ht="33" customHeight="1">
      <c r="A130" s="35"/>
      <c r="B130" s="36"/>
      <c r="C130" s="180" t="s">
        <v>83</v>
      </c>
      <c r="D130" s="180" t="s">
        <v>175</v>
      </c>
      <c r="E130" s="181" t="s">
        <v>4681</v>
      </c>
      <c r="F130" s="182" t="s">
        <v>4682</v>
      </c>
      <c r="G130" s="183" t="s">
        <v>444</v>
      </c>
      <c r="H130" s="184">
        <v>66.3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286</v>
      </c>
      <c r="AT130" s="192" t="s">
        <v>175</v>
      </c>
      <c r="AU130" s="192" t="s">
        <v>81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286</v>
      </c>
      <c r="BM130" s="192" t="s">
        <v>4683</v>
      </c>
    </row>
    <row r="131" spans="1:65" s="2" customFormat="1" ht="33" customHeight="1">
      <c r="A131" s="35"/>
      <c r="B131" s="36"/>
      <c r="C131" s="180" t="s">
        <v>204</v>
      </c>
      <c r="D131" s="180" t="s">
        <v>175</v>
      </c>
      <c r="E131" s="181" t="s">
        <v>4684</v>
      </c>
      <c r="F131" s="182" t="s">
        <v>4685</v>
      </c>
      <c r="G131" s="183" t="s">
        <v>444</v>
      </c>
      <c r="H131" s="184">
        <v>55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286</v>
      </c>
      <c r="AT131" s="192" t="s">
        <v>175</v>
      </c>
      <c r="AU131" s="192" t="s">
        <v>81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286</v>
      </c>
      <c r="BM131" s="192" t="s">
        <v>4686</v>
      </c>
    </row>
    <row r="132" spans="1:65" s="2" customFormat="1" ht="33" customHeight="1">
      <c r="A132" s="35"/>
      <c r="B132" s="36"/>
      <c r="C132" s="180" t="s">
        <v>179</v>
      </c>
      <c r="D132" s="180" t="s">
        <v>175</v>
      </c>
      <c r="E132" s="181" t="s">
        <v>4687</v>
      </c>
      <c r="F132" s="182" t="s">
        <v>4688</v>
      </c>
      <c r="G132" s="183" t="s">
        <v>444</v>
      </c>
      <c r="H132" s="184">
        <v>7</v>
      </c>
      <c r="I132" s="185"/>
      <c r="J132" s="186">
        <f t="shared" si="0"/>
        <v>0</v>
      </c>
      <c r="K132" s="187"/>
      <c r="L132" s="40"/>
      <c r="M132" s="188" t="s">
        <v>1</v>
      </c>
      <c r="N132" s="189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286</v>
      </c>
      <c r="AT132" s="192" t="s">
        <v>175</v>
      </c>
      <c r="AU132" s="192" t="s">
        <v>81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286</v>
      </c>
      <c r="BM132" s="192" t="s">
        <v>4689</v>
      </c>
    </row>
    <row r="133" spans="1:65" s="2" customFormat="1" ht="33" customHeight="1">
      <c r="A133" s="35"/>
      <c r="B133" s="36"/>
      <c r="C133" s="180" t="s">
        <v>214</v>
      </c>
      <c r="D133" s="180" t="s">
        <v>175</v>
      </c>
      <c r="E133" s="181" t="s">
        <v>4690</v>
      </c>
      <c r="F133" s="182" t="s">
        <v>4691</v>
      </c>
      <c r="G133" s="183" t="s">
        <v>444</v>
      </c>
      <c r="H133" s="184">
        <v>40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286</v>
      </c>
      <c r="AT133" s="192" t="s">
        <v>175</v>
      </c>
      <c r="AU133" s="192" t="s">
        <v>81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286</v>
      </c>
      <c r="BM133" s="192" t="s">
        <v>4692</v>
      </c>
    </row>
    <row r="134" spans="1:65" s="2" customFormat="1" ht="33" customHeight="1">
      <c r="A134" s="35"/>
      <c r="B134" s="36"/>
      <c r="C134" s="180" t="s">
        <v>219</v>
      </c>
      <c r="D134" s="180" t="s">
        <v>175</v>
      </c>
      <c r="E134" s="181" t="s">
        <v>4693</v>
      </c>
      <c r="F134" s="182" t="s">
        <v>4694</v>
      </c>
      <c r="G134" s="183" t="s">
        <v>444</v>
      </c>
      <c r="H134" s="184">
        <v>11</v>
      </c>
      <c r="I134" s="185"/>
      <c r="J134" s="186">
        <f t="shared" si="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286</v>
      </c>
      <c r="AT134" s="192" t="s">
        <v>175</v>
      </c>
      <c r="AU134" s="192" t="s">
        <v>81</v>
      </c>
      <c r="AY134" s="18" t="s">
        <v>174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8" t="s">
        <v>81</v>
      </c>
      <c r="BK134" s="193">
        <f t="shared" si="9"/>
        <v>0</v>
      </c>
      <c r="BL134" s="18" t="s">
        <v>286</v>
      </c>
      <c r="BM134" s="192" t="s">
        <v>4695</v>
      </c>
    </row>
    <row r="135" spans="1:65" s="2" customFormat="1" ht="24.25" customHeight="1">
      <c r="A135" s="35"/>
      <c r="B135" s="36"/>
      <c r="C135" s="180" t="s">
        <v>223</v>
      </c>
      <c r="D135" s="180" t="s">
        <v>175</v>
      </c>
      <c r="E135" s="181" t="s">
        <v>4696</v>
      </c>
      <c r="F135" s="182" t="s">
        <v>4697</v>
      </c>
      <c r="G135" s="183" t="s">
        <v>705</v>
      </c>
      <c r="H135" s="249"/>
      <c r="I135" s="185"/>
      <c r="J135" s="186">
        <f t="shared" si="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286</v>
      </c>
      <c r="AT135" s="192" t="s">
        <v>175</v>
      </c>
      <c r="AU135" s="192" t="s">
        <v>81</v>
      </c>
      <c r="AY135" s="18" t="s">
        <v>174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8" t="s">
        <v>81</v>
      </c>
      <c r="BK135" s="193">
        <f t="shared" si="9"/>
        <v>0</v>
      </c>
      <c r="BL135" s="18" t="s">
        <v>286</v>
      </c>
      <c r="BM135" s="192" t="s">
        <v>4698</v>
      </c>
    </row>
    <row r="136" spans="1:65" s="2" customFormat="1" ht="33" customHeight="1">
      <c r="A136" s="35"/>
      <c r="B136" s="36"/>
      <c r="C136" s="180" t="s">
        <v>227</v>
      </c>
      <c r="D136" s="180" t="s">
        <v>175</v>
      </c>
      <c r="E136" s="181" t="s">
        <v>4699</v>
      </c>
      <c r="F136" s="182" t="s">
        <v>4700</v>
      </c>
      <c r="G136" s="183" t="s">
        <v>444</v>
      </c>
      <c r="H136" s="184">
        <v>60</v>
      </c>
      <c r="I136" s="185"/>
      <c r="J136" s="186">
        <f t="shared" si="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286</v>
      </c>
      <c r="AT136" s="192" t="s">
        <v>175</v>
      </c>
      <c r="AU136" s="192" t="s">
        <v>81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286</v>
      </c>
      <c r="BM136" s="192" t="s">
        <v>4701</v>
      </c>
    </row>
    <row r="137" spans="1:65" s="2" customFormat="1" ht="33" customHeight="1">
      <c r="A137" s="35"/>
      <c r="B137" s="36"/>
      <c r="C137" s="180" t="s">
        <v>235</v>
      </c>
      <c r="D137" s="180" t="s">
        <v>175</v>
      </c>
      <c r="E137" s="181" t="s">
        <v>4702</v>
      </c>
      <c r="F137" s="182" t="s">
        <v>4703</v>
      </c>
      <c r="G137" s="183" t="s">
        <v>444</v>
      </c>
      <c r="H137" s="184">
        <v>36</v>
      </c>
      <c r="I137" s="185"/>
      <c r="J137" s="186">
        <f t="shared" si="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286</v>
      </c>
      <c r="AT137" s="192" t="s">
        <v>175</v>
      </c>
      <c r="AU137" s="192" t="s">
        <v>81</v>
      </c>
      <c r="AY137" s="18" t="s">
        <v>174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8" t="s">
        <v>81</v>
      </c>
      <c r="BK137" s="193">
        <f t="shared" si="9"/>
        <v>0</v>
      </c>
      <c r="BL137" s="18" t="s">
        <v>286</v>
      </c>
      <c r="BM137" s="192" t="s">
        <v>4704</v>
      </c>
    </row>
    <row r="138" spans="1:65" s="2" customFormat="1" ht="33" customHeight="1">
      <c r="A138" s="35"/>
      <c r="B138" s="36"/>
      <c r="C138" s="180" t="s">
        <v>241</v>
      </c>
      <c r="D138" s="180" t="s">
        <v>175</v>
      </c>
      <c r="E138" s="181" t="s">
        <v>4705</v>
      </c>
      <c r="F138" s="182" t="s">
        <v>4706</v>
      </c>
      <c r="G138" s="183" t="s">
        <v>444</v>
      </c>
      <c r="H138" s="184">
        <v>12</v>
      </c>
      <c r="I138" s="185"/>
      <c r="J138" s="186">
        <f t="shared" si="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286</v>
      </c>
      <c r="AT138" s="192" t="s">
        <v>175</v>
      </c>
      <c r="AU138" s="192" t="s">
        <v>81</v>
      </c>
      <c r="AY138" s="18" t="s">
        <v>174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8" t="s">
        <v>81</v>
      </c>
      <c r="BK138" s="193">
        <f t="shared" si="9"/>
        <v>0</v>
      </c>
      <c r="BL138" s="18" t="s">
        <v>286</v>
      </c>
      <c r="BM138" s="192" t="s">
        <v>4707</v>
      </c>
    </row>
    <row r="139" spans="1:65" s="2" customFormat="1" ht="24.25" customHeight="1">
      <c r="A139" s="35"/>
      <c r="B139" s="36"/>
      <c r="C139" s="180" t="s">
        <v>247</v>
      </c>
      <c r="D139" s="180" t="s">
        <v>175</v>
      </c>
      <c r="E139" s="181" t="s">
        <v>4708</v>
      </c>
      <c r="F139" s="182" t="s">
        <v>4709</v>
      </c>
      <c r="G139" s="183" t="s">
        <v>705</v>
      </c>
      <c r="H139" s="249"/>
      <c r="I139" s="185"/>
      <c r="J139" s="186">
        <f t="shared" si="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286</v>
      </c>
      <c r="AT139" s="192" t="s">
        <v>175</v>
      </c>
      <c r="AU139" s="192" t="s">
        <v>81</v>
      </c>
      <c r="AY139" s="18" t="s">
        <v>174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8" t="s">
        <v>81</v>
      </c>
      <c r="BK139" s="193">
        <f t="shared" si="9"/>
        <v>0</v>
      </c>
      <c r="BL139" s="18" t="s">
        <v>286</v>
      </c>
      <c r="BM139" s="192" t="s">
        <v>4710</v>
      </c>
    </row>
    <row r="140" spans="1:65" s="2" customFormat="1" ht="16.5" customHeight="1">
      <c r="A140" s="35"/>
      <c r="B140" s="36"/>
      <c r="C140" s="180" t="s">
        <v>260</v>
      </c>
      <c r="D140" s="180" t="s">
        <v>175</v>
      </c>
      <c r="E140" s="181" t="s">
        <v>4711</v>
      </c>
      <c r="F140" s="182" t="s">
        <v>4712</v>
      </c>
      <c r="G140" s="183" t="s">
        <v>3878</v>
      </c>
      <c r="H140" s="184">
        <v>36</v>
      </c>
      <c r="I140" s="185"/>
      <c r="J140" s="186">
        <f t="shared" si="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286</v>
      </c>
      <c r="AT140" s="192" t="s">
        <v>175</v>
      </c>
      <c r="AU140" s="192" t="s">
        <v>81</v>
      </c>
      <c r="AY140" s="18" t="s">
        <v>174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8" t="s">
        <v>81</v>
      </c>
      <c r="BK140" s="193">
        <f t="shared" si="9"/>
        <v>0</v>
      </c>
      <c r="BL140" s="18" t="s">
        <v>286</v>
      </c>
      <c r="BM140" s="192" t="s">
        <v>4713</v>
      </c>
    </row>
    <row r="141" spans="1:65" s="2" customFormat="1" ht="24.25" customHeight="1">
      <c r="A141" s="35"/>
      <c r="B141" s="36"/>
      <c r="C141" s="180" t="s">
        <v>266</v>
      </c>
      <c r="D141" s="180" t="s">
        <v>175</v>
      </c>
      <c r="E141" s="181" t="s">
        <v>4714</v>
      </c>
      <c r="F141" s="182" t="s">
        <v>4715</v>
      </c>
      <c r="G141" s="183" t="s">
        <v>188</v>
      </c>
      <c r="H141" s="184">
        <v>0.15</v>
      </c>
      <c r="I141" s="185"/>
      <c r="J141" s="186">
        <f t="shared" si="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286</v>
      </c>
      <c r="AT141" s="192" t="s">
        <v>175</v>
      </c>
      <c r="AU141" s="192" t="s">
        <v>81</v>
      </c>
      <c r="AY141" s="18" t="s">
        <v>174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8" t="s">
        <v>81</v>
      </c>
      <c r="BK141" s="193">
        <f t="shared" si="9"/>
        <v>0</v>
      </c>
      <c r="BL141" s="18" t="s">
        <v>286</v>
      </c>
      <c r="BM141" s="192" t="s">
        <v>4716</v>
      </c>
    </row>
    <row r="142" spans="1:65" s="11" customFormat="1" ht="26" customHeight="1">
      <c r="B142" s="166"/>
      <c r="C142" s="167"/>
      <c r="D142" s="168" t="s">
        <v>72</v>
      </c>
      <c r="E142" s="169" t="s">
        <v>4717</v>
      </c>
      <c r="F142" s="169" t="s">
        <v>4718</v>
      </c>
      <c r="G142" s="167"/>
      <c r="H142" s="167"/>
      <c r="I142" s="170"/>
      <c r="J142" s="171">
        <f>BK142</f>
        <v>0</v>
      </c>
      <c r="K142" s="167"/>
      <c r="L142" s="172"/>
      <c r="M142" s="173"/>
      <c r="N142" s="174"/>
      <c r="O142" s="174"/>
      <c r="P142" s="175">
        <f>SUM(P143:P154)</f>
        <v>0</v>
      </c>
      <c r="Q142" s="174"/>
      <c r="R142" s="175">
        <f>SUM(R143:R154)</f>
        <v>0</v>
      </c>
      <c r="S142" s="174"/>
      <c r="T142" s="176">
        <f>SUM(T143:T154)</f>
        <v>0</v>
      </c>
      <c r="AR142" s="177" t="s">
        <v>83</v>
      </c>
      <c r="AT142" s="178" t="s">
        <v>72</v>
      </c>
      <c r="AU142" s="178" t="s">
        <v>73</v>
      </c>
      <c r="AY142" s="177" t="s">
        <v>174</v>
      </c>
      <c r="BK142" s="179">
        <f>SUM(BK143:BK154)</f>
        <v>0</v>
      </c>
    </row>
    <row r="143" spans="1:65" s="2" customFormat="1" ht="24.25" customHeight="1">
      <c r="A143" s="35"/>
      <c r="B143" s="36"/>
      <c r="C143" s="180" t="s">
        <v>272</v>
      </c>
      <c r="D143" s="180" t="s">
        <v>175</v>
      </c>
      <c r="E143" s="181" t="s">
        <v>4719</v>
      </c>
      <c r="F143" s="182" t="s">
        <v>4720</v>
      </c>
      <c r="G143" s="183" t="s">
        <v>988</v>
      </c>
      <c r="H143" s="184">
        <v>1</v>
      </c>
      <c r="I143" s="185"/>
      <c r="J143" s="186">
        <f t="shared" ref="J143:J154" si="10">ROUND(I143*H143,2)</f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ref="P143:P154" si="11">O143*H143</f>
        <v>0</v>
      </c>
      <c r="Q143" s="190">
        <v>0</v>
      </c>
      <c r="R143" s="190">
        <f t="shared" ref="R143:R154" si="12">Q143*H143</f>
        <v>0</v>
      </c>
      <c r="S143" s="190">
        <v>0</v>
      </c>
      <c r="T143" s="191">
        <f t="shared" ref="T143:T154" si="13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286</v>
      </c>
      <c r="AT143" s="192" t="s">
        <v>175</v>
      </c>
      <c r="AU143" s="192" t="s">
        <v>81</v>
      </c>
      <c r="AY143" s="18" t="s">
        <v>174</v>
      </c>
      <c r="BE143" s="193">
        <f t="shared" ref="BE143:BE154" si="14">IF(N143="základní",J143,0)</f>
        <v>0</v>
      </c>
      <c r="BF143" s="193">
        <f t="shared" ref="BF143:BF154" si="15">IF(N143="snížená",J143,0)</f>
        <v>0</v>
      </c>
      <c r="BG143" s="193">
        <f t="shared" ref="BG143:BG154" si="16">IF(N143="zákl. přenesená",J143,0)</f>
        <v>0</v>
      </c>
      <c r="BH143" s="193">
        <f t="shared" ref="BH143:BH154" si="17">IF(N143="sníž. přenesená",J143,0)</f>
        <v>0</v>
      </c>
      <c r="BI143" s="193">
        <f t="shared" ref="BI143:BI154" si="18">IF(N143="nulová",J143,0)</f>
        <v>0</v>
      </c>
      <c r="BJ143" s="18" t="s">
        <v>81</v>
      </c>
      <c r="BK143" s="193">
        <f t="shared" ref="BK143:BK154" si="19">ROUND(I143*H143,2)</f>
        <v>0</v>
      </c>
      <c r="BL143" s="18" t="s">
        <v>286</v>
      </c>
      <c r="BM143" s="192" t="s">
        <v>4721</v>
      </c>
    </row>
    <row r="144" spans="1:65" s="2" customFormat="1" ht="24.25" customHeight="1">
      <c r="A144" s="35"/>
      <c r="B144" s="36"/>
      <c r="C144" s="180" t="s">
        <v>8</v>
      </c>
      <c r="D144" s="180" t="s">
        <v>175</v>
      </c>
      <c r="E144" s="181" t="s">
        <v>4722</v>
      </c>
      <c r="F144" s="182" t="s">
        <v>4723</v>
      </c>
      <c r="G144" s="183" t="s">
        <v>217</v>
      </c>
      <c r="H144" s="184">
        <v>1</v>
      </c>
      <c r="I144" s="185"/>
      <c r="J144" s="186">
        <f t="shared" si="1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1"/>
        <v>0</v>
      </c>
      <c r="Q144" s="190">
        <v>0</v>
      </c>
      <c r="R144" s="190">
        <f t="shared" si="12"/>
        <v>0</v>
      </c>
      <c r="S144" s="190">
        <v>0</v>
      </c>
      <c r="T144" s="191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286</v>
      </c>
      <c r="AT144" s="192" t="s">
        <v>175</v>
      </c>
      <c r="AU144" s="192" t="s">
        <v>81</v>
      </c>
      <c r="AY144" s="18" t="s">
        <v>174</v>
      </c>
      <c r="BE144" s="193">
        <f t="shared" si="14"/>
        <v>0</v>
      </c>
      <c r="BF144" s="193">
        <f t="shared" si="15"/>
        <v>0</v>
      </c>
      <c r="BG144" s="193">
        <f t="shared" si="16"/>
        <v>0</v>
      </c>
      <c r="BH144" s="193">
        <f t="shared" si="17"/>
        <v>0</v>
      </c>
      <c r="BI144" s="193">
        <f t="shared" si="18"/>
        <v>0</v>
      </c>
      <c r="BJ144" s="18" t="s">
        <v>81</v>
      </c>
      <c r="BK144" s="193">
        <f t="shared" si="19"/>
        <v>0</v>
      </c>
      <c r="BL144" s="18" t="s">
        <v>286</v>
      </c>
      <c r="BM144" s="192" t="s">
        <v>4724</v>
      </c>
    </row>
    <row r="145" spans="1:65" s="2" customFormat="1" ht="24.25" customHeight="1">
      <c r="A145" s="35"/>
      <c r="B145" s="36"/>
      <c r="C145" s="180" t="s">
        <v>286</v>
      </c>
      <c r="D145" s="180" t="s">
        <v>175</v>
      </c>
      <c r="E145" s="181" t="s">
        <v>4725</v>
      </c>
      <c r="F145" s="182" t="s">
        <v>4726</v>
      </c>
      <c r="G145" s="183" t="s">
        <v>217</v>
      </c>
      <c r="H145" s="184">
        <v>4</v>
      </c>
      <c r="I145" s="185"/>
      <c r="J145" s="186">
        <f t="shared" si="1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1"/>
        <v>0</v>
      </c>
      <c r="Q145" s="190">
        <v>0</v>
      </c>
      <c r="R145" s="190">
        <f t="shared" si="12"/>
        <v>0</v>
      </c>
      <c r="S145" s="190">
        <v>0</v>
      </c>
      <c r="T145" s="191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286</v>
      </c>
      <c r="AT145" s="192" t="s">
        <v>175</v>
      </c>
      <c r="AU145" s="192" t="s">
        <v>81</v>
      </c>
      <c r="AY145" s="18" t="s">
        <v>174</v>
      </c>
      <c r="BE145" s="193">
        <f t="shared" si="14"/>
        <v>0</v>
      </c>
      <c r="BF145" s="193">
        <f t="shared" si="15"/>
        <v>0</v>
      </c>
      <c r="BG145" s="193">
        <f t="shared" si="16"/>
        <v>0</v>
      </c>
      <c r="BH145" s="193">
        <f t="shared" si="17"/>
        <v>0</v>
      </c>
      <c r="BI145" s="193">
        <f t="shared" si="18"/>
        <v>0</v>
      </c>
      <c r="BJ145" s="18" t="s">
        <v>81</v>
      </c>
      <c r="BK145" s="193">
        <f t="shared" si="19"/>
        <v>0</v>
      </c>
      <c r="BL145" s="18" t="s">
        <v>286</v>
      </c>
      <c r="BM145" s="192" t="s">
        <v>4727</v>
      </c>
    </row>
    <row r="146" spans="1:65" s="2" customFormat="1" ht="24.25" customHeight="1">
      <c r="A146" s="35"/>
      <c r="B146" s="36"/>
      <c r="C146" s="180" t="s">
        <v>293</v>
      </c>
      <c r="D146" s="180" t="s">
        <v>175</v>
      </c>
      <c r="E146" s="181" t="s">
        <v>4728</v>
      </c>
      <c r="F146" s="182" t="s">
        <v>4729</v>
      </c>
      <c r="G146" s="183" t="s">
        <v>217</v>
      </c>
      <c r="H146" s="184">
        <v>1</v>
      </c>
      <c r="I146" s="185"/>
      <c r="J146" s="186">
        <f t="shared" si="10"/>
        <v>0</v>
      </c>
      <c r="K146" s="187"/>
      <c r="L146" s="40"/>
      <c r="M146" s="188" t="s">
        <v>1</v>
      </c>
      <c r="N146" s="189" t="s">
        <v>38</v>
      </c>
      <c r="O146" s="72"/>
      <c r="P146" s="190">
        <f t="shared" si="11"/>
        <v>0</v>
      </c>
      <c r="Q146" s="190">
        <v>0</v>
      </c>
      <c r="R146" s="190">
        <f t="shared" si="12"/>
        <v>0</v>
      </c>
      <c r="S146" s="190">
        <v>0</v>
      </c>
      <c r="T146" s="191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286</v>
      </c>
      <c r="AT146" s="192" t="s">
        <v>175</v>
      </c>
      <c r="AU146" s="192" t="s">
        <v>81</v>
      </c>
      <c r="AY146" s="18" t="s">
        <v>174</v>
      </c>
      <c r="BE146" s="193">
        <f t="shared" si="14"/>
        <v>0</v>
      </c>
      <c r="BF146" s="193">
        <f t="shared" si="15"/>
        <v>0</v>
      </c>
      <c r="BG146" s="193">
        <f t="shared" si="16"/>
        <v>0</v>
      </c>
      <c r="BH146" s="193">
        <f t="shared" si="17"/>
        <v>0</v>
      </c>
      <c r="BI146" s="193">
        <f t="shared" si="18"/>
        <v>0</v>
      </c>
      <c r="BJ146" s="18" t="s">
        <v>81</v>
      </c>
      <c r="BK146" s="193">
        <f t="shared" si="19"/>
        <v>0</v>
      </c>
      <c r="BL146" s="18" t="s">
        <v>286</v>
      </c>
      <c r="BM146" s="192" t="s">
        <v>4730</v>
      </c>
    </row>
    <row r="147" spans="1:65" s="2" customFormat="1" ht="24.25" customHeight="1">
      <c r="A147" s="35"/>
      <c r="B147" s="36"/>
      <c r="C147" s="180" t="s">
        <v>299</v>
      </c>
      <c r="D147" s="180" t="s">
        <v>175</v>
      </c>
      <c r="E147" s="181" t="s">
        <v>4731</v>
      </c>
      <c r="F147" s="182" t="s">
        <v>4732</v>
      </c>
      <c r="G147" s="183" t="s">
        <v>217</v>
      </c>
      <c r="H147" s="184">
        <v>2</v>
      </c>
      <c r="I147" s="185"/>
      <c r="J147" s="186">
        <f t="shared" si="10"/>
        <v>0</v>
      </c>
      <c r="K147" s="187"/>
      <c r="L147" s="40"/>
      <c r="M147" s="188" t="s">
        <v>1</v>
      </c>
      <c r="N147" s="189" t="s">
        <v>38</v>
      </c>
      <c r="O147" s="72"/>
      <c r="P147" s="190">
        <f t="shared" si="11"/>
        <v>0</v>
      </c>
      <c r="Q147" s="190">
        <v>0</v>
      </c>
      <c r="R147" s="190">
        <f t="shared" si="12"/>
        <v>0</v>
      </c>
      <c r="S147" s="190">
        <v>0</v>
      </c>
      <c r="T147" s="191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286</v>
      </c>
      <c r="AT147" s="192" t="s">
        <v>175</v>
      </c>
      <c r="AU147" s="192" t="s">
        <v>81</v>
      </c>
      <c r="AY147" s="18" t="s">
        <v>174</v>
      </c>
      <c r="BE147" s="193">
        <f t="shared" si="14"/>
        <v>0</v>
      </c>
      <c r="BF147" s="193">
        <f t="shared" si="15"/>
        <v>0</v>
      </c>
      <c r="BG147" s="193">
        <f t="shared" si="16"/>
        <v>0</v>
      </c>
      <c r="BH147" s="193">
        <f t="shared" si="17"/>
        <v>0</v>
      </c>
      <c r="BI147" s="193">
        <f t="shared" si="18"/>
        <v>0</v>
      </c>
      <c r="BJ147" s="18" t="s">
        <v>81</v>
      </c>
      <c r="BK147" s="193">
        <f t="shared" si="19"/>
        <v>0</v>
      </c>
      <c r="BL147" s="18" t="s">
        <v>286</v>
      </c>
      <c r="BM147" s="192" t="s">
        <v>4733</v>
      </c>
    </row>
    <row r="148" spans="1:65" s="2" customFormat="1" ht="24.25" customHeight="1">
      <c r="A148" s="35"/>
      <c r="B148" s="36"/>
      <c r="C148" s="180" t="s">
        <v>303</v>
      </c>
      <c r="D148" s="180" t="s">
        <v>175</v>
      </c>
      <c r="E148" s="181" t="s">
        <v>4734</v>
      </c>
      <c r="F148" s="182" t="s">
        <v>4735</v>
      </c>
      <c r="G148" s="183" t="s">
        <v>217</v>
      </c>
      <c r="H148" s="184">
        <v>1</v>
      </c>
      <c r="I148" s="185"/>
      <c r="J148" s="186">
        <f t="shared" si="10"/>
        <v>0</v>
      </c>
      <c r="K148" s="187"/>
      <c r="L148" s="40"/>
      <c r="M148" s="188" t="s">
        <v>1</v>
      </c>
      <c r="N148" s="189" t="s">
        <v>38</v>
      </c>
      <c r="O148" s="72"/>
      <c r="P148" s="190">
        <f t="shared" si="11"/>
        <v>0</v>
      </c>
      <c r="Q148" s="190">
        <v>0</v>
      </c>
      <c r="R148" s="190">
        <f t="shared" si="12"/>
        <v>0</v>
      </c>
      <c r="S148" s="190">
        <v>0</v>
      </c>
      <c r="T148" s="191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286</v>
      </c>
      <c r="AT148" s="192" t="s">
        <v>175</v>
      </c>
      <c r="AU148" s="192" t="s">
        <v>81</v>
      </c>
      <c r="AY148" s="18" t="s">
        <v>174</v>
      </c>
      <c r="BE148" s="193">
        <f t="shared" si="14"/>
        <v>0</v>
      </c>
      <c r="BF148" s="193">
        <f t="shared" si="15"/>
        <v>0</v>
      </c>
      <c r="BG148" s="193">
        <f t="shared" si="16"/>
        <v>0</v>
      </c>
      <c r="BH148" s="193">
        <f t="shared" si="17"/>
        <v>0</v>
      </c>
      <c r="BI148" s="193">
        <f t="shared" si="18"/>
        <v>0</v>
      </c>
      <c r="BJ148" s="18" t="s">
        <v>81</v>
      </c>
      <c r="BK148" s="193">
        <f t="shared" si="19"/>
        <v>0</v>
      </c>
      <c r="BL148" s="18" t="s">
        <v>286</v>
      </c>
      <c r="BM148" s="192" t="s">
        <v>4736</v>
      </c>
    </row>
    <row r="149" spans="1:65" s="2" customFormat="1" ht="16.5" customHeight="1">
      <c r="A149" s="35"/>
      <c r="B149" s="36"/>
      <c r="C149" s="180" t="s">
        <v>310</v>
      </c>
      <c r="D149" s="180" t="s">
        <v>175</v>
      </c>
      <c r="E149" s="181" t="s">
        <v>4737</v>
      </c>
      <c r="F149" s="182" t="s">
        <v>4738</v>
      </c>
      <c r="G149" s="183" t="s">
        <v>217</v>
      </c>
      <c r="H149" s="184">
        <v>1</v>
      </c>
      <c r="I149" s="185"/>
      <c r="J149" s="186">
        <f t="shared" si="10"/>
        <v>0</v>
      </c>
      <c r="K149" s="187"/>
      <c r="L149" s="40"/>
      <c r="M149" s="188" t="s">
        <v>1</v>
      </c>
      <c r="N149" s="189" t="s">
        <v>38</v>
      </c>
      <c r="O149" s="72"/>
      <c r="P149" s="190">
        <f t="shared" si="11"/>
        <v>0</v>
      </c>
      <c r="Q149" s="190">
        <v>0</v>
      </c>
      <c r="R149" s="190">
        <f t="shared" si="12"/>
        <v>0</v>
      </c>
      <c r="S149" s="190">
        <v>0</v>
      </c>
      <c r="T149" s="191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286</v>
      </c>
      <c r="AT149" s="192" t="s">
        <v>175</v>
      </c>
      <c r="AU149" s="192" t="s">
        <v>81</v>
      </c>
      <c r="AY149" s="18" t="s">
        <v>174</v>
      </c>
      <c r="BE149" s="193">
        <f t="shared" si="14"/>
        <v>0</v>
      </c>
      <c r="BF149" s="193">
        <f t="shared" si="15"/>
        <v>0</v>
      </c>
      <c r="BG149" s="193">
        <f t="shared" si="16"/>
        <v>0</v>
      </c>
      <c r="BH149" s="193">
        <f t="shared" si="17"/>
        <v>0</v>
      </c>
      <c r="BI149" s="193">
        <f t="shared" si="18"/>
        <v>0</v>
      </c>
      <c r="BJ149" s="18" t="s">
        <v>81</v>
      </c>
      <c r="BK149" s="193">
        <f t="shared" si="19"/>
        <v>0</v>
      </c>
      <c r="BL149" s="18" t="s">
        <v>286</v>
      </c>
      <c r="BM149" s="192" t="s">
        <v>4739</v>
      </c>
    </row>
    <row r="150" spans="1:65" s="2" customFormat="1" ht="16.5" customHeight="1">
      <c r="A150" s="35"/>
      <c r="B150" s="36"/>
      <c r="C150" s="180" t="s">
        <v>7</v>
      </c>
      <c r="D150" s="180" t="s">
        <v>175</v>
      </c>
      <c r="E150" s="181" t="s">
        <v>4740</v>
      </c>
      <c r="F150" s="182" t="s">
        <v>4741</v>
      </c>
      <c r="G150" s="183" t="s">
        <v>217</v>
      </c>
      <c r="H150" s="184">
        <v>1</v>
      </c>
      <c r="I150" s="185"/>
      <c r="J150" s="186">
        <f t="shared" si="10"/>
        <v>0</v>
      </c>
      <c r="K150" s="187"/>
      <c r="L150" s="40"/>
      <c r="M150" s="188" t="s">
        <v>1</v>
      </c>
      <c r="N150" s="189" t="s">
        <v>38</v>
      </c>
      <c r="O150" s="72"/>
      <c r="P150" s="190">
        <f t="shared" si="11"/>
        <v>0</v>
      </c>
      <c r="Q150" s="190">
        <v>0</v>
      </c>
      <c r="R150" s="190">
        <f t="shared" si="12"/>
        <v>0</v>
      </c>
      <c r="S150" s="190">
        <v>0</v>
      </c>
      <c r="T150" s="191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286</v>
      </c>
      <c r="AT150" s="192" t="s">
        <v>175</v>
      </c>
      <c r="AU150" s="192" t="s">
        <v>81</v>
      </c>
      <c r="AY150" s="18" t="s">
        <v>174</v>
      </c>
      <c r="BE150" s="193">
        <f t="shared" si="14"/>
        <v>0</v>
      </c>
      <c r="BF150" s="193">
        <f t="shared" si="15"/>
        <v>0</v>
      </c>
      <c r="BG150" s="193">
        <f t="shared" si="16"/>
        <v>0</v>
      </c>
      <c r="BH150" s="193">
        <f t="shared" si="17"/>
        <v>0</v>
      </c>
      <c r="BI150" s="193">
        <f t="shared" si="18"/>
        <v>0</v>
      </c>
      <c r="BJ150" s="18" t="s">
        <v>81</v>
      </c>
      <c r="BK150" s="193">
        <f t="shared" si="19"/>
        <v>0</v>
      </c>
      <c r="BL150" s="18" t="s">
        <v>286</v>
      </c>
      <c r="BM150" s="192" t="s">
        <v>4742</v>
      </c>
    </row>
    <row r="151" spans="1:65" s="2" customFormat="1" ht="16.5" customHeight="1">
      <c r="A151" s="35"/>
      <c r="B151" s="36"/>
      <c r="C151" s="180" t="s">
        <v>321</v>
      </c>
      <c r="D151" s="180" t="s">
        <v>175</v>
      </c>
      <c r="E151" s="181" t="s">
        <v>4743</v>
      </c>
      <c r="F151" s="182" t="s">
        <v>4744</v>
      </c>
      <c r="G151" s="183" t="s">
        <v>217</v>
      </c>
      <c r="H151" s="184">
        <v>1</v>
      </c>
      <c r="I151" s="185"/>
      <c r="J151" s="186">
        <f t="shared" si="10"/>
        <v>0</v>
      </c>
      <c r="K151" s="187"/>
      <c r="L151" s="40"/>
      <c r="M151" s="188" t="s">
        <v>1</v>
      </c>
      <c r="N151" s="189" t="s">
        <v>38</v>
      </c>
      <c r="O151" s="72"/>
      <c r="P151" s="190">
        <f t="shared" si="11"/>
        <v>0</v>
      </c>
      <c r="Q151" s="190">
        <v>0</v>
      </c>
      <c r="R151" s="190">
        <f t="shared" si="12"/>
        <v>0</v>
      </c>
      <c r="S151" s="190">
        <v>0</v>
      </c>
      <c r="T151" s="191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286</v>
      </c>
      <c r="AT151" s="192" t="s">
        <v>175</v>
      </c>
      <c r="AU151" s="192" t="s">
        <v>81</v>
      </c>
      <c r="AY151" s="18" t="s">
        <v>174</v>
      </c>
      <c r="BE151" s="193">
        <f t="shared" si="14"/>
        <v>0</v>
      </c>
      <c r="BF151" s="193">
        <f t="shared" si="15"/>
        <v>0</v>
      </c>
      <c r="BG151" s="193">
        <f t="shared" si="16"/>
        <v>0</v>
      </c>
      <c r="BH151" s="193">
        <f t="shared" si="17"/>
        <v>0</v>
      </c>
      <c r="BI151" s="193">
        <f t="shared" si="18"/>
        <v>0</v>
      </c>
      <c r="BJ151" s="18" t="s">
        <v>81</v>
      </c>
      <c r="BK151" s="193">
        <f t="shared" si="19"/>
        <v>0</v>
      </c>
      <c r="BL151" s="18" t="s">
        <v>286</v>
      </c>
      <c r="BM151" s="192" t="s">
        <v>4745</v>
      </c>
    </row>
    <row r="152" spans="1:65" s="2" customFormat="1" ht="16.5" customHeight="1">
      <c r="A152" s="35"/>
      <c r="B152" s="36"/>
      <c r="C152" s="180" t="s">
        <v>327</v>
      </c>
      <c r="D152" s="180" t="s">
        <v>175</v>
      </c>
      <c r="E152" s="181" t="s">
        <v>4746</v>
      </c>
      <c r="F152" s="182" t="s">
        <v>4747</v>
      </c>
      <c r="G152" s="183" t="s">
        <v>988</v>
      </c>
      <c r="H152" s="184">
        <v>1</v>
      </c>
      <c r="I152" s="185"/>
      <c r="J152" s="186">
        <f t="shared" si="10"/>
        <v>0</v>
      </c>
      <c r="K152" s="187"/>
      <c r="L152" s="40"/>
      <c r="M152" s="188" t="s">
        <v>1</v>
      </c>
      <c r="N152" s="189" t="s">
        <v>38</v>
      </c>
      <c r="O152" s="72"/>
      <c r="P152" s="190">
        <f t="shared" si="11"/>
        <v>0</v>
      </c>
      <c r="Q152" s="190">
        <v>0</v>
      </c>
      <c r="R152" s="190">
        <f t="shared" si="12"/>
        <v>0</v>
      </c>
      <c r="S152" s="190">
        <v>0</v>
      </c>
      <c r="T152" s="191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286</v>
      </c>
      <c r="AT152" s="192" t="s">
        <v>175</v>
      </c>
      <c r="AU152" s="192" t="s">
        <v>81</v>
      </c>
      <c r="AY152" s="18" t="s">
        <v>174</v>
      </c>
      <c r="BE152" s="193">
        <f t="shared" si="14"/>
        <v>0</v>
      </c>
      <c r="BF152" s="193">
        <f t="shared" si="15"/>
        <v>0</v>
      </c>
      <c r="BG152" s="193">
        <f t="shared" si="16"/>
        <v>0</v>
      </c>
      <c r="BH152" s="193">
        <f t="shared" si="17"/>
        <v>0</v>
      </c>
      <c r="BI152" s="193">
        <f t="shared" si="18"/>
        <v>0</v>
      </c>
      <c r="BJ152" s="18" t="s">
        <v>81</v>
      </c>
      <c r="BK152" s="193">
        <f t="shared" si="19"/>
        <v>0</v>
      </c>
      <c r="BL152" s="18" t="s">
        <v>286</v>
      </c>
      <c r="BM152" s="192" t="s">
        <v>4748</v>
      </c>
    </row>
    <row r="153" spans="1:65" s="2" customFormat="1" ht="16.5" customHeight="1">
      <c r="A153" s="35"/>
      <c r="B153" s="36"/>
      <c r="C153" s="180" t="s">
        <v>331</v>
      </c>
      <c r="D153" s="180" t="s">
        <v>175</v>
      </c>
      <c r="E153" s="181" t="s">
        <v>4749</v>
      </c>
      <c r="F153" s="182" t="s">
        <v>4750</v>
      </c>
      <c r="G153" s="183" t="s">
        <v>988</v>
      </c>
      <c r="H153" s="184">
        <v>1</v>
      </c>
      <c r="I153" s="185"/>
      <c r="J153" s="186">
        <f t="shared" si="10"/>
        <v>0</v>
      </c>
      <c r="K153" s="187"/>
      <c r="L153" s="40"/>
      <c r="M153" s="188" t="s">
        <v>1</v>
      </c>
      <c r="N153" s="189" t="s">
        <v>38</v>
      </c>
      <c r="O153" s="72"/>
      <c r="P153" s="190">
        <f t="shared" si="11"/>
        <v>0</v>
      </c>
      <c r="Q153" s="190">
        <v>0</v>
      </c>
      <c r="R153" s="190">
        <f t="shared" si="12"/>
        <v>0</v>
      </c>
      <c r="S153" s="190">
        <v>0</v>
      </c>
      <c r="T153" s="191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286</v>
      </c>
      <c r="AT153" s="192" t="s">
        <v>175</v>
      </c>
      <c r="AU153" s="192" t="s">
        <v>81</v>
      </c>
      <c r="AY153" s="18" t="s">
        <v>174</v>
      </c>
      <c r="BE153" s="193">
        <f t="shared" si="14"/>
        <v>0</v>
      </c>
      <c r="BF153" s="193">
        <f t="shared" si="15"/>
        <v>0</v>
      </c>
      <c r="BG153" s="193">
        <f t="shared" si="16"/>
        <v>0</v>
      </c>
      <c r="BH153" s="193">
        <f t="shared" si="17"/>
        <v>0</v>
      </c>
      <c r="BI153" s="193">
        <f t="shared" si="18"/>
        <v>0</v>
      </c>
      <c r="BJ153" s="18" t="s">
        <v>81</v>
      </c>
      <c r="BK153" s="193">
        <f t="shared" si="19"/>
        <v>0</v>
      </c>
      <c r="BL153" s="18" t="s">
        <v>286</v>
      </c>
      <c r="BM153" s="192" t="s">
        <v>4751</v>
      </c>
    </row>
    <row r="154" spans="1:65" s="2" customFormat="1" ht="21.75" customHeight="1">
      <c r="A154" s="35"/>
      <c r="B154" s="36"/>
      <c r="C154" s="180" t="s">
        <v>354</v>
      </c>
      <c r="D154" s="180" t="s">
        <v>175</v>
      </c>
      <c r="E154" s="181" t="s">
        <v>4752</v>
      </c>
      <c r="F154" s="182" t="s">
        <v>4753</v>
      </c>
      <c r="G154" s="183" t="s">
        <v>188</v>
      </c>
      <c r="H154" s="184">
        <v>0.05</v>
      </c>
      <c r="I154" s="185"/>
      <c r="J154" s="186">
        <f t="shared" si="10"/>
        <v>0</v>
      </c>
      <c r="K154" s="187"/>
      <c r="L154" s="40"/>
      <c r="M154" s="188" t="s">
        <v>1</v>
      </c>
      <c r="N154" s="189" t="s">
        <v>38</v>
      </c>
      <c r="O154" s="72"/>
      <c r="P154" s="190">
        <f t="shared" si="11"/>
        <v>0</v>
      </c>
      <c r="Q154" s="190">
        <v>0</v>
      </c>
      <c r="R154" s="190">
        <f t="shared" si="12"/>
        <v>0</v>
      </c>
      <c r="S154" s="190">
        <v>0</v>
      </c>
      <c r="T154" s="191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286</v>
      </c>
      <c r="AT154" s="192" t="s">
        <v>175</v>
      </c>
      <c r="AU154" s="192" t="s">
        <v>81</v>
      </c>
      <c r="AY154" s="18" t="s">
        <v>174</v>
      </c>
      <c r="BE154" s="193">
        <f t="shared" si="14"/>
        <v>0</v>
      </c>
      <c r="BF154" s="193">
        <f t="shared" si="15"/>
        <v>0</v>
      </c>
      <c r="BG154" s="193">
        <f t="shared" si="16"/>
        <v>0</v>
      </c>
      <c r="BH154" s="193">
        <f t="shared" si="17"/>
        <v>0</v>
      </c>
      <c r="BI154" s="193">
        <f t="shared" si="18"/>
        <v>0</v>
      </c>
      <c r="BJ154" s="18" t="s">
        <v>81</v>
      </c>
      <c r="BK154" s="193">
        <f t="shared" si="19"/>
        <v>0</v>
      </c>
      <c r="BL154" s="18" t="s">
        <v>286</v>
      </c>
      <c r="BM154" s="192" t="s">
        <v>4754</v>
      </c>
    </row>
    <row r="155" spans="1:65" s="11" customFormat="1" ht="26" customHeight="1">
      <c r="B155" s="166"/>
      <c r="C155" s="167"/>
      <c r="D155" s="168" t="s">
        <v>72</v>
      </c>
      <c r="E155" s="169" t="s">
        <v>4755</v>
      </c>
      <c r="F155" s="169" t="s">
        <v>4756</v>
      </c>
      <c r="G155" s="167"/>
      <c r="H155" s="167"/>
      <c r="I155" s="170"/>
      <c r="J155" s="171">
        <f>BK155</f>
        <v>0</v>
      </c>
      <c r="K155" s="167"/>
      <c r="L155" s="172"/>
      <c r="M155" s="173"/>
      <c r="N155" s="174"/>
      <c r="O155" s="174"/>
      <c r="P155" s="175">
        <f>SUM(P156:P172)</f>
        <v>0</v>
      </c>
      <c r="Q155" s="174"/>
      <c r="R155" s="175">
        <f>SUM(R156:R172)</f>
        <v>0</v>
      </c>
      <c r="S155" s="174"/>
      <c r="T155" s="176">
        <f>SUM(T156:T172)</f>
        <v>0</v>
      </c>
      <c r="AR155" s="177" t="s">
        <v>83</v>
      </c>
      <c r="AT155" s="178" t="s">
        <v>72</v>
      </c>
      <c r="AU155" s="178" t="s">
        <v>73</v>
      </c>
      <c r="AY155" s="177" t="s">
        <v>174</v>
      </c>
      <c r="BK155" s="179">
        <f>SUM(BK156:BK172)</f>
        <v>0</v>
      </c>
    </row>
    <row r="156" spans="1:65" s="2" customFormat="1" ht="16.5" customHeight="1">
      <c r="A156" s="35"/>
      <c r="B156" s="36"/>
      <c r="C156" s="180" t="s">
        <v>310</v>
      </c>
      <c r="D156" s="180" t="s">
        <v>175</v>
      </c>
      <c r="E156" s="181" t="s">
        <v>4757</v>
      </c>
      <c r="F156" s="182" t="s">
        <v>4758</v>
      </c>
      <c r="G156" s="183" t="s">
        <v>217</v>
      </c>
      <c r="H156" s="184">
        <v>10</v>
      </c>
      <c r="I156" s="185"/>
      <c r="J156" s="186">
        <f t="shared" ref="J156:J172" si="20">ROUND(I156*H156,2)</f>
        <v>0</v>
      </c>
      <c r="K156" s="187"/>
      <c r="L156" s="40"/>
      <c r="M156" s="188" t="s">
        <v>1</v>
      </c>
      <c r="N156" s="189" t="s">
        <v>38</v>
      </c>
      <c r="O156" s="72"/>
      <c r="P156" s="190">
        <f t="shared" ref="P156:P172" si="21">O156*H156</f>
        <v>0</v>
      </c>
      <c r="Q156" s="190">
        <v>0</v>
      </c>
      <c r="R156" s="190">
        <f t="shared" ref="R156:R172" si="22">Q156*H156</f>
        <v>0</v>
      </c>
      <c r="S156" s="190">
        <v>0</v>
      </c>
      <c r="T156" s="191">
        <f t="shared" ref="T156:T172" si="23"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2" t="s">
        <v>286</v>
      </c>
      <c r="AT156" s="192" t="s">
        <v>175</v>
      </c>
      <c r="AU156" s="192" t="s">
        <v>81</v>
      </c>
      <c r="AY156" s="18" t="s">
        <v>174</v>
      </c>
      <c r="BE156" s="193">
        <f t="shared" ref="BE156:BE172" si="24">IF(N156="základní",J156,0)</f>
        <v>0</v>
      </c>
      <c r="BF156" s="193">
        <f t="shared" ref="BF156:BF172" si="25">IF(N156="snížená",J156,0)</f>
        <v>0</v>
      </c>
      <c r="BG156" s="193">
        <f t="shared" ref="BG156:BG172" si="26">IF(N156="zákl. přenesená",J156,0)</f>
        <v>0</v>
      </c>
      <c r="BH156" s="193">
        <f t="shared" ref="BH156:BH172" si="27">IF(N156="sníž. přenesená",J156,0)</f>
        <v>0</v>
      </c>
      <c r="BI156" s="193">
        <f t="shared" ref="BI156:BI172" si="28">IF(N156="nulová",J156,0)</f>
        <v>0</v>
      </c>
      <c r="BJ156" s="18" t="s">
        <v>81</v>
      </c>
      <c r="BK156" s="193">
        <f t="shared" ref="BK156:BK172" si="29">ROUND(I156*H156,2)</f>
        <v>0</v>
      </c>
      <c r="BL156" s="18" t="s">
        <v>286</v>
      </c>
      <c r="BM156" s="192" t="s">
        <v>4759</v>
      </c>
    </row>
    <row r="157" spans="1:65" s="2" customFormat="1" ht="21.75" customHeight="1">
      <c r="A157" s="35"/>
      <c r="B157" s="36"/>
      <c r="C157" s="180" t="s">
        <v>7</v>
      </c>
      <c r="D157" s="180" t="s">
        <v>175</v>
      </c>
      <c r="E157" s="181" t="s">
        <v>4760</v>
      </c>
      <c r="F157" s="182" t="s">
        <v>4761</v>
      </c>
      <c r="G157" s="183" t="s">
        <v>217</v>
      </c>
      <c r="H157" s="184">
        <v>10</v>
      </c>
      <c r="I157" s="185"/>
      <c r="J157" s="186">
        <f t="shared" si="20"/>
        <v>0</v>
      </c>
      <c r="K157" s="187"/>
      <c r="L157" s="40"/>
      <c r="M157" s="188" t="s">
        <v>1</v>
      </c>
      <c r="N157" s="189" t="s">
        <v>38</v>
      </c>
      <c r="O157" s="72"/>
      <c r="P157" s="190">
        <f t="shared" si="21"/>
        <v>0</v>
      </c>
      <c r="Q157" s="190">
        <v>0</v>
      </c>
      <c r="R157" s="190">
        <f t="shared" si="22"/>
        <v>0</v>
      </c>
      <c r="S157" s="190">
        <v>0</v>
      </c>
      <c r="T157" s="191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2" t="s">
        <v>286</v>
      </c>
      <c r="AT157" s="192" t="s">
        <v>175</v>
      </c>
      <c r="AU157" s="192" t="s">
        <v>81</v>
      </c>
      <c r="AY157" s="18" t="s">
        <v>174</v>
      </c>
      <c r="BE157" s="193">
        <f t="shared" si="24"/>
        <v>0</v>
      </c>
      <c r="BF157" s="193">
        <f t="shared" si="25"/>
        <v>0</v>
      </c>
      <c r="BG157" s="193">
        <f t="shared" si="26"/>
        <v>0</v>
      </c>
      <c r="BH157" s="193">
        <f t="shared" si="27"/>
        <v>0</v>
      </c>
      <c r="BI157" s="193">
        <f t="shared" si="28"/>
        <v>0</v>
      </c>
      <c r="BJ157" s="18" t="s">
        <v>81</v>
      </c>
      <c r="BK157" s="193">
        <f t="shared" si="29"/>
        <v>0</v>
      </c>
      <c r="BL157" s="18" t="s">
        <v>286</v>
      </c>
      <c r="BM157" s="192" t="s">
        <v>4762</v>
      </c>
    </row>
    <row r="158" spans="1:65" s="2" customFormat="1" ht="24.25" customHeight="1">
      <c r="A158" s="35"/>
      <c r="B158" s="36"/>
      <c r="C158" s="180" t="s">
        <v>321</v>
      </c>
      <c r="D158" s="180" t="s">
        <v>175</v>
      </c>
      <c r="E158" s="181" t="s">
        <v>4763</v>
      </c>
      <c r="F158" s="182" t="s">
        <v>4764</v>
      </c>
      <c r="G158" s="183" t="s">
        <v>217</v>
      </c>
      <c r="H158" s="184">
        <v>1</v>
      </c>
      <c r="I158" s="185"/>
      <c r="J158" s="186">
        <f t="shared" si="20"/>
        <v>0</v>
      </c>
      <c r="K158" s="187"/>
      <c r="L158" s="40"/>
      <c r="M158" s="188" t="s">
        <v>1</v>
      </c>
      <c r="N158" s="189" t="s">
        <v>38</v>
      </c>
      <c r="O158" s="72"/>
      <c r="P158" s="190">
        <f t="shared" si="21"/>
        <v>0</v>
      </c>
      <c r="Q158" s="190">
        <v>0</v>
      </c>
      <c r="R158" s="190">
        <f t="shared" si="22"/>
        <v>0</v>
      </c>
      <c r="S158" s="190">
        <v>0</v>
      </c>
      <c r="T158" s="191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2" t="s">
        <v>286</v>
      </c>
      <c r="AT158" s="192" t="s">
        <v>175</v>
      </c>
      <c r="AU158" s="192" t="s">
        <v>81</v>
      </c>
      <c r="AY158" s="18" t="s">
        <v>174</v>
      </c>
      <c r="BE158" s="193">
        <f t="shared" si="24"/>
        <v>0</v>
      </c>
      <c r="BF158" s="193">
        <f t="shared" si="25"/>
        <v>0</v>
      </c>
      <c r="BG158" s="193">
        <f t="shared" si="26"/>
        <v>0</v>
      </c>
      <c r="BH158" s="193">
        <f t="shared" si="27"/>
        <v>0</v>
      </c>
      <c r="BI158" s="193">
        <f t="shared" si="28"/>
        <v>0</v>
      </c>
      <c r="BJ158" s="18" t="s">
        <v>81</v>
      </c>
      <c r="BK158" s="193">
        <f t="shared" si="29"/>
        <v>0</v>
      </c>
      <c r="BL158" s="18" t="s">
        <v>286</v>
      </c>
      <c r="BM158" s="192" t="s">
        <v>4765</v>
      </c>
    </row>
    <row r="159" spans="1:65" s="2" customFormat="1" ht="21.75" customHeight="1">
      <c r="A159" s="35"/>
      <c r="B159" s="36"/>
      <c r="C159" s="180" t="s">
        <v>327</v>
      </c>
      <c r="D159" s="180" t="s">
        <v>175</v>
      </c>
      <c r="E159" s="181" t="s">
        <v>4766</v>
      </c>
      <c r="F159" s="182" t="s">
        <v>4767</v>
      </c>
      <c r="G159" s="183" t="s">
        <v>217</v>
      </c>
      <c r="H159" s="184">
        <v>1</v>
      </c>
      <c r="I159" s="185"/>
      <c r="J159" s="186">
        <f t="shared" si="20"/>
        <v>0</v>
      </c>
      <c r="K159" s="187"/>
      <c r="L159" s="40"/>
      <c r="M159" s="188" t="s">
        <v>1</v>
      </c>
      <c r="N159" s="189" t="s">
        <v>38</v>
      </c>
      <c r="O159" s="72"/>
      <c r="P159" s="190">
        <f t="shared" si="21"/>
        <v>0</v>
      </c>
      <c r="Q159" s="190">
        <v>0</v>
      </c>
      <c r="R159" s="190">
        <f t="shared" si="22"/>
        <v>0</v>
      </c>
      <c r="S159" s="190">
        <v>0</v>
      </c>
      <c r="T159" s="191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2" t="s">
        <v>286</v>
      </c>
      <c r="AT159" s="192" t="s">
        <v>175</v>
      </c>
      <c r="AU159" s="192" t="s">
        <v>81</v>
      </c>
      <c r="AY159" s="18" t="s">
        <v>174</v>
      </c>
      <c r="BE159" s="193">
        <f t="shared" si="24"/>
        <v>0</v>
      </c>
      <c r="BF159" s="193">
        <f t="shared" si="25"/>
        <v>0</v>
      </c>
      <c r="BG159" s="193">
        <f t="shared" si="26"/>
        <v>0</v>
      </c>
      <c r="BH159" s="193">
        <f t="shared" si="27"/>
        <v>0</v>
      </c>
      <c r="BI159" s="193">
        <f t="shared" si="28"/>
        <v>0</v>
      </c>
      <c r="BJ159" s="18" t="s">
        <v>81</v>
      </c>
      <c r="BK159" s="193">
        <f t="shared" si="29"/>
        <v>0</v>
      </c>
      <c r="BL159" s="18" t="s">
        <v>286</v>
      </c>
      <c r="BM159" s="192" t="s">
        <v>4768</v>
      </c>
    </row>
    <row r="160" spans="1:65" s="2" customFormat="1" ht="24.25" customHeight="1">
      <c r="A160" s="35"/>
      <c r="B160" s="36"/>
      <c r="C160" s="180" t="s">
        <v>331</v>
      </c>
      <c r="D160" s="180" t="s">
        <v>175</v>
      </c>
      <c r="E160" s="181" t="s">
        <v>4769</v>
      </c>
      <c r="F160" s="182" t="s">
        <v>4770</v>
      </c>
      <c r="G160" s="183" t="s">
        <v>217</v>
      </c>
      <c r="H160" s="184">
        <v>1</v>
      </c>
      <c r="I160" s="185"/>
      <c r="J160" s="186">
        <f t="shared" si="20"/>
        <v>0</v>
      </c>
      <c r="K160" s="187"/>
      <c r="L160" s="40"/>
      <c r="M160" s="188" t="s">
        <v>1</v>
      </c>
      <c r="N160" s="189" t="s">
        <v>38</v>
      </c>
      <c r="O160" s="72"/>
      <c r="P160" s="190">
        <f t="shared" si="21"/>
        <v>0</v>
      </c>
      <c r="Q160" s="190">
        <v>0</v>
      </c>
      <c r="R160" s="190">
        <f t="shared" si="22"/>
        <v>0</v>
      </c>
      <c r="S160" s="190">
        <v>0</v>
      </c>
      <c r="T160" s="191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2" t="s">
        <v>286</v>
      </c>
      <c r="AT160" s="192" t="s">
        <v>175</v>
      </c>
      <c r="AU160" s="192" t="s">
        <v>81</v>
      </c>
      <c r="AY160" s="18" t="s">
        <v>174</v>
      </c>
      <c r="BE160" s="193">
        <f t="shared" si="24"/>
        <v>0</v>
      </c>
      <c r="BF160" s="193">
        <f t="shared" si="25"/>
        <v>0</v>
      </c>
      <c r="BG160" s="193">
        <f t="shared" si="26"/>
        <v>0</v>
      </c>
      <c r="BH160" s="193">
        <f t="shared" si="27"/>
        <v>0</v>
      </c>
      <c r="BI160" s="193">
        <f t="shared" si="28"/>
        <v>0</v>
      </c>
      <c r="BJ160" s="18" t="s">
        <v>81</v>
      </c>
      <c r="BK160" s="193">
        <f t="shared" si="29"/>
        <v>0</v>
      </c>
      <c r="BL160" s="18" t="s">
        <v>286</v>
      </c>
      <c r="BM160" s="192" t="s">
        <v>4771</v>
      </c>
    </row>
    <row r="161" spans="1:65" s="2" customFormat="1" ht="24.25" customHeight="1">
      <c r="A161" s="35"/>
      <c r="B161" s="36"/>
      <c r="C161" s="180" t="s">
        <v>354</v>
      </c>
      <c r="D161" s="180" t="s">
        <v>175</v>
      </c>
      <c r="E161" s="181" t="s">
        <v>4772</v>
      </c>
      <c r="F161" s="182" t="s">
        <v>4773</v>
      </c>
      <c r="G161" s="183" t="s">
        <v>217</v>
      </c>
      <c r="H161" s="184">
        <v>1</v>
      </c>
      <c r="I161" s="185"/>
      <c r="J161" s="186">
        <f t="shared" si="20"/>
        <v>0</v>
      </c>
      <c r="K161" s="187"/>
      <c r="L161" s="40"/>
      <c r="M161" s="188" t="s">
        <v>1</v>
      </c>
      <c r="N161" s="189" t="s">
        <v>38</v>
      </c>
      <c r="O161" s="72"/>
      <c r="P161" s="190">
        <f t="shared" si="21"/>
        <v>0</v>
      </c>
      <c r="Q161" s="190">
        <v>0</v>
      </c>
      <c r="R161" s="190">
        <f t="shared" si="22"/>
        <v>0</v>
      </c>
      <c r="S161" s="190">
        <v>0</v>
      </c>
      <c r="T161" s="191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2" t="s">
        <v>286</v>
      </c>
      <c r="AT161" s="192" t="s">
        <v>175</v>
      </c>
      <c r="AU161" s="192" t="s">
        <v>81</v>
      </c>
      <c r="AY161" s="18" t="s">
        <v>174</v>
      </c>
      <c r="BE161" s="193">
        <f t="shared" si="24"/>
        <v>0</v>
      </c>
      <c r="BF161" s="193">
        <f t="shared" si="25"/>
        <v>0</v>
      </c>
      <c r="BG161" s="193">
        <f t="shared" si="26"/>
        <v>0</v>
      </c>
      <c r="BH161" s="193">
        <f t="shared" si="27"/>
        <v>0</v>
      </c>
      <c r="BI161" s="193">
        <f t="shared" si="28"/>
        <v>0</v>
      </c>
      <c r="BJ161" s="18" t="s">
        <v>81</v>
      </c>
      <c r="BK161" s="193">
        <f t="shared" si="29"/>
        <v>0</v>
      </c>
      <c r="BL161" s="18" t="s">
        <v>286</v>
      </c>
      <c r="BM161" s="192" t="s">
        <v>4774</v>
      </c>
    </row>
    <row r="162" spans="1:65" s="2" customFormat="1" ht="16.5" customHeight="1">
      <c r="A162" s="35"/>
      <c r="B162" s="36"/>
      <c r="C162" s="180" t="s">
        <v>360</v>
      </c>
      <c r="D162" s="180" t="s">
        <v>175</v>
      </c>
      <c r="E162" s="181" t="s">
        <v>4775</v>
      </c>
      <c r="F162" s="182" t="s">
        <v>4776</v>
      </c>
      <c r="G162" s="183" t="s">
        <v>217</v>
      </c>
      <c r="H162" s="184">
        <v>1</v>
      </c>
      <c r="I162" s="185"/>
      <c r="J162" s="186">
        <f t="shared" si="20"/>
        <v>0</v>
      </c>
      <c r="K162" s="187"/>
      <c r="L162" s="40"/>
      <c r="M162" s="188" t="s">
        <v>1</v>
      </c>
      <c r="N162" s="189" t="s">
        <v>38</v>
      </c>
      <c r="O162" s="72"/>
      <c r="P162" s="190">
        <f t="shared" si="21"/>
        <v>0</v>
      </c>
      <c r="Q162" s="190">
        <v>0</v>
      </c>
      <c r="R162" s="190">
        <f t="shared" si="22"/>
        <v>0</v>
      </c>
      <c r="S162" s="190">
        <v>0</v>
      </c>
      <c r="T162" s="191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2" t="s">
        <v>286</v>
      </c>
      <c r="AT162" s="192" t="s">
        <v>175</v>
      </c>
      <c r="AU162" s="192" t="s">
        <v>81</v>
      </c>
      <c r="AY162" s="18" t="s">
        <v>174</v>
      </c>
      <c r="BE162" s="193">
        <f t="shared" si="24"/>
        <v>0</v>
      </c>
      <c r="BF162" s="193">
        <f t="shared" si="25"/>
        <v>0</v>
      </c>
      <c r="BG162" s="193">
        <f t="shared" si="26"/>
        <v>0</v>
      </c>
      <c r="BH162" s="193">
        <f t="shared" si="27"/>
        <v>0</v>
      </c>
      <c r="BI162" s="193">
        <f t="shared" si="28"/>
        <v>0</v>
      </c>
      <c r="BJ162" s="18" t="s">
        <v>81</v>
      </c>
      <c r="BK162" s="193">
        <f t="shared" si="29"/>
        <v>0</v>
      </c>
      <c r="BL162" s="18" t="s">
        <v>286</v>
      </c>
      <c r="BM162" s="192" t="s">
        <v>4777</v>
      </c>
    </row>
    <row r="163" spans="1:65" s="2" customFormat="1" ht="24.25" customHeight="1">
      <c r="A163" s="35"/>
      <c r="B163" s="36"/>
      <c r="C163" s="180" t="s">
        <v>364</v>
      </c>
      <c r="D163" s="180" t="s">
        <v>175</v>
      </c>
      <c r="E163" s="181" t="s">
        <v>4778</v>
      </c>
      <c r="F163" s="182" t="s">
        <v>4779</v>
      </c>
      <c r="G163" s="183" t="s">
        <v>217</v>
      </c>
      <c r="H163" s="184">
        <v>1</v>
      </c>
      <c r="I163" s="185"/>
      <c r="J163" s="186">
        <f t="shared" si="20"/>
        <v>0</v>
      </c>
      <c r="K163" s="187"/>
      <c r="L163" s="40"/>
      <c r="M163" s="188" t="s">
        <v>1</v>
      </c>
      <c r="N163" s="189" t="s">
        <v>38</v>
      </c>
      <c r="O163" s="72"/>
      <c r="P163" s="190">
        <f t="shared" si="21"/>
        <v>0</v>
      </c>
      <c r="Q163" s="190">
        <v>0</v>
      </c>
      <c r="R163" s="190">
        <f t="shared" si="22"/>
        <v>0</v>
      </c>
      <c r="S163" s="190">
        <v>0</v>
      </c>
      <c r="T163" s="191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286</v>
      </c>
      <c r="AT163" s="192" t="s">
        <v>175</v>
      </c>
      <c r="AU163" s="192" t="s">
        <v>81</v>
      </c>
      <c r="AY163" s="18" t="s">
        <v>174</v>
      </c>
      <c r="BE163" s="193">
        <f t="shared" si="24"/>
        <v>0</v>
      </c>
      <c r="BF163" s="193">
        <f t="shared" si="25"/>
        <v>0</v>
      </c>
      <c r="BG163" s="193">
        <f t="shared" si="26"/>
        <v>0</v>
      </c>
      <c r="BH163" s="193">
        <f t="shared" si="27"/>
        <v>0</v>
      </c>
      <c r="BI163" s="193">
        <f t="shared" si="28"/>
        <v>0</v>
      </c>
      <c r="BJ163" s="18" t="s">
        <v>81</v>
      </c>
      <c r="BK163" s="193">
        <f t="shared" si="29"/>
        <v>0</v>
      </c>
      <c r="BL163" s="18" t="s">
        <v>286</v>
      </c>
      <c r="BM163" s="192" t="s">
        <v>4780</v>
      </c>
    </row>
    <row r="164" spans="1:65" s="2" customFormat="1" ht="21.75" customHeight="1">
      <c r="A164" s="35"/>
      <c r="B164" s="36"/>
      <c r="C164" s="180" t="s">
        <v>413</v>
      </c>
      <c r="D164" s="180" t="s">
        <v>175</v>
      </c>
      <c r="E164" s="181" t="s">
        <v>4781</v>
      </c>
      <c r="F164" s="182" t="s">
        <v>4782</v>
      </c>
      <c r="G164" s="183" t="s">
        <v>217</v>
      </c>
      <c r="H164" s="184">
        <v>2</v>
      </c>
      <c r="I164" s="185"/>
      <c r="J164" s="186">
        <f t="shared" si="20"/>
        <v>0</v>
      </c>
      <c r="K164" s="187"/>
      <c r="L164" s="40"/>
      <c r="M164" s="188" t="s">
        <v>1</v>
      </c>
      <c r="N164" s="189" t="s">
        <v>38</v>
      </c>
      <c r="O164" s="72"/>
      <c r="P164" s="190">
        <f t="shared" si="21"/>
        <v>0</v>
      </c>
      <c r="Q164" s="190">
        <v>0</v>
      </c>
      <c r="R164" s="190">
        <f t="shared" si="22"/>
        <v>0</v>
      </c>
      <c r="S164" s="190">
        <v>0</v>
      </c>
      <c r="T164" s="191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2" t="s">
        <v>286</v>
      </c>
      <c r="AT164" s="192" t="s">
        <v>175</v>
      </c>
      <c r="AU164" s="192" t="s">
        <v>81</v>
      </c>
      <c r="AY164" s="18" t="s">
        <v>174</v>
      </c>
      <c r="BE164" s="193">
        <f t="shared" si="24"/>
        <v>0</v>
      </c>
      <c r="BF164" s="193">
        <f t="shared" si="25"/>
        <v>0</v>
      </c>
      <c r="BG164" s="193">
        <f t="shared" si="26"/>
        <v>0</v>
      </c>
      <c r="BH164" s="193">
        <f t="shared" si="27"/>
        <v>0</v>
      </c>
      <c r="BI164" s="193">
        <f t="shared" si="28"/>
        <v>0</v>
      </c>
      <c r="BJ164" s="18" t="s">
        <v>81</v>
      </c>
      <c r="BK164" s="193">
        <f t="shared" si="29"/>
        <v>0</v>
      </c>
      <c r="BL164" s="18" t="s">
        <v>286</v>
      </c>
      <c r="BM164" s="192" t="s">
        <v>4783</v>
      </c>
    </row>
    <row r="165" spans="1:65" s="2" customFormat="1" ht="16.5" customHeight="1">
      <c r="A165" s="35"/>
      <c r="B165" s="36"/>
      <c r="C165" s="180" t="s">
        <v>417</v>
      </c>
      <c r="D165" s="180" t="s">
        <v>175</v>
      </c>
      <c r="E165" s="181" t="s">
        <v>4784</v>
      </c>
      <c r="F165" s="182" t="s">
        <v>4785</v>
      </c>
      <c r="G165" s="183" t="s">
        <v>217</v>
      </c>
      <c r="H165" s="184">
        <v>1</v>
      </c>
      <c r="I165" s="185"/>
      <c r="J165" s="186">
        <f t="shared" si="20"/>
        <v>0</v>
      </c>
      <c r="K165" s="187"/>
      <c r="L165" s="40"/>
      <c r="M165" s="188" t="s">
        <v>1</v>
      </c>
      <c r="N165" s="189" t="s">
        <v>38</v>
      </c>
      <c r="O165" s="72"/>
      <c r="P165" s="190">
        <f t="shared" si="21"/>
        <v>0</v>
      </c>
      <c r="Q165" s="190">
        <v>0</v>
      </c>
      <c r="R165" s="190">
        <f t="shared" si="22"/>
        <v>0</v>
      </c>
      <c r="S165" s="190">
        <v>0</v>
      </c>
      <c r="T165" s="191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2" t="s">
        <v>286</v>
      </c>
      <c r="AT165" s="192" t="s">
        <v>175</v>
      </c>
      <c r="AU165" s="192" t="s">
        <v>81</v>
      </c>
      <c r="AY165" s="18" t="s">
        <v>174</v>
      </c>
      <c r="BE165" s="193">
        <f t="shared" si="24"/>
        <v>0</v>
      </c>
      <c r="BF165" s="193">
        <f t="shared" si="25"/>
        <v>0</v>
      </c>
      <c r="BG165" s="193">
        <f t="shared" si="26"/>
        <v>0</v>
      </c>
      <c r="BH165" s="193">
        <f t="shared" si="27"/>
        <v>0</v>
      </c>
      <c r="BI165" s="193">
        <f t="shared" si="28"/>
        <v>0</v>
      </c>
      <c r="BJ165" s="18" t="s">
        <v>81</v>
      </c>
      <c r="BK165" s="193">
        <f t="shared" si="29"/>
        <v>0</v>
      </c>
      <c r="BL165" s="18" t="s">
        <v>286</v>
      </c>
      <c r="BM165" s="192" t="s">
        <v>4786</v>
      </c>
    </row>
    <row r="166" spans="1:65" s="2" customFormat="1" ht="24.25" customHeight="1">
      <c r="A166" s="35"/>
      <c r="B166" s="36"/>
      <c r="C166" s="180" t="s">
        <v>421</v>
      </c>
      <c r="D166" s="180" t="s">
        <v>175</v>
      </c>
      <c r="E166" s="181" t="s">
        <v>4787</v>
      </c>
      <c r="F166" s="182" t="s">
        <v>4788</v>
      </c>
      <c r="G166" s="183" t="s">
        <v>217</v>
      </c>
      <c r="H166" s="184">
        <v>1</v>
      </c>
      <c r="I166" s="185"/>
      <c r="J166" s="186">
        <f t="shared" si="20"/>
        <v>0</v>
      </c>
      <c r="K166" s="187"/>
      <c r="L166" s="40"/>
      <c r="M166" s="188" t="s">
        <v>1</v>
      </c>
      <c r="N166" s="189" t="s">
        <v>38</v>
      </c>
      <c r="O166" s="72"/>
      <c r="P166" s="190">
        <f t="shared" si="21"/>
        <v>0</v>
      </c>
      <c r="Q166" s="190">
        <v>0</v>
      </c>
      <c r="R166" s="190">
        <f t="shared" si="22"/>
        <v>0</v>
      </c>
      <c r="S166" s="190">
        <v>0</v>
      </c>
      <c r="T166" s="191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2" t="s">
        <v>286</v>
      </c>
      <c r="AT166" s="192" t="s">
        <v>175</v>
      </c>
      <c r="AU166" s="192" t="s">
        <v>81</v>
      </c>
      <c r="AY166" s="18" t="s">
        <v>174</v>
      </c>
      <c r="BE166" s="193">
        <f t="shared" si="24"/>
        <v>0</v>
      </c>
      <c r="BF166" s="193">
        <f t="shared" si="25"/>
        <v>0</v>
      </c>
      <c r="BG166" s="193">
        <f t="shared" si="26"/>
        <v>0</v>
      </c>
      <c r="BH166" s="193">
        <f t="shared" si="27"/>
        <v>0</v>
      </c>
      <c r="BI166" s="193">
        <f t="shared" si="28"/>
        <v>0</v>
      </c>
      <c r="BJ166" s="18" t="s">
        <v>81</v>
      </c>
      <c r="BK166" s="193">
        <f t="shared" si="29"/>
        <v>0</v>
      </c>
      <c r="BL166" s="18" t="s">
        <v>286</v>
      </c>
      <c r="BM166" s="192" t="s">
        <v>4789</v>
      </c>
    </row>
    <row r="167" spans="1:65" s="2" customFormat="1" ht="44.25" customHeight="1">
      <c r="A167" s="35"/>
      <c r="B167" s="36"/>
      <c r="C167" s="180" t="s">
        <v>426</v>
      </c>
      <c r="D167" s="180" t="s">
        <v>175</v>
      </c>
      <c r="E167" s="181" t="s">
        <v>4790</v>
      </c>
      <c r="F167" s="182" t="s">
        <v>4791</v>
      </c>
      <c r="G167" s="183" t="s">
        <v>217</v>
      </c>
      <c r="H167" s="184">
        <v>1</v>
      </c>
      <c r="I167" s="185"/>
      <c r="J167" s="186">
        <f t="shared" si="20"/>
        <v>0</v>
      </c>
      <c r="K167" s="187"/>
      <c r="L167" s="40"/>
      <c r="M167" s="188" t="s">
        <v>1</v>
      </c>
      <c r="N167" s="189" t="s">
        <v>38</v>
      </c>
      <c r="O167" s="72"/>
      <c r="P167" s="190">
        <f t="shared" si="21"/>
        <v>0</v>
      </c>
      <c r="Q167" s="190">
        <v>0</v>
      </c>
      <c r="R167" s="190">
        <f t="shared" si="22"/>
        <v>0</v>
      </c>
      <c r="S167" s="190">
        <v>0</v>
      </c>
      <c r="T167" s="191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2" t="s">
        <v>286</v>
      </c>
      <c r="AT167" s="192" t="s">
        <v>175</v>
      </c>
      <c r="AU167" s="192" t="s">
        <v>81</v>
      </c>
      <c r="AY167" s="18" t="s">
        <v>174</v>
      </c>
      <c r="BE167" s="193">
        <f t="shared" si="24"/>
        <v>0</v>
      </c>
      <c r="BF167" s="193">
        <f t="shared" si="25"/>
        <v>0</v>
      </c>
      <c r="BG167" s="193">
        <f t="shared" si="26"/>
        <v>0</v>
      </c>
      <c r="BH167" s="193">
        <f t="shared" si="27"/>
        <v>0</v>
      </c>
      <c r="BI167" s="193">
        <f t="shared" si="28"/>
        <v>0</v>
      </c>
      <c r="BJ167" s="18" t="s">
        <v>81</v>
      </c>
      <c r="BK167" s="193">
        <f t="shared" si="29"/>
        <v>0</v>
      </c>
      <c r="BL167" s="18" t="s">
        <v>286</v>
      </c>
      <c r="BM167" s="192" t="s">
        <v>4792</v>
      </c>
    </row>
    <row r="168" spans="1:65" s="2" customFormat="1" ht="24.25" customHeight="1">
      <c r="A168" s="35"/>
      <c r="B168" s="36"/>
      <c r="C168" s="180" t="s">
        <v>431</v>
      </c>
      <c r="D168" s="180" t="s">
        <v>175</v>
      </c>
      <c r="E168" s="181" t="s">
        <v>4793</v>
      </c>
      <c r="F168" s="182" t="s">
        <v>4794</v>
      </c>
      <c r="G168" s="183" t="s">
        <v>217</v>
      </c>
      <c r="H168" s="184">
        <v>2</v>
      </c>
      <c r="I168" s="185"/>
      <c r="J168" s="186">
        <f t="shared" si="20"/>
        <v>0</v>
      </c>
      <c r="K168" s="187"/>
      <c r="L168" s="40"/>
      <c r="M168" s="188" t="s">
        <v>1</v>
      </c>
      <c r="N168" s="189" t="s">
        <v>38</v>
      </c>
      <c r="O168" s="72"/>
      <c r="P168" s="190">
        <f t="shared" si="21"/>
        <v>0</v>
      </c>
      <c r="Q168" s="190">
        <v>0</v>
      </c>
      <c r="R168" s="190">
        <f t="shared" si="22"/>
        <v>0</v>
      </c>
      <c r="S168" s="190">
        <v>0</v>
      </c>
      <c r="T168" s="191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2" t="s">
        <v>286</v>
      </c>
      <c r="AT168" s="192" t="s">
        <v>175</v>
      </c>
      <c r="AU168" s="192" t="s">
        <v>81</v>
      </c>
      <c r="AY168" s="18" t="s">
        <v>174</v>
      </c>
      <c r="BE168" s="193">
        <f t="shared" si="24"/>
        <v>0</v>
      </c>
      <c r="BF168" s="193">
        <f t="shared" si="25"/>
        <v>0</v>
      </c>
      <c r="BG168" s="193">
        <f t="shared" si="26"/>
        <v>0</v>
      </c>
      <c r="BH168" s="193">
        <f t="shared" si="27"/>
        <v>0</v>
      </c>
      <c r="BI168" s="193">
        <f t="shared" si="28"/>
        <v>0</v>
      </c>
      <c r="BJ168" s="18" t="s">
        <v>81</v>
      </c>
      <c r="BK168" s="193">
        <f t="shared" si="29"/>
        <v>0</v>
      </c>
      <c r="BL168" s="18" t="s">
        <v>286</v>
      </c>
      <c r="BM168" s="192" t="s">
        <v>4795</v>
      </c>
    </row>
    <row r="169" spans="1:65" s="2" customFormat="1" ht="24.25" customHeight="1">
      <c r="A169" s="35"/>
      <c r="B169" s="36"/>
      <c r="C169" s="180" t="s">
        <v>436</v>
      </c>
      <c r="D169" s="180" t="s">
        <v>175</v>
      </c>
      <c r="E169" s="181" t="s">
        <v>4796</v>
      </c>
      <c r="F169" s="182" t="s">
        <v>4797</v>
      </c>
      <c r="G169" s="183" t="s">
        <v>217</v>
      </c>
      <c r="H169" s="184">
        <v>1</v>
      </c>
      <c r="I169" s="185"/>
      <c r="J169" s="186">
        <f t="shared" si="20"/>
        <v>0</v>
      </c>
      <c r="K169" s="187"/>
      <c r="L169" s="40"/>
      <c r="M169" s="188" t="s">
        <v>1</v>
      </c>
      <c r="N169" s="189" t="s">
        <v>38</v>
      </c>
      <c r="O169" s="72"/>
      <c r="P169" s="190">
        <f t="shared" si="21"/>
        <v>0</v>
      </c>
      <c r="Q169" s="190">
        <v>0</v>
      </c>
      <c r="R169" s="190">
        <f t="shared" si="22"/>
        <v>0</v>
      </c>
      <c r="S169" s="190">
        <v>0</v>
      </c>
      <c r="T169" s="191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286</v>
      </c>
      <c r="AT169" s="192" t="s">
        <v>175</v>
      </c>
      <c r="AU169" s="192" t="s">
        <v>81</v>
      </c>
      <c r="AY169" s="18" t="s">
        <v>174</v>
      </c>
      <c r="BE169" s="193">
        <f t="shared" si="24"/>
        <v>0</v>
      </c>
      <c r="BF169" s="193">
        <f t="shared" si="25"/>
        <v>0</v>
      </c>
      <c r="BG169" s="193">
        <f t="shared" si="26"/>
        <v>0</v>
      </c>
      <c r="BH169" s="193">
        <f t="shared" si="27"/>
        <v>0</v>
      </c>
      <c r="BI169" s="193">
        <f t="shared" si="28"/>
        <v>0</v>
      </c>
      <c r="BJ169" s="18" t="s">
        <v>81</v>
      </c>
      <c r="BK169" s="193">
        <f t="shared" si="29"/>
        <v>0</v>
      </c>
      <c r="BL169" s="18" t="s">
        <v>286</v>
      </c>
      <c r="BM169" s="192" t="s">
        <v>4798</v>
      </c>
    </row>
    <row r="170" spans="1:65" s="2" customFormat="1" ht="44.25" customHeight="1">
      <c r="A170" s="35"/>
      <c r="B170" s="36"/>
      <c r="C170" s="180" t="s">
        <v>441</v>
      </c>
      <c r="D170" s="180" t="s">
        <v>175</v>
      </c>
      <c r="E170" s="181" t="s">
        <v>4799</v>
      </c>
      <c r="F170" s="182" t="s">
        <v>4800</v>
      </c>
      <c r="G170" s="183" t="s">
        <v>217</v>
      </c>
      <c r="H170" s="184">
        <v>2</v>
      </c>
      <c r="I170" s="185"/>
      <c r="J170" s="186">
        <f t="shared" si="20"/>
        <v>0</v>
      </c>
      <c r="K170" s="187"/>
      <c r="L170" s="40"/>
      <c r="M170" s="188" t="s">
        <v>1</v>
      </c>
      <c r="N170" s="189" t="s">
        <v>38</v>
      </c>
      <c r="O170" s="72"/>
      <c r="P170" s="190">
        <f t="shared" si="21"/>
        <v>0</v>
      </c>
      <c r="Q170" s="190">
        <v>0</v>
      </c>
      <c r="R170" s="190">
        <f t="shared" si="22"/>
        <v>0</v>
      </c>
      <c r="S170" s="190">
        <v>0</v>
      </c>
      <c r="T170" s="191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2" t="s">
        <v>286</v>
      </c>
      <c r="AT170" s="192" t="s">
        <v>175</v>
      </c>
      <c r="AU170" s="192" t="s">
        <v>81</v>
      </c>
      <c r="AY170" s="18" t="s">
        <v>174</v>
      </c>
      <c r="BE170" s="193">
        <f t="shared" si="24"/>
        <v>0</v>
      </c>
      <c r="BF170" s="193">
        <f t="shared" si="25"/>
        <v>0</v>
      </c>
      <c r="BG170" s="193">
        <f t="shared" si="26"/>
        <v>0</v>
      </c>
      <c r="BH170" s="193">
        <f t="shared" si="27"/>
        <v>0</v>
      </c>
      <c r="BI170" s="193">
        <f t="shared" si="28"/>
        <v>0</v>
      </c>
      <c r="BJ170" s="18" t="s">
        <v>81</v>
      </c>
      <c r="BK170" s="193">
        <f t="shared" si="29"/>
        <v>0</v>
      </c>
      <c r="BL170" s="18" t="s">
        <v>286</v>
      </c>
      <c r="BM170" s="192" t="s">
        <v>4801</v>
      </c>
    </row>
    <row r="171" spans="1:65" s="2" customFormat="1" ht="44.25" customHeight="1">
      <c r="A171" s="35"/>
      <c r="B171" s="36"/>
      <c r="C171" s="180" t="s">
        <v>450</v>
      </c>
      <c r="D171" s="180" t="s">
        <v>175</v>
      </c>
      <c r="E171" s="181" t="s">
        <v>4802</v>
      </c>
      <c r="F171" s="182" t="s">
        <v>4803</v>
      </c>
      <c r="G171" s="183" t="s">
        <v>217</v>
      </c>
      <c r="H171" s="184">
        <v>1</v>
      </c>
      <c r="I171" s="185"/>
      <c r="J171" s="186">
        <f t="shared" si="20"/>
        <v>0</v>
      </c>
      <c r="K171" s="187"/>
      <c r="L171" s="40"/>
      <c r="M171" s="188" t="s">
        <v>1</v>
      </c>
      <c r="N171" s="189" t="s">
        <v>38</v>
      </c>
      <c r="O171" s="72"/>
      <c r="P171" s="190">
        <f t="shared" si="21"/>
        <v>0</v>
      </c>
      <c r="Q171" s="190">
        <v>0</v>
      </c>
      <c r="R171" s="190">
        <f t="shared" si="22"/>
        <v>0</v>
      </c>
      <c r="S171" s="190">
        <v>0</v>
      </c>
      <c r="T171" s="191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2" t="s">
        <v>286</v>
      </c>
      <c r="AT171" s="192" t="s">
        <v>175</v>
      </c>
      <c r="AU171" s="192" t="s">
        <v>81</v>
      </c>
      <c r="AY171" s="18" t="s">
        <v>174</v>
      </c>
      <c r="BE171" s="193">
        <f t="shared" si="24"/>
        <v>0</v>
      </c>
      <c r="BF171" s="193">
        <f t="shared" si="25"/>
        <v>0</v>
      </c>
      <c r="BG171" s="193">
        <f t="shared" si="26"/>
        <v>0</v>
      </c>
      <c r="BH171" s="193">
        <f t="shared" si="27"/>
        <v>0</v>
      </c>
      <c r="BI171" s="193">
        <f t="shared" si="28"/>
        <v>0</v>
      </c>
      <c r="BJ171" s="18" t="s">
        <v>81</v>
      </c>
      <c r="BK171" s="193">
        <f t="shared" si="29"/>
        <v>0</v>
      </c>
      <c r="BL171" s="18" t="s">
        <v>286</v>
      </c>
      <c r="BM171" s="192" t="s">
        <v>4804</v>
      </c>
    </row>
    <row r="172" spans="1:65" s="2" customFormat="1" ht="21.75" customHeight="1">
      <c r="A172" s="35"/>
      <c r="B172" s="36"/>
      <c r="C172" s="180" t="s">
        <v>458</v>
      </c>
      <c r="D172" s="180" t="s">
        <v>175</v>
      </c>
      <c r="E172" s="181" t="s">
        <v>4805</v>
      </c>
      <c r="F172" s="182" t="s">
        <v>4806</v>
      </c>
      <c r="G172" s="183" t="s">
        <v>188</v>
      </c>
      <c r="H172" s="184">
        <v>0.1</v>
      </c>
      <c r="I172" s="185"/>
      <c r="J172" s="186">
        <f t="shared" si="20"/>
        <v>0</v>
      </c>
      <c r="K172" s="187"/>
      <c r="L172" s="40"/>
      <c r="M172" s="188" t="s">
        <v>1</v>
      </c>
      <c r="N172" s="189" t="s">
        <v>38</v>
      </c>
      <c r="O172" s="72"/>
      <c r="P172" s="190">
        <f t="shared" si="21"/>
        <v>0</v>
      </c>
      <c r="Q172" s="190">
        <v>0</v>
      </c>
      <c r="R172" s="190">
        <f t="shared" si="22"/>
        <v>0</v>
      </c>
      <c r="S172" s="190">
        <v>0</v>
      </c>
      <c r="T172" s="191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2" t="s">
        <v>286</v>
      </c>
      <c r="AT172" s="192" t="s">
        <v>175</v>
      </c>
      <c r="AU172" s="192" t="s">
        <v>81</v>
      </c>
      <c r="AY172" s="18" t="s">
        <v>174</v>
      </c>
      <c r="BE172" s="193">
        <f t="shared" si="24"/>
        <v>0</v>
      </c>
      <c r="BF172" s="193">
        <f t="shared" si="25"/>
        <v>0</v>
      </c>
      <c r="BG172" s="193">
        <f t="shared" si="26"/>
        <v>0</v>
      </c>
      <c r="BH172" s="193">
        <f t="shared" si="27"/>
        <v>0</v>
      </c>
      <c r="BI172" s="193">
        <f t="shared" si="28"/>
        <v>0</v>
      </c>
      <c r="BJ172" s="18" t="s">
        <v>81</v>
      </c>
      <c r="BK172" s="193">
        <f t="shared" si="29"/>
        <v>0</v>
      </c>
      <c r="BL172" s="18" t="s">
        <v>286</v>
      </c>
      <c r="BM172" s="192" t="s">
        <v>4807</v>
      </c>
    </row>
    <row r="173" spans="1:65" s="11" customFormat="1" ht="26" customHeight="1">
      <c r="B173" s="166"/>
      <c r="C173" s="167"/>
      <c r="D173" s="168" t="s">
        <v>72</v>
      </c>
      <c r="E173" s="169" t="s">
        <v>1521</v>
      </c>
      <c r="F173" s="169" t="s">
        <v>4808</v>
      </c>
      <c r="G173" s="167"/>
      <c r="H173" s="167"/>
      <c r="I173" s="170"/>
      <c r="J173" s="171">
        <f>BK173</f>
        <v>0</v>
      </c>
      <c r="K173" s="167"/>
      <c r="L173" s="172"/>
      <c r="M173" s="173"/>
      <c r="N173" s="174"/>
      <c r="O173" s="174"/>
      <c r="P173" s="175">
        <f>SUM(P174:P186)</f>
        <v>0</v>
      </c>
      <c r="Q173" s="174"/>
      <c r="R173" s="175">
        <f>SUM(R174:R186)</f>
        <v>0</v>
      </c>
      <c r="S173" s="174"/>
      <c r="T173" s="176">
        <f>SUM(T174:T186)</f>
        <v>0</v>
      </c>
      <c r="AR173" s="177" t="s">
        <v>83</v>
      </c>
      <c r="AT173" s="178" t="s">
        <v>72</v>
      </c>
      <c r="AU173" s="178" t="s">
        <v>73</v>
      </c>
      <c r="AY173" s="177" t="s">
        <v>174</v>
      </c>
      <c r="BK173" s="179">
        <f>SUM(BK174:BK186)</f>
        <v>0</v>
      </c>
    </row>
    <row r="174" spans="1:65" s="2" customFormat="1" ht="24.25" customHeight="1">
      <c r="A174" s="35"/>
      <c r="B174" s="36"/>
      <c r="C174" s="180" t="s">
        <v>514</v>
      </c>
      <c r="D174" s="180" t="s">
        <v>175</v>
      </c>
      <c r="E174" s="181" t="s">
        <v>4809</v>
      </c>
      <c r="F174" s="182" t="s">
        <v>4810</v>
      </c>
      <c r="G174" s="183" t="s">
        <v>444</v>
      </c>
      <c r="H174" s="184">
        <v>89</v>
      </c>
      <c r="I174" s="185"/>
      <c r="J174" s="186">
        <f t="shared" ref="J174:J186" si="30">ROUND(I174*H174,2)</f>
        <v>0</v>
      </c>
      <c r="K174" s="187"/>
      <c r="L174" s="40"/>
      <c r="M174" s="188" t="s">
        <v>1</v>
      </c>
      <c r="N174" s="189" t="s">
        <v>38</v>
      </c>
      <c r="O174" s="72"/>
      <c r="P174" s="190">
        <f t="shared" ref="P174:P186" si="31">O174*H174</f>
        <v>0</v>
      </c>
      <c r="Q174" s="190">
        <v>0</v>
      </c>
      <c r="R174" s="190">
        <f t="shared" ref="R174:R186" si="32">Q174*H174</f>
        <v>0</v>
      </c>
      <c r="S174" s="190">
        <v>0</v>
      </c>
      <c r="T174" s="191">
        <f t="shared" ref="T174:T186" si="33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2" t="s">
        <v>286</v>
      </c>
      <c r="AT174" s="192" t="s">
        <v>175</v>
      </c>
      <c r="AU174" s="192" t="s">
        <v>81</v>
      </c>
      <c r="AY174" s="18" t="s">
        <v>174</v>
      </c>
      <c r="BE174" s="193">
        <f t="shared" ref="BE174:BE186" si="34">IF(N174="základní",J174,0)</f>
        <v>0</v>
      </c>
      <c r="BF174" s="193">
        <f t="shared" ref="BF174:BF186" si="35">IF(N174="snížená",J174,0)</f>
        <v>0</v>
      </c>
      <c r="BG174" s="193">
        <f t="shared" ref="BG174:BG186" si="36">IF(N174="zákl. přenesená",J174,0)</f>
        <v>0</v>
      </c>
      <c r="BH174" s="193">
        <f t="shared" ref="BH174:BH186" si="37">IF(N174="sníž. přenesená",J174,0)</f>
        <v>0</v>
      </c>
      <c r="BI174" s="193">
        <f t="shared" ref="BI174:BI186" si="38">IF(N174="nulová",J174,0)</f>
        <v>0</v>
      </c>
      <c r="BJ174" s="18" t="s">
        <v>81</v>
      </c>
      <c r="BK174" s="193">
        <f t="shared" ref="BK174:BK186" si="39">ROUND(I174*H174,2)</f>
        <v>0</v>
      </c>
      <c r="BL174" s="18" t="s">
        <v>286</v>
      </c>
      <c r="BM174" s="192" t="s">
        <v>4811</v>
      </c>
    </row>
    <row r="175" spans="1:65" s="2" customFormat="1" ht="24.25" customHeight="1">
      <c r="A175" s="35"/>
      <c r="B175" s="36"/>
      <c r="C175" s="180" t="s">
        <v>525</v>
      </c>
      <c r="D175" s="180" t="s">
        <v>175</v>
      </c>
      <c r="E175" s="181" t="s">
        <v>4812</v>
      </c>
      <c r="F175" s="182" t="s">
        <v>4813</v>
      </c>
      <c r="G175" s="183" t="s">
        <v>444</v>
      </c>
      <c r="H175" s="184">
        <v>36</v>
      </c>
      <c r="I175" s="185"/>
      <c r="J175" s="186">
        <f t="shared" si="30"/>
        <v>0</v>
      </c>
      <c r="K175" s="187"/>
      <c r="L175" s="40"/>
      <c r="M175" s="188" t="s">
        <v>1</v>
      </c>
      <c r="N175" s="189" t="s">
        <v>38</v>
      </c>
      <c r="O175" s="72"/>
      <c r="P175" s="190">
        <f t="shared" si="31"/>
        <v>0</v>
      </c>
      <c r="Q175" s="190">
        <v>0</v>
      </c>
      <c r="R175" s="190">
        <f t="shared" si="32"/>
        <v>0</v>
      </c>
      <c r="S175" s="190">
        <v>0</v>
      </c>
      <c r="T175" s="191">
        <f t="shared" si="3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2" t="s">
        <v>286</v>
      </c>
      <c r="AT175" s="192" t="s">
        <v>175</v>
      </c>
      <c r="AU175" s="192" t="s">
        <v>81</v>
      </c>
      <c r="AY175" s="18" t="s">
        <v>174</v>
      </c>
      <c r="BE175" s="193">
        <f t="shared" si="34"/>
        <v>0</v>
      </c>
      <c r="BF175" s="193">
        <f t="shared" si="35"/>
        <v>0</v>
      </c>
      <c r="BG175" s="193">
        <f t="shared" si="36"/>
        <v>0</v>
      </c>
      <c r="BH175" s="193">
        <f t="shared" si="37"/>
        <v>0</v>
      </c>
      <c r="BI175" s="193">
        <f t="shared" si="38"/>
        <v>0</v>
      </c>
      <c r="BJ175" s="18" t="s">
        <v>81</v>
      </c>
      <c r="BK175" s="193">
        <f t="shared" si="39"/>
        <v>0</v>
      </c>
      <c r="BL175" s="18" t="s">
        <v>286</v>
      </c>
      <c r="BM175" s="192" t="s">
        <v>4814</v>
      </c>
    </row>
    <row r="176" spans="1:65" s="2" customFormat="1" ht="24.25" customHeight="1">
      <c r="A176" s="35"/>
      <c r="B176" s="36"/>
      <c r="C176" s="180" t="s">
        <v>532</v>
      </c>
      <c r="D176" s="180" t="s">
        <v>175</v>
      </c>
      <c r="E176" s="181" t="s">
        <v>4815</v>
      </c>
      <c r="F176" s="182" t="s">
        <v>4816</v>
      </c>
      <c r="G176" s="183" t="s">
        <v>444</v>
      </c>
      <c r="H176" s="184">
        <v>12</v>
      </c>
      <c r="I176" s="185"/>
      <c r="J176" s="186">
        <f t="shared" si="30"/>
        <v>0</v>
      </c>
      <c r="K176" s="187"/>
      <c r="L176" s="40"/>
      <c r="M176" s="188" t="s">
        <v>1</v>
      </c>
      <c r="N176" s="189" t="s">
        <v>38</v>
      </c>
      <c r="O176" s="72"/>
      <c r="P176" s="190">
        <f t="shared" si="31"/>
        <v>0</v>
      </c>
      <c r="Q176" s="190">
        <v>0</v>
      </c>
      <c r="R176" s="190">
        <f t="shared" si="32"/>
        <v>0</v>
      </c>
      <c r="S176" s="190">
        <v>0</v>
      </c>
      <c r="T176" s="191">
        <f t="shared" si="3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2" t="s">
        <v>286</v>
      </c>
      <c r="AT176" s="192" t="s">
        <v>175</v>
      </c>
      <c r="AU176" s="192" t="s">
        <v>81</v>
      </c>
      <c r="AY176" s="18" t="s">
        <v>174</v>
      </c>
      <c r="BE176" s="193">
        <f t="shared" si="34"/>
        <v>0</v>
      </c>
      <c r="BF176" s="193">
        <f t="shared" si="35"/>
        <v>0</v>
      </c>
      <c r="BG176" s="193">
        <f t="shared" si="36"/>
        <v>0</v>
      </c>
      <c r="BH176" s="193">
        <f t="shared" si="37"/>
        <v>0</v>
      </c>
      <c r="BI176" s="193">
        <f t="shared" si="38"/>
        <v>0</v>
      </c>
      <c r="BJ176" s="18" t="s">
        <v>81</v>
      </c>
      <c r="BK176" s="193">
        <f t="shared" si="39"/>
        <v>0</v>
      </c>
      <c r="BL176" s="18" t="s">
        <v>286</v>
      </c>
      <c r="BM176" s="192" t="s">
        <v>4817</v>
      </c>
    </row>
    <row r="177" spans="1:65" s="2" customFormat="1" ht="21.75" customHeight="1">
      <c r="A177" s="35"/>
      <c r="B177" s="36"/>
      <c r="C177" s="180" t="s">
        <v>538</v>
      </c>
      <c r="D177" s="180" t="s">
        <v>175</v>
      </c>
      <c r="E177" s="181" t="s">
        <v>4818</v>
      </c>
      <c r="F177" s="182" t="s">
        <v>4819</v>
      </c>
      <c r="G177" s="183" t="s">
        <v>444</v>
      </c>
      <c r="H177" s="184">
        <v>137</v>
      </c>
      <c r="I177" s="185"/>
      <c r="J177" s="186">
        <f t="shared" si="30"/>
        <v>0</v>
      </c>
      <c r="K177" s="187"/>
      <c r="L177" s="40"/>
      <c r="M177" s="188" t="s">
        <v>1</v>
      </c>
      <c r="N177" s="189" t="s">
        <v>38</v>
      </c>
      <c r="O177" s="72"/>
      <c r="P177" s="190">
        <f t="shared" si="31"/>
        <v>0</v>
      </c>
      <c r="Q177" s="190">
        <v>0</v>
      </c>
      <c r="R177" s="190">
        <f t="shared" si="32"/>
        <v>0</v>
      </c>
      <c r="S177" s="190">
        <v>0</v>
      </c>
      <c r="T177" s="191">
        <f t="shared" si="3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2" t="s">
        <v>286</v>
      </c>
      <c r="AT177" s="192" t="s">
        <v>175</v>
      </c>
      <c r="AU177" s="192" t="s">
        <v>81</v>
      </c>
      <c r="AY177" s="18" t="s">
        <v>174</v>
      </c>
      <c r="BE177" s="193">
        <f t="shared" si="34"/>
        <v>0</v>
      </c>
      <c r="BF177" s="193">
        <f t="shared" si="35"/>
        <v>0</v>
      </c>
      <c r="BG177" s="193">
        <f t="shared" si="36"/>
        <v>0</v>
      </c>
      <c r="BH177" s="193">
        <f t="shared" si="37"/>
        <v>0</v>
      </c>
      <c r="BI177" s="193">
        <f t="shared" si="38"/>
        <v>0</v>
      </c>
      <c r="BJ177" s="18" t="s">
        <v>81</v>
      </c>
      <c r="BK177" s="193">
        <f t="shared" si="39"/>
        <v>0</v>
      </c>
      <c r="BL177" s="18" t="s">
        <v>286</v>
      </c>
      <c r="BM177" s="192" t="s">
        <v>4820</v>
      </c>
    </row>
    <row r="178" spans="1:65" s="2" customFormat="1" ht="24.25" customHeight="1">
      <c r="A178" s="35"/>
      <c r="B178" s="36"/>
      <c r="C178" s="180" t="s">
        <v>543</v>
      </c>
      <c r="D178" s="180" t="s">
        <v>175</v>
      </c>
      <c r="E178" s="181" t="s">
        <v>4821</v>
      </c>
      <c r="F178" s="182" t="s">
        <v>4822</v>
      </c>
      <c r="G178" s="183" t="s">
        <v>444</v>
      </c>
      <c r="H178" s="184">
        <v>55</v>
      </c>
      <c r="I178" s="185"/>
      <c r="J178" s="186">
        <f t="shared" si="30"/>
        <v>0</v>
      </c>
      <c r="K178" s="187"/>
      <c r="L178" s="40"/>
      <c r="M178" s="188" t="s">
        <v>1</v>
      </c>
      <c r="N178" s="189" t="s">
        <v>38</v>
      </c>
      <c r="O178" s="72"/>
      <c r="P178" s="190">
        <f t="shared" si="31"/>
        <v>0</v>
      </c>
      <c r="Q178" s="190">
        <v>0</v>
      </c>
      <c r="R178" s="190">
        <f t="shared" si="32"/>
        <v>0</v>
      </c>
      <c r="S178" s="190">
        <v>0</v>
      </c>
      <c r="T178" s="191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2" t="s">
        <v>286</v>
      </c>
      <c r="AT178" s="192" t="s">
        <v>175</v>
      </c>
      <c r="AU178" s="192" t="s">
        <v>81</v>
      </c>
      <c r="AY178" s="18" t="s">
        <v>174</v>
      </c>
      <c r="BE178" s="193">
        <f t="shared" si="34"/>
        <v>0</v>
      </c>
      <c r="BF178" s="193">
        <f t="shared" si="35"/>
        <v>0</v>
      </c>
      <c r="BG178" s="193">
        <f t="shared" si="36"/>
        <v>0</v>
      </c>
      <c r="BH178" s="193">
        <f t="shared" si="37"/>
        <v>0</v>
      </c>
      <c r="BI178" s="193">
        <f t="shared" si="38"/>
        <v>0</v>
      </c>
      <c r="BJ178" s="18" t="s">
        <v>81</v>
      </c>
      <c r="BK178" s="193">
        <f t="shared" si="39"/>
        <v>0</v>
      </c>
      <c r="BL178" s="18" t="s">
        <v>286</v>
      </c>
      <c r="BM178" s="192" t="s">
        <v>4823</v>
      </c>
    </row>
    <row r="179" spans="1:65" s="2" customFormat="1" ht="24.25" customHeight="1">
      <c r="A179" s="35"/>
      <c r="B179" s="36"/>
      <c r="C179" s="180" t="s">
        <v>547</v>
      </c>
      <c r="D179" s="180" t="s">
        <v>175</v>
      </c>
      <c r="E179" s="181" t="s">
        <v>4824</v>
      </c>
      <c r="F179" s="182" t="s">
        <v>4825</v>
      </c>
      <c r="G179" s="183" t="s">
        <v>444</v>
      </c>
      <c r="H179" s="184">
        <v>7</v>
      </c>
      <c r="I179" s="185"/>
      <c r="J179" s="186">
        <f t="shared" si="30"/>
        <v>0</v>
      </c>
      <c r="K179" s="187"/>
      <c r="L179" s="40"/>
      <c r="M179" s="188" t="s">
        <v>1</v>
      </c>
      <c r="N179" s="189" t="s">
        <v>38</v>
      </c>
      <c r="O179" s="72"/>
      <c r="P179" s="190">
        <f t="shared" si="31"/>
        <v>0</v>
      </c>
      <c r="Q179" s="190">
        <v>0</v>
      </c>
      <c r="R179" s="190">
        <f t="shared" si="32"/>
        <v>0</v>
      </c>
      <c r="S179" s="190">
        <v>0</v>
      </c>
      <c r="T179" s="191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2" t="s">
        <v>286</v>
      </c>
      <c r="AT179" s="192" t="s">
        <v>175</v>
      </c>
      <c r="AU179" s="192" t="s">
        <v>81</v>
      </c>
      <c r="AY179" s="18" t="s">
        <v>174</v>
      </c>
      <c r="BE179" s="193">
        <f t="shared" si="34"/>
        <v>0</v>
      </c>
      <c r="BF179" s="193">
        <f t="shared" si="35"/>
        <v>0</v>
      </c>
      <c r="BG179" s="193">
        <f t="shared" si="36"/>
        <v>0</v>
      </c>
      <c r="BH179" s="193">
        <f t="shared" si="37"/>
        <v>0</v>
      </c>
      <c r="BI179" s="193">
        <f t="shared" si="38"/>
        <v>0</v>
      </c>
      <c r="BJ179" s="18" t="s">
        <v>81</v>
      </c>
      <c r="BK179" s="193">
        <f t="shared" si="39"/>
        <v>0</v>
      </c>
      <c r="BL179" s="18" t="s">
        <v>286</v>
      </c>
      <c r="BM179" s="192" t="s">
        <v>4826</v>
      </c>
    </row>
    <row r="180" spans="1:65" s="2" customFormat="1" ht="24.25" customHeight="1">
      <c r="A180" s="35"/>
      <c r="B180" s="36"/>
      <c r="C180" s="180" t="s">
        <v>555</v>
      </c>
      <c r="D180" s="180" t="s">
        <v>175</v>
      </c>
      <c r="E180" s="181" t="s">
        <v>4827</v>
      </c>
      <c r="F180" s="182" t="s">
        <v>4828</v>
      </c>
      <c r="G180" s="183" t="s">
        <v>444</v>
      </c>
      <c r="H180" s="184">
        <v>40</v>
      </c>
      <c r="I180" s="185"/>
      <c r="J180" s="186">
        <f t="shared" si="30"/>
        <v>0</v>
      </c>
      <c r="K180" s="187"/>
      <c r="L180" s="40"/>
      <c r="M180" s="188" t="s">
        <v>1</v>
      </c>
      <c r="N180" s="189" t="s">
        <v>38</v>
      </c>
      <c r="O180" s="72"/>
      <c r="P180" s="190">
        <f t="shared" si="31"/>
        <v>0</v>
      </c>
      <c r="Q180" s="190">
        <v>0</v>
      </c>
      <c r="R180" s="190">
        <f t="shared" si="32"/>
        <v>0</v>
      </c>
      <c r="S180" s="190">
        <v>0</v>
      </c>
      <c r="T180" s="191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2" t="s">
        <v>286</v>
      </c>
      <c r="AT180" s="192" t="s">
        <v>175</v>
      </c>
      <c r="AU180" s="192" t="s">
        <v>81</v>
      </c>
      <c r="AY180" s="18" t="s">
        <v>174</v>
      </c>
      <c r="BE180" s="193">
        <f t="shared" si="34"/>
        <v>0</v>
      </c>
      <c r="BF180" s="193">
        <f t="shared" si="35"/>
        <v>0</v>
      </c>
      <c r="BG180" s="193">
        <f t="shared" si="36"/>
        <v>0</v>
      </c>
      <c r="BH180" s="193">
        <f t="shared" si="37"/>
        <v>0</v>
      </c>
      <c r="BI180" s="193">
        <f t="shared" si="38"/>
        <v>0</v>
      </c>
      <c r="BJ180" s="18" t="s">
        <v>81</v>
      </c>
      <c r="BK180" s="193">
        <f t="shared" si="39"/>
        <v>0</v>
      </c>
      <c r="BL180" s="18" t="s">
        <v>286</v>
      </c>
      <c r="BM180" s="192" t="s">
        <v>4829</v>
      </c>
    </row>
    <row r="181" spans="1:65" s="2" customFormat="1" ht="24.25" customHeight="1">
      <c r="A181" s="35"/>
      <c r="B181" s="36"/>
      <c r="C181" s="180" t="s">
        <v>563</v>
      </c>
      <c r="D181" s="180" t="s">
        <v>175</v>
      </c>
      <c r="E181" s="181" t="s">
        <v>4830</v>
      </c>
      <c r="F181" s="182" t="s">
        <v>4831</v>
      </c>
      <c r="G181" s="183" t="s">
        <v>444</v>
      </c>
      <c r="H181" s="184">
        <v>11</v>
      </c>
      <c r="I181" s="185"/>
      <c r="J181" s="186">
        <f t="shared" si="30"/>
        <v>0</v>
      </c>
      <c r="K181" s="187"/>
      <c r="L181" s="40"/>
      <c r="M181" s="188" t="s">
        <v>1</v>
      </c>
      <c r="N181" s="189" t="s">
        <v>38</v>
      </c>
      <c r="O181" s="72"/>
      <c r="P181" s="190">
        <f t="shared" si="31"/>
        <v>0</v>
      </c>
      <c r="Q181" s="190">
        <v>0</v>
      </c>
      <c r="R181" s="190">
        <f t="shared" si="32"/>
        <v>0</v>
      </c>
      <c r="S181" s="190">
        <v>0</v>
      </c>
      <c r="T181" s="191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2" t="s">
        <v>286</v>
      </c>
      <c r="AT181" s="192" t="s">
        <v>175</v>
      </c>
      <c r="AU181" s="192" t="s">
        <v>81</v>
      </c>
      <c r="AY181" s="18" t="s">
        <v>174</v>
      </c>
      <c r="BE181" s="193">
        <f t="shared" si="34"/>
        <v>0</v>
      </c>
      <c r="BF181" s="193">
        <f t="shared" si="35"/>
        <v>0</v>
      </c>
      <c r="BG181" s="193">
        <f t="shared" si="36"/>
        <v>0</v>
      </c>
      <c r="BH181" s="193">
        <f t="shared" si="37"/>
        <v>0</v>
      </c>
      <c r="BI181" s="193">
        <f t="shared" si="38"/>
        <v>0</v>
      </c>
      <c r="BJ181" s="18" t="s">
        <v>81</v>
      </c>
      <c r="BK181" s="193">
        <f t="shared" si="39"/>
        <v>0</v>
      </c>
      <c r="BL181" s="18" t="s">
        <v>286</v>
      </c>
      <c r="BM181" s="192" t="s">
        <v>4832</v>
      </c>
    </row>
    <row r="182" spans="1:65" s="2" customFormat="1" ht="24.25" customHeight="1">
      <c r="A182" s="35"/>
      <c r="B182" s="36"/>
      <c r="C182" s="180" t="s">
        <v>567</v>
      </c>
      <c r="D182" s="180" t="s">
        <v>175</v>
      </c>
      <c r="E182" s="181" t="s">
        <v>4833</v>
      </c>
      <c r="F182" s="182" t="s">
        <v>4834</v>
      </c>
      <c r="G182" s="183" t="s">
        <v>444</v>
      </c>
      <c r="H182" s="184">
        <v>20</v>
      </c>
      <c r="I182" s="185"/>
      <c r="J182" s="186">
        <f t="shared" si="30"/>
        <v>0</v>
      </c>
      <c r="K182" s="187"/>
      <c r="L182" s="40"/>
      <c r="M182" s="188" t="s">
        <v>1</v>
      </c>
      <c r="N182" s="189" t="s">
        <v>38</v>
      </c>
      <c r="O182" s="72"/>
      <c r="P182" s="190">
        <f t="shared" si="31"/>
        <v>0</v>
      </c>
      <c r="Q182" s="190">
        <v>0</v>
      </c>
      <c r="R182" s="190">
        <f t="shared" si="32"/>
        <v>0</v>
      </c>
      <c r="S182" s="190">
        <v>0</v>
      </c>
      <c r="T182" s="191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2" t="s">
        <v>286</v>
      </c>
      <c r="AT182" s="192" t="s">
        <v>175</v>
      </c>
      <c r="AU182" s="192" t="s">
        <v>81</v>
      </c>
      <c r="AY182" s="18" t="s">
        <v>174</v>
      </c>
      <c r="BE182" s="193">
        <f t="shared" si="34"/>
        <v>0</v>
      </c>
      <c r="BF182" s="193">
        <f t="shared" si="35"/>
        <v>0</v>
      </c>
      <c r="BG182" s="193">
        <f t="shared" si="36"/>
        <v>0</v>
      </c>
      <c r="BH182" s="193">
        <f t="shared" si="37"/>
        <v>0</v>
      </c>
      <c r="BI182" s="193">
        <f t="shared" si="38"/>
        <v>0</v>
      </c>
      <c r="BJ182" s="18" t="s">
        <v>81</v>
      </c>
      <c r="BK182" s="193">
        <f t="shared" si="39"/>
        <v>0</v>
      </c>
      <c r="BL182" s="18" t="s">
        <v>286</v>
      </c>
      <c r="BM182" s="192" t="s">
        <v>4835</v>
      </c>
    </row>
    <row r="183" spans="1:65" s="2" customFormat="1" ht="24.25" customHeight="1">
      <c r="A183" s="35"/>
      <c r="B183" s="36"/>
      <c r="C183" s="180" t="s">
        <v>581</v>
      </c>
      <c r="D183" s="180" t="s">
        <v>175</v>
      </c>
      <c r="E183" s="181" t="s">
        <v>4836</v>
      </c>
      <c r="F183" s="182" t="s">
        <v>4837</v>
      </c>
      <c r="G183" s="183" t="s">
        <v>444</v>
      </c>
      <c r="H183" s="184">
        <v>9</v>
      </c>
      <c r="I183" s="185"/>
      <c r="J183" s="186">
        <f t="shared" si="30"/>
        <v>0</v>
      </c>
      <c r="K183" s="187"/>
      <c r="L183" s="40"/>
      <c r="M183" s="188" t="s">
        <v>1</v>
      </c>
      <c r="N183" s="189" t="s">
        <v>38</v>
      </c>
      <c r="O183" s="72"/>
      <c r="P183" s="190">
        <f t="shared" si="31"/>
        <v>0</v>
      </c>
      <c r="Q183" s="190">
        <v>0</v>
      </c>
      <c r="R183" s="190">
        <f t="shared" si="32"/>
        <v>0</v>
      </c>
      <c r="S183" s="190">
        <v>0</v>
      </c>
      <c r="T183" s="191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2" t="s">
        <v>286</v>
      </c>
      <c r="AT183" s="192" t="s">
        <v>175</v>
      </c>
      <c r="AU183" s="192" t="s">
        <v>81</v>
      </c>
      <c r="AY183" s="18" t="s">
        <v>174</v>
      </c>
      <c r="BE183" s="193">
        <f t="shared" si="34"/>
        <v>0</v>
      </c>
      <c r="BF183" s="193">
        <f t="shared" si="35"/>
        <v>0</v>
      </c>
      <c r="BG183" s="193">
        <f t="shared" si="36"/>
        <v>0</v>
      </c>
      <c r="BH183" s="193">
        <f t="shared" si="37"/>
        <v>0</v>
      </c>
      <c r="BI183" s="193">
        <f t="shared" si="38"/>
        <v>0</v>
      </c>
      <c r="BJ183" s="18" t="s">
        <v>81</v>
      </c>
      <c r="BK183" s="193">
        <f t="shared" si="39"/>
        <v>0</v>
      </c>
      <c r="BL183" s="18" t="s">
        <v>286</v>
      </c>
      <c r="BM183" s="192" t="s">
        <v>4838</v>
      </c>
    </row>
    <row r="184" spans="1:65" s="2" customFormat="1" ht="16.5" customHeight="1">
      <c r="A184" s="35"/>
      <c r="B184" s="36"/>
      <c r="C184" s="180" t="s">
        <v>586</v>
      </c>
      <c r="D184" s="180" t="s">
        <v>175</v>
      </c>
      <c r="E184" s="181" t="s">
        <v>4839</v>
      </c>
      <c r="F184" s="182" t="s">
        <v>4840</v>
      </c>
      <c r="G184" s="183" t="s">
        <v>444</v>
      </c>
      <c r="H184" s="184">
        <v>133</v>
      </c>
      <c r="I184" s="185"/>
      <c r="J184" s="186">
        <f t="shared" si="30"/>
        <v>0</v>
      </c>
      <c r="K184" s="187"/>
      <c r="L184" s="40"/>
      <c r="M184" s="188" t="s">
        <v>1</v>
      </c>
      <c r="N184" s="189" t="s">
        <v>38</v>
      </c>
      <c r="O184" s="72"/>
      <c r="P184" s="190">
        <f t="shared" si="31"/>
        <v>0</v>
      </c>
      <c r="Q184" s="190">
        <v>0</v>
      </c>
      <c r="R184" s="190">
        <f t="shared" si="32"/>
        <v>0</v>
      </c>
      <c r="S184" s="190">
        <v>0</v>
      </c>
      <c r="T184" s="191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2" t="s">
        <v>286</v>
      </c>
      <c r="AT184" s="192" t="s">
        <v>175</v>
      </c>
      <c r="AU184" s="192" t="s">
        <v>81</v>
      </c>
      <c r="AY184" s="18" t="s">
        <v>174</v>
      </c>
      <c r="BE184" s="193">
        <f t="shared" si="34"/>
        <v>0</v>
      </c>
      <c r="BF184" s="193">
        <f t="shared" si="35"/>
        <v>0</v>
      </c>
      <c r="BG184" s="193">
        <f t="shared" si="36"/>
        <v>0</v>
      </c>
      <c r="BH184" s="193">
        <f t="shared" si="37"/>
        <v>0</v>
      </c>
      <c r="BI184" s="193">
        <f t="shared" si="38"/>
        <v>0</v>
      </c>
      <c r="BJ184" s="18" t="s">
        <v>81</v>
      </c>
      <c r="BK184" s="193">
        <f t="shared" si="39"/>
        <v>0</v>
      </c>
      <c r="BL184" s="18" t="s">
        <v>286</v>
      </c>
      <c r="BM184" s="192" t="s">
        <v>4841</v>
      </c>
    </row>
    <row r="185" spans="1:65" s="2" customFormat="1" ht="24.25" customHeight="1">
      <c r="A185" s="35"/>
      <c r="B185" s="36"/>
      <c r="C185" s="180" t="s">
        <v>597</v>
      </c>
      <c r="D185" s="180" t="s">
        <v>175</v>
      </c>
      <c r="E185" s="181" t="s">
        <v>4842</v>
      </c>
      <c r="F185" s="182" t="s">
        <v>4843</v>
      </c>
      <c r="G185" s="183" t="s">
        <v>444</v>
      </c>
      <c r="H185" s="184">
        <v>9</v>
      </c>
      <c r="I185" s="185"/>
      <c r="J185" s="186">
        <f t="shared" si="30"/>
        <v>0</v>
      </c>
      <c r="K185" s="187"/>
      <c r="L185" s="40"/>
      <c r="M185" s="188" t="s">
        <v>1</v>
      </c>
      <c r="N185" s="189" t="s">
        <v>38</v>
      </c>
      <c r="O185" s="72"/>
      <c r="P185" s="190">
        <f t="shared" si="31"/>
        <v>0</v>
      </c>
      <c r="Q185" s="190">
        <v>0</v>
      </c>
      <c r="R185" s="190">
        <f t="shared" si="32"/>
        <v>0</v>
      </c>
      <c r="S185" s="190">
        <v>0</v>
      </c>
      <c r="T185" s="191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2" t="s">
        <v>286</v>
      </c>
      <c r="AT185" s="192" t="s">
        <v>175</v>
      </c>
      <c r="AU185" s="192" t="s">
        <v>81</v>
      </c>
      <c r="AY185" s="18" t="s">
        <v>174</v>
      </c>
      <c r="BE185" s="193">
        <f t="shared" si="34"/>
        <v>0</v>
      </c>
      <c r="BF185" s="193">
        <f t="shared" si="35"/>
        <v>0</v>
      </c>
      <c r="BG185" s="193">
        <f t="shared" si="36"/>
        <v>0</v>
      </c>
      <c r="BH185" s="193">
        <f t="shared" si="37"/>
        <v>0</v>
      </c>
      <c r="BI185" s="193">
        <f t="shared" si="38"/>
        <v>0</v>
      </c>
      <c r="BJ185" s="18" t="s">
        <v>81</v>
      </c>
      <c r="BK185" s="193">
        <f t="shared" si="39"/>
        <v>0</v>
      </c>
      <c r="BL185" s="18" t="s">
        <v>286</v>
      </c>
      <c r="BM185" s="192" t="s">
        <v>4844</v>
      </c>
    </row>
    <row r="186" spans="1:65" s="2" customFormat="1" ht="24.25" customHeight="1">
      <c r="A186" s="35"/>
      <c r="B186" s="36"/>
      <c r="C186" s="180" t="s">
        <v>602</v>
      </c>
      <c r="D186" s="180" t="s">
        <v>175</v>
      </c>
      <c r="E186" s="181" t="s">
        <v>4845</v>
      </c>
      <c r="F186" s="182" t="s">
        <v>4846</v>
      </c>
      <c r="G186" s="183" t="s">
        <v>188</v>
      </c>
      <c r="H186" s="184">
        <v>0.25</v>
      </c>
      <c r="I186" s="185"/>
      <c r="J186" s="186">
        <f t="shared" si="30"/>
        <v>0</v>
      </c>
      <c r="K186" s="187"/>
      <c r="L186" s="40"/>
      <c r="M186" s="188" t="s">
        <v>1</v>
      </c>
      <c r="N186" s="189" t="s">
        <v>38</v>
      </c>
      <c r="O186" s="72"/>
      <c r="P186" s="190">
        <f t="shared" si="31"/>
        <v>0</v>
      </c>
      <c r="Q186" s="190">
        <v>0</v>
      </c>
      <c r="R186" s="190">
        <f t="shared" si="32"/>
        <v>0</v>
      </c>
      <c r="S186" s="190">
        <v>0</v>
      </c>
      <c r="T186" s="191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2" t="s">
        <v>286</v>
      </c>
      <c r="AT186" s="192" t="s">
        <v>175</v>
      </c>
      <c r="AU186" s="192" t="s">
        <v>81</v>
      </c>
      <c r="AY186" s="18" t="s">
        <v>174</v>
      </c>
      <c r="BE186" s="193">
        <f t="shared" si="34"/>
        <v>0</v>
      </c>
      <c r="BF186" s="193">
        <f t="shared" si="35"/>
        <v>0</v>
      </c>
      <c r="BG186" s="193">
        <f t="shared" si="36"/>
        <v>0</v>
      </c>
      <c r="BH186" s="193">
        <f t="shared" si="37"/>
        <v>0</v>
      </c>
      <c r="BI186" s="193">
        <f t="shared" si="38"/>
        <v>0</v>
      </c>
      <c r="BJ186" s="18" t="s">
        <v>81</v>
      </c>
      <c r="BK186" s="193">
        <f t="shared" si="39"/>
        <v>0</v>
      </c>
      <c r="BL186" s="18" t="s">
        <v>286</v>
      </c>
      <c r="BM186" s="192" t="s">
        <v>4847</v>
      </c>
    </row>
    <row r="187" spans="1:65" s="11" customFormat="1" ht="26" customHeight="1">
      <c r="B187" s="166"/>
      <c r="C187" s="167"/>
      <c r="D187" s="168" t="s">
        <v>72</v>
      </c>
      <c r="E187" s="169" t="s">
        <v>4848</v>
      </c>
      <c r="F187" s="169" t="s">
        <v>4849</v>
      </c>
      <c r="G187" s="167"/>
      <c r="H187" s="167"/>
      <c r="I187" s="170"/>
      <c r="J187" s="171">
        <f>BK187</f>
        <v>0</v>
      </c>
      <c r="K187" s="167"/>
      <c r="L187" s="172"/>
      <c r="M187" s="173"/>
      <c r="N187" s="174"/>
      <c r="O187" s="174"/>
      <c r="P187" s="175">
        <f>SUM(P188:P220)</f>
        <v>0</v>
      </c>
      <c r="Q187" s="174"/>
      <c r="R187" s="175">
        <f>SUM(R188:R220)</f>
        <v>0</v>
      </c>
      <c r="S187" s="174"/>
      <c r="T187" s="176">
        <f>SUM(T188:T220)</f>
        <v>0</v>
      </c>
      <c r="AR187" s="177" t="s">
        <v>83</v>
      </c>
      <c r="AT187" s="178" t="s">
        <v>72</v>
      </c>
      <c r="AU187" s="178" t="s">
        <v>73</v>
      </c>
      <c r="AY187" s="177" t="s">
        <v>174</v>
      </c>
      <c r="BK187" s="179">
        <f>SUM(BK188:BK220)</f>
        <v>0</v>
      </c>
    </row>
    <row r="188" spans="1:65" s="2" customFormat="1" ht="24.25" customHeight="1">
      <c r="A188" s="35"/>
      <c r="B188" s="36"/>
      <c r="C188" s="180" t="s">
        <v>610</v>
      </c>
      <c r="D188" s="180" t="s">
        <v>175</v>
      </c>
      <c r="E188" s="181" t="s">
        <v>4850</v>
      </c>
      <c r="F188" s="182" t="s">
        <v>4851</v>
      </c>
      <c r="G188" s="183" t="s">
        <v>217</v>
      </c>
      <c r="H188" s="184">
        <v>13</v>
      </c>
      <c r="I188" s="185"/>
      <c r="J188" s="186">
        <f t="shared" ref="J188:J220" si="40">ROUND(I188*H188,2)</f>
        <v>0</v>
      </c>
      <c r="K188" s="187"/>
      <c r="L188" s="40"/>
      <c r="M188" s="188" t="s">
        <v>1</v>
      </c>
      <c r="N188" s="189" t="s">
        <v>38</v>
      </c>
      <c r="O188" s="72"/>
      <c r="P188" s="190">
        <f t="shared" ref="P188:P220" si="41">O188*H188</f>
        <v>0</v>
      </c>
      <c r="Q188" s="190">
        <v>0</v>
      </c>
      <c r="R188" s="190">
        <f t="shared" ref="R188:R220" si="42">Q188*H188</f>
        <v>0</v>
      </c>
      <c r="S188" s="190">
        <v>0</v>
      </c>
      <c r="T188" s="191">
        <f t="shared" ref="T188:T220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2" t="s">
        <v>286</v>
      </c>
      <c r="AT188" s="192" t="s">
        <v>175</v>
      </c>
      <c r="AU188" s="192" t="s">
        <v>81</v>
      </c>
      <c r="AY188" s="18" t="s">
        <v>174</v>
      </c>
      <c r="BE188" s="193">
        <f t="shared" ref="BE188:BE220" si="44">IF(N188="základní",J188,0)</f>
        <v>0</v>
      </c>
      <c r="BF188" s="193">
        <f t="shared" ref="BF188:BF220" si="45">IF(N188="snížená",J188,0)</f>
        <v>0</v>
      </c>
      <c r="BG188" s="193">
        <f t="shared" ref="BG188:BG220" si="46">IF(N188="zákl. přenesená",J188,0)</f>
        <v>0</v>
      </c>
      <c r="BH188" s="193">
        <f t="shared" ref="BH188:BH220" si="47">IF(N188="sníž. přenesená",J188,0)</f>
        <v>0</v>
      </c>
      <c r="BI188" s="193">
        <f t="shared" ref="BI188:BI220" si="48">IF(N188="nulová",J188,0)</f>
        <v>0</v>
      </c>
      <c r="BJ188" s="18" t="s">
        <v>81</v>
      </c>
      <c r="BK188" s="193">
        <f t="shared" ref="BK188:BK220" si="49">ROUND(I188*H188,2)</f>
        <v>0</v>
      </c>
      <c r="BL188" s="18" t="s">
        <v>286</v>
      </c>
      <c r="BM188" s="192" t="s">
        <v>4852</v>
      </c>
    </row>
    <row r="189" spans="1:65" s="2" customFormat="1" ht="24.25" customHeight="1">
      <c r="A189" s="35"/>
      <c r="B189" s="36"/>
      <c r="C189" s="180" t="s">
        <v>618</v>
      </c>
      <c r="D189" s="180" t="s">
        <v>175</v>
      </c>
      <c r="E189" s="181" t="s">
        <v>4853</v>
      </c>
      <c r="F189" s="182" t="s">
        <v>4854</v>
      </c>
      <c r="G189" s="183" t="s">
        <v>217</v>
      </c>
      <c r="H189" s="184">
        <v>7</v>
      </c>
      <c r="I189" s="185"/>
      <c r="J189" s="186">
        <f t="shared" si="40"/>
        <v>0</v>
      </c>
      <c r="K189" s="187"/>
      <c r="L189" s="40"/>
      <c r="M189" s="188" t="s">
        <v>1</v>
      </c>
      <c r="N189" s="189" t="s">
        <v>38</v>
      </c>
      <c r="O189" s="72"/>
      <c r="P189" s="190">
        <f t="shared" si="41"/>
        <v>0</v>
      </c>
      <c r="Q189" s="190">
        <v>0</v>
      </c>
      <c r="R189" s="190">
        <f t="shared" si="42"/>
        <v>0</v>
      </c>
      <c r="S189" s="190">
        <v>0</v>
      </c>
      <c r="T189" s="191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2" t="s">
        <v>286</v>
      </c>
      <c r="AT189" s="192" t="s">
        <v>175</v>
      </c>
      <c r="AU189" s="192" t="s">
        <v>81</v>
      </c>
      <c r="AY189" s="18" t="s">
        <v>174</v>
      </c>
      <c r="BE189" s="193">
        <f t="shared" si="44"/>
        <v>0</v>
      </c>
      <c r="BF189" s="193">
        <f t="shared" si="45"/>
        <v>0</v>
      </c>
      <c r="BG189" s="193">
        <f t="shared" si="46"/>
        <v>0</v>
      </c>
      <c r="BH189" s="193">
        <f t="shared" si="47"/>
        <v>0</v>
      </c>
      <c r="BI189" s="193">
        <f t="shared" si="48"/>
        <v>0</v>
      </c>
      <c r="BJ189" s="18" t="s">
        <v>81</v>
      </c>
      <c r="BK189" s="193">
        <f t="shared" si="49"/>
        <v>0</v>
      </c>
      <c r="BL189" s="18" t="s">
        <v>286</v>
      </c>
      <c r="BM189" s="192" t="s">
        <v>4855</v>
      </c>
    </row>
    <row r="190" spans="1:65" s="2" customFormat="1" ht="16.5" customHeight="1">
      <c r="A190" s="35"/>
      <c r="B190" s="36"/>
      <c r="C190" s="180" t="s">
        <v>624</v>
      </c>
      <c r="D190" s="180" t="s">
        <v>175</v>
      </c>
      <c r="E190" s="181" t="s">
        <v>4856</v>
      </c>
      <c r="F190" s="182" t="s">
        <v>4857</v>
      </c>
      <c r="G190" s="183" t="s">
        <v>217</v>
      </c>
      <c r="H190" s="184">
        <v>22</v>
      </c>
      <c r="I190" s="185"/>
      <c r="J190" s="186">
        <f t="shared" si="40"/>
        <v>0</v>
      </c>
      <c r="K190" s="187"/>
      <c r="L190" s="40"/>
      <c r="M190" s="188" t="s">
        <v>1</v>
      </c>
      <c r="N190" s="189" t="s">
        <v>38</v>
      </c>
      <c r="O190" s="72"/>
      <c r="P190" s="190">
        <f t="shared" si="41"/>
        <v>0</v>
      </c>
      <c r="Q190" s="190">
        <v>0</v>
      </c>
      <c r="R190" s="190">
        <f t="shared" si="42"/>
        <v>0</v>
      </c>
      <c r="S190" s="190">
        <v>0</v>
      </c>
      <c r="T190" s="191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2" t="s">
        <v>286</v>
      </c>
      <c r="AT190" s="192" t="s">
        <v>175</v>
      </c>
      <c r="AU190" s="192" t="s">
        <v>81</v>
      </c>
      <c r="AY190" s="18" t="s">
        <v>174</v>
      </c>
      <c r="BE190" s="193">
        <f t="shared" si="44"/>
        <v>0</v>
      </c>
      <c r="BF190" s="193">
        <f t="shared" si="45"/>
        <v>0</v>
      </c>
      <c r="BG190" s="193">
        <f t="shared" si="46"/>
        <v>0</v>
      </c>
      <c r="BH190" s="193">
        <f t="shared" si="47"/>
        <v>0</v>
      </c>
      <c r="BI190" s="193">
        <f t="shared" si="48"/>
        <v>0</v>
      </c>
      <c r="BJ190" s="18" t="s">
        <v>81</v>
      </c>
      <c r="BK190" s="193">
        <f t="shared" si="49"/>
        <v>0</v>
      </c>
      <c r="BL190" s="18" t="s">
        <v>286</v>
      </c>
      <c r="BM190" s="192" t="s">
        <v>4858</v>
      </c>
    </row>
    <row r="191" spans="1:65" s="2" customFormat="1" ht="16.5" customHeight="1">
      <c r="A191" s="35"/>
      <c r="B191" s="36"/>
      <c r="C191" s="180" t="s">
        <v>628</v>
      </c>
      <c r="D191" s="180" t="s">
        <v>175</v>
      </c>
      <c r="E191" s="181" t="s">
        <v>4859</v>
      </c>
      <c r="F191" s="182" t="s">
        <v>4860</v>
      </c>
      <c r="G191" s="183" t="s">
        <v>217</v>
      </c>
      <c r="H191" s="184">
        <v>6</v>
      </c>
      <c r="I191" s="185"/>
      <c r="J191" s="186">
        <f t="shared" si="40"/>
        <v>0</v>
      </c>
      <c r="K191" s="187"/>
      <c r="L191" s="40"/>
      <c r="M191" s="188" t="s">
        <v>1</v>
      </c>
      <c r="N191" s="189" t="s">
        <v>38</v>
      </c>
      <c r="O191" s="72"/>
      <c r="P191" s="190">
        <f t="shared" si="41"/>
        <v>0</v>
      </c>
      <c r="Q191" s="190">
        <v>0</v>
      </c>
      <c r="R191" s="190">
        <f t="shared" si="42"/>
        <v>0</v>
      </c>
      <c r="S191" s="190">
        <v>0</v>
      </c>
      <c r="T191" s="191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2" t="s">
        <v>286</v>
      </c>
      <c r="AT191" s="192" t="s">
        <v>175</v>
      </c>
      <c r="AU191" s="192" t="s">
        <v>81</v>
      </c>
      <c r="AY191" s="18" t="s">
        <v>174</v>
      </c>
      <c r="BE191" s="193">
        <f t="shared" si="44"/>
        <v>0</v>
      </c>
      <c r="BF191" s="193">
        <f t="shared" si="45"/>
        <v>0</v>
      </c>
      <c r="BG191" s="193">
        <f t="shared" si="46"/>
        <v>0</v>
      </c>
      <c r="BH191" s="193">
        <f t="shared" si="47"/>
        <v>0</v>
      </c>
      <c r="BI191" s="193">
        <f t="shared" si="48"/>
        <v>0</v>
      </c>
      <c r="BJ191" s="18" t="s">
        <v>81</v>
      </c>
      <c r="BK191" s="193">
        <f t="shared" si="49"/>
        <v>0</v>
      </c>
      <c r="BL191" s="18" t="s">
        <v>286</v>
      </c>
      <c r="BM191" s="192" t="s">
        <v>4861</v>
      </c>
    </row>
    <row r="192" spans="1:65" s="2" customFormat="1" ht="16.5" customHeight="1">
      <c r="A192" s="35"/>
      <c r="B192" s="36"/>
      <c r="C192" s="180" t="s">
        <v>636</v>
      </c>
      <c r="D192" s="180" t="s">
        <v>175</v>
      </c>
      <c r="E192" s="181" t="s">
        <v>4862</v>
      </c>
      <c r="F192" s="182" t="s">
        <v>4863</v>
      </c>
      <c r="G192" s="183" t="s">
        <v>217</v>
      </c>
      <c r="H192" s="184">
        <v>1</v>
      </c>
      <c r="I192" s="185"/>
      <c r="J192" s="186">
        <f t="shared" si="40"/>
        <v>0</v>
      </c>
      <c r="K192" s="187"/>
      <c r="L192" s="40"/>
      <c r="M192" s="188" t="s">
        <v>1</v>
      </c>
      <c r="N192" s="189" t="s">
        <v>38</v>
      </c>
      <c r="O192" s="72"/>
      <c r="P192" s="190">
        <f t="shared" si="41"/>
        <v>0</v>
      </c>
      <c r="Q192" s="190">
        <v>0</v>
      </c>
      <c r="R192" s="190">
        <f t="shared" si="42"/>
        <v>0</v>
      </c>
      <c r="S192" s="190">
        <v>0</v>
      </c>
      <c r="T192" s="191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2" t="s">
        <v>286</v>
      </c>
      <c r="AT192" s="192" t="s">
        <v>175</v>
      </c>
      <c r="AU192" s="192" t="s">
        <v>81</v>
      </c>
      <c r="AY192" s="18" t="s">
        <v>174</v>
      </c>
      <c r="BE192" s="193">
        <f t="shared" si="44"/>
        <v>0</v>
      </c>
      <c r="BF192" s="193">
        <f t="shared" si="45"/>
        <v>0</v>
      </c>
      <c r="BG192" s="193">
        <f t="shared" si="46"/>
        <v>0</v>
      </c>
      <c r="BH192" s="193">
        <f t="shared" si="47"/>
        <v>0</v>
      </c>
      <c r="BI192" s="193">
        <f t="shared" si="48"/>
        <v>0</v>
      </c>
      <c r="BJ192" s="18" t="s">
        <v>81</v>
      </c>
      <c r="BK192" s="193">
        <f t="shared" si="49"/>
        <v>0</v>
      </c>
      <c r="BL192" s="18" t="s">
        <v>286</v>
      </c>
      <c r="BM192" s="192" t="s">
        <v>4864</v>
      </c>
    </row>
    <row r="193" spans="1:65" s="2" customFormat="1" ht="21.75" customHeight="1">
      <c r="A193" s="35"/>
      <c r="B193" s="36"/>
      <c r="C193" s="180" t="s">
        <v>640</v>
      </c>
      <c r="D193" s="180" t="s">
        <v>175</v>
      </c>
      <c r="E193" s="181" t="s">
        <v>4865</v>
      </c>
      <c r="F193" s="182" t="s">
        <v>4866</v>
      </c>
      <c r="G193" s="183" t="s">
        <v>217</v>
      </c>
      <c r="H193" s="184">
        <v>2</v>
      </c>
      <c r="I193" s="185"/>
      <c r="J193" s="186">
        <f t="shared" si="40"/>
        <v>0</v>
      </c>
      <c r="K193" s="187"/>
      <c r="L193" s="40"/>
      <c r="M193" s="188" t="s">
        <v>1</v>
      </c>
      <c r="N193" s="189" t="s">
        <v>38</v>
      </c>
      <c r="O193" s="72"/>
      <c r="P193" s="190">
        <f t="shared" si="41"/>
        <v>0</v>
      </c>
      <c r="Q193" s="190">
        <v>0</v>
      </c>
      <c r="R193" s="190">
        <f t="shared" si="42"/>
        <v>0</v>
      </c>
      <c r="S193" s="190">
        <v>0</v>
      </c>
      <c r="T193" s="191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2" t="s">
        <v>286</v>
      </c>
      <c r="AT193" s="192" t="s">
        <v>175</v>
      </c>
      <c r="AU193" s="192" t="s">
        <v>81</v>
      </c>
      <c r="AY193" s="18" t="s">
        <v>174</v>
      </c>
      <c r="BE193" s="193">
        <f t="shared" si="44"/>
        <v>0</v>
      </c>
      <c r="BF193" s="193">
        <f t="shared" si="45"/>
        <v>0</v>
      </c>
      <c r="BG193" s="193">
        <f t="shared" si="46"/>
        <v>0</v>
      </c>
      <c r="BH193" s="193">
        <f t="shared" si="47"/>
        <v>0</v>
      </c>
      <c r="BI193" s="193">
        <f t="shared" si="48"/>
        <v>0</v>
      </c>
      <c r="BJ193" s="18" t="s">
        <v>81</v>
      </c>
      <c r="BK193" s="193">
        <f t="shared" si="49"/>
        <v>0</v>
      </c>
      <c r="BL193" s="18" t="s">
        <v>286</v>
      </c>
      <c r="BM193" s="192" t="s">
        <v>4867</v>
      </c>
    </row>
    <row r="194" spans="1:65" s="2" customFormat="1" ht="21.75" customHeight="1">
      <c r="A194" s="35"/>
      <c r="B194" s="36"/>
      <c r="C194" s="180" t="s">
        <v>647</v>
      </c>
      <c r="D194" s="180" t="s">
        <v>175</v>
      </c>
      <c r="E194" s="181" t="s">
        <v>4868</v>
      </c>
      <c r="F194" s="182" t="s">
        <v>4869</v>
      </c>
      <c r="G194" s="183" t="s">
        <v>217</v>
      </c>
      <c r="H194" s="184">
        <v>1</v>
      </c>
      <c r="I194" s="185"/>
      <c r="J194" s="186">
        <f t="shared" si="40"/>
        <v>0</v>
      </c>
      <c r="K194" s="187"/>
      <c r="L194" s="40"/>
      <c r="M194" s="188" t="s">
        <v>1</v>
      </c>
      <c r="N194" s="189" t="s">
        <v>38</v>
      </c>
      <c r="O194" s="72"/>
      <c r="P194" s="190">
        <f t="shared" si="41"/>
        <v>0</v>
      </c>
      <c r="Q194" s="190">
        <v>0</v>
      </c>
      <c r="R194" s="190">
        <f t="shared" si="42"/>
        <v>0</v>
      </c>
      <c r="S194" s="190">
        <v>0</v>
      </c>
      <c r="T194" s="191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2" t="s">
        <v>286</v>
      </c>
      <c r="AT194" s="192" t="s">
        <v>175</v>
      </c>
      <c r="AU194" s="192" t="s">
        <v>81</v>
      </c>
      <c r="AY194" s="18" t="s">
        <v>174</v>
      </c>
      <c r="BE194" s="193">
        <f t="shared" si="44"/>
        <v>0</v>
      </c>
      <c r="BF194" s="193">
        <f t="shared" si="45"/>
        <v>0</v>
      </c>
      <c r="BG194" s="193">
        <f t="shared" si="46"/>
        <v>0</v>
      </c>
      <c r="BH194" s="193">
        <f t="shared" si="47"/>
        <v>0</v>
      </c>
      <c r="BI194" s="193">
        <f t="shared" si="48"/>
        <v>0</v>
      </c>
      <c r="BJ194" s="18" t="s">
        <v>81</v>
      </c>
      <c r="BK194" s="193">
        <f t="shared" si="49"/>
        <v>0</v>
      </c>
      <c r="BL194" s="18" t="s">
        <v>286</v>
      </c>
      <c r="BM194" s="192" t="s">
        <v>4870</v>
      </c>
    </row>
    <row r="195" spans="1:65" s="2" customFormat="1" ht="16.5" customHeight="1">
      <c r="A195" s="35"/>
      <c r="B195" s="36"/>
      <c r="C195" s="180" t="s">
        <v>654</v>
      </c>
      <c r="D195" s="180" t="s">
        <v>175</v>
      </c>
      <c r="E195" s="181" t="s">
        <v>4871</v>
      </c>
      <c r="F195" s="182" t="s">
        <v>4872</v>
      </c>
      <c r="G195" s="183" t="s">
        <v>217</v>
      </c>
      <c r="H195" s="184">
        <v>1</v>
      </c>
      <c r="I195" s="185"/>
      <c r="J195" s="186">
        <f t="shared" si="40"/>
        <v>0</v>
      </c>
      <c r="K195" s="187"/>
      <c r="L195" s="40"/>
      <c r="M195" s="188" t="s">
        <v>1</v>
      </c>
      <c r="N195" s="189" t="s">
        <v>38</v>
      </c>
      <c r="O195" s="72"/>
      <c r="P195" s="190">
        <f t="shared" si="41"/>
        <v>0</v>
      </c>
      <c r="Q195" s="190">
        <v>0</v>
      </c>
      <c r="R195" s="190">
        <f t="shared" si="42"/>
        <v>0</v>
      </c>
      <c r="S195" s="190">
        <v>0</v>
      </c>
      <c r="T195" s="191">
        <f t="shared" si="4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2" t="s">
        <v>286</v>
      </c>
      <c r="AT195" s="192" t="s">
        <v>175</v>
      </c>
      <c r="AU195" s="192" t="s">
        <v>81</v>
      </c>
      <c r="AY195" s="18" t="s">
        <v>174</v>
      </c>
      <c r="BE195" s="193">
        <f t="shared" si="44"/>
        <v>0</v>
      </c>
      <c r="BF195" s="193">
        <f t="shared" si="45"/>
        <v>0</v>
      </c>
      <c r="BG195" s="193">
        <f t="shared" si="46"/>
        <v>0</v>
      </c>
      <c r="BH195" s="193">
        <f t="shared" si="47"/>
        <v>0</v>
      </c>
      <c r="BI195" s="193">
        <f t="shared" si="48"/>
        <v>0</v>
      </c>
      <c r="BJ195" s="18" t="s">
        <v>81</v>
      </c>
      <c r="BK195" s="193">
        <f t="shared" si="49"/>
        <v>0</v>
      </c>
      <c r="BL195" s="18" t="s">
        <v>286</v>
      </c>
      <c r="BM195" s="192" t="s">
        <v>4873</v>
      </c>
    </row>
    <row r="196" spans="1:65" s="2" customFormat="1" ht="16.5" customHeight="1">
      <c r="A196" s="35"/>
      <c r="B196" s="36"/>
      <c r="C196" s="180" t="s">
        <v>662</v>
      </c>
      <c r="D196" s="180" t="s">
        <v>175</v>
      </c>
      <c r="E196" s="181" t="s">
        <v>4874</v>
      </c>
      <c r="F196" s="182" t="s">
        <v>4875</v>
      </c>
      <c r="G196" s="183" t="s">
        <v>217</v>
      </c>
      <c r="H196" s="184">
        <v>1</v>
      </c>
      <c r="I196" s="185"/>
      <c r="J196" s="186">
        <f t="shared" si="40"/>
        <v>0</v>
      </c>
      <c r="K196" s="187"/>
      <c r="L196" s="40"/>
      <c r="M196" s="188" t="s">
        <v>1</v>
      </c>
      <c r="N196" s="189" t="s">
        <v>38</v>
      </c>
      <c r="O196" s="72"/>
      <c r="P196" s="190">
        <f t="shared" si="41"/>
        <v>0</v>
      </c>
      <c r="Q196" s="190">
        <v>0</v>
      </c>
      <c r="R196" s="190">
        <f t="shared" si="42"/>
        <v>0</v>
      </c>
      <c r="S196" s="190">
        <v>0</v>
      </c>
      <c r="T196" s="191">
        <f t="shared" si="4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2" t="s">
        <v>286</v>
      </c>
      <c r="AT196" s="192" t="s">
        <v>175</v>
      </c>
      <c r="AU196" s="192" t="s">
        <v>81</v>
      </c>
      <c r="AY196" s="18" t="s">
        <v>174</v>
      </c>
      <c r="BE196" s="193">
        <f t="shared" si="44"/>
        <v>0</v>
      </c>
      <c r="BF196" s="193">
        <f t="shared" si="45"/>
        <v>0</v>
      </c>
      <c r="BG196" s="193">
        <f t="shared" si="46"/>
        <v>0</v>
      </c>
      <c r="BH196" s="193">
        <f t="shared" si="47"/>
        <v>0</v>
      </c>
      <c r="BI196" s="193">
        <f t="shared" si="48"/>
        <v>0</v>
      </c>
      <c r="BJ196" s="18" t="s">
        <v>81</v>
      </c>
      <c r="BK196" s="193">
        <f t="shared" si="49"/>
        <v>0</v>
      </c>
      <c r="BL196" s="18" t="s">
        <v>286</v>
      </c>
      <c r="BM196" s="192" t="s">
        <v>4876</v>
      </c>
    </row>
    <row r="197" spans="1:65" s="2" customFormat="1" ht="21.75" customHeight="1">
      <c r="A197" s="35"/>
      <c r="B197" s="36"/>
      <c r="C197" s="180" t="s">
        <v>666</v>
      </c>
      <c r="D197" s="180" t="s">
        <v>175</v>
      </c>
      <c r="E197" s="181" t="s">
        <v>4877</v>
      </c>
      <c r="F197" s="182" t="s">
        <v>4878</v>
      </c>
      <c r="G197" s="183" t="s">
        <v>217</v>
      </c>
      <c r="H197" s="184">
        <v>13</v>
      </c>
      <c r="I197" s="185"/>
      <c r="J197" s="186">
        <f t="shared" si="40"/>
        <v>0</v>
      </c>
      <c r="K197" s="187"/>
      <c r="L197" s="40"/>
      <c r="M197" s="188" t="s">
        <v>1</v>
      </c>
      <c r="N197" s="189" t="s">
        <v>38</v>
      </c>
      <c r="O197" s="72"/>
      <c r="P197" s="190">
        <f t="shared" si="41"/>
        <v>0</v>
      </c>
      <c r="Q197" s="190">
        <v>0</v>
      </c>
      <c r="R197" s="190">
        <f t="shared" si="42"/>
        <v>0</v>
      </c>
      <c r="S197" s="190">
        <v>0</v>
      </c>
      <c r="T197" s="191">
        <f t="shared" si="4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2" t="s">
        <v>286</v>
      </c>
      <c r="AT197" s="192" t="s">
        <v>175</v>
      </c>
      <c r="AU197" s="192" t="s">
        <v>81</v>
      </c>
      <c r="AY197" s="18" t="s">
        <v>174</v>
      </c>
      <c r="BE197" s="193">
        <f t="shared" si="44"/>
        <v>0</v>
      </c>
      <c r="BF197" s="193">
        <f t="shared" si="45"/>
        <v>0</v>
      </c>
      <c r="BG197" s="193">
        <f t="shared" si="46"/>
        <v>0</v>
      </c>
      <c r="BH197" s="193">
        <f t="shared" si="47"/>
        <v>0</v>
      </c>
      <c r="BI197" s="193">
        <f t="shared" si="48"/>
        <v>0</v>
      </c>
      <c r="BJ197" s="18" t="s">
        <v>81</v>
      </c>
      <c r="BK197" s="193">
        <f t="shared" si="49"/>
        <v>0</v>
      </c>
      <c r="BL197" s="18" t="s">
        <v>286</v>
      </c>
      <c r="BM197" s="192" t="s">
        <v>4879</v>
      </c>
    </row>
    <row r="198" spans="1:65" s="2" customFormat="1" ht="21.75" customHeight="1">
      <c r="A198" s="35"/>
      <c r="B198" s="36"/>
      <c r="C198" s="180" t="s">
        <v>670</v>
      </c>
      <c r="D198" s="180" t="s">
        <v>175</v>
      </c>
      <c r="E198" s="181" t="s">
        <v>4880</v>
      </c>
      <c r="F198" s="182" t="s">
        <v>4881</v>
      </c>
      <c r="G198" s="183" t="s">
        <v>217</v>
      </c>
      <c r="H198" s="184">
        <v>1</v>
      </c>
      <c r="I198" s="185"/>
      <c r="J198" s="186">
        <f t="shared" si="40"/>
        <v>0</v>
      </c>
      <c r="K198" s="187"/>
      <c r="L198" s="40"/>
      <c r="M198" s="188" t="s">
        <v>1</v>
      </c>
      <c r="N198" s="189" t="s">
        <v>38</v>
      </c>
      <c r="O198" s="72"/>
      <c r="P198" s="190">
        <f t="shared" si="41"/>
        <v>0</v>
      </c>
      <c r="Q198" s="190">
        <v>0</v>
      </c>
      <c r="R198" s="190">
        <f t="shared" si="42"/>
        <v>0</v>
      </c>
      <c r="S198" s="190">
        <v>0</v>
      </c>
      <c r="T198" s="191">
        <f t="shared" si="4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2" t="s">
        <v>286</v>
      </c>
      <c r="AT198" s="192" t="s">
        <v>175</v>
      </c>
      <c r="AU198" s="192" t="s">
        <v>81</v>
      </c>
      <c r="AY198" s="18" t="s">
        <v>174</v>
      </c>
      <c r="BE198" s="193">
        <f t="shared" si="44"/>
        <v>0</v>
      </c>
      <c r="BF198" s="193">
        <f t="shared" si="45"/>
        <v>0</v>
      </c>
      <c r="BG198" s="193">
        <f t="shared" si="46"/>
        <v>0</v>
      </c>
      <c r="BH198" s="193">
        <f t="shared" si="47"/>
        <v>0</v>
      </c>
      <c r="BI198" s="193">
        <f t="shared" si="48"/>
        <v>0</v>
      </c>
      <c r="BJ198" s="18" t="s">
        <v>81</v>
      </c>
      <c r="BK198" s="193">
        <f t="shared" si="49"/>
        <v>0</v>
      </c>
      <c r="BL198" s="18" t="s">
        <v>286</v>
      </c>
      <c r="BM198" s="192" t="s">
        <v>4882</v>
      </c>
    </row>
    <row r="199" spans="1:65" s="2" customFormat="1" ht="24.25" customHeight="1">
      <c r="A199" s="35"/>
      <c r="B199" s="36"/>
      <c r="C199" s="180" t="s">
        <v>678</v>
      </c>
      <c r="D199" s="180" t="s">
        <v>175</v>
      </c>
      <c r="E199" s="181" t="s">
        <v>4883</v>
      </c>
      <c r="F199" s="182" t="s">
        <v>4884</v>
      </c>
      <c r="G199" s="183" t="s">
        <v>217</v>
      </c>
      <c r="H199" s="184">
        <v>4</v>
      </c>
      <c r="I199" s="185"/>
      <c r="J199" s="186">
        <f t="shared" si="40"/>
        <v>0</v>
      </c>
      <c r="K199" s="187"/>
      <c r="L199" s="40"/>
      <c r="M199" s="188" t="s">
        <v>1</v>
      </c>
      <c r="N199" s="189" t="s">
        <v>38</v>
      </c>
      <c r="O199" s="72"/>
      <c r="P199" s="190">
        <f t="shared" si="41"/>
        <v>0</v>
      </c>
      <c r="Q199" s="190">
        <v>0</v>
      </c>
      <c r="R199" s="190">
        <f t="shared" si="42"/>
        <v>0</v>
      </c>
      <c r="S199" s="190">
        <v>0</v>
      </c>
      <c r="T199" s="191">
        <f t="shared" si="4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2" t="s">
        <v>286</v>
      </c>
      <c r="AT199" s="192" t="s">
        <v>175</v>
      </c>
      <c r="AU199" s="192" t="s">
        <v>81</v>
      </c>
      <c r="AY199" s="18" t="s">
        <v>174</v>
      </c>
      <c r="BE199" s="193">
        <f t="shared" si="44"/>
        <v>0</v>
      </c>
      <c r="BF199" s="193">
        <f t="shared" si="45"/>
        <v>0</v>
      </c>
      <c r="BG199" s="193">
        <f t="shared" si="46"/>
        <v>0</v>
      </c>
      <c r="BH199" s="193">
        <f t="shared" si="47"/>
        <v>0</v>
      </c>
      <c r="BI199" s="193">
        <f t="shared" si="48"/>
        <v>0</v>
      </c>
      <c r="BJ199" s="18" t="s">
        <v>81</v>
      </c>
      <c r="BK199" s="193">
        <f t="shared" si="49"/>
        <v>0</v>
      </c>
      <c r="BL199" s="18" t="s">
        <v>286</v>
      </c>
      <c r="BM199" s="192" t="s">
        <v>4885</v>
      </c>
    </row>
    <row r="200" spans="1:65" s="2" customFormat="1" ht="24.25" customHeight="1">
      <c r="A200" s="35"/>
      <c r="B200" s="36"/>
      <c r="C200" s="180" t="s">
        <v>684</v>
      </c>
      <c r="D200" s="180" t="s">
        <v>175</v>
      </c>
      <c r="E200" s="181" t="s">
        <v>4886</v>
      </c>
      <c r="F200" s="182" t="s">
        <v>4887</v>
      </c>
      <c r="G200" s="183" t="s">
        <v>217</v>
      </c>
      <c r="H200" s="184">
        <v>5</v>
      </c>
      <c r="I200" s="185"/>
      <c r="J200" s="186">
        <f t="shared" si="40"/>
        <v>0</v>
      </c>
      <c r="K200" s="187"/>
      <c r="L200" s="40"/>
      <c r="M200" s="188" t="s">
        <v>1</v>
      </c>
      <c r="N200" s="189" t="s">
        <v>38</v>
      </c>
      <c r="O200" s="72"/>
      <c r="P200" s="190">
        <f t="shared" si="41"/>
        <v>0</v>
      </c>
      <c r="Q200" s="190">
        <v>0</v>
      </c>
      <c r="R200" s="190">
        <f t="shared" si="42"/>
        <v>0</v>
      </c>
      <c r="S200" s="190">
        <v>0</v>
      </c>
      <c r="T200" s="191">
        <f t="shared" si="4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2" t="s">
        <v>286</v>
      </c>
      <c r="AT200" s="192" t="s">
        <v>175</v>
      </c>
      <c r="AU200" s="192" t="s">
        <v>81</v>
      </c>
      <c r="AY200" s="18" t="s">
        <v>174</v>
      </c>
      <c r="BE200" s="193">
        <f t="shared" si="44"/>
        <v>0</v>
      </c>
      <c r="BF200" s="193">
        <f t="shared" si="45"/>
        <v>0</v>
      </c>
      <c r="BG200" s="193">
        <f t="shared" si="46"/>
        <v>0</v>
      </c>
      <c r="BH200" s="193">
        <f t="shared" si="47"/>
        <v>0</v>
      </c>
      <c r="BI200" s="193">
        <f t="shared" si="48"/>
        <v>0</v>
      </c>
      <c r="BJ200" s="18" t="s">
        <v>81</v>
      </c>
      <c r="BK200" s="193">
        <f t="shared" si="49"/>
        <v>0</v>
      </c>
      <c r="BL200" s="18" t="s">
        <v>286</v>
      </c>
      <c r="BM200" s="192" t="s">
        <v>4888</v>
      </c>
    </row>
    <row r="201" spans="1:65" s="2" customFormat="1" ht="24.25" customHeight="1">
      <c r="A201" s="35"/>
      <c r="B201" s="36"/>
      <c r="C201" s="180" t="s">
        <v>689</v>
      </c>
      <c r="D201" s="180" t="s">
        <v>175</v>
      </c>
      <c r="E201" s="181" t="s">
        <v>4889</v>
      </c>
      <c r="F201" s="182" t="s">
        <v>4890</v>
      </c>
      <c r="G201" s="183" t="s">
        <v>217</v>
      </c>
      <c r="H201" s="184">
        <v>2</v>
      </c>
      <c r="I201" s="185"/>
      <c r="J201" s="186">
        <f t="shared" si="40"/>
        <v>0</v>
      </c>
      <c r="K201" s="187"/>
      <c r="L201" s="40"/>
      <c r="M201" s="188" t="s">
        <v>1</v>
      </c>
      <c r="N201" s="189" t="s">
        <v>38</v>
      </c>
      <c r="O201" s="72"/>
      <c r="P201" s="190">
        <f t="shared" si="41"/>
        <v>0</v>
      </c>
      <c r="Q201" s="190">
        <v>0</v>
      </c>
      <c r="R201" s="190">
        <f t="shared" si="42"/>
        <v>0</v>
      </c>
      <c r="S201" s="190">
        <v>0</v>
      </c>
      <c r="T201" s="191">
        <f t="shared" si="4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2" t="s">
        <v>286</v>
      </c>
      <c r="AT201" s="192" t="s">
        <v>175</v>
      </c>
      <c r="AU201" s="192" t="s">
        <v>81</v>
      </c>
      <c r="AY201" s="18" t="s">
        <v>174</v>
      </c>
      <c r="BE201" s="193">
        <f t="shared" si="44"/>
        <v>0</v>
      </c>
      <c r="BF201" s="193">
        <f t="shared" si="45"/>
        <v>0</v>
      </c>
      <c r="BG201" s="193">
        <f t="shared" si="46"/>
        <v>0</v>
      </c>
      <c r="BH201" s="193">
        <f t="shared" si="47"/>
        <v>0</v>
      </c>
      <c r="BI201" s="193">
        <f t="shared" si="48"/>
        <v>0</v>
      </c>
      <c r="BJ201" s="18" t="s">
        <v>81</v>
      </c>
      <c r="BK201" s="193">
        <f t="shared" si="49"/>
        <v>0</v>
      </c>
      <c r="BL201" s="18" t="s">
        <v>286</v>
      </c>
      <c r="BM201" s="192" t="s">
        <v>4891</v>
      </c>
    </row>
    <row r="202" spans="1:65" s="2" customFormat="1" ht="24.25" customHeight="1">
      <c r="A202" s="35"/>
      <c r="B202" s="36"/>
      <c r="C202" s="180" t="s">
        <v>695</v>
      </c>
      <c r="D202" s="180" t="s">
        <v>175</v>
      </c>
      <c r="E202" s="181" t="s">
        <v>4892</v>
      </c>
      <c r="F202" s="182" t="s">
        <v>4893</v>
      </c>
      <c r="G202" s="183" t="s">
        <v>217</v>
      </c>
      <c r="H202" s="184">
        <v>1</v>
      </c>
      <c r="I202" s="185"/>
      <c r="J202" s="186">
        <f t="shared" si="40"/>
        <v>0</v>
      </c>
      <c r="K202" s="187"/>
      <c r="L202" s="40"/>
      <c r="M202" s="188" t="s">
        <v>1</v>
      </c>
      <c r="N202" s="189" t="s">
        <v>38</v>
      </c>
      <c r="O202" s="72"/>
      <c r="P202" s="190">
        <f t="shared" si="41"/>
        <v>0</v>
      </c>
      <c r="Q202" s="190">
        <v>0</v>
      </c>
      <c r="R202" s="190">
        <f t="shared" si="42"/>
        <v>0</v>
      </c>
      <c r="S202" s="190">
        <v>0</v>
      </c>
      <c r="T202" s="191">
        <f t="shared" si="4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2" t="s">
        <v>286</v>
      </c>
      <c r="AT202" s="192" t="s">
        <v>175</v>
      </c>
      <c r="AU202" s="192" t="s">
        <v>81</v>
      </c>
      <c r="AY202" s="18" t="s">
        <v>174</v>
      </c>
      <c r="BE202" s="193">
        <f t="shared" si="44"/>
        <v>0</v>
      </c>
      <c r="BF202" s="193">
        <f t="shared" si="45"/>
        <v>0</v>
      </c>
      <c r="BG202" s="193">
        <f t="shared" si="46"/>
        <v>0</v>
      </c>
      <c r="BH202" s="193">
        <f t="shared" si="47"/>
        <v>0</v>
      </c>
      <c r="BI202" s="193">
        <f t="shared" si="48"/>
        <v>0</v>
      </c>
      <c r="BJ202" s="18" t="s">
        <v>81</v>
      </c>
      <c r="BK202" s="193">
        <f t="shared" si="49"/>
        <v>0</v>
      </c>
      <c r="BL202" s="18" t="s">
        <v>286</v>
      </c>
      <c r="BM202" s="192" t="s">
        <v>4894</v>
      </c>
    </row>
    <row r="203" spans="1:65" s="2" customFormat="1" ht="24.25" customHeight="1">
      <c r="A203" s="35"/>
      <c r="B203" s="36"/>
      <c r="C203" s="180" t="s">
        <v>702</v>
      </c>
      <c r="D203" s="180" t="s">
        <v>175</v>
      </c>
      <c r="E203" s="181" t="s">
        <v>4895</v>
      </c>
      <c r="F203" s="182" t="s">
        <v>4896</v>
      </c>
      <c r="G203" s="183" t="s">
        <v>217</v>
      </c>
      <c r="H203" s="184">
        <v>1</v>
      </c>
      <c r="I203" s="185"/>
      <c r="J203" s="186">
        <f t="shared" si="40"/>
        <v>0</v>
      </c>
      <c r="K203" s="187"/>
      <c r="L203" s="40"/>
      <c r="M203" s="188" t="s">
        <v>1</v>
      </c>
      <c r="N203" s="189" t="s">
        <v>38</v>
      </c>
      <c r="O203" s="72"/>
      <c r="P203" s="190">
        <f t="shared" si="41"/>
        <v>0</v>
      </c>
      <c r="Q203" s="190">
        <v>0</v>
      </c>
      <c r="R203" s="190">
        <f t="shared" si="42"/>
        <v>0</v>
      </c>
      <c r="S203" s="190">
        <v>0</v>
      </c>
      <c r="T203" s="191">
        <f t="shared" si="4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2" t="s">
        <v>286</v>
      </c>
      <c r="AT203" s="192" t="s">
        <v>175</v>
      </c>
      <c r="AU203" s="192" t="s">
        <v>81</v>
      </c>
      <c r="AY203" s="18" t="s">
        <v>174</v>
      </c>
      <c r="BE203" s="193">
        <f t="shared" si="44"/>
        <v>0</v>
      </c>
      <c r="BF203" s="193">
        <f t="shared" si="45"/>
        <v>0</v>
      </c>
      <c r="BG203" s="193">
        <f t="shared" si="46"/>
        <v>0</v>
      </c>
      <c r="BH203" s="193">
        <f t="shared" si="47"/>
        <v>0</v>
      </c>
      <c r="BI203" s="193">
        <f t="shared" si="48"/>
        <v>0</v>
      </c>
      <c r="BJ203" s="18" t="s">
        <v>81</v>
      </c>
      <c r="BK203" s="193">
        <f t="shared" si="49"/>
        <v>0</v>
      </c>
      <c r="BL203" s="18" t="s">
        <v>286</v>
      </c>
      <c r="BM203" s="192" t="s">
        <v>4897</v>
      </c>
    </row>
    <row r="204" spans="1:65" s="2" customFormat="1" ht="21.75" customHeight="1">
      <c r="A204" s="35"/>
      <c r="B204" s="36"/>
      <c r="C204" s="180" t="s">
        <v>709</v>
      </c>
      <c r="D204" s="180" t="s">
        <v>175</v>
      </c>
      <c r="E204" s="181" t="s">
        <v>4898</v>
      </c>
      <c r="F204" s="182" t="s">
        <v>4899</v>
      </c>
      <c r="G204" s="183" t="s">
        <v>217</v>
      </c>
      <c r="H204" s="184">
        <v>2</v>
      </c>
      <c r="I204" s="185"/>
      <c r="J204" s="186">
        <f t="shared" si="40"/>
        <v>0</v>
      </c>
      <c r="K204" s="187"/>
      <c r="L204" s="40"/>
      <c r="M204" s="188" t="s">
        <v>1</v>
      </c>
      <c r="N204" s="189" t="s">
        <v>38</v>
      </c>
      <c r="O204" s="72"/>
      <c r="P204" s="190">
        <f t="shared" si="41"/>
        <v>0</v>
      </c>
      <c r="Q204" s="190">
        <v>0</v>
      </c>
      <c r="R204" s="190">
        <f t="shared" si="42"/>
        <v>0</v>
      </c>
      <c r="S204" s="190">
        <v>0</v>
      </c>
      <c r="T204" s="191">
        <f t="shared" si="4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2" t="s">
        <v>286</v>
      </c>
      <c r="AT204" s="192" t="s">
        <v>175</v>
      </c>
      <c r="AU204" s="192" t="s">
        <v>81</v>
      </c>
      <c r="AY204" s="18" t="s">
        <v>174</v>
      </c>
      <c r="BE204" s="193">
        <f t="shared" si="44"/>
        <v>0</v>
      </c>
      <c r="BF204" s="193">
        <f t="shared" si="45"/>
        <v>0</v>
      </c>
      <c r="BG204" s="193">
        <f t="shared" si="46"/>
        <v>0</v>
      </c>
      <c r="BH204" s="193">
        <f t="shared" si="47"/>
        <v>0</v>
      </c>
      <c r="BI204" s="193">
        <f t="shared" si="48"/>
        <v>0</v>
      </c>
      <c r="BJ204" s="18" t="s">
        <v>81</v>
      </c>
      <c r="BK204" s="193">
        <f t="shared" si="49"/>
        <v>0</v>
      </c>
      <c r="BL204" s="18" t="s">
        <v>286</v>
      </c>
      <c r="BM204" s="192" t="s">
        <v>4900</v>
      </c>
    </row>
    <row r="205" spans="1:65" s="2" customFormat="1" ht="21.75" customHeight="1">
      <c r="A205" s="35"/>
      <c r="B205" s="36"/>
      <c r="C205" s="180" t="s">
        <v>717</v>
      </c>
      <c r="D205" s="180" t="s">
        <v>175</v>
      </c>
      <c r="E205" s="181" t="s">
        <v>4901</v>
      </c>
      <c r="F205" s="182" t="s">
        <v>4902</v>
      </c>
      <c r="G205" s="183" t="s">
        <v>217</v>
      </c>
      <c r="H205" s="184">
        <v>1</v>
      </c>
      <c r="I205" s="185"/>
      <c r="J205" s="186">
        <f t="shared" si="40"/>
        <v>0</v>
      </c>
      <c r="K205" s="187"/>
      <c r="L205" s="40"/>
      <c r="M205" s="188" t="s">
        <v>1</v>
      </c>
      <c r="N205" s="189" t="s">
        <v>38</v>
      </c>
      <c r="O205" s="72"/>
      <c r="P205" s="190">
        <f t="shared" si="41"/>
        <v>0</v>
      </c>
      <c r="Q205" s="190">
        <v>0</v>
      </c>
      <c r="R205" s="190">
        <f t="shared" si="42"/>
        <v>0</v>
      </c>
      <c r="S205" s="190">
        <v>0</v>
      </c>
      <c r="T205" s="191">
        <f t="shared" si="4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2" t="s">
        <v>286</v>
      </c>
      <c r="AT205" s="192" t="s">
        <v>175</v>
      </c>
      <c r="AU205" s="192" t="s">
        <v>81</v>
      </c>
      <c r="AY205" s="18" t="s">
        <v>174</v>
      </c>
      <c r="BE205" s="193">
        <f t="shared" si="44"/>
        <v>0</v>
      </c>
      <c r="BF205" s="193">
        <f t="shared" si="45"/>
        <v>0</v>
      </c>
      <c r="BG205" s="193">
        <f t="shared" si="46"/>
        <v>0</v>
      </c>
      <c r="BH205" s="193">
        <f t="shared" si="47"/>
        <v>0</v>
      </c>
      <c r="BI205" s="193">
        <f t="shared" si="48"/>
        <v>0</v>
      </c>
      <c r="BJ205" s="18" t="s">
        <v>81</v>
      </c>
      <c r="BK205" s="193">
        <f t="shared" si="49"/>
        <v>0</v>
      </c>
      <c r="BL205" s="18" t="s">
        <v>286</v>
      </c>
      <c r="BM205" s="192" t="s">
        <v>4903</v>
      </c>
    </row>
    <row r="206" spans="1:65" s="2" customFormat="1" ht="24.25" customHeight="1">
      <c r="A206" s="35"/>
      <c r="B206" s="36"/>
      <c r="C206" s="180" t="s">
        <v>724</v>
      </c>
      <c r="D206" s="180" t="s">
        <v>175</v>
      </c>
      <c r="E206" s="181" t="s">
        <v>4904</v>
      </c>
      <c r="F206" s="182" t="s">
        <v>4905</v>
      </c>
      <c r="G206" s="183" t="s">
        <v>217</v>
      </c>
      <c r="H206" s="184">
        <v>4</v>
      </c>
      <c r="I206" s="185"/>
      <c r="J206" s="186">
        <f t="shared" si="40"/>
        <v>0</v>
      </c>
      <c r="K206" s="187"/>
      <c r="L206" s="40"/>
      <c r="M206" s="188" t="s">
        <v>1</v>
      </c>
      <c r="N206" s="189" t="s">
        <v>38</v>
      </c>
      <c r="O206" s="72"/>
      <c r="P206" s="190">
        <f t="shared" si="41"/>
        <v>0</v>
      </c>
      <c r="Q206" s="190">
        <v>0</v>
      </c>
      <c r="R206" s="190">
        <f t="shared" si="42"/>
        <v>0</v>
      </c>
      <c r="S206" s="190">
        <v>0</v>
      </c>
      <c r="T206" s="191">
        <f t="shared" si="4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2" t="s">
        <v>286</v>
      </c>
      <c r="AT206" s="192" t="s">
        <v>175</v>
      </c>
      <c r="AU206" s="192" t="s">
        <v>81</v>
      </c>
      <c r="AY206" s="18" t="s">
        <v>174</v>
      </c>
      <c r="BE206" s="193">
        <f t="shared" si="44"/>
        <v>0</v>
      </c>
      <c r="BF206" s="193">
        <f t="shared" si="45"/>
        <v>0</v>
      </c>
      <c r="BG206" s="193">
        <f t="shared" si="46"/>
        <v>0</v>
      </c>
      <c r="BH206" s="193">
        <f t="shared" si="47"/>
        <v>0</v>
      </c>
      <c r="BI206" s="193">
        <f t="shared" si="48"/>
        <v>0</v>
      </c>
      <c r="BJ206" s="18" t="s">
        <v>81</v>
      </c>
      <c r="BK206" s="193">
        <f t="shared" si="49"/>
        <v>0</v>
      </c>
      <c r="BL206" s="18" t="s">
        <v>286</v>
      </c>
      <c r="BM206" s="192" t="s">
        <v>4906</v>
      </c>
    </row>
    <row r="207" spans="1:65" s="2" customFormat="1" ht="24.25" customHeight="1">
      <c r="A207" s="35"/>
      <c r="B207" s="36"/>
      <c r="C207" s="180" t="s">
        <v>729</v>
      </c>
      <c r="D207" s="180" t="s">
        <v>175</v>
      </c>
      <c r="E207" s="181" t="s">
        <v>4907</v>
      </c>
      <c r="F207" s="182" t="s">
        <v>4908</v>
      </c>
      <c r="G207" s="183" t="s">
        <v>217</v>
      </c>
      <c r="H207" s="184">
        <v>1</v>
      </c>
      <c r="I207" s="185"/>
      <c r="J207" s="186">
        <f t="shared" si="40"/>
        <v>0</v>
      </c>
      <c r="K207" s="187"/>
      <c r="L207" s="40"/>
      <c r="M207" s="188" t="s">
        <v>1</v>
      </c>
      <c r="N207" s="189" t="s">
        <v>38</v>
      </c>
      <c r="O207" s="72"/>
      <c r="P207" s="190">
        <f t="shared" si="41"/>
        <v>0</v>
      </c>
      <c r="Q207" s="190">
        <v>0</v>
      </c>
      <c r="R207" s="190">
        <f t="shared" si="42"/>
        <v>0</v>
      </c>
      <c r="S207" s="190">
        <v>0</v>
      </c>
      <c r="T207" s="191">
        <f t="shared" si="4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2" t="s">
        <v>286</v>
      </c>
      <c r="AT207" s="192" t="s">
        <v>175</v>
      </c>
      <c r="AU207" s="192" t="s">
        <v>81</v>
      </c>
      <c r="AY207" s="18" t="s">
        <v>174</v>
      </c>
      <c r="BE207" s="193">
        <f t="shared" si="44"/>
        <v>0</v>
      </c>
      <c r="BF207" s="193">
        <f t="shared" si="45"/>
        <v>0</v>
      </c>
      <c r="BG207" s="193">
        <f t="shared" si="46"/>
        <v>0</v>
      </c>
      <c r="BH207" s="193">
        <f t="shared" si="47"/>
        <v>0</v>
      </c>
      <c r="BI207" s="193">
        <f t="shared" si="48"/>
        <v>0</v>
      </c>
      <c r="BJ207" s="18" t="s">
        <v>81</v>
      </c>
      <c r="BK207" s="193">
        <f t="shared" si="49"/>
        <v>0</v>
      </c>
      <c r="BL207" s="18" t="s">
        <v>286</v>
      </c>
      <c r="BM207" s="192" t="s">
        <v>4909</v>
      </c>
    </row>
    <row r="208" spans="1:65" s="2" customFormat="1" ht="24.25" customHeight="1">
      <c r="A208" s="35"/>
      <c r="B208" s="36"/>
      <c r="C208" s="180" t="s">
        <v>734</v>
      </c>
      <c r="D208" s="180" t="s">
        <v>175</v>
      </c>
      <c r="E208" s="181" t="s">
        <v>4910</v>
      </c>
      <c r="F208" s="182" t="s">
        <v>4911</v>
      </c>
      <c r="G208" s="183" t="s">
        <v>217</v>
      </c>
      <c r="H208" s="184">
        <v>1</v>
      </c>
      <c r="I208" s="185"/>
      <c r="J208" s="186">
        <f t="shared" si="40"/>
        <v>0</v>
      </c>
      <c r="K208" s="187"/>
      <c r="L208" s="40"/>
      <c r="M208" s="188" t="s">
        <v>1</v>
      </c>
      <c r="N208" s="189" t="s">
        <v>38</v>
      </c>
      <c r="O208" s="72"/>
      <c r="P208" s="190">
        <f t="shared" si="41"/>
        <v>0</v>
      </c>
      <c r="Q208" s="190">
        <v>0</v>
      </c>
      <c r="R208" s="190">
        <f t="shared" si="42"/>
        <v>0</v>
      </c>
      <c r="S208" s="190">
        <v>0</v>
      </c>
      <c r="T208" s="191">
        <f t="shared" si="4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2" t="s">
        <v>286</v>
      </c>
      <c r="AT208" s="192" t="s">
        <v>175</v>
      </c>
      <c r="AU208" s="192" t="s">
        <v>81</v>
      </c>
      <c r="AY208" s="18" t="s">
        <v>174</v>
      </c>
      <c r="BE208" s="193">
        <f t="shared" si="44"/>
        <v>0</v>
      </c>
      <c r="BF208" s="193">
        <f t="shared" si="45"/>
        <v>0</v>
      </c>
      <c r="BG208" s="193">
        <f t="shared" si="46"/>
        <v>0</v>
      </c>
      <c r="BH208" s="193">
        <f t="shared" si="47"/>
        <v>0</v>
      </c>
      <c r="BI208" s="193">
        <f t="shared" si="48"/>
        <v>0</v>
      </c>
      <c r="BJ208" s="18" t="s">
        <v>81</v>
      </c>
      <c r="BK208" s="193">
        <f t="shared" si="49"/>
        <v>0</v>
      </c>
      <c r="BL208" s="18" t="s">
        <v>286</v>
      </c>
      <c r="BM208" s="192" t="s">
        <v>4912</v>
      </c>
    </row>
    <row r="209" spans="1:65" s="2" customFormat="1" ht="37.75" customHeight="1">
      <c r="A209" s="35"/>
      <c r="B209" s="36"/>
      <c r="C209" s="180" t="s">
        <v>740</v>
      </c>
      <c r="D209" s="180" t="s">
        <v>175</v>
      </c>
      <c r="E209" s="181" t="s">
        <v>4913</v>
      </c>
      <c r="F209" s="182" t="s">
        <v>4914</v>
      </c>
      <c r="G209" s="183" t="s">
        <v>217</v>
      </c>
      <c r="H209" s="184">
        <v>11</v>
      </c>
      <c r="I209" s="185"/>
      <c r="J209" s="186">
        <f t="shared" si="40"/>
        <v>0</v>
      </c>
      <c r="K209" s="187"/>
      <c r="L209" s="40"/>
      <c r="M209" s="188" t="s">
        <v>1</v>
      </c>
      <c r="N209" s="189" t="s">
        <v>38</v>
      </c>
      <c r="O209" s="72"/>
      <c r="P209" s="190">
        <f t="shared" si="41"/>
        <v>0</v>
      </c>
      <c r="Q209" s="190">
        <v>0</v>
      </c>
      <c r="R209" s="190">
        <f t="shared" si="42"/>
        <v>0</v>
      </c>
      <c r="S209" s="190">
        <v>0</v>
      </c>
      <c r="T209" s="191">
        <f t="shared" si="4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2" t="s">
        <v>286</v>
      </c>
      <c r="AT209" s="192" t="s">
        <v>175</v>
      </c>
      <c r="AU209" s="192" t="s">
        <v>81</v>
      </c>
      <c r="AY209" s="18" t="s">
        <v>174</v>
      </c>
      <c r="BE209" s="193">
        <f t="shared" si="44"/>
        <v>0</v>
      </c>
      <c r="BF209" s="193">
        <f t="shared" si="45"/>
        <v>0</v>
      </c>
      <c r="BG209" s="193">
        <f t="shared" si="46"/>
        <v>0</v>
      </c>
      <c r="BH209" s="193">
        <f t="shared" si="47"/>
        <v>0</v>
      </c>
      <c r="BI209" s="193">
        <f t="shared" si="48"/>
        <v>0</v>
      </c>
      <c r="BJ209" s="18" t="s">
        <v>81</v>
      </c>
      <c r="BK209" s="193">
        <f t="shared" si="49"/>
        <v>0</v>
      </c>
      <c r="BL209" s="18" t="s">
        <v>286</v>
      </c>
      <c r="BM209" s="192" t="s">
        <v>4915</v>
      </c>
    </row>
    <row r="210" spans="1:65" s="2" customFormat="1" ht="16.5" customHeight="1">
      <c r="A210" s="35"/>
      <c r="B210" s="36"/>
      <c r="C210" s="180" t="s">
        <v>751</v>
      </c>
      <c r="D210" s="180" t="s">
        <v>175</v>
      </c>
      <c r="E210" s="181" t="s">
        <v>4916</v>
      </c>
      <c r="F210" s="182" t="s">
        <v>4917</v>
      </c>
      <c r="G210" s="183" t="s">
        <v>217</v>
      </c>
      <c r="H210" s="184">
        <v>11</v>
      </c>
      <c r="I210" s="185"/>
      <c r="J210" s="186">
        <f t="shared" si="40"/>
        <v>0</v>
      </c>
      <c r="K210" s="187"/>
      <c r="L210" s="40"/>
      <c r="M210" s="188" t="s">
        <v>1</v>
      </c>
      <c r="N210" s="189" t="s">
        <v>38</v>
      </c>
      <c r="O210" s="72"/>
      <c r="P210" s="190">
        <f t="shared" si="41"/>
        <v>0</v>
      </c>
      <c r="Q210" s="190">
        <v>0</v>
      </c>
      <c r="R210" s="190">
        <f t="shared" si="42"/>
        <v>0</v>
      </c>
      <c r="S210" s="190">
        <v>0</v>
      </c>
      <c r="T210" s="191">
        <f t="shared" si="4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2" t="s">
        <v>286</v>
      </c>
      <c r="AT210" s="192" t="s">
        <v>175</v>
      </c>
      <c r="AU210" s="192" t="s">
        <v>81</v>
      </c>
      <c r="AY210" s="18" t="s">
        <v>174</v>
      </c>
      <c r="BE210" s="193">
        <f t="shared" si="44"/>
        <v>0</v>
      </c>
      <c r="BF210" s="193">
        <f t="shared" si="45"/>
        <v>0</v>
      </c>
      <c r="BG210" s="193">
        <f t="shared" si="46"/>
        <v>0</v>
      </c>
      <c r="BH210" s="193">
        <f t="shared" si="47"/>
        <v>0</v>
      </c>
      <c r="BI210" s="193">
        <f t="shared" si="48"/>
        <v>0</v>
      </c>
      <c r="BJ210" s="18" t="s">
        <v>81</v>
      </c>
      <c r="BK210" s="193">
        <f t="shared" si="49"/>
        <v>0</v>
      </c>
      <c r="BL210" s="18" t="s">
        <v>286</v>
      </c>
      <c r="BM210" s="192" t="s">
        <v>4918</v>
      </c>
    </row>
    <row r="211" spans="1:65" s="2" customFormat="1" ht="24.25" customHeight="1">
      <c r="A211" s="35"/>
      <c r="B211" s="36"/>
      <c r="C211" s="180" t="s">
        <v>757</v>
      </c>
      <c r="D211" s="180" t="s">
        <v>175</v>
      </c>
      <c r="E211" s="181" t="s">
        <v>4919</v>
      </c>
      <c r="F211" s="182" t="s">
        <v>4920</v>
      </c>
      <c r="G211" s="183" t="s">
        <v>217</v>
      </c>
      <c r="H211" s="184">
        <v>1</v>
      </c>
      <c r="I211" s="185"/>
      <c r="J211" s="186">
        <f t="shared" si="40"/>
        <v>0</v>
      </c>
      <c r="K211" s="187"/>
      <c r="L211" s="40"/>
      <c r="M211" s="188" t="s">
        <v>1</v>
      </c>
      <c r="N211" s="189" t="s">
        <v>38</v>
      </c>
      <c r="O211" s="72"/>
      <c r="P211" s="190">
        <f t="shared" si="41"/>
        <v>0</v>
      </c>
      <c r="Q211" s="190">
        <v>0</v>
      </c>
      <c r="R211" s="190">
        <f t="shared" si="42"/>
        <v>0</v>
      </c>
      <c r="S211" s="190">
        <v>0</v>
      </c>
      <c r="T211" s="191">
        <f t="shared" si="4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2" t="s">
        <v>286</v>
      </c>
      <c r="AT211" s="192" t="s">
        <v>175</v>
      </c>
      <c r="AU211" s="192" t="s">
        <v>81</v>
      </c>
      <c r="AY211" s="18" t="s">
        <v>174</v>
      </c>
      <c r="BE211" s="193">
        <f t="shared" si="44"/>
        <v>0</v>
      </c>
      <c r="BF211" s="193">
        <f t="shared" si="45"/>
        <v>0</v>
      </c>
      <c r="BG211" s="193">
        <f t="shared" si="46"/>
        <v>0</v>
      </c>
      <c r="BH211" s="193">
        <f t="shared" si="47"/>
        <v>0</v>
      </c>
      <c r="BI211" s="193">
        <f t="shared" si="48"/>
        <v>0</v>
      </c>
      <c r="BJ211" s="18" t="s">
        <v>81</v>
      </c>
      <c r="BK211" s="193">
        <f t="shared" si="49"/>
        <v>0</v>
      </c>
      <c r="BL211" s="18" t="s">
        <v>286</v>
      </c>
      <c r="BM211" s="192" t="s">
        <v>4921</v>
      </c>
    </row>
    <row r="212" spans="1:65" s="2" customFormat="1" ht="24.25" customHeight="1">
      <c r="A212" s="35"/>
      <c r="B212" s="36"/>
      <c r="C212" s="180" t="s">
        <v>761</v>
      </c>
      <c r="D212" s="180" t="s">
        <v>175</v>
      </c>
      <c r="E212" s="181" t="s">
        <v>4922</v>
      </c>
      <c r="F212" s="182" t="s">
        <v>4923</v>
      </c>
      <c r="G212" s="183" t="s">
        <v>217</v>
      </c>
      <c r="H212" s="184">
        <v>10</v>
      </c>
      <c r="I212" s="185"/>
      <c r="J212" s="186">
        <f t="shared" si="40"/>
        <v>0</v>
      </c>
      <c r="K212" s="187"/>
      <c r="L212" s="40"/>
      <c r="M212" s="188" t="s">
        <v>1</v>
      </c>
      <c r="N212" s="189" t="s">
        <v>38</v>
      </c>
      <c r="O212" s="72"/>
      <c r="P212" s="190">
        <f t="shared" si="41"/>
        <v>0</v>
      </c>
      <c r="Q212" s="190">
        <v>0</v>
      </c>
      <c r="R212" s="190">
        <f t="shared" si="42"/>
        <v>0</v>
      </c>
      <c r="S212" s="190">
        <v>0</v>
      </c>
      <c r="T212" s="191">
        <f t="shared" si="4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2" t="s">
        <v>286</v>
      </c>
      <c r="AT212" s="192" t="s">
        <v>175</v>
      </c>
      <c r="AU212" s="192" t="s">
        <v>81</v>
      </c>
      <c r="AY212" s="18" t="s">
        <v>174</v>
      </c>
      <c r="BE212" s="193">
        <f t="shared" si="44"/>
        <v>0</v>
      </c>
      <c r="BF212" s="193">
        <f t="shared" si="45"/>
        <v>0</v>
      </c>
      <c r="BG212" s="193">
        <f t="shared" si="46"/>
        <v>0</v>
      </c>
      <c r="BH212" s="193">
        <f t="shared" si="47"/>
        <v>0</v>
      </c>
      <c r="BI212" s="193">
        <f t="shared" si="48"/>
        <v>0</v>
      </c>
      <c r="BJ212" s="18" t="s">
        <v>81</v>
      </c>
      <c r="BK212" s="193">
        <f t="shared" si="49"/>
        <v>0</v>
      </c>
      <c r="BL212" s="18" t="s">
        <v>286</v>
      </c>
      <c r="BM212" s="192" t="s">
        <v>4924</v>
      </c>
    </row>
    <row r="213" spans="1:65" s="2" customFormat="1" ht="24.25" customHeight="1">
      <c r="A213" s="35"/>
      <c r="B213" s="36"/>
      <c r="C213" s="180" t="s">
        <v>767</v>
      </c>
      <c r="D213" s="180" t="s">
        <v>175</v>
      </c>
      <c r="E213" s="181" t="s">
        <v>4925</v>
      </c>
      <c r="F213" s="182" t="s">
        <v>4926</v>
      </c>
      <c r="G213" s="183" t="s">
        <v>217</v>
      </c>
      <c r="H213" s="184">
        <v>1</v>
      </c>
      <c r="I213" s="185"/>
      <c r="J213" s="186">
        <f t="shared" si="40"/>
        <v>0</v>
      </c>
      <c r="K213" s="187"/>
      <c r="L213" s="40"/>
      <c r="M213" s="188" t="s">
        <v>1</v>
      </c>
      <c r="N213" s="189" t="s">
        <v>38</v>
      </c>
      <c r="O213" s="72"/>
      <c r="P213" s="190">
        <f t="shared" si="41"/>
        <v>0</v>
      </c>
      <c r="Q213" s="190">
        <v>0</v>
      </c>
      <c r="R213" s="190">
        <f t="shared" si="42"/>
        <v>0</v>
      </c>
      <c r="S213" s="190">
        <v>0</v>
      </c>
      <c r="T213" s="191">
        <f t="shared" si="4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2" t="s">
        <v>286</v>
      </c>
      <c r="AT213" s="192" t="s">
        <v>175</v>
      </c>
      <c r="AU213" s="192" t="s">
        <v>81</v>
      </c>
      <c r="AY213" s="18" t="s">
        <v>174</v>
      </c>
      <c r="BE213" s="193">
        <f t="shared" si="44"/>
        <v>0</v>
      </c>
      <c r="BF213" s="193">
        <f t="shared" si="45"/>
        <v>0</v>
      </c>
      <c r="BG213" s="193">
        <f t="shared" si="46"/>
        <v>0</v>
      </c>
      <c r="BH213" s="193">
        <f t="shared" si="47"/>
        <v>0</v>
      </c>
      <c r="BI213" s="193">
        <f t="shared" si="48"/>
        <v>0</v>
      </c>
      <c r="BJ213" s="18" t="s">
        <v>81</v>
      </c>
      <c r="BK213" s="193">
        <f t="shared" si="49"/>
        <v>0</v>
      </c>
      <c r="BL213" s="18" t="s">
        <v>286</v>
      </c>
      <c r="BM213" s="192" t="s">
        <v>4927</v>
      </c>
    </row>
    <row r="214" spans="1:65" s="2" customFormat="1" ht="24.25" customHeight="1">
      <c r="A214" s="35"/>
      <c r="B214" s="36"/>
      <c r="C214" s="180" t="s">
        <v>773</v>
      </c>
      <c r="D214" s="180" t="s">
        <v>175</v>
      </c>
      <c r="E214" s="181" t="s">
        <v>4928</v>
      </c>
      <c r="F214" s="182" t="s">
        <v>4929</v>
      </c>
      <c r="G214" s="183" t="s">
        <v>217</v>
      </c>
      <c r="H214" s="184">
        <v>10</v>
      </c>
      <c r="I214" s="185"/>
      <c r="J214" s="186">
        <f t="shared" si="40"/>
        <v>0</v>
      </c>
      <c r="K214" s="187"/>
      <c r="L214" s="40"/>
      <c r="M214" s="188" t="s">
        <v>1</v>
      </c>
      <c r="N214" s="189" t="s">
        <v>38</v>
      </c>
      <c r="O214" s="72"/>
      <c r="P214" s="190">
        <f t="shared" si="41"/>
        <v>0</v>
      </c>
      <c r="Q214" s="190">
        <v>0</v>
      </c>
      <c r="R214" s="190">
        <f t="shared" si="42"/>
        <v>0</v>
      </c>
      <c r="S214" s="190">
        <v>0</v>
      </c>
      <c r="T214" s="191">
        <f t="shared" si="4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2" t="s">
        <v>286</v>
      </c>
      <c r="AT214" s="192" t="s">
        <v>175</v>
      </c>
      <c r="AU214" s="192" t="s">
        <v>81</v>
      </c>
      <c r="AY214" s="18" t="s">
        <v>174</v>
      </c>
      <c r="BE214" s="193">
        <f t="shared" si="44"/>
        <v>0</v>
      </c>
      <c r="BF214" s="193">
        <f t="shared" si="45"/>
        <v>0</v>
      </c>
      <c r="BG214" s="193">
        <f t="shared" si="46"/>
        <v>0</v>
      </c>
      <c r="BH214" s="193">
        <f t="shared" si="47"/>
        <v>0</v>
      </c>
      <c r="BI214" s="193">
        <f t="shared" si="48"/>
        <v>0</v>
      </c>
      <c r="BJ214" s="18" t="s">
        <v>81</v>
      </c>
      <c r="BK214" s="193">
        <f t="shared" si="49"/>
        <v>0</v>
      </c>
      <c r="BL214" s="18" t="s">
        <v>286</v>
      </c>
      <c r="BM214" s="192" t="s">
        <v>4930</v>
      </c>
    </row>
    <row r="215" spans="1:65" s="2" customFormat="1" ht="24.25" customHeight="1">
      <c r="A215" s="35"/>
      <c r="B215" s="36"/>
      <c r="C215" s="180" t="s">
        <v>786</v>
      </c>
      <c r="D215" s="180" t="s">
        <v>175</v>
      </c>
      <c r="E215" s="181" t="s">
        <v>4931</v>
      </c>
      <c r="F215" s="182" t="s">
        <v>4932</v>
      </c>
      <c r="G215" s="183" t="s">
        <v>217</v>
      </c>
      <c r="H215" s="184">
        <v>22</v>
      </c>
      <c r="I215" s="185"/>
      <c r="J215" s="186">
        <f t="shared" si="40"/>
        <v>0</v>
      </c>
      <c r="K215" s="187"/>
      <c r="L215" s="40"/>
      <c r="M215" s="188" t="s">
        <v>1</v>
      </c>
      <c r="N215" s="189" t="s">
        <v>38</v>
      </c>
      <c r="O215" s="72"/>
      <c r="P215" s="190">
        <f t="shared" si="41"/>
        <v>0</v>
      </c>
      <c r="Q215" s="190">
        <v>0</v>
      </c>
      <c r="R215" s="190">
        <f t="shared" si="42"/>
        <v>0</v>
      </c>
      <c r="S215" s="190">
        <v>0</v>
      </c>
      <c r="T215" s="191">
        <f t="shared" si="4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2" t="s">
        <v>286</v>
      </c>
      <c r="AT215" s="192" t="s">
        <v>175</v>
      </c>
      <c r="AU215" s="192" t="s">
        <v>81</v>
      </c>
      <c r="AY215" s="18" t="s">
        <v>174</v>
      </c>
      <c r="BE215" s="193">
        <f t="shared" si="44"/>
        <v>0</v>
      </c>
      <c r="BF215" s="193">
        <f t="shared" si="45"/>
        <v>0</v>
      </c>
      <c r="BG215" s="193">
        <f t="shared" si="46"/>
        <v>0</v>
      </c>
      <c r="BH215" s="193">
        <f t="shared" si="47"/>
        <v>0</v>
      </c>
      <c r="BI215" s="193">
        <f t="shared" si="48"/>
        <v>0</v>
      </c>
      <c r="BJ215" s="18" t="s">
        <v>81</v>
      </c>
      <c r="BK215" s="193">
        <f t="shared" si="49"/>
        <v>0</v>
      </c>
      <c r="BL215" s="18" t="s">
        <v>286</v>
      </c>
      <c r="BM215" s="192" t="s">
        <v>4933</v>
      </c>
    </row>
    <row r="216" spans="1:65" s="2" customFormat="1" ht="16.5" customHeight="1">
      <c r="A216" s="35"/>
      <c r="B216" s="36"/>
      <c r="C216" s="180" t="s">
        <v>793</v>
      </c>
      <c r="D216" s="180" t="s">
        <v>175</v>
      </c>
      <c r="E216" s="181" t="s">
        <v>4934</v>
      </c>
      <c r="F216" s="182" t="s">
        <v>4935</v>
      </c>
      <c r="G216" s="183" t="s">
        <v>217</v>
      </c>
      <c r="H216" s="184">
        <v>1</v>
      </c>
      <c r="I216" s="185"/>
      <c r="J216" s="186">
        <f t="shared" si="40"/>
        <v>0</v>
      </c>
      <c r="K216" s="187"/>
      <c r="L216" s="40"/>
      <c r="M216" s="188" t="s">
        <v>1</v>
      </c>
      <c r="N216" s="189" t="s">
        <v>38</v>
      </c>
      <c r="O216" s="72"/>
      <c r="P216" s="190">
        <f t="shared" si="41"/>
        <v>0</v>
      </c>
      <c r="Q216" s="190">
        <v>0</v>
      </c>
      <c r="R216" s="190">
        <f t="shared" si="42"/>
        <v>0</v>
      </c>
      <c r="S216" s="190">
        <v>0</v>
      </c>
      <c r="T216" s="191">
        <f t="shared" si="4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2" t="s">
        <v>286</v>
      </c>
      <c r="AT216" s="192" t="s">
        <v>175</v>
      </c>
      <c r="AU216" s="192" t="s">
        <v>81</v>
      </c>
      <c r="AY216" s="18" t="s">
        <v>174</v>
      </c>
      <c r="BE216" s="193">
        <f t="shared" si="44"/>
        <v>0</v>
      </c>
      <c r="BF216" s="193">
        <f t="shared" si="45"/>
        <v>0</v>
      </c>
      <c r="BG216" s="193">
        <f t="shared" si="46"/>
        <v>0</v>
      </c>
      <c r="BH216" s="193">
        <f t="shared" si="47"/>
        <v>0</v>
      </c>
      <c r="BI216" s="193">
        <f t="shared" si="48"/>
        <v>0</v>
      </c>
      <c r="BJ216" s="18" t="s">
        <v>81</v>
      </c>
      <c r="BK216" s="193">
        <f t="shared" si="49"/>
        <v>0</v>
      </c>
      <c r="BL216" s="18" t="s">
        <v>286</v>
      </c>
      <c r="BM216" s="192" t="s">
        <v>4936</v>
      </c>
    </row>
    <row r="217" spans="1:65" s="2" customFormat="1" ht="24.25" customHeight="1">
      <c r="A217" s="35"/>
      <c r="B217" s="36"/>
      <c r="C217" s="180" t="s">
        <v>801</v>
      </c>
      <c r="D217" s="180" t="s">
        <v>175</v>
      </c>
      <c r="E217" s="181" t="s">
        <v>4937</v>
      </c>
      <c r="F217" s="182" t="s">
        <v>4938</v>
      </c>
      <c r="G217" s="183" t="s">
        <v>217</v>
      </c>
      <c r="H217" s="184">
        <v>10</v>
      </c>
      <c r="I217" s="185"/>
      <c r="J217" s="186">
        <f t="shared" si="40"/>
        <v>0</v>
      </c>
      <c r="K217" s="187"/>
      <c r="L217" s="40"/>
      <c r="M217" s="188" t="s">
        <v>1</v>
      </c>
      <c r="N217" s="189" t="s">
        <v>38</v>
      </c>
      <c r="O217" s="72"/>
      <c r="P217" s="190">
        <f t="shared" si="41"/>
        <v>0</v>
      </c>
      <c r="Q217" s="190">
        <v>0</v>
      </c>
      <c r="R217" s="190">
        <f t="shared" si="42"/>
        <v>0</v>
      </c>
      <c r="S217" s="190">
        <v>0</v>
      </c>
      <c r="T217" s="191">
        <f t="shared" si="4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2" t="s">
        <v>286</v>
      </c>
      <c r="AT217" s="192" t="s">
        <v>175</v>
      </c>
      <c r="AU217" s="192" t="s">
        <v>81</v>
      </c>
      <c r="AY217" s="18" t="s">
        <v>174</v>
      </c>
      <c r="BE217" s="193">
        <f t="shared" si="44"/>
        <v>0</v>
      </c>
      <c r="BF217" s="193">
        <f t="shared" si="45"/>
        <v>0</v>
      </c>
      <c r="BG217" s="193">
        <f t="shared" si="46"/>
        <v>0</v>
      </c>
      <c r="BH217" s="193">
        <f t="shared" si="47"/>
        <v>0</v>
      </c>
      <c r="BI217" s="193">
        <f t="shared" si="48"/>
        <v>0</v>
      </c>
      <c r="BJ217" s="18" t="s">
        <v>81</v>
      </c>
      <c r="BK217" s="193">
        <f t="shared" si="49"/>
        <v>0</v>
      </c>
      <c r="BL217" s="18" t="s">
        <v>286</v>
      </c>
      <c r="BM217" s="192" t="s">
        <v>4939</v>
      </c>
    </row>
    <row r="218" spans="1:65" s="2" customFormat="1" ht="24.25" customHeight="1">
      <c r="A218" s="35"/>
      <c r="B218" s="36"/>
      <c r="C218" s="180" t="s">
        <v>813</v>
      </c>
      <c r="D218" s="180" t="s">
        <v>175</v>
      </c>
      <c r="E218" s="181" t="s">
        <v>4940</v>
      </c>
      <c r="F218" s="182" t="s">
        <v>4941</v>
      </c>
      <c r="G218" s="183" t="s">
        <v>217</v>
      </c>
      <c r="H218" s="184">
        <v>8</v>
      </c>
      <c r="I218" s="185"/>
      <c r="J218" s="186">
        <f t="shared" si="40"/>
        <v>0</v>
      </c>
      <c r="K218" s="187"/>
      <c r="L218" s="40"/>
      <c r="M218" s="188" t="s">
        <v>1</v>
      </c>
      <c r="N218" s="189" t="s">
        <v>38</v>
      </c>
      <c r="O218" s="72"/>
      <c r="P218" s="190">
        <f t="shared" si="41"/>
        <v>0</v>
      </c>
      <c r="Q218" s="190">
        <v>0</v>
      </c>
      <c r="R218" s="190">
        <f t="shared" si="42"/>
        <v>0</v>
      </c>
      <c r="S218" s="190">
        <v>0</v>
      </c>
      <c r="T218" s="191">
        <f t="shared" si="4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2" t="s">
        <v>286</v>
      </c>
      <c r="AT218" s="192" t="s">
        <v>175</v>
      </c>
      <c r="AU218" s="192" t="s">
        <v>81</v>
      </c>
      <c r="AY218" s="18" t="s">
        <v>174</v>
      </c>
      <c r="BE218" s="193">
        <f t="shared" si="44"/>
        <v>0</v>
      </c>
      <c r="BF218" s="193">
        <f t="shared" si="45"/>
        <v>0</v>
      </c>
      <c r="BG218" s="193">
        <f t="shared" si="46"/>
        <v>0</v>
      </c>
      <c r="BH218" s="193">
        <f t="shared" si="47"/>
        <v>0</v>
      </c>
      <c r="BI218" s="193">
        <f t="shared" si="48"/>
        <v>0</v>
      </c>
      <c r="BJ218" s="18" t="s">
        <v>81</v>
      </c>
      <c r="BK218" s="193">
        <f t="shared" si="49"/>
        <v>0</v>
      </c>
      <c r="BL218" s="18" t="s">
        <v>286</v>
      </c>
      <c r="BM218" s="192" t="s">
        <v>4942</v>
      </c>
    </row>
    <row r="219" spans="1:65" s="2" customFormat="1" ht="33" customHeight="1">
      <c r="A219" s="35"/>
      <c r="B219" s="36"/>
      <c r="C219" s="180" t="s">
        <v>817</v>
      </c>
      <c r="D219" s="180" t="s">
        <v>175</v>
      </c>
      <c r="E219" s="181" t="s">
        <v>4943</v>
      </c>
      <c r="F219" s="182" t="s">
        <v>4944</v>
      </c>
      <c r="G219" s="183" t="s">
        <v>217</v>
      </c>
      <c r="H219" s="184">
        <v>8</v>
      </c>
      <c r="I219" s="185"/>
      <c r="J219" s="186">
        <f t="shared" si="40"/>
        <v>0</v>
      </c>
      <c r="K219" s="187"/>
      <c r="L219" s="40"/>
      <c r="M219" s="188" t="s">
        <v>1</v>
      </c>
      <c r="N219" s="189" t="s">
        <v>38</v>
      </c>
      <c r="O219" s="72"/>
      <c r="P219" s="190">
        <f t="shared" si="41"/>
        <v>0</v>
      </c>
      <c r="Q219" s="190">
        <v>0</v>
      </c>
      <c r="R219" s="190">
        <f t="shared" si="42"/>
        <v>0</v>
      </c>
      <c r="S219" s="190">
        <v>0</v>
      </c>
      <c r="T219" s="191">
        <f t="shared" si="4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2" t="s">
        <v>286</v>
      </c>
      <c r="AT219" s="192" t="s">
        <v>175</v>
      </c>
      <c r="AU219" s="192" t="s">
        <v>81</v>
      </c>
      <c r="AY219" s="18" t="s">
        <v>174</v>
      </c>
      <c r="BE219" s="193">
        <f t="shared" si="44"/>
        <v>0</v>
      </c>
      <c r="BF219" s="193">
        <f t="shared" si="45"/>
        <v>0</v>
      </c>
      <c r="BG219" s="193">
        <f t="shared" si="46"/>
        <v>0</v>
      </c>
      <c r="BH219" s="193">
        <f t="shared" si="47"/>
        <v>0</v>
      </c>
      <c r="BI219" s="193">
        <f t="shared" si="48"/>
        <v>0</v>
      </c>
      <c r="BJ219" s="18" t="s">
        <v>81</v>
      </c>
      <c r="BK219" s="193">
        <f t="shared" si="49"/>
        <v>0</v>
      </c>
      <c r="BL219" s="18" t="s">
        <v>286</v>
      </c>
      <c r="BM219" s="192" t="s">
        <v>4945</v>
      </c>
    </row>
    <row r="220" spans="1:65" s="2" customFormat="1" ht="21.75" customHeight="1">
      <c r="A220" s="35"/>
      <c r="B220" s="36"/>
      <c r="C220" s="180" t="s">
        <v>822</v>
      </c>
      <c r="D220" s="180" t="s">
        <v>175</v>
      </c>
      <c r="E220" s="181" t="s">
        <v>4946</v>
      </c>
      <c r="F220" s="182" t="s">
        <v>4947</v>
      </c>
      <c r="G220" s="183" t="s">
        <v>188</v>
      </c>
      <c r="H220" s="184">
        <v>0.03</v>
      </c>
      <c r="I220" s="185"/>
      <c r="J220" s="186">
        <f t="shared" si="40"/>
        <v>0</v>
      </c>
      <c r="K220" s="187"/>
      <c r="L220" s="40"/>
      <c r="M220" s="188" t="s">
        <v>1</v>
      </c>
      <c r="N220" s="189" t="s">
        <v>38</v>
      </c>
      <c r="O220" s="72"/>
      <c r="P220" s="190">
        <f t="shared" si="41"/>
        <v>0</v>
      </c>
      <c r="Q220" s="190">
        <v>0</v>
      </c>
      <c r="R220" s="190">
        <f t="shared" si="42"/>
        <v>0</v>
      </c>
      <c r="S220" s="190">
        <v>0</v>
      </c>
      <c r="T220" s="191">
        <f t="shared" si="4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2" t="s">
        <v>286</v>
      </c>
      <c r="AT220" s="192" t="s">
        <v>175</v>
      </c>
      <c r="AU220" s="192" t="s">
        <v>81</v>
      </c>
      <c r="AY220" s="18" t="s">
        <v>174</v>
      </c>
      <c r="BE220" s="193">
        <f t="shared" si="44"/>
        <v>0</v>
      </c>
      <c r="BF220" s="193">
        <f t="shared" si="45"/>
        <v>0</v>
      </c>
      <c r="BG220" s="193">
        <f t="shared" si="46"/>
        <v>0</v>
      </c>
      <c r="BH220" s="193">
        <f t="shared" si="47"/>
        <v>0</v>
      </c>
      <c r="BI220" s="193">
        <f t="shared" si="48"/>
        <v>0</v>
      </c>
      <c r="BJ220" s="18" t="s">
        <v>81</v>
      </c>
      <c r="BK220" s="193">
        <f t="shared" si="49"/>
        <v>0</v>
      </c>
      <c r="BL220" s="18" t="s">
        <v>286</v>
      </c>
      <c r="BM220" s="192" t="s">
        <v>4948</v>
      </c>
    </row>
    <row r="221" spans="1:65" s="11" customFormat="1" ht="26" customHeight="1">
      <c r="B221" s="166"/>
      <c r="C221" s="167"/>
      <c r="D221" s="168" t="s">
        <v>72</v>
      </c>
      <c r="E221" s="169" t="s">
        <v>1535</v>
      </c>
      <c r="F221" s="169" t="s">
        <v>4949</v>
      </c>
      <c r="G221" s="167"/>
      <c r="H221" s="167"/>
      <c r="I221" s="170"/>
      <c r="J221" s="171">
        <f>BK221</f>
        <v>0</v>
      </c>
      <c r="K221" s="167"/>
      <c r="L221" s="172"/>
      <c r="M221" s="173"/>
      <c r="N221" s="174"/>
      <c r="O221" s="174"/>
      <c r="P221" s="175">
        <f>SUM(P222:P232)</f>
        <v>0</v>
      </c>
      <c r="Q221" s="174"/>
      <c r="R221" s="175">
        <f>SUM(R222:R232)</f>
        <v>0</v>
      </c>
      <c r="S221" s="174"/>
      <c r="T221" s="176">
        <f>SUM(T222:T232)</f>
        <v>0</v>
      </c>
      <c r="AR221" s="177" t="s">
        <v>83</v>
      </c>
      <c r="AT221" s="178" t="s">
        <v>72</v>
      </c>
      <c r="AU221" s="178" t="s">
        <v>73</v>
      </c>
      <c r="AY221" s="177" t="s">
        <v>174</v>
      </c>
      <c r="BK221" s="179">
        <f>SUM(BK222:BK232)</f>
        <v>0</v>
      </c>
    </row>
    <row r="222" spans="1:65" s="2" customFormat="1" ht="24.25" customHeight="1">
      <c r="A222" s="35"/>
      <c r="B222" s="36"/>
      <c r="C222" s="180" t="s">
        <v>828</v>
      </c>
      <c r="D222" s="180" t="s">
        <v>175</v>
      </c>
      <c r="E222" s="181" t="s">
        <v>4950</v>
      </c>
      <c r="F222" s="182" t="s">
        <v>4951</v>
      </c>
      <c r="G222" s="183" t="s">
        <v>217</v>
      </c>
      <c r="H222" s="184">
        <v>4</v>
      </c>
      <c r="I222" s="185"/>
      <c r="J222" s="186">
        <f t="shared" ref="J222:J232" si="50">ROUND(I222*H222,2)</f>
        <v>0</v>
      </c>
      <c r="K222" s="187"/>
      <c r="L222" s="40"/>
      <c r="M222" s="188" t="s">
        <v>1</v>
      </c>
      <c r="N222" s="189" t="s">
        <v>38</v>
      </c>
      <c r="O222" s="72"/>
      <c r="P222" s="190">
        <f t="shared" ref="P222:P232" si="51">O222*H222</f>
        <v>0</v>
      </c>
      <c r="Q222" s="190">
        <v>0</v>
      </c>
      <c r="R222" s="190">
        <f t="shared" ref="R222:R232" si="52">Q222*H222</f>
        <v>0</v>
      </c>
      <c r="S222" s="190">
        <v>0</v>
      </c>
      <c r="T222" s="191">
        <f t="shared" ref="T222:T232" si="53"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2" t="s">
        <v>286</v>
      </c>
      <c r="AT222" s="192" t="s">
        <v>175</v>
      </c>
      <c r="AU222" s="192" t="s">
        <v>81</v>
      </c>
      <c r="AY222" s="18" t="s">
        <v>174</v>
      </c>
      <c r="BE222" s="193">
        <f t="shared" ref="BE222:BE232" si="54">IF(N222="základní",J222,0)</f>
        <v>0</v>
      </c>
      <c r="BF222" s="193">
        <f t="shared" ref="BF222:BF232" si="55">IF(N222="snížená",J222,0)</f>
        <v>0</v>
      </c>
      <c r="BG222" s="193">
        <f t="shared" ref="BG222:BG232" si="56">IF(N222="zákl. přenesená",J222,0)</f>
        <v>0</v>
      </c>
      <c r="BH222" s="193">
        <f t="shared" ref="BH222:BH232" si="57">IF(N222="sníž. přenesená",J222,0)</f>
        <v>0</v>
      </c>
      <c r="BI222" s="193">
        <f t="shared" ref="BI222:BI232" si="58">IF(N222="nulová",J222,0)</f>
        <v>0</v>
      </c>
      <c r="BJ222" s="18" t="s">
        <v>81</v>
      </c>
      <c r="BK222" s="193">
        <f t="shared" ref="BK222:BK232" si="59">ROUND(I222*H222,2)</f>
        <v>0</v>
      </c>
      <c r="BL222" s="18" t="s">
        <v>286</v>
      </c>
      <c r="BM222" s="192" t="s">
        <v>4952</v>
      </c>
    </row>
    <row r="223" spans="1:65" s="2" customFormat="1" ht="24.25" customHeight="1">
      <c r="A223" s="35"/>
      <c r="B223" s="36"/>
      <c r="C223" s="180" t="s">
        <v>832</v>
      </c>
      <c r="D223" s="180" t="s">
        <v>175</v>
      </c>
      <c r="E223" s="181" t="s">
        <v>4953</v>
      </c>
      <c r="F223" s="182" t="s">
        <v>4954</v>
      </c>
      <c r="G223" s="183" t="s">
        <v>217</v>
      </c>
      <c r="H223" s="184">
        <v>3</v>
      </c>
      <c r="I223" s="185"/>
      <c r="J223" s="186">
        <f t="shared" si="50"/>
        <v>0</v>
      </c>
      <c r="K223" s="187"/>
      <c r="L223" s="40"/>
      <c r="M223" s="188" t="s">
        <v>1</v>
      </c>
      <c r="N223" s="189" t="s">
        <v>38</v>
      </c>
      <c r="O223" s="72"/>
      <c r="P223" s="190">
        <f t="shared" si="51"/>
        <v>0</v>
      </c>
      <c r="Q223" s="190">
        <v>0</v>
      </c>
      <c r="R223" s="190">
        <f t="shared" si="52"/>
        <v>0</v>
      </c>
      <c r="S223" s="190">
        <v>0</v>
      </c>
      <c r="T223" s="191">
        <f t="shared" si="5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2" t="s">
        <v>286</v>
      </c>
      <c r="AT223" s="192" t="s">
        <v>175</v>
      </c>
      <c r="AU223" s="192" t="s">
        <v>81</v>
      </c>
      <c r="AY223" s="18" t="s">
        <v>174</v>
      </c>
      <c r="BE223" s="193">
        <f t="shared" si="54"/>
        <v>0</v>
      </c>
      <c r="BF223" s="193">
        <f t="shared" si="55"/>
        <v>0</v>
      </c>
      <c r="BG223" s="193">
        <f t="shared" si="56"/>
        <v>0</v>
      </c>
      <c r="BH223" s="193">
        <f t="shared" si="57"/>
        <v>0</v>
      </c>
      <c r="BI223" s="193">
        <f t="shared" si="58"/>
        <v>0</v>
      </c>
      <c r="BJ223" s="18" t="s">
        <v>81</v>
      </c>
      <c r="BK223" s="193">
        <f t="shared" si="59"/>
        <v>0</v>
      </c>
      <c r="BL223" s="18" t="s">
        <v>286</v>
      </c>
      <c r="BM223" s="192" t="s">
        <v>4955</v>
      </c>
    </row>
    <row r="224" spans="1:65" s="2" customFormat="1" ht="24.25" customHeight="1">
      <c r="A224" s="35"/>
      <c r="B224" s="36"/>
      <c r="C224" s="180" t="s">
        <v>838</v>
      </c>
      <c r="D224" s="180" t="s">
        <v>175</v>
      </c>
      <c r="E224" s="181" t="s">
        <v>4956</v>
      </c>
      <c r="F224" s="182" t="s">
        <v>4957</v>
      </c>
      <c r="G224" s="183" t="s">
        <v>217</v>
      </c>
      <c r="H224" s="184">
        <v>4</v>
      </c>
      <c r="I224" s="185"/>
      <c r="J224" s="186">
        <f t="shared" si="50"/>
        <v>0</v>
      </c>
      <c r="K224" s="187"/>
      <c r="L224" s="40"/>
      <c r="M224" s="188" t="s">
        <v>1</v>
      </c>
      <c r="N224" s="189" t="s">
        <v>38</v>
      </c>
      <c r="O224" s="72"/>
      <c r="P224" s="190">
        <f t="shared" si="51"/>
        <v>0</v>
      </c>
      <c r="Q224" s="190">
        <v>0</v>
      </c>
      <c r="R224" s="190">
        <f t="shared" si="52"/>
        <v>0</v>
      </c>
      <c r="S224" s="190">
        <v>0</v>
      </c>
      <c r="T224" s="191">
        <f t="shared" si="5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2" t="s">
        <v>286</v>
      </c>
      <c r="AT224" s="192" t="s">
        <v>175</v>
      </c>
      <c r="AU224" s="192" t="s">
        <v>81</v>
      </c>
      <c r="AY224" s="18" t="s">
        <v>174</v>
      </c>
      <c r="BE224" s="193">
        <f t="shared" si="54"/>
        <v>0</v>
      </c>
      <c r="BF224" s="193">
        <f t="shared" si="55"/>
        <v>0</v>
      </c>
      <c r="BG224" s="193">
        <f t="shared" si="56"/>
        <v>0</v>
      </c>
      <c r="BH224" s="193">
        <f t="shared" si="57"/>
        <v>0</v>
      </c>
      <c r="BI224" s="193">
        <f t="shared" si="58"/>
        <v>0</v>
      </c>
      <c r="BJ224" s="18" t="s">
        <v>81</v>
      </c>
      <c r="BK224" s="193">
        <f t="shared" si="59"/>
        <v>0</v>
      </c>
      <c r="BL224" s="18" t="s">
        <v>286</v>
      </c>
      <c r="BM224" s="192" t="s">
        <v>4958</v>
      </c>
    </row>
    <row r="225" spans="1:65" s="2" customFormat="1" ht="24.25" customHeight="1">
      <c r="A225" s="35"/>
      <c r="B225" s="36"/>
      <c r="C225" s="180" t="s">
        <v>844</v>
      </c>
      <c r="D225" s="180" t="s">
        <v>175</v>
      </c>
      <c r="E225" s="181" t="s">
        <v>4959</v>
      </c>
      <c r="F225" s="182" t="s">
        <v>4960</v>
      </c>
      <c r="G225" s="183" t="s">
        <v>217</v>
      </c>
      <c r="H225" s="184">
        <v>1</v>
      </c>
      <c r="I225" s="185"/>
      <c r="J225" s="186">
        <f t="shared" si="50"/>
        <v>0</v>
      </c>
      <c r="K225" s="187"/>
      <c r="L225" s="40"/>
      <c r="M225" s="188" t="s">
        <v>1</v>
      </c>
      <c r="N225" s="189" t="s">
        <v>38</v>
      </c>
      <c r="O225" s="72"/>
      <c r="P225" s="190">
        <f t="shared" si="51"/>
        <v>0</v>
      </c>
      <c r="Q225" s="190">
        <v>0</v>
      </c>
      <c r="R225" s="190">
        <f t="shared" si="52"/>
        <v>0</v>
      </c>
      <c r="S225" s="190">
        <v>0</v>
      </c>
      <c r="T225" s="191">
        <f t="shared" si="5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2" t="s">
        <v>286</v>
      </c>
      <c r="AT225" s="192" t="s">
        <v>175</v>
      </c>
      <c r="AU225" s="192" t="s">
        <v>81</v>
      </c>
      <c r="AY225" s="18" t="s">
        <v>174</v>
      </c>
      <c r="BE225" s="193">
        <f t="shared" si="54"/>
        <v>0</v>
      </c>
      <c r="BF225" s="193">
        <f t="shared" si="55"/>
        <v>0</v>
      </c>
      <c r="BG225" s="193">
        <f t="shared" si="56"/>
        <v>0</v>
      </c>
      <c r="BH225" s="193">
        <f t="shared" si="57"/>
        <v>0</v>
      </c>
      <c r="BI225" s="193">
        <f t="shared" si="58"/>
        <v>0</v>
      </c>
      <c r="BJ225" s="18" t="s">
        <v>81</v>
      </c>
      <c r="BK225" s="193">
        <f t="shared" si="59"/>
        <v>0</v>
      </c>
      <c r="BL225" s="18" t="s">
        <v>286</v>
      </c>
      <c r="BM225" s="192" t="s">
        <v>4961</v>
      </c>
    </row>
    <row r="226" spans="1:65" s="2" customFormat="1" ht="24.25" customHeight="1">
      <c r="A226" s="35"/>
      <c r="B226" s="36"/>
      <c r="C226" s="180" t="s">
        <v>851</v>
      </c>
      <c r="D226" s="180" t="s">
        <v>175</v>
      </c>
      <c r="E226" s="181" t="s">
        <v>4962</v>
      </c>
      <c r="F226" s="182" t="s">
        <v>4963</v>
      </c>
      <c r="G226" s="183" t="s">
        <v>217</v>
      </c>
      <c r="H226" s="184">
        <v>1</v>
      </c>
      <c r="I226" s="185"/>
      <c r="J226" s="186">
        <f t="shared" si="50"/>
        <v>0</v>
      </c>
      <c r="K226" s="187"/>
      <c r="L226" s="40"/>
      <c r="M226" s="188" t="s">
        <v>1</v>
      </c>
      <c r="N226" s="189" t="s">
        <v>38</v>
      </c>
      <c r="O226" s="72"/>
      <c r="P226" s="190">
        <f t="shared" si="51"/>
        <v>0</v>
      </c>
      <c r="Q226" s="190">
        <v>0</v>
      </c>
      <c r="R226" s="190">
        <f t="shared" si="52"/>
        <v>0</v>
      </c>
      <c r="S226" s="190">
        <v>0</v>
      </c>
      <c r="T226" s="191">
        <f t="shared" si="5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2" t="s">
        <v>286</v>
      </c>
      <c r="AT226" s="192" t="s">
        <v>175</v>
      </c>
      <c r="AU226" s="192" t="s">
        <v>81</v>
      </c>
      <c r="AY226" s="18" t="s">
        <v>174</v>
      </c>
      <c r="BE226" s="193">
        <f t="shared" si="54"/>
        <v>0</v>
      </c>
      <c r="BF226" s="193">
        <f t="shared" si="55"/>
        <v>0</v>
      </c>
      <c r="BG226" s="193">
        <f t="shared" si="56"/>
        <v>0</v>
      </c>
      <c r="BH226" s="193">
        <f t="shared" si="57"/>
        <v>0</v>
      </c>
      <c r="BI226" s="193">
        <f t="shared" si="58"/>
        <v>0</v>
      </c>
      <c r="BJ226" s="18" t="s">
        <v>81</v>
      </c>
      <c r="BK226" s="193">
        <f t="shared" si="59"/>
        <v>0</v>
      </c>
      <c r="BL226" s="18" t="s">
        <v>286</v>
      </c>
      <c r="BM226" s="192" t="s">
        <v>4964</v>
      </c>
    </row>
    <row r="227" spans="1:65" s="2" customFormat="1" ht="24.25" customHeight="1">
      <c r="A227" s="35"/>
      <c r="B227" s="36"/>
      <c r="C227" s="180" t="s">
        <v>863</v>
      </c>
      <c r="D227" s="180" t="s">
        <v>175</v>
      </c>
      <c r="E227" s="181" t="s">
        <v>4965</v>
      </c>
      <c r="F227" s="182" t="s">
        <v>4966</v>
      </c>
      <c r="G227" s="183" t="s">
        <v>217</v>
      </c>
      <c r="H227" s="184">
        <v>2</v>
      </c>
      <c r="I227" s="185"/>
      <c r="J227" s="186">
        <f t="shared" si="50"/>
        <v>0</v>
      </c>
      <c r="K227" s="187"/>
      <c r="L227" s="40"/>
      <c r="M227" s="188" t="s">
        <v>1</v>
      </c>
      <c r="N227" s="189" t="s">
        <v>38</v>
      </c>
      <c r="O227" s="72"/>
      <c r="P227" s="190">
        <f t="shared" si="51"/>
        <v>0</v>
      </c>
      <c r="Q227" s="190">
        <v>0</v>
      </c>
      <c r="R227" s="190">
        <f t="shared" si="52"/>
        <v>0</v>
      </c>
      <c r="S227" s="190">
        <v>0</v>
      </c>
      <c r="T227" s="191">
        <f t="shared" si="5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2" t="s">
        <v>286</v>
      </c>
      <c r="AT227" s="192" t="s">
        <v>175</v>
      </c>
      <c r="AU227" s="192" t="s">
        <v>81</v>
      </c>
      <c r="AY227" s="18" t="s">
        <v>174</v>
      </c>
      <c r="BE227" s="193">
        <f t="shared" si="54"/>
        <v>0</v>
      </c>
      <c r="BF227" s="193">
        <f t="shared" si="55"/>
        <v>0</v>
      </c>
      <c r="BG227" s="193">
        <f t="shared" si="56"/>
        <v>0</v>
      </c>
      <c r="BH227" s="193">
        <f t="shared" si="57"/>
        <v>0</v>
      </c>
      <c r="BI227" s="193">
        <f t="shared" si="58"/>
        <v>0</v>
      </c>
      <c r="BJ227" s="18" t="s">
        <v>81</v>
      </c>
      <c r="BK227" s="193">
        <f t="shared" si="59"/>
        <v>0</v>
      </c>
      <c r="BL227" s="18" t="s">
        <v>286</v>
      </c>
      <c r="BM227" s="192" t="s">
        <v>4967</v>
      </c>
    </row>
    <row r="228" spans="1:65" s="2" customFormat="1" ht="24.25" customHeight="1">
      <c r="A228" s="35"/>
      <c r="B228" s="36"/>
      <c r="C228" s="180" t="s">
        <v>867</v>
      </c>
      <c r="D228" s="180" t="s">
        <v>175</v>
      </c>
      <c r="E228" s="181" t="s">
        <v>4968</v>
      </c>
      <c r="F228" s="182" t="s">
        <v>4969</v>
      </c>
      <c r="G228" s="183" t="s">
        <v>217</v>
      </c>
      <c r="H228" s="184">
        <v>1</v>
      </c>
      <c r="I228" s="185"/>
      <c r="J228" s="186">
        <f t="shared" si="50"/>
        <v>0</v>
      </c>
      <c r="K228" s="187"/>
      <c r="L228" s="40"/>
      <c r="M228" s="188" t="s">
        <v>1</v>
      </c>
      <c r="N228" s="189" t="s">
        <v>38</v>
      </c>
      <c r="O228" s="72"/>
      <c r="P228" s="190">
        <f t="shared" si="51"/>
        <v>0</v>
      </c>
      <c r="Q228" s="190">
        <v>0</v>
      </c>
      <c r="R228" s="190">
        <f t="shared" si="52"/>
        <v>0</v>
      </c>
      <c r="S228" s="190">
        <v>0</v>
      </c>
      <c r="T228" s="191">
        <f t="shared" si="5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2" t="s">
        <v>286</v>
      </c>
      <c r="AT228" s="192" t="s">
        <v>175</v>
      </c>
      <c r="AU228" s="192" t="s">
        <v>81</v>
      </c>
      <c r="AY228" s="18" t="s">
        <v>174</v>
      </c>
      <c r="BE228" s="193">
        <f t="shared" si="54"/>
        <v>0</v>
      </c>
      <c r="BF228" s="193">
        <f t="shared" si="55"/>
        <v>0</v>
      </c>
      <c r="BG228" s="193">
        <f t="shared" si="56"/>
        <v>0</v>
      </c>
      <c r="BH228" s="193">
        <f t="shared" si="57"/>
        <v>0</v>
      </c>
      <c r="BI228" s="193">
        <f t="shared" si="58"/>
        <v>0</v>
      </c>
      <c r="BJ228" s="18" t="s">
        <v>81</v>
      </c>
      <c r="BK228" s="193">
        <f t="shared" si="59"/>
        <v>0</v>
      </c>
      <c r="BL228" s="18" t="s">
        <v>286</v>
      </c>
      <c r="BM228" s="192" t="s">
        <v>4970</v>
      </c>
    </row>
    <row r="229" spans="1:65" s="2" customFormat="1" ht="24.25" customHeight="1">
      <c r="A229" s="35"/>
      <c r="B229" s="36"/>
      <c r="C229" s="180" t="s">
        <v>871</v>
      </c>
      <c r="D229" s="180" t="s">
        <v>175</v>
      </c>
      <c r="E229" s="181" t="s">
        <v>4971</v>
      </c>
      <c r="F229" s="182" t="s">
        <v>4972</v>
      </c>
      <c r="G229" s="183" t="s">
        <v>217</v>
      </c>
      <c r="H229" s="184">
        <v>3</v>
      </c>
      <c r="I229" s="185"/>
      <c r="J229" s="186">
        <f t="shared" si="50"/>
        <v>0</v>
      </c>
      <c r="K229" s="187"/>
      <c r="L229" s="40"/>
      <c r="M229" s="188" t="s">
        <v>1</v>
      </c>
      <c r="N229" s="189" t="s">
        <v>38</v>
      </c>
      <c r="O229" s="72"/>
      <c r="P229" s="190">
        <f t="shared" si="51"/>
        <v>0</v>
      </c>
      <c r="Q229" s="190">
        <v>0</v>
      </c>
      <c r="R229" s="190">
        <f t="shared" si="52"/>
        <v>0</v>
      </c>
      <c r="S229" s="190">
        <v>0</v>
      </c>
      <c r="T229" s="191">
        <f t="shared" si="5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2" t="s">
        <v>286</v>
      </c>
      <c r="AT229" s="192" t="s">
        <v>175</v>
      </c>
      <c r="AU229" s="192" t="s">
        <v>81</v>
      </c>
      <c r="AY229" s="18" t="s">
        <v>174</v>
      </c>
      <c r="BE229" s="193">
        <f t="shared" si="54"/>
        <v>0</v>
      </c>
      <c r="BF229" s="193">
        <f t="shared" si="55"/>
        <v>0</v>
      </c>
      <c r="BG229" s="193">
        <f t="shared" si="56"/>
        <v>0</v>
      </c>
      <c r="BH229" s="193">
        <f t="shared" si="57"/>
        <v>0</v>
      </c>
      <c r="BI229" s="193">
        <f t="shared" si="58"/>
        <v>0</v>
      </c>
      <c r="BJ229" s="18" t="s">
        <v>81</v>
      </c>
      <c r="BK229" s="193">
        <f t="shared" si="59"/>
        <v>0</v>
      </c>
      <c r="BL229" s="18" t="s">
        <v>286</v>
      </c>
      <c r="BM229" s="192" t="s">
        <v>4973</v>
      </c>
    </row>
    <row r="230" spans="1:65" s="2" customFormat="1" ht="24.25" customHeight="1">
      <c r="A230" s="35"/>
      <c r="B230" s="36"/>
      <c r="C230" s="180" t="s">
        <v>875</v>
      </c>
      <c r="D230" s="180" t="s">
        <v>175</v>
      </c>
      <c r="E230" s="181" t="s">
        <v>4974</v>
      </c>
      <c r="F230" s="182" t="s">
        <v>4975</v>
      </c>
      <c r="G230" s="183" t="s">
        <v>217</v>
      </c>
      <c r="H230" s="184">
        <v>1</v>
      </c>
      <c r="I230" s="185"/>
      <c r="J230" s="186">
        <f t="shared" si="50"/>
        <v>0</v>
      </c>
      <c r="K230" s="187"/>
      <c r="L230" s="40"/>
      <c r="M230" s="188" t="s">
        <v>1</v>
      </c>
      <c r="N230" s="189" t="s">
        <v>38</v>
      </c>
      <c r="O230" s="72"/>
      <c r="P230" s="190">
        <f t="shared" si="51"/>
        <v>0</v>
      </c>
      <c r="Q230" s="190">
        <v>0</v>
      </c>
      <c r="R230" s="190">
        <f t="shared" si="52"/>
        <v>0</v>
      </c>
      <c r="S230" s="190">
        <v>0</v>
      </c>
      <c r="T230" s="191">
        <f t="shared" si="5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2" t="s">
        <v>286</v>
      </c>
      <c r="AT230" s="192" t="s">
        <v>175</v>
      </c>
      <c r="AU230" s="192" t="s">
        <v>81</v>
      </c>
      <c r="AY230" s="18" t="s">
        <v>174</v>
      </c>
      <c r="BE230" s="193">
        <f t="shared" si="54"/>
        <v>0</v>
      </c>
      <c r="BF230" s="193">
        <f t="shared" si="55"/>
        <v>0</v>
      </c>
      <c r="BG230" s="193">
        <f t="shared" si="56"/>
        <v>0</v>
      </c>
      <c r="BH230" s="193">
        <f t="shared" si="57"/>
        <v>0</v>
      </c>
      <c r="BI230" s="193">
        <f t="shared" si="58"/>
        <v>0</v>
      </c>
      <c r="BJ230" s="18" t="s">
        <v>81</v>
      </c>
      <c r="BK230" s="193">
        <f t="shared" si="59"/>
        <v>0</v>
      </c>
      <c r="BL230" s="18" t="s">
        <v>286</v>
      </c>
      <c r="BM230" s="192" t="s">
        <v>4976</v>
      </c>
    </row>
    <row r="231" spans="1:65" s="2" customFormat="1" ht="49" customHeight="1">
      <c r="A231" s="35"/>
      <c r="B231" s="36"/>
      <c r="C231" s="180" t="s">
        <v>879</v>
      </c>
      <c r="D231" s="180" t="s">
        <v>175</v>
      </c>
      <c r="E231" s="181" t="s">
        <v>4977</v>
      </c>
      <c r="F231" s="182" t="s">
        <v>4978</v>
      </c>
      <c r="G231" s="183" t="s">
        <v>217</v>
      </c>
      <c r="H231" s="184">
        <v>2</v>
      </c>
      <c r="I231" s="185"/>
      <c r="J231" s="186">
        <f t="shared" si="50"/>
        <v>0</v>
      </c>
      <c r="K231" s="187"/>
      <c r="L231" s="40"/>
      <c r="M231" s="188" t="s">
        <v>1</v>
      </c>
      <c r="N231" s="189" t="s">
        <v>38</v>
      </c>
      <c r="O231" s="72"/>
      <c r="P231" s="190">
        <f t="shared" si="51"/>
        <v>0</v>
      </c>
      <c r="Q231" s="190">
        <v>0</v>
      </c>
      <c r="R231" s="190">
        <f t="shared" si="52"/>
        <v>0</v>
      </c>
      <c r="S231" s="190">
        <v>0</v>
      </c>
      <c r="T231" s="191">
        <f t="shared" si="5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2" t="s">
        <v>286</v>
      </c>
      <c r="AT231" s="192" t="s">
        <v>175</v>
      </c>
      <c r="AU231" s="192" t="s">
        <v>81</v>
      </c>
      <c r="AY231" s="18" t="s">
        <v>174</v>
      </c>
      <c r="BE231" s="193">
        <f t="shared" si="54"/>
        <v>0</v>
      </c>
      <c r="BF231" s="193">
        <f t="shared" si="55"/>
        <v>0</v>
      </c>
      <c r="BG231" s="193">
        <f t="shared" si="56"/>
        <v>0</v>
      </c>
      <c r="BH231" s="193">
        <f t="shared" si="57"/>
        <v>0</v>
      </c>
      <c r="BI231" s="193">
        <f t="shared" si="58"/>
        <v>0</v>
      </c>
      <c r="BJ231" s="18" t="s">
        <v>81</v>
      </c>
      <c r="BK231" s="193">
        <f t="shared" si="59"/>
        <v>0</v>
      </c>
      <c r="BL231" s="18" t="s">
        <v>286</v>
      </c>
      <c r="BM231" s="192" t="s">
        <v>4979</v>
      </c>
    </row>
    <row r="232" spans="1:65" s="2" customFormat="1" ht="24.25" customHeight="1">
      <c r="A232" s="35"/>
      <c r="B232" s="36"/>
      <c r="C232" s="180" t="s">
        <v>883</v>
      </c>
      <c r="D232" s="180" t="s">
        <v>175</v>
      </c>
      <c r="E232" s="181" t="s">
        <v>4980</v>
      </c>
      <c r="F232" s="182" t="s">
        <v>4981</v>
      </c>
      <c r="G232" s="183" t="s">
        <v>188</v>
      </c>
      <c r="H232" s="184">
        <v>0.25</v>
      </c>
      <c r="I232" s="185"/>
      <c r="J232" s="186">
        <f t="shared" si="50"/>
        <v>0</v>
      </c>
      <c r="K232" s="187"/>
      <c r="L232" s="40"/>
      <c r="M232" s="188" t="s">
        <v>1</v>
      </c>
      <c r="N232" s="189" t="s">
        <v>38</v>
      </c>
      <c r="O232" s="72"/>
      <c r="P232" s="190">
        <f t="shared" si="51"/>
        <v>0</v>
      </c>
      <c r="Q232" s="190">
        <v>0</v>
      </c>
      <c r="R232" s="190">
        <f t="shared" si="52"/>
        <v>0</v>
      </c>
      <c r="S232" s="190">
        <v>0</v>
      </c>
      <c r="T232" s="191">
        <f t="shared" si="5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2" t="s">
        <v>286</v>
      </c>
      <c r="AT232" s="192" t="s">
        <v>175</v>
      </c>
      <c r="AU232" s="192" t="s">
        <v>81</v>
      </c>
      <c r="AY232" s="18" t="s">
        <v>174</v>
      </c>
      <c r="BE232" s="193">
        <f t="shared" si="54"/>
        <v>0</v>
      </c>
      <c r="BF232" s="193">
        <f t="shared" si="55"/>
        <v>0</v>
      </c>
      <c r="BG232" s="193">
        <f t="shared" si="56"/>
        <v>0</v>
      </c>
      <c r="BH232" s="193">
        <f t="shared" si="57"/>
        <v>0</v>
      </c>
      <c r="BI232" s="193">
        <f t="shared" si="58"/>
        <v>0</v>
      </c>
      <c r="BJ232" s="18" t="s">
        <v>81</v>
      </c>
      <c r="BK232" s="193">
        <f t="shared" si="59"/>
        <v>0</v>
      </c>
      <c r="BL232" s="18" t="s">
        <v>286</v>
      </c>
      <c r="BM232" s="192" t="s">
        <v>4982</v>
      </c>
    </row>
    <row r="233" spans="1:65" s="11" customFormat="1" ht="26" customHeight="1">
      <c r="B233" s="166"/>
      <c r="C233" s="167"/>
      <c r="D233" s="168" t="s">
        <v>72</v>
      </c>
      <c r="E233" s="169" t="s">
        <v>4983</v>
      </c>
      <c r="F233" s="169" t="s">
        <v>4984</v>
      </c>
      <c r="G233" s="167"/>
      <c r="H233" s="167"/>
      <c r="I233" s="170"/>
      <c r="J233" s="171">
        <f>BK233</f>
        <v>0</v>
      </c>
      <c r="K233" s="167"/>
      <c r="L233" s="172"/>
      <c r="M233" s="173"/>
      <c r="N233" s="174"/>
      <c r="O233" s="174"/>
      <c r="P233" s="175">
        <f>SUM(P234:P247)</f>
        <v>0</v>
      </c>
      <c r="Q233" s="174"/>
      <c r="R233" s="175">
        <f>SUM(R234:R247)</f>
        <v>0</v>
      </c>
      <c r="S233" s="174"/>
      <c r="T233" s="176">
        <f>SUM(T234:T247)</f>
        <v>0</v>
      </c>
      <c r="AR233" s="177" t="s">
        <v>81</v>
      </c>
      <c r="AT233" s="178" t="s">
        <v>72</v>
      </c>
      <c r="AU233" s="178" t="s">
        <v>73</v>
      </c>
      <c r="AY233" s="177" t="s">
        <v>174</v>
      </c>
      <c r="BK233" s="179">
        <f>SUM(BK234:BK247)</f>
        <v>0</v>
      </c>
    </row>
    <row r="234" spans="1:65" s="2" customFormat="1" ht="49" customHeight="1">
      <c r="A234" s="35"/>
      <c r="B234" s="36"/>
      <c r="C234" s="180" t="s">
        <v>886</v>
      </c>
      <c r="D234" s="180" t="s">
        <v>175</v>
      </c>
      <c r="E234" s="181" t="s">
        <v>4985</v>
      </c>
      <c r="F234" s="182" t="s">
        <v>4986</v>
      </c>
      <c r="G234" s="183" t="s">
        <v>444</v>
      </c>
      <c r="H234" s="184">
        <v>1199</v>
      </c>
      <c r="I234" s="185"/>
      <c r="J234" s="186">
        <f t="shared" ref="J234:J247" si="60">ROUND(I234*H234,2)</f>
        <v>0</v>
      </c>
      <c r="K234" s="187"/>
      <c r="L234" s="40"/>
      <c r="M234" s="188" t="s">
        <v>1</v>
      </c>
      <c r="N234" s="189" t="s">
        <v>38</v>
      </c>
      <c r="O234" s="72"/>
      <c r="P234" s="190">
        <f t="shared" ref="P234:P247" si="61">O234*H234</f>
        <v>0</v>
      </c>
      <c r="Q234" s="190">
        <v>0</v>
      </c>
      <c r="R234" s="190">
        <f t="shared" ref="R234:R247" si="62">Q234*H234</f>
        <v>0</v>
      </c>
      <c r="S234" s="190">
        <v>0</v>
      </c>
      <c r="T234" s="191">
        <f t="shared" ref="T234:T247" si="63"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2" t="s">
        <v>179</v>
      </c>
      <c r="AT234" s="192" t="s">
        <v>175</v>
      </c>
      <c r="AU234" s="192" t="s">
        <v>81</v>
      </c>
      <c r="AY234" s="18" t="s">
        <v>174</v>
      </c>
      <c r="BE234" s="193">
        <f t="shared" ref="BE234:BE247" si="64">IF(N234="základní",J234,0)</f>
        <v>0</v>
      </c>
      <c r="BF234" s="193">
        <f t="shared" ref="BF234:BF247" si="65">IF(N234="snížená",J234,0)</f>
        <v>0</v>
      </c>
      <c r="BG234" s="193">
        <f t="shared" ref="BG234:BG247" si="66">IF(N234="zákl. přenesená",J234,0)</f>
        <v>0</v>
      </c>
      <c r="BH234" s="193">
        <f t="shared" ref="BH234:BH247" si="67">IF(N234="sníž. přenesená",J234,0)</f>
        <v>0</v>
      </c>
      <c r="BI234" s="193">
        <f t="shared" ref="BI234:BI247" si="68">IF(N234="nulová",J234,0)</f>
        <v>0</v>
      </c>
      <c r="BJ234" s="18" t="s">
        <v>81</v>
      </c>
      <c r="BK234" s="193">
        <f t="shared" ref="BK234:BK247" si="69">ROUND(I234*H234,2)</f>
        <v>0</v>
      </c>
      <c r="BL234" s="18" t="s">
        <v>179</v>
      </c>
      <c r="BM234" s="192" t="s">
        <v>4987</v>
      </c>
    </row>
    <row r="235" spans="1:65" s="2" customFormat="1" ht="44.25" customHeight="1">
      <c r="A235" s="35"/>
      <c r="B235" s="36"/>
      <c r="C235" s="180" t="s">
        <v>890</v>
      </c>
      <c r="D235" s="180" t="s">
        <v>175</v>
      </c>
      <c r="E235" s="181" t="s">
        <v>4988</v>
      </c>
      <c r="F235" s="182" t="s">
        <v>4989</v>
      </c>
      <c r="G235" s="183" t="s">
        <v>217</v>
      </c>
      <c r="H235" s="184">
        <v>32</v>
      </c>
      <c r="I235" s="185"/>
      <c r="J235" s="186">
        <f t="shared" si="60"/>
        <v>0</v>
      </c>
      <c r="K235" s="187"/>
      <c r="L235" s="40"/>
      <c r="M235" s="188" t="s">
        <v>1</v>
      </c>
      <c r="N235" s="189" t="s">
        <v>38</v>
      </c>
      <c r="O235" s="72"/>
      <c r="P235" s="190">
        <f t="shared" si="61"/>
        <v>0</v>
      </c>
      <c r="Q235" s="190">
        <v>0</v>
      </c>
      <c r="R235" s="190">
        <f t="shared" si="62"/>
        <v>0</v>
      </c>
      <c r="S235" s="190">
        <v>0</v>
      </c>
      <c r="T235" s="191">
        <f t="shared" si="6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2" t="s">
        <v>179</v>
      </c>
      <c r="AT235" s="192" t="s">
        <v>175</v>
      </c>
      <c r="AU235" s="192" t="s">
        <v>81</v>
      </c>
      <c r="AY235" s="18" t="s">
        <v>174</v>
      </c>
      <c r="BE235" s="193">
        <f t="shared" si="64"/>
        <v>0</v>
      </c>
      <c r="BF235" s="193">
        <f t="shared" si="65"/>
        <v>0</v>
      </c>
      <c r="BG235" s="193">
        <f t="shared" si="66"/>
        <v>0</v>
      </c>
      <c r="BH235" s="193">
        <f t="shared" si="67"/>
        <v>0</v>
      </c>
      <c r="BI235" s="193">
        <f t="shared" si="68"/>
        <v>0</v>
      </c>
      <c r="BJ235" s="18" t="s">
        <v>81</v>
      </c>
      <c r="BK235" s="193">
        <f t="shared" si="69"/>
        <v>0</v>
      </c>
      <c r="BL235" s="18" t="s">
        <v>179</v>
      </c>
      <c r="BM235" s="192" t="s">
        <v>4990</v>
      </c>
    </row>
    <row r="236" spans="1:65" s="2" customFormat="1" ht="66.75" customHeight="1">
      <c r="A236" s="35"/>
      <c r="B236" s="36"/>
      <c r="C236" s="180" t="s">
        <v>894</v>
      </c>
      <c r="D236" s="180" t="s">
        <v>175</v>
      </c>
      <c r="E236" s="181" t="s">
        <v>4991</v>
      </c>
      <c r="F236" s="182" t="s">
        <v>4992</v>
      </c>
      <c r="G236" s="183" t="s">
        <v>444</v>
      </c>
      <c r="H236" s="184">
        <v>75</v>
      </c>
      <c r="I236" s="185"/>
      <c r="J236" s="186">
        <f t="shared" si="60"/>
        <v>0</v>
      </c>
      <c r="K236" s="187"/>
      <c r="L236" s="40"/>
      <c r="M236" s="188" t="s">
        <v>1</v>
      </c>
      <c r="N236" s="189" t="s">
        <v>38</v>
      </c>
      <c r="O236" s="72"/>
      <c r="P236" s="190">
        <f t="shared" si="61"/>
        <v>0</v>
      </c>
      <c r="Q236" s="190">
        <v>0</v>
      </c>
      <c r="R236" s="190">
        <f t="shared" si="62"/>
        <v>0</v>
      </c>
      <c r="S236" s="190">
        <v>0</v>
      </c>
      <c r="T236" s="191">
        <f t="shared" si="6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2" t="s">
        <v>179</v>
      </c>
      <c r="AT236" s="192" t="s">
        <v>175</v>
      </c>
      <c r="AU236" s="192" t="s">
        <v>81</v>
      </c>
      <c r="AY236" s="18" t="s">
        <v>174</v>
      </c>
      <c r="BE236" s="193">
        <f t="shared" si="64"/>
        <v>0</v>
      </c>
      <c r="BF236" s="193">
        <f t="shared" si="65"/>
        <v>0</v>
      </c>
      <c r="BG236" s="193">
        <f t="shared" si="66"/>
        <v>0</v>
      </c>
      <c r="BH236" s="193">
        <f t="shared" si="67"/>
        <v>0</v>
      </c>
      <c r="BI236" s="193">
        <f t="shared" si="68"/>
        <v>0</v>
      </c>
      <c r="BJ236" s="18" t="s">
        <v>81</v>
      </c>
      <c r="BK236" s="193">
        <f t="shared" si="69"/>
        <v>0</v>
      </c>
      <c r="BL236" s="18" t="s">
        <v>179</v>
      </c>
      <c r="BM236" s="192" t="s">
        <v>4993</v>
      </c>
    </row>
    <row r="237" spans="1:65" s="2" customFormat="1" ht="76.25" customHeight="1">
      <c r="A237" s="35"/>
      <c r="B237" s="36"/>
      <c r="C237" s="180" t="s">
        <v>898</v>
      </c>
      <c r="D237" s="180" t="s">
        <v>175</v>
      </c>
      <c r="E237" s="181" t="s">
        <v>4994</v>
      </c>
      <c r="F237" s="182" t="s">
        <v>4995</v>
      </c>
      <c r="G237" s="183" t="s">
        <v>217</v>
      </c>
      <c r="H237" s="184">
        <v>1</v>
      </c>
      <c r="I237" s="185"/>
      <c r="J237" s="186">
        <f t="shared" si="60"/>
        <v>0</v>
      </c>
      <c r="K237" s="187"/>
      <c r="L237" s="40"/>
      <c r="M237" s="188" t="s">
        <v>1</v>
      </c>
      <c r="N237" s="189" t="s">
        <v>38</v>
      </c>
      <c r="O237" s="72"/>
      <c r="P237" s="190">
        <f t="shared" si="61"/>
        <v>0</v>
      </c>
      <c r="Q237" s="190">
        <v>0</v>
      </c>
      <c r="R237" s="190">
        <f t="shared" si="62"/>
        <v>0</v>
      </c>
      <c r="S237" s="190">
        <v>0</v>
      </c>
      <c r="T237" s="191">
        <f t="shared" si="6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2" t="s">
        <v>179</v>
      </c>
      <c r="AT237" s="192" t="s">
        <v>175</v>
      </c>
      <c r="AU237" s="192" t="s">
        <v>81</v>
      </c>
      <c r="AY237" s="18" t="s">
        <v>174</v>
      </c>
      <c r="BE237" s="193">
        <f t="shared" si="64"/>
        <v>0</v>
      </c>
      <c r="BF237" s="193">
        <f t="shared" si="65"/>
        <v>0</v>
      </c>
      <c r="BG237" s="193">
        <f t="shared" si="66"/>
        <v>0</v>
      </c>
      <c r="BH237" s="193">
        <f t="shared" si="67"/>
        <v>0</v>
      </c>
      <c r="BI237" s="193">
        <f t="shared" si="68"/>
        <v>0</v>
      </c>
      <c r="BJ237" s="18" t="s">
        <v>81</v>
      </c>
      <c r="BK237" s="193">
        <f t="shared" si="69"/>
        <v>0</v>
      </c>
      <c r="BL237" s="18" t="s">
        <v>179</v>
      </c>
      <c r="BM237" s="192" t="s">
        <v>4996</v>
      </c>
    </row>
    <row r="238" spans="1:65" s="2" customFormat="1" ht="76.25" customHeight="1">
      <c r="A238" s="35"/>
      <c r="B238" s="36"/>
      <c r="C238" s="180" t="s">
        <v>902</v>
      </c>
      <c r="D238" s="180" t="s">
        <v>175</v>
      </c>
      <c r="E238" s="181" t="s">
        <v>4997</v>
      </c>
      <c r="F238" s="182" t="s">
        <v>4998</v>
      </c>
      <c r="G238" s="183" t="s">
        <v>217</v>
      </c>
      <c r="H238" s="184">
        <v>1</v>
      </c>
      <c r="I238" s="185"/>
      <c r="J238" s="186">
        <f t="shared" si="60"/>
        <v>0</v>
      </c>
      <c r="K238" s="187"/>
      <c r="L238" s="40"/>
      <c r="M238" s="188" t="s">
        <v>1</v>
      </c>
      <c r="N238" s="189" t="s">
        <v>38</v>
      </c>
      <c r="O238" s="72"/>
      <c r="P238" s="190">
        <f t="shared" si="61"/>
        <v>0</v>
      </c>
      <c r="Q238" s="190">
        <v>0</v>
      </c>
      <c r="R238" s="190">
        <f t="shared" si="62"/>
        <v>0</v>
      </c>
      <c r="S238" s="190">
        <v>0</v>
      </c>
      <c r="T238" s="191">
        <f t="shared" si="6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2" t="s">
        <v>179</v>
      </c>
      <c r="AT238" s="192" t="s">
        <v>175</v>
      </c>
      <c r="AU238" s="192" t="s">
        <v>81</v>
      </c>
      <c r="AY238" s="18" t="s">
        <v>174</v>
      </c>
      <c r="BE238" s="193">
        <f t="shared" si="64"/>
        <v>0</v>
      </c>
      <c r="BF238" s="193">
        <f t="shared" si="65"/>
        <v>0</v>
      </c>
      <c r="BG238" s="193">
        <f t="shared" si="66"/>
        <v>0</v>
      </c>
      <c r="BH238" s="193">
        <f t="shared" si="67"/>
        <v>0</v>
      </c>
      <c r="BI238" s="193">
        <f t="shared" si="68"/>
        <v>0</v>
      </c>
      <c r="BJ238" s="18" t="s">
        <v>81</v>
      </c>
      <c r="BK238" s="193">
        <f t="shared" si="69"/>
        <v>0</v>
      </c>
      <c r="BL238" s="18" t="s">
        <v>179</v>
      </c>
      <c r="BM238" s="192" t="s">
        <v>4999</v>
      </c>
    </row>
    <row r="239" spans="1:65" s="2" customFormat="1" ht="66.75" customHeight="1">
      <c r="A239" s="35"/>
      <c r="B239" s="36"/>
      <c r="C239" s="180" t="s">
        <v>908</v>
      </c>
      <c r="D239" s="180" t="s">
        <v>175</v>
      </c>
      <c r="E239" s="181" t="s">
        <v>5000</v>
      </c>
      <c r="F239" s="182" t="s">
        <v>5001</v>
      </c>
      <c r="G239" s="183" t="s">
        <v>230</v>
      </c>
      <c r="H239" s="184">
        <v>240</v>
      </c>
      <c r="I239" s="185"/>
      <c r="J239" s="186">
        <f t="shared" si="60"/>
        <v>0</v>
      </c>
      <c r="K239" s="187"/>
      <c r="L239" s="40"/>
      <c r="M239" s="188" t="s">
        <v>1</v>
      </c>
      <c r="N239" s="189" t="s">
        <v>38</v>
      </c>
      <c r="O239" s="72"/>
      <c r="P239" s="190">
        <f t="shared" si="61"/>
        <v>0</v>
      </c>
      <c r="Q239" s="190">
        <v>0</v>
      </c>
      <c r="R239" s="190">
        <f t="shared" si="62"/>
        <v>0</v>
      </c>
      <c r="S239" s="190">
        <v>0</v>
      </c>
      <c r="T239" s="191">
        <f t="shared" si="6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2" t="s">
        <v>179</v>
      </c>
      <c r="AT239" s="192" t="s">
        <v>175</v>
      </c>
      <c r="AU239" s="192" t="s">
        <v>81</v>
      </c>
      <c r="AY239" s="18" t="s">
        <v>174</v>
      </c>
      <c r="BE239" s="193">
        <f t="shared" si="64"/>
        <v>0</v>
      </c>
      <c r="BF239" s="193">
        <f t="shared" si="65"/>
        <v>0</v>
      </c>
      <c r="BG239" s="193">
        <f t="shared" si="66"/>
        <v>0</v>
      </c>
      <c r="BH239" s="193">
        <f t="shared" si="67"/>
        <v>0</v>
      </c>
      <c r="BI239" s="193">
        <f t="shared" si="68"/>
        <v>0</v>
      </c>
      <c r="BJ239" s="18" t="s">
        <v>81</v>
      </c>
      <c r="BK239" s="193">
        <f t="shared" si="69"/>
        <v>0</v>
      </c>
      <c r="BL239" s="18" t="s">
        <v>179</v>
      </c>
      <c r="BM239" s="192" t="s">
        <v>5002</v>
      </c>
    </row>
    <row r="240" spans="1:65" s="2" customFormat="1" ht="78" customHeight="1">
      <c r="A240" s="35"/>
      <c r="B240" s="36"/>
      <c r="C240" s="180" t="s">
        <v>917</v>
      </c>
      <c r="D240" s="180" t="s">
        <v>175</v>
      </c>
      <c r="E240" s="181" t="s">
        <v>5003</v>
      </c>
      <c r="F240" s="182" t="s">
        <v>5004</v>
      </c>
      <c r="G240" s="183" t="s">
        <v>444</v>
      </c>
      <c r="H240" s="184">
        <v>259</v>
      </c>
      <c r="I240" s="185"/>
      <c r="J240" s="186">
        <f t="shared" si="60"/>
        <v>0</v>
      </c>
      <c r="K240" s="187"/>
      <c r="L240" s="40"/>
      <c r="M240" s="188" t="s">
        <v>1</v>
      </c>
      <c r="N240" s="189" t="s">
        <v>38</v>
      </c>
      <c r="O240" s="72"/>
      <c r="P240" s="190">
        <f t="shared" si="61"/>
        <v>0</v>
      </c>
      <c r="Q240" s="190">
        <v>0</v>
      </c>
      <c r="R240" s="190">
        <f t="shared" si="62"/>
        <v>0</v>
      </c>
      <c r="S240" s="190">
        <v>0</v>
      </c>
      <c r="T240" s="191">
        <f t="shared" si="6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2" t="s">
        <v>179</v>
      </c>
      <c r="AT240" s="192" t="s">
        <v>175</v>
      </c>
      <c r="AU240" s="192" t="s">
        <v>81</v>
      </c>
      <c r="AY240" s="18" t="s">
        <v>174</v>
      </c>
      <c r="BE240" s="193">
        <f t="shared" si="64"/>
        <v>0</v>
      </c>
      <c r="BF240" s="193">
        <f t="shared" si="65"/>
        <v>0</v>
      </c>
      <c r="BG240" s="193">
        <f t="shared" si="66"/>
        <v>0</v>
      </c>
      <c r="BH240" s="193">
        <f t="shared" si="67"/>
        <v>0</v>
      </c>
      <c r="BI240" s="193">
        <f t="shared" si="68"/>
        <v>0</v>
      </c>
      <c r="BJ240" s="18" t="s">
        <v>81</v>
      </c>
      <c r="BK240" s="193">
        <f t="shared" si="69"/>
        <v>0</v>
      </c>
      <c r="BL240" s="18" t="s">
        <v>179</v>
      </c>
      <c r="BM240" s="192" t="s">
        <v>5005</v>
      </c>
    </row>
    <row r="241" spans="1:65" s="2" customFormat="1" ht="49" customHeight="1">
      <c r="A241" s="35"/>
      <c r="B241" s="36"/>
      <c r="C241" s="180" t="s">
        <v>923</v>
      </c>
      <c r="D241" s="180" t="s">
        <v>175</v>
      </c>
      <c r="E241" s="181" t="s">
        <v>5006</v>
      </c>
      <c r="F241" s="182" t="s">
        <v>5007</v>
      </c>
      <c r="G241" s="183" t="s">
        <v>444</v>
      </c>
      <c r="H241" s="184">
        <v>53</v>
      </c>
      <c r="I241" s="185"/>
      <c r="J241" s="186">
        <f t="shared" si="60"/>
        <v>0</v>
      </c>
      <c r="K241" s="187"/>
      <c r="L241" s="40"/>
      <c r="M241" s="188" t="s">
        <v>1</v>
      </c>
      <c r="N241" s="189" t="s">
        <v>38</v>
      </c>
      <c r="O241" s="72"/>
      <c r="P241" s="190">
        <f t="shared" si="61"/>
        <v>0</v>
      </c>
      <c r="Q241" s="190">
        <v>0</v>
      </c>
      <c r="R241" s="190">
        <f t="shared" si="62"/>
        <v>0</v>
      </c>
      <c r="S241" s="190">
        <v>0</v>
      </c>
      <c r="T241" s="191">
        <f t="shared" si="6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2" t="s">
        <v>179</v>
      </c>
      <c r="AT241" s="192" t="s">
        <v>175</v>
      </c>
      <c r="AU241" s="192" t="s">
        <v>81</v>
      </c>
      <c r="AY241" s="18" t="s">
        <v>174</v>
      </c>
      <c r="BE241" s="193">
        <f t="shared" si="64"/>
        <v>0</v>
      </c>
      <c r="BF241" s="193">
        <f t="shared" si="65"/>
        <v>0</v>
      </c>
      <c r="BG241" s="193">
        <f t="shared" si="66"/>
        <v>0</v>
      </c>
      <c r="BH241" s="193">
        <f t="shared" si="67"/>
        <v>0</v>
      </c>
      <c r="BI241" s="193">
        <f t="shared" si="68"/>
        <v>0</v>
      </c>
      <c r="BJ241" s="18" t="s">
        <v>81</v>
      </c>
      <c r="BK241" s="193">
        <f t="shared" si="69"/>
        <v>0</v>
      </c>
      <c r="BL241" s="18" t="s">
        <v>179</v>
      </c>
      <c r="BM241" s="192" t="s">
        <v>5008</v>
      </c>
    </row>
    <row r="242" spans="1:65" s="2" customFormat="1" ht="33" customHeight="1">
      <c r="A242" s="35"/>
      <c r="B242" s="36"/>
      <c r="C242" s="180" t="s">
        <v>931</v>
      </c>
      <c r="D242" s="180" t="s">
        <v>175</v>
      </c>
      <c r="E242" s="181" t="s">
        <v>5009</v>
      </c>
      <c r="F242" s="182" t="s">
        <v>5010</v>
      </c>
      <c r="G242" s="183" t="s">
        <v>964</v>
      </c>
      <c r="H242" s="184">
        <v>96</v>
      </c>
      <c r="I242" s="185"/>
      <c r="J242" s="186">
        <f t="shared" si="60"/>
        <v>0</v>
      </c>
      <c r="K242" s="187"/>
      <c r="L242" s="40"/>
      <c r="M242" s="188" t="s">
        <v>1</v>
      </c>
      <c r="N242" s="189" t="s">
        <v>38</v>
      </c>
      <c r="O242" s="72"/>
      <c r="P242" s="190">
        <f t="shared" si="61"/>
        <v>0</v>
      </c>
      <c r="Q242" s="190">
        <v>0</v>
      </c>
      <c r="R242" s="190">
        <f t="shared" si="62"/>
        <v>0</v>
      </c>
      <c r="S242" s="190">
        <v>0</v>
      </c>
      <c r="T242" s="191">
        <f t="shared" si="6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2" t="s">
        <v>179</v>
      </c>
      <c r="AT242" s="192" t="s">
        <v>175</v>
      </c>
      <c r="AU242" s="192" t="s">
        <v>81</v>
      </c>
      <c r="AY242" s="18" t="s">
        <v>174</v>
      </c>
      <c r="BE242" s="193">
        <f t="shared" si="64"/>
        <v>0</v>
      </c>
      <c r="BF242" s="193">
        <f t="shared" si="65"/>
        <v>0</v>
      </c>
      <c r="BG242" s="193">
        <f t="shared" si="66"/>
        <v>0</v>
      </c>
      <c r="BH242" s="193">
        <f t="shared" si="67"/>
        <v>0</v>
      </c>
      <c r="BI242" s="193">
        <f t="shared" si="68"/>
        <v>0</v>
      </c>
      <c r="BJ242" s="18" t="s">
        <v>81</v>
      </c>
      <c r="BK242" s="193">
        <f t="shared" si="69"/>
        <v>0</v>
      </c>
      <c r="BL242" s="18" t="s">
        <v>179</v>
      </c>
      <c r="BM242" s="192" t="s">
        <v>5011</v>
      </c>
    </row>
    <row r="243" spans="1:65" s="2" customFormat="1" ht="55.5" customHeight="1">
      <c r="A243" s="35"/>
      <c r="B243" s="36"/>
      <c r="C243" s="180" t="s">
        <v>935</v>
      </c>
      <c r="D243" s="180" t="s">
        <v>175</v>
      </c>
      <c r="E243" s="181" t="s">
        <v>5012</v>
      </c>
      <c r="F243" s="182" t="s">
        <v>5013</v>
      </c>
      <c r="G243" s="183" t="s">
        <v>217</v>
      </c>
      <c r="H243" s="184">
        <v>16</v>
      </c>
      <c r="I243" s="185"/>
      <c r="J243" s="186">
        <f t="shared" si="60"/>
        <v>0</v>
      </c>
      <c r="K243" s="187"/>
      <c r="L243" s="40"/>
      <c r="M243" s="188" t="s">
        <v>1</v>
      </c>
      <c r="N243" s="189" t="s">
        <v>38</v>
      </c>
      <c r="O243" s="72"/>
      <c r="P243" s="190">
        <f t="shared" si="61"/>
        <v>0</v>
      </c>
      <c r="Q243" s="190">
        <v>0</v>
      </c>
      <c r="R243" s="190">
        <f t="shared" si="62"/>
        <v>0</v>
      </c>
      <c r="S243" s="190">
        <v>0</v>
      </c>
      <c r="T243" s="191">
        <f t="shared" si="6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2" t="s">
        <v>179</v>
      </c>
      <c r="AT243" s="192" t="s">
        <v>175</v>
      </c>
      <c r="AU243" s="192" t="s">
        <v>81</v>
      </c>
      <c r="AY243" s="18" t="s">
        <v>174</v>
      </c>
      <c r="BE243" s="193">
        <f t="shared" si="64"/>
        <v>0</v>
      </c>
      <c r="BF243" s="193">
        <f t="shared" si="65"/>
        <v>0</v>
      </c>
      <c r="BG243" s="193">
        <f t="shared" si="66"/>
        <v>0</v>
      </c>
      <c r="BH243" s="193">
        <f t="shared" si="67"/>
        <v>0</v>
      </c>
      <c r="BI243" s="193">
        <f t="shared" si="68"/>
        <v>0</v>
      </c>
      <c r="BJ243" s="18" t="s">
        <v>81</v>
      </c>
      <c r="BK243" s="193">
        <f t="shared" si="69"/>
        <v>0</v>
      </c>
      <c r="BL243" s="18" t="s">
        <v>179</v>
      </c>
      <c r="BM243" s="192" t="s">
        <v>5014</v>
      </c>
    </row>
    <row r="244" spans="1:65" s="2" customFormat="1" ht="76.25" customHeight="1">
      <c r="A244" s="35"/>
      <c r="B244" s="36"/>
      <c r="C244" s="180" t="s">
        <v>939</v>
      </c>
      <c r="D244" s="180" t="s">
        <v>175</v>
      </c>
      <c r="E244" s="181" t="s">
        <v>5015</v>
      </c>
      <c r="F244" s="182" t="s">
        <v>5016</v>
      </c>
      <c r="G244" s="183" t="s">
        <v>217</v>
      </c>
      <c r="H244" s="184">
        <v>2</v>
      </c>
      <c r="I244" s="185"/>
      <c r="J244" s="186">
        <f t="shared" si="60"/>
        <v>0</v>
      </c>
      <c r="K244" s="187"/>
      <c r="L244" s="40"/>
      <c r="M244" s="188" t="s">
        <v>1</v>
      </c>
      <c r="N244" s="189" t="s">
        <v>38</v>
      </c>
      <c r="O244" s="72"/>
      <c r="P244" s="190">
        <f t="shared" si="61"/>
        <v>0</v>
      </c>
      <c r="Q244" s="190">
        <v>0</v>
      </c>
      <c r="R244" s="190">
        <f t="shared" si="62"/>
        <v>0</v>
      </c>
      <c r="S244" s="190">
        <v>0</v>
      </c>
      <c r="T244" s="191">
        <f t="shared" si="6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2" t="s">
        <v>179</v>
      </c>
      <c r="AT244" s="192" t="s">
        <v>175</v>
      </c>
      <c r="AU244" s="192" t="s">
        <v>81</v>
      </c>
      <c r="AY244" s="18" t="s">
        <v>174</v>
      </c>
      <c r="BE244" s="193">
        <f t="shared" si="64"/>
        <v>0</v>
      </c>
      <c r="BF244" s="193">
        <f t="shared" si="65"/>
        <v>0</v>
      </c>
      <c r="BG244" s="193">
        <f t="shared" si="66"/>
        <v>0</v>
      </c>
      <c r="BH244" s="193">
        <f t="shared" si="67"/>
        <v>0</v>
      </c>
      <c r="BI244" s="193">
        <f t="shared" si="68"/>
        <v>0</v>
      </c>
      <c r="BJ244" s="18" t="s">
        <v>81</v>
      </c>
      <c r="BK244" s="193">
        <f t="shared" si="69"/>
        <v>0</v>
      </c>
      <c r="BL244" s="18" t="s">
        <v>179</v>
      </c>
      <c r="BM244" s="192" t="s">
        <v>5017</v>
      </c>
    </row>
    <row r="245" spans="1:65" s="2" customFormat="1" ht="66.75" customHeight="1">
      <c r="A245" s="35"/>
      <c r="B245" s="36"/>
      <c r="C245" s="180" t="s">
        <v>943</v>
      </c>
      <c r="D245" s="180" t="s">
        <v>175</v>
      </c>
      <c r="E245" s="181" t="s">
        <v>5018</v>
      </c>
      <c r="F245" s="182" t="s">
        <v>5019</v>
      </c>
      <c r="G245" s="183" t="s">
        <v>217</v>
      </c>
      <c r="H245" s="184">
        <v>5</v>
      </c>
      <c r="I245" s="185"/>
      <c r="J245" s="186">
        <f t="shared" si="60"/>
        <v>0</v>
      </c>
      <c r="K245" s="187"/>
      <c r="L245" s="40"/>
      <c r="M245" s="188" t="s">
        <v>1</v>
      </c>
      <c r="N245" s="189" t="s">
        <v>38</v>
      </c>
      <c r="O245" s="72"/>
      <c r="P245" s="190">
        <f t="shared" si="61"/>
        <v>0</v>
      </c>
      <c r="Q245" s="190">
        <v>0</v>
      </c>
      <c r="R245" s="190">
        <f t="shared" si="62"/>
        <v>0</v>
      </c>
      <c r="S245" s="190">
        <v>0</v>
      </c>
      <c r="T245" s="191">
        <f t="shared" si="6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2" t="s">
        <v>179</v>
      </c>
      <c r="AT245" s="192" t="s">
        <v>175</v>
      </c>
      <c r="AU245" s="192" t="s">
        <v>81</v>
      </c>
      <c r="AY245" s="18" t="s">
        <v>174</v>
      </c>
      <c r="BE245" s="193">
        <f t="shared" si="64"/>
        <v>0</v>
      </c>
      <c r="BF245" s="193">
        <f t="shared" si="65"/>
        <v>0</v>
      </c>
      <c r="BG245" s="193">
        <f t="shared" si="66"/>
        <v>0</v>
      </c>
      <c r="BH245" s="193">
        <f t="shared" si="67"/>
        <v>0</v>
      </c>
      <c r="BI245" s="193">
        <f t="shared" si="68"/>
        <v>0</v>
      </c>
      <c r="BJ245" s="18" t="s">
        <v>81</v>
      </c>
      <c r="BK245" s="193">
        <f t="shared" si="69"/>
        <v>0</v>
      </c>
      <c r="BL245" s="18" t="s">
        <v>179</v>
      </c>
      <c r="BM245" s="192" t="s">
        <v>5020</v>
      </c>
    </row>
    <row r="246" spans="1:65" s="2" customFormat="1" ht="16.5" customHeight="1">
      <c r="A246" s="35"/>
      <c r="B246" s="36"/>
      <c r="C246" s="180" t="s">
        <v>947</v>
      </c>
      <c r="D246" s="180" t="s">
        <v>175</v>
      </c>
      <c r="E246" s="181" t="s">
        <v>5021</v>
      </c>
      <c r="F246" s="182" t="s">
        <v>5022</v>
      </c>
      <c r="G246" s="183" t="s">
        <v>230</v>
      </c>
      <c r="H246" s="184">
        <v>240</v>
      </c>
      <c r="I246" s="185"/>
      <c r="J246" s="186">
        <f t="shared" si="60"/>
        <v>0</v>
      </c>
      <c r="K246" s="187"/>
      <c r="L246" s="40"/>
      <c r="M246" s="188" t="s">
        <v>1</v>
      </c>
      <c r="N246" s="189" t="s">
        <v>38</v>
      </c>
      <c r="O246" s="72"/>
      <c r="P246" s="190">
        <f t="shared" si="61"/>
        <v>0</v>
      </c>
      <c r="Q246" s="190">
        <v>0</v>
      </c>
      <c r="R246" s="190">
        <f t="shared" si="62"/>
        <v>0</v>
      </c>
      <c r="S246" s="190">
        <v>0</v>
      </c>
      <c r="T246" s="191">
        <f t="shared" si="6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2" t="s">
        <v>179</v>
      </c>
      <c r="AT246" s="192" t="s">
        <v>175</v>
      </c>
      <c r="AU246" s="192" t="s">
        <v>81</v>
      </c>
      <c r="AY246" s="18" t="s">
        <v>174</v>
      </c>
      <c r="BE246" s="193">
        <f t="shared" si="64"/>
        <v>0</v>
      </c>
      <c r="BF246" s="193">
        <f t="shared" si="65"/>
        <v>0</v>
      </c>
      <c r="BG246" s="193">
        <f t="shared" si="66"/>
        <v>0</v>
      </c>
      <c r="BH246" s="193">
        <f t="shared" si="67"/>
        <v>0</v>
      </c>
      <c r="BI246" s="193">
        <f t="shared" si="68"/>
        <v>0</v>
      </c>
      <c r="BJ246" s="18" t="s">
        <v>81</v>
      </c>
      <c r="BK246" s="193">
        <f t="shared" si="69"/>
        <v>0</v>
      </c>
      <c r="BL246" s="18" t="s">
        <v>179</v>
      </c>
      <c r="BM246" s="192" t="s">
        <v>5023</v>
      </c>
    </row>
    <row r="247" spans="1:65" s="2" customFormat="1" ht="24.25" customHeight="1">
      <c r="A247" s="35"/>
      <c r="B247" s="36"/>
      <c r="C247" s="180" t="s">
        <v>951</v>
      </c>
      <c r="D247" s="180" t="s">
        <v>175</v>
      </c>
      <c r="E247" s="181" t="s">
        <v>4980</v>
      </c>
      <c r="F247" s="182" t="s">
        <v>4981</v>
      </c>
      <c r="G247" s="183" t="s">
        <v>188</v>
      </c>
      <c r="H247" s="184">
        <v>1.1000000000000001</v>
      </c>
      <c r="I247" s="185"/>
      <c r="J247" s="186">
        <f t="shared" si="60"/>
        <v>0</v>
      </c>
      <c r="K247" s="187"/>
      <c r="L247" s="40"/>
      <c r="M247" s="188" t="s">
        <v>1</v>
      </c>
      <c r="N247" s="189" t="s">
        <v>38</v>
      </c>
      <c r="O247" s="72"/>
      <c r="P247" s="190">
        <f t="shared" si="61"/>
        <v>0</v>
      </c>
      <c r="Q247" s="190">
        <v>0</v>
      </c>
      <c r="R247" s="190">
        <f t="shared" si="62"/>
        <v>0</v>
      </c>
      <c r="S247" s="190">
        <v>0</v>
      </c>
      <c r="T247" s="191">
        <f t="shared" si="6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2" t="s">
        <v>179</v>
      </c>
      <c r="AT247" s="192" t="s">
        <v>175</v>
      </c>
      <c r="AU247" s="192" t="s">
        <v>81</v>
      </c>
      <c r="AY247" s="18" t="s">
        <v>174</v>
      </c>
      <c r="BE247" s="193">
        <f t="shared" si="64"/>
        <v>0</v>
      </c>
      <c r="BF247" s="193">
        <f t="shared" si="65"/>
        <v>0</v>
      </c>
      <c r="BG247" s="193">
        <f t="shared" si="66"/>
        <v>0</v>
      </c>
      <c r="BH247" s="193">
        <f t="shared" si="67"/>
        <v>0</v>
      </c>
      <c r="BI247" s="193">
        <f t="shared" si="68"/>
        <v>0</v>
      </c>
      <c r="BJ247" s="18" t="s">
        <v>81</v>
      </c>
      <c r="BK247" s="193">
        <f t="shared" si="69"/>
        <v>0</v>
      </c>
      <c r="BL247" s="18" t="s">
        <v>179</v>
      </c>
      <c r="BM247" s="192" t="s">
        <v>5024</v>
      </c>
    </row>
    <row r="248" spans="1:65" s="11" customFormat="1" ht="26" customHeight="1">
      <c r="B248" s="166"/>
      <c r="C248" s="167"/>
      <c r="D248" s="168" t="s">
        <v>72</v>
      </c>
      <c r="E248" s="169" t="s">
        <v>1694</v>
      </c>
      <c r="F248" s="169" t="s">
        <v>1695</v>
      </c>
      <c r="G248" s="167"/>
      <c r="H248" s="167"/>
      <c r="I248" s="170"/>
      <c r="J248" s="171">
        <f>BK248</f>
        <v>0</v>
      </c>
      <c r="K248" s="167"/>
      <c r="L248" s="172"/>
      <c r="M248" s="173"/>
      <c r="N248" s="174"/>
      <c r="O248" s="174"/>
      <c r="P248" s="175">
        <f>SUM(P249:P255)</f>
        <v>0</v>
      </c>
      <c r="Q248" s="174"/>
      <c r="R248" s="175">
        <f>SUM(R249:R255)</f>
        <v>0</v>
      </c>
      <c r="S248" s="174"/>
      <c r="T248" s="176">
        <f>SUM(T249:T255)</f>
        <v>0</v>
      </c>
      <c r="AR248" s="177" t="s">
        <v>83</v>
      </c>
      <c r="AT248" s="178" t="s">
        <v>72</v>
      </c>
      <c r="AU248" s="178" t="s">
        <v>73</v>
      </c>
      <c r="AY248" s="177" t="s">
        <v>174</v>
      </c>
      <c r="BK248" s="179">
        <f>SUM(BK249:BK255)</f>
        <v>0</v>
      </c>
    </row>
    <row r="249" spans="1:65" s="2" customFormat="1" ht="24.25" customHeight="1">
      <c r="A249" s="35"/>
      <c r="B249" s="36"/>
      <c r="C249" s="180" t="s">
        <v>955</v>
      </c>
      <c r="D249" s="180" t="s">
        <v>175</v>
      </c>
      <c r="E249" s="181" t="s">
        <v>5025</v>
      </c>
      <c r="F249" s="182" t="s">
        <v>5026</v>
      </c>
      <c r="G249" s="183" t="s">
        <v>964</v>
      </c>
      <c r="H249" s="184">
        <v>40</v>
      </c>
      <c r="I249" s="185"/>
      <c r="J249" s="186">
        <f t="shared" ref="J249:J255" si="70">ROUND(I249*H249,2)</f>
        <v>0</v>
      </c>
      <c r="K249" s="187"/>
      <c r="L249" s="40"/>
      <c r="M249" s="188" t="s">
        <v>1</v>
      </c>
      <c r="N249" s="189" t="s">
        <v>38</v>
      </c>
      <c r="O249" s="72"/>
      <c r="P249" s="190">
        <f t="shared" ref="P249:P255" si="71">O249*H249</f>
        <v>0</v>
      </c>
      <c r="Q249" s="190">
        <v>0</v>
      </c>
      <c r="R249" s="190">
        <f t="shared" ref="R249:R255" si="72">Q249*H249</f>
        <v>0</v>
      </c>
      <c r="S249" s="190">
        <v>0</v>
      </c>
      <c r="T249" s="191">
        <f t="shared" ref="T249:T255" si="73"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2" t="s">
        <v>286</v>
      </c>
      <c r="AT249" s="192" t="s">
        <v>175</v>
      </c>
      <c r="AU249" s="192" t="s">
        <v>81</v>
      </c>
      <c r="AY249" s="18" t="s">
        <v>174</v>
      </c>
      <c r="BE249" s="193">
        <f t="shared" ref="BE249:BE255" si="74">IF(N249="základní",J249,0)</f>
        <v>0</v>
      </c>
      <c r="BF249" s="193">
        <f t="shared" ref="BF249:BF255" si="75">IF(N249="snížená",J249,0)</f>
        <v>0</v>
      </c>
      <c r="BG249" s="193">
        <f t="shared" ref="BG249:BG255" si="76">IF(N249="zákl. přenesená",J249,0)</f>
        <v>0</v>
      </c>
      <c r="BH249" s="193">
        <f t="shared" ref="BH249:BH255" si="77">IF(N249="sníž. přenesená",J249,0)</f>
        <v>0</v>
      </c>
      <c r="BI249" s="193">
        <f t="shared" ref="BI249:BI255" si="78">IF(N249="nulová",J249,0)</f>
        <v>0</v>
      </c>
      <c r="BJ249" s="18" t="s">
        <v>81</v>
      </c>
      <c r="BK249" s="193">
        <f t="shared" ref="BK249:BK255" si="79">ROUND(I249*H249,2)</f>
        <v>0</v>
      </c>
      <c r="BL249" s="18" t="s">
        <v>286</v>
      </c>
      <c r="BM249" s="192" t="s">
        <v>5027</v>
      </c>
    </row>
    <row r="250" spans="1:65" s="2" customFormat="1" ht="49" customHeight="1">
      <c r="A250" s="35"/>
      <c r="B250" s="36"/>
      <c r="C250" s="180" t="s">
        <v>961</v>
      </c>
      <c r="D250" s="180" t="s">
        <v>175</v>
      </c>
      <c r="E250" s="181" t="s">
        <v>5028</v>
      </c>
      <c r="F250" s="182" t="s">
        <v>5029</v>
      </c>
      <c r="G250" s="183" t="s">
        <v>217</v>
      </c>
      <c r="H250" s="184">
        <v>20</v>
      </c>
      <c r="I250" s="185"/>
      <c r="J250" s="186">
        <f t="shared" si="70"/>
        <v>0</v>
      </c>
      <c r="K250" s="187"/>
      <c r="L250" s="40"/>
      <c r="M250" s="188" t="s">
        <v>1</v>
      </c>
      <c r="N250" s="189" t="s">
        <v>38</v>
      </c>
      <c r="O250" s="72"/>
      <c r="P250" s="190">
        <f t="shared" si="71"/>
        <v>0</v>
      </c>
      <c r="Q250" s="190">
        <v>0</v>
      </c>
      <c r="R250" s="190">
        <f t="shared" si="72"/>
        <v>0</v>
      </c>
      <c r="S250" s="190">
        <v>0</v>
      </c>
      <c r="T250" s="191">
        <f t="shared" si="7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2" t="s">
        <v>286</v>
      </c>
      <c r="AT250" s="192" t="s">
        <v>175</v>
      </c>
      <c r="AU250" s="192" t="s">
        <v>81</v>
      </c>
      <c r="AY250" s="18" t="s">
        <v>174</v>
      </c>
      <c r="BE250" s="193">
        <f t="shared" si="74"/>
        <v>0</v>
      </c>
      <c r="BF250" s="193">
        <f t="shared" si="75"/>
        <v>0</v>
      </c>
      <c r="BG250" s="193">
        <f t="shared" si="76"/>
        <v>0</v>
      </c>
      <c r="BH250" s="193">
        <f t="shared" si="77"/>
        <v>0</v>
      </c>
      <c r="BI250" s="193">
        <f t="shared" si="78"/>
        <v>0</v>
      </c>
      <c r="BJ250" s="18" t="s">
        <v>81</v>
      </c>
      <c r="BK250" s="193">
        <f t="shared" si="79"/>
        <v>0</v>
      </c>
      <c r="BL250" s="18" t="s">
        <v>286</v>
      </c>
      <c r="BM250" s="192" t="s">
        <v>5030</v>
      </c>
    </row>
    <row r="251" spans="1:65" s="2" customFormat="1" ht="55.5" customHeight="1">
      <c r="A251" s="35"/>
      <c r="B251" s="36"/>
      <c r="C251" s="180" t="s">
        <v>968</v>
      </c>
      <c r="D251" s="180" t="s">
        <v>175</v>
      </c>
      <c r="E251" s="181" t="s">
        <v>5031</v>
      </c>
      <c r="F251" s="182" t="s">
        <v>5032</v>
      </c>
      <c r="G251" s="183" t="s">
        <v>217</v>
      </c>
      <c r="H251" s="184">
        <v>40</v>
      </c>
      <c r="I251" s="185"/>
      <c r="J251" s="186">
        <f t="shared" si="70"/>
        <v>0</v>
      </c>
      <c r="K251" s="187"/>
      <c r="L251" s="40"/>
      <c r="M251" s="188" t="s">
        <v>1</v>
      </c>
      <c r="N251" s="189" t="s">
        <v>38</v>
      </c>
      <c r="O251" s="72"/>
      <c r="P251" s="190">
        <f t="shared" si="71"/>
        <v>0</v>
      </c>
      <c r="Q251" s="190">
        <v>0</v>
      </c>
      <c r="R251" s="190">
        <f t="shared" si="72"/>
        <v>0</v>
      </c>
      <c r="S251" s="190">
        <v>0</v>
      </c>
      <c r="T251" s="191">
        <f t="shared" si="7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2" t="s">
        <v>286</v>
      </c>
      <c r="AT251" s="192" t="s">
        <v>175</v>
      </c>
      <c r="AU251" s="192" t="s">
        <v>81</v>
      </c>
      <c r="AY251" s="18" t="s">
        <v>174</v>
      </c>
      <c r="BE251" s="193">
        <f t="shared" si="74"/>
        <v>0</v>
      </c>
      <c r="BF251" s="193">
        <f t="shared" si="75"/>
        <v>0</v>
      </c>
      <c r="BG251" s="193">
        <f t="shared" si="76"/>
        <v>0</v>
      </c>
      <c r="BH251" s="193">
        <f t="shared" si="77"/>
        <v>0</v>
      </c>
      <c r="BI251" s="193">
        <f t="shared" si="78"/>
        <v>0</v>
      </c>
      <c r="BJ251" s="18" t="s">
        <v>81</v>
      </c>
      <c r="BK251" s="193">
        <f t="shared" si="79"/>
        <v>0</v>
      </c>
      <c r="BL251" s="18" t="s">
        <v>286</v>
      </c>
      <c r="BM251" s="192" t="s">
        <v>5033</v>
      </c>
    </row>
    <row r="252" spans="1:65" s="2" customFormat="1" ht="76.25" customHeight="1">
      <c r="A252" s="35"/>
      <c r="B252" s="36"/>
      <c r="C252" s="180" t="s">
        <v>973</v>
      </c>
      <c r="D252" s="180" t="s">
        <v>175</v>
      </c>
      <c r="E252" s="181" t="s">
        <v>5034</v>
      </c>
      <c r="F252" s="182" t="s">
        <v>5035</v>
      </c>
      <c r="G252" s="183" t="s">
        <v>217</v>
      </c>
      <c r="H252" s="184">
        <v>12</v>
      </c>
      <c r="I252" s="185"/>
      <c r="J252" s="186">
        <f t="shared" si="70"/>
        <v>0</v>
      </c>
      <c r="K252" s="187"/>
      <c r="L252" s="40"/>
      <c r="M252" s="188" t="s">
        <v>1</v>
      </c>
      <c r="N252" s="189" t="s">
        <v>38</v>
      </c>
      <c r="O252" s="72"/>
      <c r="P252" s="190">
        <f t="shared" si="71"/>
        <v>0</v>
      </c>
      <c r="Q252" s="190">
        <v>0</v>
      </c>
      <c r="R252" s="190">
        <f t="shared" si="72"/>
        <v>0</v>
      </c>
      <c r="S252" s="190">
        <v>0</v>
      </c>
      <c r="T252" s="191">
        <f t="shared" si="7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2" t="s">
        <v>286</v>
      </c>
      <c r="AT252" s="192" t="s">
        <v>175</v>
      </c>
      <c r="AU252" s="192" t="s">
        <v>81</v>
      </c>
      <c r="AY252" s="18" t="s">
        <v>174</v>
      </c>
      <c r="BE252" s="193">
        <f t="shared" si="74"/>
        <v>0</v>
      </c>
      <c r="BF252" s="193">
        <f t="shared" si="75"/>
        <v>0</v>
      </c>
      <c r="BG252" s="193">
        <f t="shared" si="76"/>
        <v>0</v>
      </c>
      <c r="BH252" s="193">
        <f t="shared" si="77"/>
        <v>0</v>
      </c>
      <c r="BI252" s="193">
        <f t="shared" si="78"/>
        <v>0</v>
      </c>
      <c r="BJ252" s="18" t="s">
        <v>81</v>
      </c>
      <c r="BK252" s="193">
        <f t="shared" si="79"/>
        <v>0</v>
      </c>
      <c r="BL252" s="18" t="s">
        <v>286</v>
      </c>
      <c r="BM252" s="192" t="s">
        <v>5036</v>
      </c>
    </row>
    <row r="253" spans="1:65" s="2" customFormat="1" ht="76.25" customHeight="1">
      <c r="A253" s="35"/>
      <c r="B253" s="36"/>
      <c r="C253" s="180" t="s">
        <v>977</v>
      </c>
      <c r="D253" s="180" t="s">
        <v>175</v>
      </c>
      <c r="E253" s="181" t="s">
        <v>5037</v>
      </c>
      <c r="F253" s="182" t="s">
        <v>5038</v>
      </c>
      <c r="G253" s="183" t="s">
        <v>217</v>
      </c>
      <c r="H253" s="184">
        <v>20</v>
      </c>
      <c r="I253" s="185"/>
      <c r="J253" s="186">
        <f t="shared" si="70"/>
        <v>0</v>
      </c>
      <c r="K253" s="187"/>
      <c r="L253" s="40"/>
      <c r="M253" s="188" t="s">
        <v>1</v>
      </c>
      <c r="N253" s="189" t="s">
        <v>38</v>
      </c>
      <c r="O253" s="72"/>
      <c r="P253" s="190">
        <f t="shared" si="71"/>
        <v>0</v>
      </c>
      <c r="Q253" s="190">
        <v>0</v>
      </c>
      <c r="R253" s="190">
        <f t="shared" si="72"/>
        <v>0</v>
      </c>
      <c r="S253" s="190">
        <v>0</v>
      </c>
      <c r="T253" s="191">
        <f t="shared" si="7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2" t="s">
        <v>286</v>
      </c>
      <c r="AT253" s="192" t="s">
        <v>175</v>
      </c>
      <c r="AU253" s="192" t="s">
        <v>81</v>
      </c>
      <c r="AY253" s="18" t="s">
        <v>174</v>
      </c>
      <c r="BE253" s="193">
        <f t="shared" si="74"/>
        <v>0</v>
      </c>
      <c r="BF253" s="193">
        <f t="shared" si="75"/>
        <v>0</v>
      </c>
      <c r="BG253" s="193">
        <f t="shared" si="76"/>
        <v>0</v>
      </c>
      <c r="BH253" s="193">
        <f t="shared" si="77"/>
        <v>0</v>
      </c>
      <c r="BI253" s="193">
        <f t="shared" si="78"/>
        <v>0</v>
      </c>
      <c r="BJ253" s="18" t="s">
        <v>81</v>
      </c>
      <c r="BK253" s="193">
        <f t="shared" si="79"/>
        <v>0</v>
      </c>
      <c r="BL253" s="18" t="s">
        <v>286</v>
      </c>
      <c r="BM253" s="192" t="s">
        <v>5039</v>
      </c>
    </row>
    <row r="254" spans="1:65" s="2" customFormat="1" ht="66.75" customHeight="1">
      <c r="A254" s="35"/>
      <c r="B254" s="36"/>
      <c r="C254" s="180" t="s">
        <v>981</v>
      </c>
      <c r="D254" s="180" t="s">
        <v>175</v>
      </c>
      <c r="E254" s="181" t="s">
        <v>5040</v>
      </c>
      <c r="F254" s="182" t="s">
        <v>5041</v>
      </c>
      <c r="G254" s="183" t="s">
        <v>217</v>
      </c>
      <c r="H254" s="184">
        <v>8</v>
      </c>
      <c r="I254" s="185"/>
      <c r="J254" s="186">
        <f t="shared" si="70"/>
        <v>0</v>
      </c>
      <c r="K254" s="187"/>
      <c r="L254" s="40"/>
      <c r="M254" s="188" t="s">
        <v>1</v>
      </c>
      <c r="N254" s="189" t="s">
        <v>38</v>
      </c>
      <c r="O254" s="72"/>
      <c r="P254" s="190">
        <f t="shared" si="71"/>
        <v>0</v>
      </c>
      <c r="Q254" s="190">
        <v>0</v>
      </c>
      <c r="R254" s="190">
        <f t="shared" si="72"/>
        <v>0</v>
      </c>
      <c r="S254" s="190">
        <v>0</v>
      </c>
      <c r="T254" s="191">
        <f t="shared" si="7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2" t="s">
        <v>286</v>
      </c>
      <c r="AT254" s="192" t="s">
        <v>175</v>
      </c>
      <c r="AU254" s="192" t="s">
        <v>81</v>
      </c>
      <c r="AY254" s="18" t="s">
        <v>174</v>
      </c>
      <c r="BE254" s="193">
        <f t="shared" si="74"/>
        <v>0</v>
      </c>
      <c r="BF254" s="193">
        <f t="shared" si="75"/>
        <v>0</v>
      </c>
      <c r="BG254" s="193">
        <f t="shared" si="76"/>
        <v>0</v>
      </c>
      <c r="BH254" s="193">
        <f t="shared" si="77"/>
        <v>0</v>
      </c>
      <c r="BI254" s="193">
        <f t="shared" si="78"/>
        <v>0</v>
      </c>
      <c r="BJ254" s="18" t="s">
        <v>81</v>
      </c>
      <c r="BK254" s="193">
        <f t="shared" si="79"/>
        <v>0</v>
      </c>
      <c r="BL254" s="18" t="s">
        <v>286</v>
      </c>
      <c r="BM254" s="192" t="s">
        <v>5042</v>
      </c>
    </row>
    <row r="255" spans="1:65" s="2" customFormat="1" ht="24.25" customHeight="1">
      <c r="A255" s="35"/>
      <c r="B255" s="36"/>
      <c r="C255" s="180" t="s">
        <v>985</v>
      </c>
      <c r="D255" s="180" t="s">
        <v>175</v>
      </c>
      <c r="E255" s="181" t="s">
        <v>3682</v>
      </c>
      <c r="F255" s="182" t="s">
        <v>5043</v>
      </c>
      <c r="G255" s="183" t="s">
        <v>188</v>
      </c>
      <c r="H255" s="184">
        <v>0.05</v>
      </c>
      <c r="I255" s="185"/>
      <c r="J255" s="186">
        <f t="shared" si="70"/>
        <v>0</v>
      </c>
      <c r="K255" s="187"/>
      <c r="L255" s="40"/>
      <c r="M255" s="188" t="s">
        <v>1</v>
      </c>
      <c r="N255" s="189" t="s">
        <v>38</v>
      </c>
      <c r="O255" s="72"/>
      <c r="P255" s="190">
        <f t="shared" si="71"/>
        <v>0</v>
      </c>
      <c r="Q255" s="190">
        <v>0</v>
      </c>
      <c r="R255" s="190">
        <f t="shared" si="72"/>
        <v>0</v>
      </c>
      <c r="S255" s="190">
        <v>0</v>
      </c>
      <c r="T255" s="191">
        <f t="shared" si="7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2" t="s">
        <v>286</v>
      </c>
      <c r="AT255" s="192" t="s">
        <v>175</v>
      </c>
      <c r="AU255" s="192" t="s">
        <v>81</v>
      </c>
      <c r="AY255" s="18" t="s">
        <v>174</v>
      </c>
      <c r="BE255" s="193">
        <f t="shared" si="74"/>
        <v>0</v>
      </c>
      <c r="BF255" s="193">
        <f t="shared" si="75"/>
        <v>0</v>
      </c>
      <c r="BG255" s="193">
        <f t="shared" si="76"/>
        <v>0</v>
      </c>
      <c r="BH255" s="193">
        <f t="shared" si="77"/>
        <v>0</v>
      </c>
      <c r="BI255" s="193">
        <f t="shared" si="78"/>
        <v>0</v>
      </c>
      <c r="BJ255" s="18" t="s">
        <v>81</v>
      </c>
      <c r="BK255" s="193">
        <f t="shared" si="79"/>
        <v>0</v>
      </c>
      <c r="BL255" s="18" t="s">
        <v>286</v>
      </c>
      <c r="BM255" s="192" t="s">
        <v>5044</v>
      </c>
    </row>
    <row r="256" spans="1:65" s="11" customFormat="1" ht="26" customHeight="1">
      <c r="B256" s="166"/>
      <c r="C256" s="167"/>
      <c r="D256" s="168" t="s">
        <v>72</v>
      </c>
      <c r="E256" s="169" t="s">
        <v>4657</v>
      </c>
      <c r="F256" s="169" t="s">
        <v>5045</v>
      </c>
      <c r="G256" s="167"/>
      <c r="H256" s="167"/>
      <c r="I256" s="170"/>
      <c r="J256" s="171">
        <f>BK256</f>
        <v>0</v>
      </c>
      <c r="K256" s="167"/>
      <c r="L256" s="172"/>
      <c r="M256" s="173"/>
      <c r="N256" s="174"/>
      <c r="O256" s="174"/>
      <c r="P256" s="175">
        <f>SUM(P257:P258)</f>
        <v>0</v>
      </c>
      <c r="Q256" s="174"/>
      <c r="R256" s="175">
        <f>SUM(R257:R258)</f>
        <v>0</v>
      </c>
      <c r="S256" s="174"/>
      <c r="T256" s="176">
        <f>SUM(T257:T258)</f>
        <v>0</v>
      </c>
      <c r="AR256" s="177" t="s">
        <v>83</v>
      </c>
      <c r="AT256" s="178" t="s">
        <v>72</v>
      </c>
      <c r="AU256" s="178" t="s">
        <v>73</v>
      </c>
      <c r="AY256" s="177" t="s">
        <v>174</v>
      </c>
      <c r="BK256" s="179">
        <f>SUM(BK257:BK258)</f>
        <v>0</v>
      </c>
    </row>
    <row r="257" spans="1:65" s="2" customFormat="1" ht="24.25" customHeight="1">
      <c r="A257" s="35"/>
      <c r="B257" s="36"/>
      <c r="C257" s="180" t="s">
        <v>990</v>
      </c>
      <c r="D257" s="180" t="s">
        <v>175</v>
      </c>
      <c r="E257" s="181" t="s">
        <v>5046</v>
      </c>
      <c r="F257" s="182" t="s">
        <v>5047</v>
      </c>
      <c r="G257" s="183" t="s">
        <v>230</v>
      </c>
      <c r="H257" s="184">
        <v>5</v>
      </c>
      <c r="I257" s="185"/>
      <c r="J257" s="186">
        <f>ROUND(I257*H257,2)</f>
        <v>0</v>
      </c>
      <c r="K257" s="187"/>
      <c r="L257" s="40"/>
      <c r="M257" s="188" t="s">
        <v>1</v>
      </c>
      <c r="N257" s="189" t="s">
        <v>38</v>
      </c>
      <c r="O257" s="72"/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2" t="s">
        <v>286</v>
      </c>
      <c r="AT257" s="192" t="s">
        <v>175</v>
      </c>
      <c r="AU257" s="192" t="s">
        <v>81</v>
      </c>
      <c r="AY257" s="18" t="s">
        <v>174</v>
      </c>
      <c r="BE257" s="193">
        <f>IF(N257="základní",J257,0)</f>
        <v>0</v>
      </c>
      <c r="BF257" s="193">
        <f>IF(N257="snížená",J257,0)</f>
        <v>0</v>
      </c>
      <c r="BG257" s="193">
        <f>IF(N257="zákl. přenesená",J257,0)</f>
        <v>0</v>
      </c>
      <c r="BH257" s="193">
        <f>IF(N257="sníž. přenesená",J257,0)</f>
        <v>0</v>
      </c>
      <c r="BI257" s="193">
        <f>IF(N257="nulová",J257,0)</f>
        <v>0</v>
      </c>
      <c r="BJ257" s="18" t="s">
        <v>81</v>
      </c>
      <c r="BK257" s="193">
        <f>ROUND(I257*H257,2)</f>
        <v>0</v>
      </c>
      <c r="BL257" s="18" t="s">
        <v>286</v>
      </c>
      <c r="BM257" s="192" t="s">
        <v>5048</v>
      </c>
    </row>
    <row r="258" spans="1:65" s="2" customFormat="1" ht="24.25" customHeight="1">
      <c r="A258" s="35"/>
      <c r="B258" s="36"/>
      <c r="C258" s="180" t="s">
        <v>995</v>
      </c>
      <c r="D258" s="180" t="s">
        <v>175</v>
      </c>
      <c r="E258" s="181" t="s">
        <v>5049</v>
      </c>
      <c r="F258" s="182" t="s">
        <v>5050</v>
      </c>
      <c r="G258" s="183" t="s">
        <v>444</v>
      </c>
      <c r="H258" s="184">
        <v>137</v>
      </c>
      <c r="I258" s="185"/>
      <c r="J258" s="186">
        <f>ROUND(I258*H258,2)</f>
        <v>0</v>
      </c>
      <c r="K258" s="187"/>
      <c r="L258" s="40"/>
      <c r="M258" s="188" t="s">
        <v>1</v>
      </c>
      <c r="N258" s="189" t="s">
        <v>38</v>
      </c>
      <c r="O258" s="72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2" t="s">
        <v>286</v>
      </c>
      <c r="AT258" s="192" t="s">
        <v>175</v>
      </c>
      <c r="AU258" s="192" t="s">
        <v>81</v>
      </c>
      <c r="AY258" s="18" t="s">
        <v>174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18" t="s">
        <v>81</v>
      </c>
      <c r="BK258" s="193">
        <f>ROUND(I258*H258,2)</f>
        <v>0</v>
      </c>
      <c r="BL258" s="18" t="s">
        <v>286</v>
      </c>
      <c r="BM258" s="192" t="s">
        <v>5051</v>
      </c>
    </row>
    <row r="259" spans="1:65" s="11" customFormat="1" ht="26" customHeight="1">
      <c r="B259" s="166"/>
      <c r="C259" s="167"/>
      <c r="D259" s="168" t="s">
        <v>72</v>
      </c>
      <c r="E259" s="169" t="s">
        <v>5052</v>
      </c>
      <c r="F259" s="169" t="s">
        <v>5053</v>
      </c>
      <c r="G259" s="167"/>
      <c r="H259" s="167"/>
      <c r="I259" s="170"/>
      <c r="J259" s="171">
        <f>BK259</f>
        <v>0</v>
      </c>
      <c r="K259" s="167"/>
      <c r="L259" s="172"/>
      <c r="M259" s="173"/>
      <c r="N259" s="174"/>
      <c r="O259" s="174"/>
      <c r="P259" s="175">
        <f>P260</f>
        <v>0</v>
      </c>
      <c r="Q259" s="174"/>
      <c r="R259" s="175">
        <f>R260</f>
        <v>0</v>
      </c>
      <c r="S259" s="174"/>
      <c r="T259" s="176">
        <f>T260</f>
        <v>0</v>
      </c>
      <c r="AR259" s="177" t="s">
        <v>214</v>
      </c>
      <c r="AT259" s="178" t="s">
        <v>72</v>
      </c>
      <c r="AU259" s="178" t="s">
        <v>73</v>
      </c>
      <c r="AY259" s="177" t="s">
        <v>174</v>
      </c>
      <c r="BK259" s="179">
        <f>BK260</f>
        <v>0</v>
      </c>
    </row>
    <row r="260" spans="1:65" s="2" customFormat="1" ht="16.5" customHeight="1">
      <c r="A260" s="35"/>
      <c r="B260" s="36"/>
      <c r="C260" s="180" t="s">
        <v>999</v>
      </c>
      <c r="D260" s="180" t="s">
        <v>175</v>
      </c>
      <c r="E260" s="181" t="s">
        <v>5054</v>
      </c>
      <c r="F260" s="182" t="s">
        <v>1214</v>
      </c>
      <c r="G260" s="183" t="s">
        <v>217</v>
      </c>
      <c r="H260" s="184">
        <v>1</v>
      </c>
      <c r="I260" s="185"/>
      <c r="J260" s="186">
        <f>ROUND(I260*H260,2)</f>
        <v>0</v>
      </c>
      <c r="K260" s="187"/>
      <c r="L260" s="40"/>
      <c r="M260" s="188" t="s">
        <v>1</v>
      </c>
      <c r="N260" s="189" t="s">
        <v>38</v>
      </c>
      <c r="O260" s="72"/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2" t="s">
        <v>179</v>
      </c>
      <c r="AT260" s="192" t="s">
        <v>175</v>
      </c>
      <c r="AU260" s="192" t="s">
        <v>81</v>
      </c>
      <c r="AY260" s="18" t="s">
        <v>174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18" t="s">
        <v>81</v>
      </c>
      <c r="BK260" s="193">
        <f>ROUND(I260*H260,2)</f>
        <v>0</v>
      </c>
      <c r="BL260" s="18" t="s">
        <v>179</v>
      </c>
      <c r="BM260" s="192" t="s">
        <v>5055</v>
      </c>
    </row>
    <row r="261" spans="1:65" s="11" customFormat="1" ht="26" customHeight="1">
      <c r="B261" s="166"/>
      <c r="C261" s="167"/>
      <c r="D261" s="168" t="s">
        <v>72</v>
      </c>
      <c r="E261" s="169" t="s">
        <v>5056</v>
      </c>
      <c r="F261" s="169" t="s">
        <v>5057</v>
      </c>
      <c r="G261" s="167"/>
      <c r="H261" s="167"/>
      <c r="I261" s="170"/>
      <c r="J261" s="171">
        <f>BK261</f>
        <v>0</v>
      </c>
      <c r="K261" s="167"/>
      <c r="L261" s="172"/>
      <c r="M261" s="173"/>
      <c r="N261" s="174"/>
      <c r="O261" s="174"/>
      <c r="P261" s="175">
        <f>SUM(P262:P271)</f>
        <v>0</v>
      </c>
      <c r="Q261" s="174"/>
      <c r="R261" s="175">
        <f>SUM(R262:R271)</f>
        <v>0</v>
      </c>
      <c r="S261" s="174"/>
      <c r="T261" s="176">
        <f>SUM(T262:T271)</f>
        <v>0</v>
      </c>
      <c r="AR261" s="177" t="s">
        <v>179</v>
      </c>
      <c r="AT261" s="178" t="s">
        <v>72</v>
      </c>
      <c r="AU261" s="178" t="s">
        <v>73</v>
      </c>
      <c r="AY261" s="177" t="s">
        <v>174</v>
      </c>
      <c r="BK261" s="179">
        <f>SUM(BK262:BK271)</f>
        <v>0</v>
      </c>
    </row>
    <row r="262" spans="1:65" s="2" customFormat="1" ht="33" customHeight="1">
      <c r="A262" s="35"/>
      <c r="B262" s="36"/>
      <c r="C262" s="180" t="s">
        <v>1003</v>
      </c>
      <c r="D262" s="180" t="s">
        <v>175</v>
      </c>
      <c r="E262" s="181" t="s">
        <v>5058</v>
      </c>
      <c r="F262" s="182" t="s">
        <v>5059</v>
      </c>
      <c r="G262" s="183" t="s">
        <v>988</v>
      </c>
      <c r="H262" s="184">
        <v>1</v>
      </c>
      <c r="I262" s="185"/>
      <c r="J262" s="186">
        <f t="shared" ref="J262:J271" si="80">ROUND(I262*H262,2)</f>
        <v>0</v>
      </c>
      <c r="K262" s="187"/>
      <c r="L262" s="40"/>
      <c r="M262" s="188" t="s">
        <v>1</v>
      </c>
      <c r="N262" s="189" t="s">
        <v>38</v>
      </c>
      <c r="O262" s="72"/>
      <c r="P262" s="190">
        <f t="shared" ref="P262:P271" si="81">O262*H262</f>
        <v>0</v>
      </c>
      <c r="Q262" s="190">
        <v>0</v>
      </c>
      <c r="R262" s="190">
        <f t="shared" ref="R262:R271" si="82">Q262*H262</f>
        <v>0</v>
      </c>
      <c r="S262" s="190">
        <v>0</v>
      </c>
      <c r="T262" s="191">
        <f t="shared" ref="T262:T271" si="83"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2" t="s">
        <v>5060</v>
      </c>
      <c r="AT262" s="192" t="s">
        <v>175</v>
      </c>
      <c r="AU262" s="192" t="s">
        <v>81</v>
      </c>
      <c r="AY262" s="18" t="s">
        <v>174</v>
      </c>
      <c r="BE262" s="193">
        <f t="shared" ref="BE262:BE271" si="84">IF(N262="základní",J262,0)</f>
        <v>0</v>
      </c>
      <c r="BF262" s="193">
        <f t="shared" ref="BF262:BF271" si="85">IF(N262="snížená",J262,0)</f>
        <v>0</v>
      </c>
      <c r="BG262" s="193">
        <f t="shared" ref="BG262:BG271" si="86">IF(N262="zákl. přenesená",J262,0)</f>
        <v>0</v>
      </c>
      <c r="BH262" s="193">
        <f t="shared" ref="BH262:BH271" si="87">IF(N262="sníž. přenesená",J262,0)</f>
        <v>0</v>
      </c>
      <c r="BI262" s="193">
        <f t="shared" ref="BI262:BI271" si="88">IF(N262="nulová",J262,0)</f>
        <v>0</v>
      </c>
      <c r="BJ262" s="18" t="s">
        <v>81</v>
      </c>
      <c r="BK262" s="193">
        <f t="shared" ref="BK262:BK271" si="89">ROUND(I262*H262,2)</f>
        <v>0</v>
      </c>
      <c r="BL262" s="18" t="s">
        <v>5060</v>
      </c>
      <c r="BM262" s="192" t="s">
        <v>5061</v>
      </c>
    </row>
    <row r="263" spans="1:65" s="2" customFormat="1" ht="16.5" customHeight="1">
      <c r="A263" s="35"/>
      <c r="B263" s="36"/>
      <c r="C263" s="180" t="s">
        <v>1009</v>
      </c>
      <c r="D263" s="180" t="s">
        <v>175</v>
      </c>
      <c r="E263" s="181" t="s">
        <v>5062</v>
      </c>
      <c r="F263" s="182" t="s">
        <v>5063</v>
      </c>
      <c r="G263" s="183" t="s">
        <v>444</v>
      </c>
      <c r="H263" s="184">
        <v>1478</v>
      </c>
      <c r="I263" s="185"/>
      <c r="J263" s="186">
        <f t="shared" si="80"/>
        <v>0</v>
      </c>
      <c r="K263" s="187"/>
      <c r="L263" s="40"/>
      <c r="M263" s="188" t="s">
        <v>1</v>
      </c>
      <c r="N263" s="189" t="s">
        <v>38</v>
      </c>
      <c r="O263" s="72"/>
      <c r="P263" s="190">
        <f t="shared" si="81"/>
        <v>0</v>
      </c>
      <c r="Q263" s="190">
        <v>0</v>
      </c>
      <c r="R263" s="190">
        <f t="shared" si="82"/>
        <v>0</v>
      </c>
      <c r="S263" s="190">
        <v>0</v>
      </c>
      <c r="T263" s="191">
        <f t="shared" si="8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2" t="s">
        <v>5060</v>
      </c>
      <c r="AT263" s="192" t="s">
        <v>175</v>
      </c>
      <c r="AU263" s="192" t="s">
        <v>81</v>
      </c>
      <c r="AY263" s="18" t="s">
        <v>174</v>
      </c>
      <c r="BE263" s="193">
        <f t="shared" si="84"/>
        <v>0</v>
      </c>
      <c r="BF263" s="193">
        <f t="shared" si="85"/>
        <v>0</v>
      </c>
      <c r="BG263" s="193">
        <f t="shared" si="86"/>
        <v>0</v>
      </c>
      <c r="BH263" s="193">
        <f t="shared" si="87"/>
        <v>0</v>
      </c>
      <c r="BI263" s="193">
        <f t="shared" si="88"/>
        <v>0</v>
      </c>
      <c r="BJ263" s="18" t="s">
        <v>81</v>
      </c>
      <c r="BK263" s="193">
        <f t="shared" si="89"/>
        <v>0</v>
      </c>
      <c r="BL263" s="18" t="s">
        <v>5060</v>
      </c>
      <c r="BM263" s="192" t="s">
        <v>5064</v>
      </c>
    </row>
    <row r="264" spans="1:65" s="2" customFormat="1" ht="24.25" customHeight="1">
      <c r="A264" s="35"/>
      <c r="B264" s="36"/>
      <c r="C264" s="180" t="s">
        <v>1018</v>
      </c>
      <c r="D264" s="180" t="s">
        <v>175</v>
      </c>
      <c r="E264" s="181" t="s">
        <v>5065</v>
      </c>
      <c r="F264" s="182" t="s">
        <v>5066</v>
      </c>
      <c r="G264" s="183" t="s">
        <v>444</v>
      </c>
      <c r="H264" s="184">
        <v>1478</v>
      </c>
      <c r="I264" s="185"/>
      <c r="J264" s="186">
        <f t="shared" si="80"/>
        <v>0</v>
      </c>
      <c r="K264" s="187"/>
      <c r="L264" s="40"/>
      <c r="M264" s="188" t="s">
        <v>1</v>
      </c>
      <c r="N264" s="189" t="s">
        <v>38</v>
      </c>
      <c r="O264" s="72"/>
      <c r="P264" s="190">
        <f t="shared" si="81"/>
        <v>0</v>
      </c>
      <c r="Q264" s="190">
        <v>0</v>
      </c>
      <c r="R264" s="190">
        <f t="shared" si="82"/>
        <v>0</v>
      </c>
      <c r="S264" s="190">
        <v>0</v>
      </c>
      <c r="T264" s="191">
        <f t="shared" si="8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2" t="s">
        <v>5060</v>
      </c>
      <c r="AT264" s="192" t="s">
        <v>175</v>
      </c>
      <c r="AU264" s="192" t="s">
        <v>81</v>
      </c>
      <c r="AY264" s="18" t="s">
        <v>174</v>
      </c>
      <c r="BE264" s="193">
        <f t="shared" si="84"/>
        <v>0</v>
      </c>
      <c r="BF264" s="193">
        <f t="shared" si="85"/>
        <v>0</v>
      </c>
      <c r="BG264" s="193">
        <f t="shared" si="86"/>
        <v>0</v>
      </c>
      <c r="BH264" s="193">
        <f t="shared" si="87"/>
        <v>0</v>
      </c>
      <c r="BI264" s="193">
        <f t="shared" si="88"/>
        <v>0</v>
      </c>
      <c r="BJ264" s="18" t="s">
        <v>81</v>
      </c>
      <c r="BK264" s="193">
        <f t="shared" si="89"/>
        <v>0</v>
      </c>
      <c r="BL264" s="18" t="s">
        <v>5060</v>
      </c>
      <c r="BM264" s="192" t="s">
        <v>5067</v>
      </c>
    </row>
    <row r="265" spans="1:65" s="2" customFormat="1" ht="16.5" customHeight="1">
      <c r="A265" s="35"/>
      <c r="B265" s="36"/>
      <c r="C265" s="180" t="s">
        <v>1024</v>
      </c>
      <c r="D265" s="180" t="s">
        <v>175</v>
      </c>
      <c r="E265" s="181" t="s">
        <v>5068</v>
      </c>
      <c r="F265" s="182" t="s">
        <v>5069</v>
      </c>
      <c r="G265" s="183" t="s">
        <v>988</v>
      </c>
      <c r="H265" s="184">
        <v>1</v>
      </c>
      <c r="I265" s="185"/>
      <c r="J265" s="186">
        <f t="shared" si="80"/>
        <v>0</v>
      </c>
      <c r="K265" s="187"/>
      <c r="L265" s="40"/>
      <c r="M265" s="188" t="s">
        <v>1</v>
      </c>
      <c r="N265" s="189" t="s">
        <v>38</v>
      </c>
      <c r="O265" s="72"/>
      <c r="P265" s="190">
        <f t="shared" si="81"/>
        <v>0</v>
      </c>
      <c r="Q265" s="190">
        <v>0</v>
      </c>
      <c r="R265" s="190">
        <f t="shared" si="82"/>
        <v>0</v>
      </c>
      <c r="S265" s="190">
        <v>0</v>
      </c>
      <c r="T265" s="191">
        <f t="shared" si="8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2" t="s">
        <v>5060</v>
      </c>
      <c r="AT265" s="192" t="s">
        <v>175</v>
      </c>
      <c r="AU265" s="192" t="s">
        <v>81</v>
      </c>
      <c r="AY265" s="18" t="s">
        <v>174</v>
      </c>
      <c r="BE265" s="193">
        <f t="shared" si="84"/>
        <v>0</v>
      </c>
      <c r="BF265" s="193">
        <f t="shared" si="85"/>
        <v>0</v>
      </c>
      <c r="BG265" s="193">
        <f t="shared" si="86"/>
        <v>0</v>
      </c>
      <c r="BH265" s="193">
        <f t="shared" si="87"/>
        <v>0</v>
      </c>
      <c r="BI265" s="193">
        <f t="shared" si="88"/>
        <v>0</v>
      </c>
      <c r="BJ265" s="18" t="s">
        <v>81</v>
      </c>
      <c r="BK265" s="193">
        <f t="shared" si="89"/>
        <v>0</v>
      </c>
      <c r="BL265" s="18" t="s">
        <v>5060</v>
      </c>
      <c r="BM265" s="192" t="s">
        <v>5070</v>
      </c>
    </row>
    <row r="266" spans="1:65" s="2" customFormat="1" ht="21.75" customHeight="1">
      <c r="A266" s="35"/>
      <c r="B266" s="36"/>
      <c r="C266" s="180" t="s">
        <v>1034</v>
      </c>
      <c r="D266" s="180" t="s">
        <v>175</v>
      </c>
      <c r="E266" s="181" t="s">
        <v>5071</v>
      </c>
      <c r="F266" s="182" t="s">
        <v>5072</v>
      </c>
      <c r="G266" s="183" t="s">
        <v>4585</v>
      </c>
      <c r="H266" s="184">
        <v>10</v>
      </c>
      <c r="I266" s="185"/>
      <c r="J266" s="186">
        <f t="shared" si="80"/>
        <v>0</v>
      </c>
      <c r="K266" s="187"/>
      <c r="L266" s="40"/>
      <c r="M266" s="188" t="s">
        <v>1</v>
      </c>
      <c r="N266" s="189" t="s">
        <v>38</v>
      </c>
      <c r="O266" s="72"/>
      <c r="P266" s="190">
        <f t="shared" si="81"/>
        <v>0</v>
      </c>
      <c r="Q266" s="190">
        <v>0</v>
      </c>
      <c r="R266" s="190">
        <f t="shared" si="82"/>
        <v>0</v>
      </c>
      <c r="S266" s="190">
        <v>0</v>
      </c>
      <c r="T266" s="191">
        <f t="shared" si="8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2" t="s">
        <v>5060</v>
      </c>
      <c r="AT266" s="192" t="s">
        <v>175</v>
      </c>
      <c r="AU266" s="192" t="s">
        <v>81</v>
      </c>
      <c r="AY266" s="18" t="s">
        <v>174</v>
      </c>
      <c r="BE266" s="193">
        <f t="shared" si="84"/>
        <v>0</v>
      </c>
      <c r="BF266" s="193">
        <f t="shared" si="85"/>
        <v>0</v>
      </c>
      <c r="BG266" s="193">
        <f t="shared" si="86"/>
        <v>0</v>
      </c>
      <c r="BH266" s="193">
        <f t="shared" si="87"/>
        <v>0</v>
      </c>
      <c r="BI266" s="193">
        <f t="shared" si="88"/>
        <v>0</v>
      </c>
      <c r="BJ266" s="18" t="s">
        <v>81</v>
      </c>
      <c r="BK266" s="193">
        <f t="shared" si="89"/>
        <v>0</v>
      </c>
      <c r="BL266" s="18" t="s">
        <v>5060</v>
      </c>
      <c r="BM266" s="192" t="s">
        <v>5073</v>
      </c>
    </row>
    <row r="267" spans="1:65" s="2" customFormat="1" ht="24.25" customHeight="1">
      <c r="A267" s="35"/>
      <c r="B267" s="36"/>
      <c r="C267" s="180" t="s">
        <v>1038</v>
      </c>
      <c r="D267" s="180" t="s">
        <v>175</v>
      </c>
      <c r="E267" s="181" t="s">
        <v>5074</v>
      </c>
      <c r="F267" s="182" t="s">
        <v>5075</v>
      </c>
      <c r="G267" s="183" t="s">
        <v>4585</v>
      </c>
      <c r="H267" s="184">
        <v>80</v>
      </c>
      <c r="I267" s="185"/>
      <c r="J267" s="186">
        <f t="shared" si="80"/>
        <v>0</v>
      </c>
      <c r="K267" s="187"/>
      <c r="L267" s="40"/>
      <c r="M267" s="188" t="s">
        <v>1</v>
      </c>
      <c r="N267" s="189" t="s">
        <v>38</v>
      </c>
      <c r="O267" s="72"/>
      <c r="P267" s="190">
        <f t="shared" si="81"/>
        <v>0</v>
      </c>
      <c r="Q267" s="190">
        <v>0</v>
      </c>
      <c r="R267" s="190">
        <f t="shared" si="82"/>
        <v>0</v>
      </c>
      <c r="S267" s="190">
        <v>0</v>
      </c>
      <c r="T267" s="191">
        <f t="shared" si="8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2" t="s">
        <v>5060</v>
      </c>
      <c r="AT267" s="192" t="s">
        <v>175</v>
      </c>
      <c r="AU267" s="192" t="s">
        <v>81</v>
      </c>
      <c r="AY267" s="18" t="s">
        <v>174</v>
      </c>
      <c r="BE267" s="193">
        <f t="shared" si="84"/>
        <v>0</v>
      </c>
      <c r="BF267" s="193">
        <f t="shared" si="85"/>
        <v>0</v>
      </c>
      <c r="BG267" s="193">
        <f t="shared" si="86"/>
        <v>0</v>
      </c>
      <c r="BH267" s="193">
        <f t="shared" si="87"/>
        <v>0</v>
      </c>
      <c r="BI267" s="193">
        <f t="shared" si="88"/>
        <v>0</v>
      </c>
      <c r="BJ267" s="18" t="s">
        <v>81</v>
      </c>
      <c r="BK267" s="193">
        <f t="shared" si="89"/>
        <v>0</v>
      </c>
      <c r="BL267" s="18" t="s">
        <v>5060</v>
      </c>
      <c r="BM267" s="192" t="s">
        <v>5076</v>
      </c>
    </row>
    <row r="268" spans="1:65" s="2" customFormat="1" ht="16.5" customHeight="1">
      <c r="A268" s="35"/>
      <c r="B268" s="36"/>
      <c r="C268" s="180" t="s">
        <v>1044</v>
      </c>
      <c r="D268" s="180" t="s">
        <v>175</v>
      </c>
      <c r="E268" s="181" t="s">
        <v>5077</v>
      </c>
      <c r="F268" s="182" t="s">
        <v>5078</v>
      </c>
      <c r="G268" s="183" t="s">
        <v>4585</v>
      </c>
      <c r="H268" s="184">
        <v>70</v>
      </c>
      <c r="I268" s="185"/>
      <c r="J268" s="186">
        <f t="shared" si="80"/>
        <v>0</v>
      </c>
      <c r="K268" s="187"/>
      <c r="L268" s="40"/>
      <c r="M268" s="188" t="s">
        <v>1</v>
      </c>
      <c r="N268" s="189" t="s">
        <v>38</v>
      </c>
      <c r="O268" s="72"/>
      <c r="P268" s="190">
        <f t="shared" si="81"/>
        <v>0</v>
      </c>
      <c r="Q268" s="190">
        <v>0</v>
      </c>
      <c r="R268" s="190">
        <f t="shared" si="82"/>
        <v>0</v>
      </c>
      <c r="S268" s="190">
        <v>0</v>
      </c>
      <c r="T268" s="191">
        <f t="shared" si="8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2" t="s">
        <v>5060</v>
      </c>
      <c r="AT268" s="192" t="s">
        <v>175</v>
      </c>
      <c r="AU268" s="192" t="s">
        <v>81</v>
      </c>
      <c r="AY268" s="18" t="s">
        <v>174</v>
      </c>
      <c r="BE268" s="193">
        <f t="shared" si="84"/>
        <v>0</v>
      </c>
      <c r="BF268" s="193">
        <f t="shared" si="85"/>
        <v>0</v>
      </c>
      <c r="BG268" s="193">
        <f t="shared" si="86"/>
        <v>0</v>
      </c>
      <c r="BH268" s="193">
        <f t="shared" si="87"/>
        <v>0</v>
      </c>
      <c r="BI268" s="193">
        <f t="shared" si="88"/>
        <v>0</v>
      </c>
      <c r="BJ268" s="18" t="s">
        <v>81</v>
      </c>
      <c r="BK268" s="193">
        <f t="shared" si="89"/>
        <v>0</v>
      </c>
      <c r="BL268" s="18" t="s">
        <v>5060</v>
      </c>
      <c r="BM268" s="192" t="s">
        <v>5079</v>
      </c>
    </row>
    <row r="269" spans="1:65" s="2" customFormat="1" ht="16.5" customHeight="1">
      <c r="A269" s="35"/>
      <c r="B269" s="36"/>
      <c r="C269" s="180" t="s">
        <v>1052</v>
      </c>
      <c r="D269" s="180" t="s">
        <v>175</v>
      </c>
      <c r="E269" s="181" t="s">
        <v>5080</v>
      </c>
      <c r="F269" s="182" t="s">
        <v>5081</v>
      </c>
      <c r="G269" s="183" t="s">
        <v>4585</v>
      </c>
      <c r="H269" s="184">
        <v>90</v>
      </c>
      <c r="I269" s="185"/>
      <c r="J269" s="186">
        <f t="shared" si="80"/>
        <v>0</v>
      </c>
      <c r="K269" s="187"/>
      <c r="L269" s="40"/>
      <c r="M269" s="188" t="s">
        <v>1</v>
      </c>
      <c r="N269" s="189" t="s">
        <v>38</v>
      </c>
      <c r="O269" s="72"/>
      <c r="P269" s="190">
        <f t="shared" si="81"/>
        <v>0</v>
      </c>
      <c r="Q269" s="190">
        <v>0</v>
      </c>
      <c r="R269" s="190">
        <f t="shared" si="82"/>
        <v>0</v>
      </c>
      <c r="S269" s="190">
        <v>0</v>
      </c>
      <c r="T269" s="191">
        <f t="shared" si="8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2" t="s">
        <v>5060</v>
      </c>
      <c r="AT269" s="192" t="s">
        <v>175</v>
      </c>
      <c r="AU269" s="192" t="s">
        <v>81</v>
      </c>
      <c r="AY269" s="18" t="s">
        <v>174</v>
      </c>
      <c r="BE269" s="193">
        <f t="shared" si="84"/>
        <v>0</v>
      </c>
      <c r="BF269" s="193">
        <f t="shared" si="85"/>
        <v>0</v>
      </c>
      <c r="BG269" s="193">
        <f t="shared" si="86"/>
        <v>0</v>
      </c>
      <c r="BH269" s="193">
        <f t="shared" si="87"/>
        <v>0</v>
      </c>
      <c r="BI269" s="193">
        <f t="shared" si="88"/>
        <v>0</v>
      </c>
      <c r="BJ269" s="18" t="s">
        <v>81</v>
      </c>
      <c r="BK269" s="193">
        <f t="shared" si="89"/>
        <v>0</v>
      </c>
      <c r="BL269" s="18" t="s">
        <v>5060</v>
      </c>
      <c r="BM269" s="192" t="s">
        <v>5082</v>
      </c>
    </row>
    <row r="270" spans="1:65" s="2" customFormat="1" ht="16.5" customHeight="1">
      <c r="A270" s="35"/>
      <c r="B270" s="36"/>
      <c r="C270" s="180" t="s">
        <v>1058</v>
      </c>
      <c r="D270" s="180" t="s">
        <v>175</v>
      </c>
      <c r="E270" s="181" t="s">
        <v>5083</v>
      </c>
      <c r="F270" s="182" t="s">
        <v>5084</v>
      </c>
      <c r="G270" s="183" t="s">
        <v>4585</v>
      </c>
      <c r="H270" s="184">
        <v>30</v>
      </c>
      <c r="I270" s="185"/>
      <c r="J270" s="186">
        <f t="shared" si="80"/>
        <v>0</v>
      </c>
      <c r="K270" s="187"/>
      <c r="L270" s="40"/>
      <c r="M270" s="188" t="s">
        <v>1</v>
      </c>
      <c r="N270" s="189" t="s">
        <v>38</v>
      </c>
      <c r="O270" s="72"/>
      <c r="P270" s="190">
        <f t="shared" si="81"/>
        <v>0</v>
      </c>
      <c r="Q270" s="190">
        <v>0</v>
      </c>
      <c r="R270" s="190">
        <f t="shared" si="82"/>
        <v>0</v>
      </c>
      <c r="S270" s="190">
        <v>0</v>
      </c>
      <c r="T270" s="191">
        <f t="shared" si="8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2" t="s">
        <v>5060</v>
      </c>
      <c r="AT270" s="192" t="s">
        <v>175</v>
      </c>
      <c r="AU270" s="192" t="s">
        <v>81</v>
      </c>
      <c r="AY270" s="18" t="s">
        <v>174</v>
      </c>
      <c r="BE270" s="193">
        <f t="shared" si="84"/>
        <v>0</v>
      </c>
      <c r="BF270" s="193">
        <f t="shared" si="85"/>
        <v>0</v>
      </c>
      <c r="BG270" s="193">
        <f t="shared" si="86"/>
        <v>0</v>
      </c>
      <c r="BH270" s="193">
        <f t="shared" si="87"/>
        <v>0</v>
      </c>
      <c r="BI270" s="193">
        <f t="shared" si="88"/>
        <v>0</v>
      </c>
      <c r="BJ270" s="18" t="s">
        <v>81</v>
      </c>
      <c r="BK270" s="193">
        <f t="shared" si="89"/>
        <v>0</v>
      </c>
      <c r="BL270" s="18" t="s">
        <v>5060</v>
      </c>
      <c r="BM270" s="192" t="s">
        <v>5085</v>
      </c>
    </row>
    <row r="271" spans="1:65" s="2" customFormat="1" ht="16.5" customHeight="1">
      <c r="A271" s="35"/>
      <c r="B271" s="36"/>
      <c r="C271" s="180" t="s">
        <v>1064</v>
      </c>
      <c r="D271" s="180" t="s">
        <v>175</v>
      </c>
      <c r="E271" s="181" t="s">
        <v>5086</v>
      </c>
      <c r="F271" s="182" t="s">
        <v>5087</v>
      </c>
      <c r="G271" s="183" t="s">
        <v>4585</v>
      </c>
      <c r="H271" s="184">
        <v>24</v>
      </c>
      <c r="I271" s="185"/>
      <c r="J271" s="186">
        <f t="shared" si="80"/>
        <v>0</v>
      </c>
      <c r="K271" s="187"/>
      <c r="L271" s="40"/>
      <c r="M271" s="250" t="s">
        <v>1</v>
      </c>
      <c r="N271" s="251" t="s">
        <v>38</v>
      </c>
      <c r="O271" s="252"/>
      <c r="P271" s="253">
        <f t="shared" si="81"/>
        <v>0</v>
      </c>
      <c r="Q271" s="253">
        <v>0</v>
      </c>
      <c r="R271" s="253">
        <f t="shared" si="82"/>
        <v>0</v>
      </c>
      <c r="S271" s="253">
        <v>0</v>
      </c>
      <c r="T271" s="254">
        <f t="shared" si="8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2" t="s">
        <v>5060</v>
      </c>
      <c r="AT271" s="192" t="s">
        <v>175</v>
      </c>
      <c r="AU271" s="192" t="s">
        <v>81</v>
      </c>
      <c r="AY271" s="18" t="s">
        <v>174</v>
      </c>
      <c r="BE271" s="193">
        <f t="shared" si="84"/>
        <v>0</v>
      </c>
      <c r="BF271" s="193">
        <f t="shared" si="85"/>
        <v>0</v>
      </c>
      <c r="BG271" s="193">
        <f t="shared" si="86"/>
        <v>0</v>
      </c>
      <c r="BH271" s="193">
        <f t="shared" si="87"/>
        <v>0</v>
      </c>
      <c r="BI271" s="193">
        <f t="shared" si="88"/>
        <v>0</v>
      </c>
      <c r="BJ271" s="18" t="s">
        <v>81</v>
      </c>
      <c r="BK271" s="193">
        <f t="shared" si="89"/>
        <v>0</v>
      </c>
      <c r="BL271" s="18" t="s">
        <v>5060</v>
      </c>
      <c r="BM271" s="192" t="s">
        <v>5088</v>
      </c>
    </row>
    <row r="272" spans="1:65" s="2" customFormat="1" ht="7" customHeight="1">
      <c r="A272" s="35"/>
      <c r="B272" s="55"/>
      <c r="C272" s="56"/>
      <c r="D272" s="56"/>
      <c r="E272" s="56"/>
      <c r="F272" s="56"/>
      <c r="G272" s="56"/>
      <c r="H272" s="56"/>
      <c r="I272" s="56"/>
      <c r="J272" s="56"/>
      <c r="K272" s="56"/>
      <c r="L272" s="40"/>
      <c r="M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</row>
  </sheetData>
  <sheetProtection algorithmName="SHA-512" hashValue="TPEZfbrLeOMngjwrVVvR+S19Mbx+Defws8Yu6DSjGnps9sdUgX4Z/fMGm6kiBBvFgnMpZIkAunxUEGHvhVrm9A==" saltValue="n49syKYCP33uUPl9kH+VTPfeTHosE+Q2/M7dGEGQGwNRC9FesCbXweQuqlTSuHzxvIgQzcK0ZwOAwZOOTN6/Xw==" spinCount="100000" sheet="1" objects="1" scenarios="1" formatColumns="0" formatRows="0" autoFilter="0"/>
  <autoFilter ref="C126:K271" xr:uid="{00000000-0009-0000-0000-000009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68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110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5089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ROUND(J121,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ROUND((SUM(BE121:BE167)),  2)</f>
        <v>0</v>
      </c>
      <c r="G33" s="35"/>
      <c r="H33" s="35"/>
      <c r="I33" s="125">
        <v>0.21</v>
      </c>
      <c r="J33" s="124">
        <f>ROUND(((SUM(BE121:BE167))*I33),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ROUND((SUM(BF121:BF167)),  2)</f>
        <v>0</v>
      </c>
      <c r="G34" s="35"/>
      <c r="H34" s="35"/>
      <c r="I34" s="125">
        <v>0.15</v>
      </c>
      <c r="J34" s="124">
        <f>ROUND(((SUM(BF121:BF167))*I34),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ROUND((SUM(BG121:BG167)),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ROUND((SUM(BH121:BH167)),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ROUND((SUM(BI121:BI167)),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D.1.4.4 - Vzduchotechnika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J121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5090</v>
      </c>
      <c r="E97" s="151"/>
      <c r="F97" s="151"/>
      <c r="G97" s="151"/>
      <c r="H97" s="151"/>
      <c r="I97" s="151"/>
      <c r="J97" s="152">
        <f>J122</f>
        <v>0</v>
      </c>
      <c r="K97" s="149"/>
      <c r="L97" s="153"/>
    </row>
    <row r="98" spans="1:31" s="9" customFormat="1" ht="25" customHeight="1">
      <c r="B98" s="148"/>
      <c r="C98" s="149"/>
      <c r="D98" s="150" t="s">
        <v>5091</v>
      </c>
      <c r="E98" s="151"/>
      <c r="F98" s="151"/>
      <c r="G98" s="151"/>
      <c r="H98" s="151"/>
      <c r="I98" s="151"/>
      <c r="J98" s="152">
        <f>J132</f>
        <v>0</v>
      </c>
      <c r="K98" s="149"/>
      <c r="L98" s="153"/>
    </row>
    <row r="99" spans="1:31" s="9" customFormat="1" ht="25" customHeight="1">
      <c r="B99" s="148"/>
      <c r="C99" s="149"/>
      <c r="D99" s="150" t="s">
        <v>5092</v>
      </c>
      <c r="E99" s="151"/>
      <c r="F99" s="151"/>
      <c r="G99" s="151"/>
      <c r="H99" s="151"/>
      <c r="I99" s="151"/>
      <c r="J99" s="152">
        <f>J148</f>
        <v>0</v>
      </c>
      <c r="K99" s="149"/>
      <c r="L99" s="153"/>
    </row>
    <row r="100" spans="1:31" s="9" customFormat="1" ht="25" customHeight="1">
      <c r="B100" s="148"/>
      <c r="C100" s="149"/>
      <c r="D100" s="150" t="s">
        <v>5093</v>
      </c>
      <c r="E100" s="151"/>
      <c r="F100" s="151"/>
      <c r="G100" s="151"/>
      <c r="H100" s="151"/>
      <c r="I100" s="151"/>
      <c r="J100" s="152">
        <f>J155</f>
        <v>0</v>
      </c>
      <c r="K100" s="149"/>
      <c r="L100" s="153"/>
    </row>
    <row r="101" spans="1:31" s="9" customFormat="1" ht="25" customHeight="1">
      <c r="B101" s="148"/>
      <c r="C101" s="149"/>
      <c r="D101" s="150" t="s">
        <v>5094</v>
      </c>
      <c r="E101" s="151"/>
      <c r="F101" s="151"/>
      <c r="G101" s="151"/>
      <c r="H101" s="151"/>
      <c r="I101" s="151"/>
      <c r="J101" s="152">
        <f>J160</f>
        <v>0</v>
      </c>
      <c r="K101" s="149"/>
      <c r="L101" s="153"/>
    </row>
    <row r="102" spans="1:31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7" customHeight="1">
      <c r="A103" s="35"/>
      <c r="B103" s="55"/>
      <c r="C103" s="56"/>
      <c r="D103" s="56"/>
      <c r="E103" s="56"/>
      <c r="F103" s="56"/>
      <c r="G103" s="56"/>
      <c r="H103" s="56"/>
      <c r="I103" s="56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31" s="2" customFormat="1" ht="7" customHeight="1">
      <c r="A107" s="35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25" customHeight="1">
      <c r="A108" s="35"/>
      <c r="B108" s="36"/>
      <c r="C108" s="24" t="s">
        <v>159</v>
      </c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16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11" t="str">
        <f>E7</f>
        <v>Rekonstrukce a přístavba MŠ Blučina</v>
      </c>
      <c r="F111" s="312"/>
      <c r="G111" s="312"/>
      <c r="H111" s="312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130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267" t="str">
        <f>E9</f>
        <v>D.1.4.4 - Vzduchotechnika</v>
      </c>
      <c r="F113" s="313"/>
      <c r="G113" s="313"/>
      <c r="H113" s="313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7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20</v>
      </c>
      <c r="D115" s="37"/>
      <c r="E115" s="37"/>
      <c r="F115" s="28" t="str">
        <f>F12</f>
        <v xml:space="preserve"> </v>
      </c>
      <c r="G115" s="37"/>
      <c r="H115" s="37"/>
      <c r="I115" s="30" t="s">
        <v>22</v>
      </c>
      <c r="J115" s="67" t="str">
        <f>IF(J12="","",J12)</f>
        <v>26. 5. 2021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7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5" customHeight="1">
      <c r="A117" s="35"/>
      <c r="B117" s="36"/>
      <c r="C117" s="30" t="s">
        <v>24</v>
      </c>
      <c r="D117" s="37"/>
      <c r="E117" s="37"/>
      <c r="F117" s="28" t="str">
        <f>E15</f>
        <v xml:space="preserve"> </v>
      </c>
      <c r="G117" s="37"/>
      <c r="H117" s="37"/>
      <c r="I117" s="30" t="s">
        <v>29</v>
      </c>
      <c r="J117" s="33" t="str">
        <f>E21</f>
        <v xml:space="preserve"> 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5" customHeight="1">
      <c r="A118" s="35"/>
      <c r="B118" s="36"/>
      <c r="C118" s="30" t="s">
        <v>27</v>
      </c>
      <c r="D118" s="37"/>
      <c r="E118" s="37"/>
      <c r="F118" s="28" t="str">
        <f>IF(E18="","",E18)</f>
        <v>Vyplň údaj</v>
      </c>
      <c r="G118" s="37"/>
      <c r="H118" s="37"/>
      <c r="I118" s="30" t="s">
        <v>31</v>
      </c>
      <c r="J118" s="33" t="str">
        <f>E24</f>
        <v xml:space="preserve"> 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2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0" customFormat="1" ht="29.25" customHeight="1">
      <c r="A120" s="154"/>
      <c r="B120" s="155"/>
      <c r="C120" s="156" t="s">
        <v>160</v>
      </c>
      <c r="D120" s="157" t="s">
        <v>58</v>
      </c>
      <c r="E120" s="157" t="s">
        <v>54</v>
      </c>
      <c r="F120" s="157" t="s">
        <v>55</v>
      </c>
      <c r="G120" s="157" t="s">
        <v>161</v>
      </c>
      <c r="H120" s="157" t="s">
        <v>162</v>
      </c>
      <c r="I120" s="157" t="s">
        <v>163</v>
      </c>
      <c r="J120" s="158" t="s">
        <v>134</v>
      </c>
      <c r="K120" s="159" t="s">
        <v>164</v>
      </c>
      <c r="L120" s="160"/>
      <c r="M120" s="76" t="s">
        <v>1</v>
      </c>
      <c r="N120" s="77" t="s">
        <v>37</v>
      </c>
      <c r="O120" s="77" t="s">
        <v>165</v>
      </c>
      <c r="P120" s="77" t="s">
        <v>166</v>
      </c>
      <c r="Q120" s="77" t="s">
        <v>167</v>
      </c>
      <c r="R120" s="77" t="s">
        <v>168</v>
      </c>
      <c r="S120" s="77" t="s">
        <v>169</v>
      </c>
      <c r="T120" s="78" t="s">
        <v>170</v>
      </c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</row>
    <row r="121" spans="1:65" s="2" customFormat="1" ht="22.75" customHeight="1">
      <c r="A121" s="35"/>
      <c r="B121" s="36"/>
      <c r="C121" s="83" t="s">
        <v>171</v>
      </c>
      <c r="D121" s="37"/>
      <c r="E121" s="37"/>
      <c r="F121" s="37"/>
      <c r="G121" s="37"/>
      <c r="H121" s="37"/>
      <c r="I121" s="37"/>
      <c r="J121" s="161">
        <f>BK121</f>
        <v>0</v>
      </c>
      <c r="K121" s="37"/>
      <c r="L121" s="40"/>
      <c r="M121" s="79"/>
      <c r="N121" s="162"/>
      <c r="O121" s="80"/>
      <c r="P121" s="163">
        <f>P122+P132+P148+P155+P160</f>
        <v>0</v>
      </c>
      <c r="Q121" s="80"/>
      <c r="R121" s="163">
        <f>R122+R132+R148+R155+R160</f>
        <v>0</v>
      </c>
      <c r="S121" s="80"/>
      <c r="T121" s="164">
        <f>T122+T132+T148+T155+T160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72</v>
      </c>
      <c r="AU121" s="18" t="s">
        <v>136</v>
      </c>
      <c r="BK121" s="165">
        <f>BK122+BK132+BK148+BK155+BK160</f>
        <v>0</v>
      </c>
    </row>
    <row r="122" spans="1:65" s="11" customFormat="1" ht="26" customHeight="1">
      <c r="B122" s="166"/>
      <c r="C122" s="167"/>
      <c r="D122" s="168" t="s">
        <v>72</v>
      </c>
      <c r="E122" s="169" t="s">
        <v>4983</v>
      </c>
      <c r="F122" s="169" t="s">
        <v>5095</v>
      </c>
      <c r="G122" s="167"/>
      <c r="H122" s="167"/>
      <c r="I122" s="170"/>
      <c r="J122" s="171">
        <f>BK122</f>
        <v>0</v>
      </c>
      <c r="K122" s="167"/>
      <c r="L122" s="172"/>
      <c r="M122" s="173"/>
      <c r="N122" s="174"/>
      <c r="O122" s="174"/>
      <c r="P122" s="175">
        <f>SUM(P123:P131)</f>
        <v>0</v>
      </c>
      <c r="Q122" s="174"/>
      <c r="R122" s="175">
        <f>SUM(R123:R131)</f>
        <v>0</v>
      </c>
      <c r="S122" s="174"/>
      <c r="T122" s="176">
        <f>SUM(T123:T131)</f>
        <v>0</v>
      </c>
      <c r="AR122" s="177" t="s">
        <v>81</v>
      </c>
      <c r="AT122" s="178" t="s">
        <v>72</v>
      </c>
      <c r="AU122" s="178" t="s">
        <v>73</v>
      </c>
      <c r="AY122" s="177" t="s">
        <v>174</v>
      </c>
      <c r="BK122" s="179">
        <f>SUM(BK123:BK131)</f>
        <v>0</v>
      </c>
    </row>
    <row r="123" spans="1:65" s="2" customFormat="1" ht="16.5" customHeight="1">
      <c r="A123" s="35"/>
      <c r="B123" s="36"/>
      <c r="C123" s="180" t="s">
        <v>73</v>
      </c>
      <c r="D123" s="180" t="s">
        <v>175</v>
      </c>
      <c r="E123" s="181" t="s">
        <v>5096</v>
      </c>
      <c r="F123" s="182" t="s">
        <v>5097</v>
      </c>
      <c r="G123" s="183" t="s">
        <v>1</v>
      </c>
      <c r="H123" s="184">
        <v>2</v>
      </c>
      <c r="I123" s="185"/>
      <c r="J123" s="186">
        <f t="shared" ref="J123:J131" si="0">ROUND(I123*H123,2)</f>
        <v>0</v>
      </c>
      <c r="K123" s="187"/>
      <c r="L123" s="40"/>
      <c r="M123" s="188" t="s">
        <v>1</v>
      </c>
      <c r="N123" s="189" t="s">
        <v>38</v>
      </c>
      <c r="O123" s="72"/>
      <c r="P123" s="190">
        <f t="shared" ref="P123:P131" si="1">O123*H123</f>
        <v>0</v>
      </c>
      <c r="Q123" s="190">
        <v>0</v>
      </c>
      <c r="R123" s="190">
        <f t="shared" ref="R123:R131" si="2">Q123*H123</f>
        <v>0</v>
      </c>
      <c r="S123" s="190">
        <v>0</v>
      </c>
      <c r="T123" s="191">
        <f t="shared" ref="T123:T131" si="3"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2" t="s">
        <v>179</v>
      </c>
      <c r="AT123" s="192" t="s">
        <v>175</v>
      </c>
      <c r="AU123" s="192" t="s">
        <v>81</v>
      </c>
      <c r="AY123" s="18" t="s">
        <v>174</v>
      </c>
      <c r="BE123" s="193">
        <f t="shared" ref="BE123:BE131" si="4">IF(N123="základní",J123,0)</f>
        <v>0</v>
      </c>
      <c r="BF123" s="193">
        <f t="shared" ref="BF123:BF131" si="5">IF(N123="snížená",J123,0)</f>
        <v>0</v>
      </c>
      <c r="BG123" s="193">
        <f t="shared" ref="BG123:BG131" si="6">IF(N123="zákl. přenesená",J123,0)</f>
        <v>0</v>
      </c>
      <c r="BH123" s="193">
        <f t="shared" ref="BH123:BH131" si="7">IF(N123="sníž. přenesená",J123,0)</f>
        <v>0</v>
      </c>
      <c r="BI123" s="193">
        <f t="shared" ref="BI123:BI131" si="8">IF(N123="nulová",J123,0)</f>
        <v>0</v>
      </c>
      <c r="BJ123" s="18" t="s">
        <v>81</v>
      </c>
      <c r="BK123" s="193">
        <f t="shared" ref="BK123:BK131" si="9">ROUND(I123*H123,2)</f>
        <v>0</v>
      </c>
      <c r="BL123" s="18" t="s">
        <v>179</v>
      </c>
      <c r="BM123" s="192" t="s">
        <v>5098</v>
      </c>
    </row>
    <row r="124" spans="1:65" s="2" customFormat="1" ht="16.5" customHeight="1">
      <c r="A124" s="35"/>
      <c r="B124" s="36"/>
      <c r="C124" s="180" t="s">
        <v>73</v>
      </c>
      <c r="D124" s="180" t="s">
        <v>175</v>
      </c>
      <c r="E124" s="181" t="s">
        <v>5099</v>
      </c>
      <c r="F124" s="182" t="s">
        <v>5100</v>
      </c>
      <c r="G124" s="183" t="s">
        <v>3878</v>
      </c>
      <c r="H124" s="184">
        <v>2</v>
      </c>
      <c r="I124" s="185"/>
      <c r="J124" s="186">
        <f t="shared" si="0"/>
        <v>0</v>
      </c>
      <c r="K124" s="187"/>
      <c r="L124" s="40"/>
      <c r="M124" s="188" t="s">
        <v>1</v>
      </c>
      <c r="N124" s="189" t="s">
        <v>38</v>
      </c>
      <c r="O124" s="72"/>
      <c r="P124" s="190">
        <f t="shared" si="1"/>
        <v>0</v>
      </c>
      <c r="Q124" s="190">
        <v>0</v>
      </c>
      <c r="R124" s="190">
        <f t="shared" si="2"/>
        <v>0</v>
      </c>
      <c r="S124" s="190">
        <v>0</v>
      </c>
      <c r="T124" s="191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2" t="s">
        <v>179</v>
      </c>
      <c r="AT124" s="192" t="s">
        <v>175</v>
      </c>
      <c r="AU124" s="192" t="s">
        <v>81</v>
      </c>
      <c r="AY124" s="18" t="s">
        <v>174</v>
      </c>
      <c r="BE124" s="193">
        <f t="shared" si="4"/>
        <v>0</v>
      </c>
      <c r="BF124" s="193">
        <f t="shared" si="5"/>
        <v>0</v>
      </c>
      <c r="BG124" s="193">
        <f t="shared" si="6"/>
        <v>0</v>
      </c>
      <c r="BH124" s="193">
        <f t="shared" si="7"/>
        <v>0</v>
      </c>
      <c r="BI124" s="193">
        <f t="shared" si="8"/>
        <v>0</v>
      </c>
      <c r="BJ124" s="18" t="s">
        <v>81</v>
      </c>
      <c r="BK124" s="193">
        <f t="shared" si="9"/>
        <v>0</v>
      </c>
      <c r="BL124" s="18" t="s">
        <v>179</v>
      </c>
      <c r="BM124" s="192" t="s">
        <v>5101</v>
      </c>
    </row>
    <row r="125" spans="1:65" s="2" customFormat="1" ht="16.5" customHeight="1">
      <c r="A125" s="35"/>
      <c r="B125" s="36"/>
      <c r="C125" s="180" t="s">
        <v>73</v>
      </c>
      <c r="D125" s="180" t="s">
        <v>175</v>
      </c>
      <c r="E125" s="181" t="s">
        <v>5102</v>
      </c>
      <c r="F125" s="182" t="s">
        <v>5103</v>
      </c>
      <c r="G125" s="183" t="s">
        <v>444</v>
      </c>
      <c r="H125" s="184">
        <v>30</v>
      </c>
      <c r="I125" s="185"/>
      <c r="J125" s="186">
        <f t="shared" si="0"/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si="1"/>
        <v>0</v>
      </c>
      <c r="Q125" s="190">
        <v>0</v>
      </c>
      <c r="R125" s="190">
        <f t="shared" si="2"/>
        <v>0</v>
      </c>
      <c r="S125" s="190">
        <v>0</v>
      </c>
      <c r="T125" s="191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81</v>
      </c>
      <c r="AY125" s="18" t="s">
        <v>174</v>
      </c>
      <c r="BE125" s="193">
        <f t="shared" si="4"/>
        <v>0</v>
      </c>
      <c r="BF125" s="193">
        <f t="shared" si="5"/>
        <v>0</v>
      </c>
      <c r="BG125" s="193">
        <f t="shared" si="6"/>
        <v>0</v>
      </c>
      <c r="BH125" s="193">
        <f t="shared" si="7"/>
        <v>0</v>
      </c>
      <c r="BI125" s="193">
        <f t="shared" si="8"/>
        <v>0</v>
      </c>
      <c r="BJ125" s="18" t="s">
        <v>81</v>
      </c>
      <c r="BK125" s="193">
        <f t="shared" si="9"/>
        <v>0</v>
      </c>
      <c r="BL125" s="18" t="s">
        <v>179</v>
      </c>
      <c r="BM125" s="192" t="s">
        <v>5104</v>
      </c>
    </row>
    <row r="126" spans="1:65" s="2" customFormat="1" ht="16.5" customHeight="1">
      <c r="A126" s="35"/>
      <c r="B126" s="36"/>
      <c r="C126" s="180" t="s">
        <v>73</v>
      </c>
      <c r="D126" s="180" t="s">
        <v>175</v>
      </c>
      <c r="E126" s="181" t="s">
        <v>5105</v>
      </c>
      <c r="F126" s="182" t="s">
        <v>5103</v>
      </c>
      <c r="G126" s="183" t="s">
        <v>444</v>
      </c>
      <c r="H126" s="184">
        <v>30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81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5106</v>
      </c>
    </row>
    <row r="127" spans="1:65" s="2" customFormat="1" ht="24.25" customHeight="1">
      <c r="A127" s="35"/>
      <c r="B127" s="36"/>
      <c r="C127" s="180" t="s">
        <v>73</v>
      </c>
      <c r="D127" s="180" t="s">
        <v>175</v>
      </c>
      <c r="E127" s="181" t="s">
        <v>5107</v>
      </c>
      <c r="F127" s="182" t="s">
        <v>5108</v>
      </c>
      <c r="G127" s="183" t="s">
        <v>3878</v>
      </c>
      <c r="H127" s="184">
        <v>2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81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5109</v>
      </c>
    </row>
    <row r="128" spans="1:65" s="2" customFormat="1" ht="24.25" customHeight="1">
      <c r="A128" s="35"/>
      <c r="B128" s="36"/>
      <c r="C128" s="180" t="s">
        <v>73</v>
      </c>
      <c r="D128" s="180" t="s">
        <v>175</v>
      </c>
      <c r="E128" s="181" t="s">
        <v>5110</v>
      </c>
      <c r="F128" s="182" t="s">
        <v>5111</v>
      </c>
      <c r="G128" s="183" t="s">
        <v>3878</v>
      </c>
      <c r="H128" s="184">
        <v>2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81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5112</v>
      </c>
    </row>
    <row r="129" spans="1:65" s="2" customFormat="1" ht="24.25" customHeight="1">
      <c r="A129" s="35"/>
      <c r="B129" s="36"/>
      <c r="C129" s="180" t="s">
        <v>73</v>
      </c>
      <c r="D129" s="180" t="s">
        <v>175</v>
      </c>
      <c r="E129" s="181" t="s">
        <v>5113</v>
      </c>
      <c r="F129" s="182" t="s">
        <v>5114</v>
      </c>
      <c r="G129" s="183" t="s">
        <v>3878</v>
      </c>
      <c r="H129" s="184">
        <v>2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81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5115</v>
      </c>
    </row>
    <row r="130" spans="1:65" s="2" customFormat="1" ht="24.25" customHeight="1">
      <c r="A130" s="35"/>
      <c r="B130" s="36"/>
      <c r="C130" s="180" t="s">
        <v>73</v>
      </c>
      <c r="D130" s="180" t="s">
        <v>175</v>
      </c>
      <c r="E130" s="181" t="s">
        <v>5116</v>
      </c>
      <c r="F130" s="182" t="s">
        <v>5117</v>
      </c>
      <c r="G130" s="183" t="s">
        <v>3878</v>
      </c>
      <c r="H130" s="184">
        <v>2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81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5118</v>
      </c>
    </row>
    <row r="131" spans="1:65" s="2" customFormat="1" ht="16.5" customHeight="1">
      <c r="A131" s="35"/>
      <c r="B131" s="36"/>
      <c r="C131" s="180" t="s">
        <v>73</v>
      </c>
      <c r="D131" s="180" t="s">
        <v>175</v>
      </c>
      <c r="E131" s="181" t="s">
        <v>5119</v>
      </c>
      <c r="F131" s="182" t="s">
        <v>5120</v>
      </c>
      <c r="G131" s="183" t="s">
        <v>3878</v>
      </c>
      <c r="H131" s="184">
        <v>2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81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5121</v>
      </c>
    </row>
    <row r="132" spans="1:65" s="11" customFormat="1" ht="26" customHeight="1">
      <c r="B132" s="166"/>
      <c r="C132" s="167"/>
      <c r="D132" s="168" t="s">
        <v>72</v>
      </c>
      <c r="E132" s="169" t="s">
        <v>172</v>
      </c>
      <c r="F132" s="169" t="s">
        <v>5122</v>
      </c>
      <c r="G132" s="167"/>
      <c r="H132" s="167"/>
      <c r="I132" s="170"/>
      <c r="J132" s="171">
        <f>BK132</f>
        <v>0</v>
      </c>
      <c r="K132" s="167"/>
      <c r="L132" s="172"/>
      <c r="M132" s="173"/>
      <c r="N132" s="174"/>
      <c r="O132" s="174"/>
      <c r="P132" s="175">
        <f>SUM(P133:P147)</f>
        <v>0</v>
      </c>
      <c r="Q132" s="174"/>
      <c r="R132" s="175">
        <f>SUM(R133:R147)</f>
        <v>0</v>
      </c>
      <c r="S132" s="174"/>
      <c r="T132" s="176">
        <f>SUM(T133:T147)</f>
        <v>0</v>
      </c>
      <c r="AR132" s="177" t="s">
        <v>81</v>
      </c>
      <c r="AT132" s="178" t="s">
        <v>72</v>
      </c>
      <c r="AU132" s="178" t="s">
        <v>73</v>
      </c>
      <c r="AY132" s="177" t="s">
        <v>174</v>
      </c>
      <c r="BK132" s="179">
        <f>SUM(BK133:BK147)</f>
        <v>0</v>
      </c>
    </row>
    <row r="133" spans="1:65" s="2" customFormat="1" ht="16.5" customHeight="1">
      <c r="A133" s="35"/>
      <c r="B133" s="36"/>
      <c r="C133" s="180" t="s">
        <v>73</v>
      </c>
      <c r="D133" s="180" t="s">
        <v>175</v>
      </c>
      <c r="E133" s="181" t="s">
        <v>5123</v>
      </c>
      <c r="F133" s="182" t="s">
        <v>5124</v>
      </c>
      <c r="G133" s="183" t="s">
        <v>3878</v>
      </c>
      <c r="H133" s="184">
        <v>2</v>
      </c>
      <c r="I133" s="185"/>
      <c r="J133" s="186">
        <f t="shared" ref="J133:J147" si="10">ROUND(I133*H133,2)</f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ref="P133:P147" si="11">O133*H133</f>
        <v>0</v>
      </c>
      <c r="Q133" s="190">
        <v>0</v>
      </c>
      <c r="R133" s="190">
        <f t="shared" ref="R133:R147" si="12">Q133*H133</f>
        <v>0</v>
      </c>
      <c r="S133" s="190">
        <v>0</v>
      </c>
      <c r="T133" s="191">
        <f t="shared" ref="T133:T147" si="13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81</v>
      </c>
      <c r="AY133" s="18" t="s">
        <v>174</v>
      </c>
      <c r="BE133" s="193">
        <f t="shared" ref="BE133:BE147" si="14">IF(N133="základní",J133,0)</f>
        <v>0</v>
      </c>
      <c r="BF133" s="193">
        <f t="shared" ref="BF133:BF147" si="15">IF(N133="snížená",J133,0)</f>
        <v>0</v>
      </c>
      <c r="BG133" s="193">
        <f t="shared" ref="BG133:BG147" si="16">IF(N133="zákl. přenesená",J133,0)</f>
        <v>0</v>
      </c>
      <c r="BH133" s="193">
        <f t="shared" ref="BH133:BH147" si="17">IF(N133="sníž. přenesená",J133,0)</f>
        <v>0</v>
      </c>
      <c r="BI133" s="193">
        <f t="shared" ref="BI133:BI147" si="18">IF(N133="nulová",J133,0)</f>
        <v>0</v>
      </c>
      <c r="BJ133" s="18" t="s">
        <v>81</v>
      </c>
      <c r="BK133" s="193">
        <f t="shared" ref="BK133:BK147" si="19">ROUND(I133*H133,2)</f>
        <v>0</v>
      </c>
      <c r="BL133" s="18" t="s">
        <v>179</v>
      </c>
      <c r="BM133" s="192" t="s">
        <v>5125</v>
      </c>
    </row>
    <row r="134" spans="1:65" s="2" customFormat="1" ht="16.5" customHeight="1">
      <c r="A134" s="35"/>
      <c r="B134" s="36"/>
      <c r="C134" s="180" t="s">
        <v>73</v>
      </c>
      <c r="D134" s="180" t="s">
        <v>175</v>
      </c>
      <c r="E134" s="181" t="s">
        <v>5126</v>
      </c>
      <c r="F134" s="182" t="s">
        <v>5127</v>
      </c>
      <c r="G134" s="183" t="s">
        <v>3878</v>
      </c>
      <c r="H134" s="184">
        <v>3</v>
      </c>
      <c r="I134" s="185"/>
      <c r="J134" s="186">
        <f t="shared" si="1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1"/>
        <v>0</v>
      </c>
      <c r="Q134" s="190">
        <v>0</v>
      </c>
      <c r="R134" s="190">
        <f t="shared" si="12"/>
        <v>0</v>
      </c>
      <c r="S134" s="190">
        <v>0</v>
      </c>
      <c r="T134" s="191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81</v>
      </c>
      <c r="AY134" s="18" t="s">
        <v>174</v>
      </c>
      <c r="BE134" s="193">
        <f t="shared" si="14"/>
        <v>0</v>
      </c>
      <c r="BF134" s="193">
        <f t="shared" si="15"/>
        <v>0</v>
      </c>
      <c r="BG134" s="193">
        <f t="shared" si="16"/>
        <v>0</v>
      </c>
      <c r="BH134" s="193">
        <f t="shared" si="17"/>
        <v>0</v>
      </c>
      <c r="BI134" s="193">
        <f t="shared" si="18"/>
        <v>0</v>
      </c>
      <c r="BJ134" s="18" t="s">
        <v>81</v>
      </c>
      <c r="BK134" s="193">
        <f t="shared" si="19"/>
        <v>0</v>
      </c>
      <c r="BL134" s="18" t="s">
        <v>179</v>
      </c>
      <c r="BM134" s="192" t="s">
        <v>5128</v>
      </c>
    </row>
    <row r="135" spans="1:65" s="2" customFormat="1" ht="16.5" customHeight="1">
      <c r="A135" s="35"/>
      <c r="B135" s="36"/>
      <c r="C135" s="180" t="s">
        <v>73</v>
      </c>
      <c r="D135" s="180" t="s">
        <v>175</v>
      </c>
      <c r="E135" s="181" t="s">
        <v>5129</v>
      </c>
      <c r="F135" s="182" t="s">
        <v>5130</v>
      </c>
      <c r="G135" s="183" t="s">
        <v>3878</v>
      </c>
      <c r="H135" s="184">
        <v>3</v>
      </c>
      <c r="I135" s="185"/>
      <c r="J135" s="186">
        <f t="shared" si="1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1"/>
        <v>0</v>
      </c>
      <c r="Q135" s="190">
        <v>0</v>
      </c>
      <c r="R135" s="190">
        <f t="shared" si="12"/>
        <v>0</v>
      </c>
      <c r="S135" s="190">
        <v>0</v>
      </c>
      <c r="T135" s="191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81</v>
      </c>
      <c r="AY135" s="18" t="s">
        <v>174</v>
      </c>
      <c r="BE135" s="193">
        <f t="shared" si="14"/>
        <v>0</v>
      </c>
      <c r="BF135" s="193">
        <f t="shared" si="15"/>
        <v>0</v>
      </c>
      <c r="BG135" s="193">
        <f t="shared" si="16"/>
        <v>0</v>
      </c>
      <c r="BH135" s="193">
        <f t="shared" si="17"/>
        <v>0</v>
      </c>
      <c r="BI135" s="193">
        <f t="shared" si="18"/>
        <v>0</v>
      </c>
      <c r="BJ135" s="18" t="s">
        <v>81</v>
      </c>
      <c r="BK135" s="193">
        <f t="shared" si="19"/>
        <v>0</v>
      </c>
      <c r="BL135" s="18" t="s">
        <v>179</v>
      </c>
      <c r="BM135" s="192" t="s">
        <v>5131</v>
      </c>
    </row>
    <row r="136" spans="1:65" s="2" customFormat="1" ht="16.5" customHeight="1">
      <c r="A136" s="35"/>
      <c r="B136" s="36"/>
      <c r="C136" s="180" t="s">
        <v>73</v>
      </c>
      <c r="D136" s="180" t="s">
        <v>175</v>
      </c>
      <c r="E136" s="181" t="s">
        <v>5132</v>
      </c>
      <c r="F136" s="182" t="s">
        <v>5133</v>
      </c>
      <c r="G136" s="183" t="s">
        <v>3878</v>
      </c>
      <c r="H136" s="184">
        <v>6</v>
      </c>
      <c r="I136" s="185"/>
      <c r="J136" s="186">
        <f t="shared" si="1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1"/>
        <v>0</v>
      </c>
      <c r="Q136" s="190">
        <v>0</v>
      </c>
      <c r="R136" s="190">
        <f t="shared" si="12"/>
        <v>0</v>
      </c>
      <c r="S136" s="190">
        <v>0</v>
      </c>
      <c r="T136" s="191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81</v>
      </c>
      <c r="AY136" s="18" t="s">
        <v>174</v>
      </c>
      <c r="BE136" s="193">
        <f t="shared" si="14"/>
        <v>0</v>
      </c>
      <c r="BF136" s="193">
        <f t="shared" si="15"/>
        <v>0</v>
      </c>
      <c r="BG136" s="193">
        <f t="shared" si="16"/>
        <v>0</v>
      </c>
      <c r="BH136" s="193">
        <f t="shared" si="17"/>
        <v>0</v>
      </c>
      <c r="BI136" s="193">
        <f t="shared" si="18"/>
        <v>0</v>
      </c>
      <c r="BJ136" s="18" t="s">
        <v>81</v>
      </c>
      <c r="BK136" s="193">
        <f t="shared" si="19"/>
        <v>0</v>
      </c>
      <c r="BL136" s="18" t="s">
        <v>179</v>
      </c>
      <c r="BM136" s="192" t="s">
        <v>5134</v>
      </c>
    </row>
    <row r="137" spans="1:65" s="2" customFormat="1" ht="16.5" customHeight="1">
      <c r="A137" s="35"/>
      <c r="B137" s="36"/>
      <c r="C137" s="180" t="s">
        <v>73</v>
      </c>
      <c r="D137" s="180" t="s">
        <v>175</v>
      </c>
      <c r="E137" s="181" t="s">
        <v>5135</v>
      </c>
      <c r="F137" s="182" t="s">
        <v>5136</v>
      </c>
      <c r="G137" s="183" t="s">
        <v>3878</v>
      </c>
      <c r="H137" s="184">
        <v>6</v>
      </c>
      <c r="I137" s="185"/>
      <c r="J137" s="186">
        <f t="shared" si="1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1"/>
        <v>0</v>
      </c>
      <c r="Q137" s="190">
        <v>0</v>
      </c>
      <c r="R137" s="190">
        <f t="shared" si="12"/>
        <v>0</v>
      </c>
      <c r="S137" s="190">
        <v>0</v>
      </c>
      <c r="T137" s="191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81</v>
      </c>
      <c r="AY137" s="18" t="s">
        <v>174</v>
      </c>
      <c r="BE137" s="193">
        <f t="shared" si="14"/>
        <v>0</v>
      </c>
      <c r="BF137" s="193">
        <f t="shared" si="15"/>
        <v>0</v>
      </c>
      <c r="BG137" s="193">
        <f t="shared" si="16"/>
        <v>0</v>
      </c>
      <c r="BH137" s="193">
        <f t="shared" si="17"/>
        <v>0</v>
      </c>
      <c r="BI137" s="193">
        <f t="shared" si="18"/>
        <v>0</v>
      </c>
      <c r="BJ137" s="18" t="s">
        <v>81</v>
      </c>
      <c r="BK137" s="193">
        <f t="shared" si="19"/>
        <v>0</v>
      </c>
      <c r="BL137" s="18" t="s">
        <v>179</v>
      </c>
      <c r="BM137" s="192" t="s">
        <v>5137</v>
      </c>
    </row>
    <row r="138" spans="1:65" s="2" customFormat="1" ht="16.5" customHeight="1">
      <c r="A138" s="35"/>
      <c r="B138" s="36"/>
      <c r="C138" s="180" t="s">
        <v>73</v>
      </c>
      <c r="D138" s="180" t="s">
        <v>175</v>
      </c>
      <c r="E138" s="181" t="s">
        <v>5138</v>
      </c>
      <c r="F138" s="182" t="s">
        <v>5139</v>
      </c>
      <c r="G138" s="183" t="s">
        <v>3878</v>
      </c>
      <c r="H138" s="184">
        <v>3</v>
      </c>
      <c r="I138" s="185"/>
      <c r="J138" s="186">
        <f t="shared" si="1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1"/>
        <v>0</v>
      </c>
      <c r="Q138" s="190">
        <v>0</v>
      </c>
      <c r="R138" s="190">
        <f t="shared" si="12"/>
        <v>0</v>
      </c>
      <c r="S138" s="190">
        <v>0</v>
      </c>
      <c r="T138" s="191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81</v>
      </c>
      <c r="AY138" s="18" t="s">
        <v>174</v>
      </c>
      <c r="BE138" s="193">
        <f t="shared" si="14"/>
        <v>0</v>
      </c>
      <c r="BF138" s="193">
        <f t="shared" si="15"/>
        <v>0</v>
      </c>
      <c r="BG138" s="193">
        <f t="shared" si="16"/>
        <v>0</v>
      </c>
      <c r="BH138" s="193">
        <f t="shared" si="17"/>
        <v>0</v>
      </c>
      <c r="BI138" s="193">
        <f t="shared" si="18"/>
        <v>0</v>
      </c>
      <c r="BJ138" s="18" t="s">
        <v>81</v>
      </c>
      <c r="BK138" s="193">
        <f t="shared" si="19"/>
        <v>0</v>
      </c>
      <c r="BL138" s="18" t="s">
        <v>179</v>
      </c>
      <c r="BM138" s="192" t="s">
        <v>5140</v>
      </c>
    </row>
    <row r="139" spans="1:65" s="2" customFormat="1" ht="24.25" customHeight="1">
      <c r="A139" s="35"/>
      <c r="B139" s="36"/>
      <c r="C139" s="180" t="s">
        <v>73</v>
      </c>
      <c r="D139" s="180" t="s">
        <v>175</v>
      </c>
      <c r="E139" s="181" t="s">
        <v>5141</v>
      </c>
      <c r="F139" s="182" t="s">
        <v>5142</v>
      </c>
      <c r="G139" s="183" t="s">
        <v>3878</v>
      </c>
      <c r="H139" s="184">
        <v>10</v>
      </c>
      <c r="I139" s="185"/>
      <c r="J139" s="186">
        <f t="shared" si="1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1"/>
        <v>0</v>
      </c>
      <c r="Q139" s="190">
        <v>0</v>
      </c>
      <c r="R139" s="190">
        <f t="shared" si="12"/>
        <v>0</v>
      </c>
      <c r="S139" s="190">
        <v>0</v>
      </c>
      <c r="T139" s="191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81</v>
      </c>
      <c r="AY139" s="18" t="s">
        <v>174</v>
      </c>
      <c r="BE139" s="193">
        <f t="shared" si="14"/>
        <v>0</v>
      </c>
      <c r="BF139" s="193">
        <f t="shared" si="15"/>
        <v>0</v>
      </c>
      <c r="BG139" s="193">
        <f t="shared" si="16"/>
        <v>0</v>
      </c>
      <c r="BH139" s="193">
        <f t="shared" si="17"/>
        <v>0</v>
      </c>
      <c r="BI139" s="193">
        <f t="shared" si="18"/>
        <v>0</v>
      </c>
      <c r="BJ139" s="18" t="s">
        <v>81</v>
      </c>
      <c r="BK139" s="193">
        <f t="shared" si="19"/>
        <v>0</v>
      </c>
      <c r="BL139" s="18" t="s">
        <v>179</v>
      </c>
      <c r="BM139" s="192" t="s">
        <v>5143</v>
      </c>
    </row>
    <row r="140" spans="1:65" s="2" customFormat="1" ht="24.25" customHeight="1">
      <c r="A140" s="35"/>
      <c r="B140" s="36"/>
      <c r="C140" s="180" t="s">
        <v>73</v>
      </c>
      <c r="D140" s="180" t="s">
        <v>175</v>
      </c>
      <c r="E140" s="181" t="s">
        <v>5144</v>
      </c>
      <c r="F140" s="182" t="s">
        <v>5142</v>
      </c>
      <c r="G140" s="183" t="s">
        <v>3878</v>
      </c>
      <c r="H140" s="184">
        <v>3</v>
      </c>
      <c r="I140" s="185"/>
      <c r="J140" s="186">
        <f t="shared" si="1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1"/>
        <v>0</v>
      </c>
      <c r="Q140" s="190">
        <v>0</v>
      </c>
      <c r="R140" s="190">
        <f t="shared" si="12"/>
        <v>0</v>
      </c>
      <c r="S140" s="190">
        <v>0</v>
      </c>
      <c r="T140" s="191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81</v>
      </c>
      <c r="AY140" s="18" t="s">
        <v>174</v>
      </c>
      <c r="BE140" s="193">
        <f t="shared" si="14"/>
        <v>0</v>
      </c>
      <c r="BF140" s="193">
        <f t="shared" si="15"/>
        <v>0</v>
      </c>
      <c r="BG140" s="193">
        <f t="shared" si="16"/>
        <v>0</v>
      </c>
      <c r="BH140" s="193">
        <f t="shared" si="17"/>
        <v>0</v>
      </c>
      <c r="BI140" s="193">
        <f t="shared" si="18"/>
        <v>0</v>
      </c>
      <c r="BJ140" s="18" t="s">
        <v>81</v>
      </c>
      <c r="BK140" s="193">
        <f t="shared" si="19"/>
        <v>0</v>
      </c>
      <c r="BL140" s="18" t="s">
        <v>179</v>
      </c>
      <c r="BM140" s="192" t="s">
        <v>5145</v>
      </c>
    </row>
    <row r="141" spans="1:65" s="2" customFormat="1" ht="33" customHeight="1">
      <c r="A141" s="35"/>
      <c r="B141" s="36"/>
      <c r="C141" s="180" t="s">
        <v>73</v>
      </c>
      <c r="D141" s="180" t="s">
        <v>175</v>
      </c>
      <c r="E141" s="181" t="s">
        <v>5146</v>
      </c>
      <c r="F141" s="182" t="s">
        <v>5147</v>
      </c>
      <c r="G141" s="183" t="s">
        <v>5148</v>
      </c>
      <c r="H141" s="184">
        <v>139</v>
      </c>
      <c r="I141" s="185"/>
      <c r="J141" s="186">
        <f t="shared" si="1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1"/>
        <v>0</v>
      </c>
      <c r="Q141" s="190">
        <v>0</v>
      </c>
      <c r="R141" s="190">
        <f t="shared" si="12"/>
        <v>0</v>
      </c>
      <c r="S141" s="190">
        <v>0</v>
      </c>
      <c r="T141" s="191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81</v>
      </c>
      <c r="AY141" s="18" t="s">
        <v>174</v>
      </c>
      <c r="BE141" s="193">
        <f t="shared" si="14"/>
        <v>0</v>
      </c>
      <c r="BF141" s="193">
        <f t="shared" si="15"/>
        <v>0</v>
      </c>
      <c r="BG141" s="193">
        <f t="shared" si="16"/>
        <v>0</v>
      </c>
      <c r="BH141" s="193">
        <f t="shared" si="17"/>
        <v>0</v>
      </c>
      <c r="BI141" s="193">
        <f t="shared" si="18"/>
        <v>0</v>
      </c>
      <c r="BJ141" s="18" t="s">
        <v>81</v>
      </c>
      <c r="BK141" s="193">
        <f t="shared" si="19"/>
        <v>0</v>
      </c>
      <c r="BL141" s="18" t="s">
        <v>179</v>
      </c>
      <c r="BM141" s="192" t="s">
        <v>5149</v>
      </c>
    </row>
    <row r="142" spans="1:65" s="2" customFormat="1" ht="16.5" customHeight="1">
      <c r="A142" s="35"/>
      <c r="B142" s="36"/>
      <c r="C142" s="180" t="s">
        <v>73</v>
      </c>
      <c r="D142" s="180" t="s">
        <v>175</v>
      </c>
      <c r="E142" s="181" t="s">
        <v>5150</v>
      </c>
      <c r="F142" s="182" t="s">
        <v>5151</v>
      </c>
      <c r="G142" s="183" t="s">
        <v>3878</v>
      </c>
      <c r="H142" s="184">
        <v>1</v>
      </c>
      <c r="I142" s="185"/>
      <c r="J142" s="186">
        <f t="shared" si="1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1"/>
        <v>0</v>
      </c>
      <c r="Q142" s="190">
        <v>0</v>
      </c>
      <c r="R142" s="190">
        <f t="shared" si="12"/>
        <v>0</v>
      </c>
      <c r="S142" s="190">
        <v>0</v>
      </c>
      <c r="T142" s="191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81</v>
      </c>
      <c r="AY142" s="18" t="s">
        <v>174</v>
      </c>
      <c r="BE142" s="193">
        <f t="shared" si="14"/>
        <v>0</v>
      </c>
      <c r="BF142" s="193">
        <f t="shared" si="15"/>
        <v>0</v>
      </c>
      <c r="BG142" s="193">
        <f t="shared" si="16"/>
        <v>0</v>
      </c>
      <c r="BH142" s="193">
        <f t="shared" si="17"/>
        <v>0</v>
      </c>
      <c r="BI142" s="193">
        <f t="shared" si="18"/>
        <v>0</v>
      </c>
      <c r="BJ142" s="18" t="s">
        <v>81</v>
      </c>
      <c r="BK142" s="193">
        <f t="shared" si="19"/>
        <v>0</v>
      </c>
      <c r="BL142" s="18" t="s">
        <v>179</v>
      </c>
      <c r="BM142" s="192" t="s">
        <v>5152</v>
      </c>
    </row>
    <row r="143" spans="1:65" s="2" customFormat="1" ht="16.5" customHeight="1">
      <c r="A143" s="35"/>
      <c r="B143" s="36"/>
      <c r="C143" s="180" t="s">
        <v>73</v>
      </c>
      <c r="D143" s="180" t="s">
        <v>175</v>
      </c>
      <c r="E143" s="181" t="s">
        <v>5153</v>
      </c>
      <c r="F143" s="182" t="s">
        <v>5151</v>
      </c>
      <c r="G143" s="183" t="s">
        <v>3878</v>
      </c>
      <c r="H143" s="184">
        <v>3</v>
      </c>
      <c r="I143" s="185"/>
      <c r="J143" s="186">
        <f t="shared" si="1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1"/>
        <v>0</v>
      </c>
      <c r="Q143" s="190">
        <v>0</v>
      </c>
      <c r="R143" s="190">
        <f t="shared" si="12"/>
        <v>0</v>
      </c>
      <c r="S143" s="190">
        <v>0</v>
      </c>
      <c r="T143" s="191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81</v>
      </c>
      <c r="AY143" s="18" t="s">
        <v>174</v>
      </c>
      <c r="BE143" s="193">
        <f t="shared" si="14"/>
        <v>0</v>
      </c>
      <c r="BF143" s="193">
        <f t="shared" si="15"/>
        <v>0</v>
      </c>
      <c r="BG143" s="193">
        <f t="shared" si="16"/>
        <v>0</v>
      </c>
      <c r="BH143" s="193">
        <f t="shared" si="17"/>
        <v>0</v>
      </c>
      <c r="BI143" s="193">
        <f t="shared" si="18"/>
        <v>0</v>
      </c>
      <c r="BJ143" s="18" t="s">
        <v>81</v>
      </c>
      <c r="BK143" s="193">
        <f t="shared" si="19"/>
        <v>0</v>
      </c>
      <c r="BL143" s="18" t="s">
        <v>179</v>
      </c>
      <c r="BM143" s="192" t="s">
        <v>5154</v>
      </c>
    </row>
    <row r="144" spans="1:65" s="2" customFormat="1" ht="16.5" customHeight="1">
      <c r="A144" s="35"/>
      <c r="B144" s="36"/>
      <c r="C144" s="180" t="s">
        <v>73</v>
      </c>
      <c r="D144" s="180" t="s">
        <v>175</v>
      </c>
      <c r="E144" s="181" t="s">
        <v>5155</v>
      </c>
      <c r="F144" s="182" t="s">
        <v>5156</v>
      </c>
      <c r="G144" s="183" t="s">
        <v>5148</v>
      </c>
      <c r="H144" s="184">
        <v>2</v>
      </c>
      <c r="I144" s="185"/>
      <c r="J144" s="186">
        <f t="shared" si="1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1"/>
        <v>0</v>
      </c>
      <c r="Q144" s="190">
        <v>0</v>
      </c>
      <c r="R144" s="190">
        <f t="shared" si="12"/>
        <v>0</v>
      </c>
      <c r="S144" s="190">
        <v>0</v>
      </c>
      <c r="T144" s="191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81</v>
      </c>
      <c r="AY144" s="18" t="s">
        <v>174</v>
      </c>
      <c r="BE144" s="193">
        <f t="shared" si="14"/>
        <v>0</v>
      </c>
      <c r="BF144" s="193">
        <f t="shared" si="15"/>
        <v>0</v>
      </c>
      <c r="BG144" s="193">
        <f t="shared" si="16"/>
        <v>0</v>
      </c>
      <c r="BH144" s="193">
        <f t="shared" si="17"/>
        <v>0</v>
      </c>
      <c r="BI144" s="193">
        <f t="shared" si="18"/>
        <v>0</v>
      </c>
      <c r="BJ144" s="18" t="s">
        <v>81</v>
      </c>
      <c r="BK144" s="193">
        <f t="shared" si="19"/>
        <v>0</v>
      </c>
      <c r="BL144" s="18" t="s">
        <v>179</v>
      </c>
      <c r="BM144" s="192" t="s">
        <v>5157</v>
      </c>
    </row>
    <row r="145" spans="1:65" s="2" customFormat="1" ht="16.5" customHeight="1">
      <c r="A145" s="35"/>
      <c r="B145" s="36"/>
      <c r="C145" s="180" t="s">
        <v>73</v>
      </c>
      <c r="D145" s="180" t="s">
        <v>175</v>
      </c>
      <c r="E145" s="181" t="s">
        <v>5158</v>
      </c>
      <c r="F145" s="182" t="s">
        <v>5156</v>
      </c>
      <c r="G145" s="183" t="s">
        <v>5148</v>
      </c>
      <c r="H145" s="184">
        <v>20</v>
      </c>
      <c r="I145" s="185"/>
      <c r="J145" s="186">
        <f t="shared" si="1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1"/>
        <v>0</v>
      </c>
      <c r="Q145" s="190">
        <v>0</v>
      </c>
      <c r="R145" s="190">
        <f t="shared" si="12"/>
        <v>0</v>
      </c>
      <c r="S145" s="190">
        <v>0</v>
      </c>
      <c r="T145" s="191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81</v>
      </c>
      <c r="AY145" s="18" t="s">
        <v>174</v>
      </c>
      <c r="BE145" s="193">
        <f t="shared" si="14"/>
        <v>0</v>
      </c>
      <c r="BF145" s="193">
        <f t="shared" si="15"/>
        <v>0</v>
      </c>
      <c r="BG145" s="193">
        <f t="shared" si="16"/>
        <v>0</v>
      </c>
      <c r="BH145" s="193">
        <f t="shared" si="17"/>
        <v>0</v>
      </c>
      <c r="BI145" s="193">
        <f t="shared" si="18"/>
        <v>0</v>
      </c>
      <c r="BJ145" s="18" t="s">
        <v>81</v>
      </c>
      <c r="BK145" s="193">
        <f t="shared" si="19"/>
        <v>0</v>
      </c>
      <c r="BL145" s="18" t="s">
        <v>179</v>
      </c>
      <c r="BM145" s="192" t="s">
        <v>5159</v>
      </c>
    </row>
    <row r="146" spans="1:65" s="2" customFormat="1" ht="21.75" customHeight="1">
      <c r="A146" s="35"/>
      <c r="B146" s="36"/>
      <c r="C146" s="180" t="s">
        <v>73</v>
      </c>
      <c r="D146" s="180" t="s">
        <v>175</v>
      </c>
      <c r="E146" s="181" t="s">
        <v>5160</v>
      </c>
      <c r="F146" s="182" t="s">
        <v>5161</v>
      </c>
      <c r="G146" s="183" t="s">
        <v>230</v>
      </c>
      <c r="H146" s="184">
        <v>20</v>
      </c>
      <c r="I146" s="185"/>
      <c r="J146" s="186">
        <f t="shared" si="10"/>
        <v>0</v>
      </c>
      <c r="K146" s="187"/>
      <c r="L146" s="40"/>
      <c r="M146" s="188" t="s">
        <v>1</v>
      </c>
      <c r="N146" s="189" t="s">
        <v>38</v>
      </c>
      <c r="O146" s="72"/>
      <c r="P146" s="190">
        <f t="shared" si="11"/>
        <v>0</v>
      </c>
      <c r="Q146" s="190">
        <v>0</v>
      </c>
      <c r="R146" s="190">
        <f t="shared" si="12"/>
        <v>0</v>
      </c>
      <c r="S146" s="190">
        <v>0</v>
      </c>
      <c r="T146" s="191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179</v>
      </c>
      <c r="AT146" s="192" t="s">
        <v>175</v>
      </c>
      <c r="AU146" s="192" t="s">
        <v>81</v>
      </c>
      <c r="AY146" s="18" t="s">
        <v>174</v>
      </c>
      <c r="BE146" s="193">
        <f t="shared" si="14"/>
        <v>0</v>
      </c>
      <c r="BF146" s="193">
        <f t="shared" si="15"/>
        <v>0</v>
      </c>
      <c r="BG146" s="193">
        <f t="shared" si="16"/>
        <v>0</v>
      </c>
      <c r="BH146" s="193">
        <f t="shared" si="17"/>
        <v>0</v>
      </c>
      <c r="BI146" s="193">
        <f t="shared" si="18"/>
        <v>0</v>
      </c>
      <c r="BJ146" s="18" t="s">
        <v>81</v>
      </c>
      <c r="BK146" s="193">
        <f t="shared" si="19"/>
        <v>0</v>
      </c>
      <c r="BL146" s="18" t="s">
        <v>179</v>
      </c>
      <c r="BM146" s="192" t="s">
        <v>5162</v>
      </c>
    </row>
    <row r="147" spans="1:65" s="2" customFormat="1" ht="37.75" customHeight="1">
      <c r="A147" s="35"/>
      <c r="B147" s="36"/>
      <c r="C147" s="180" t="s">
        <v>73</v>
      </c>
      <c r="D147" s="180" t="s">
        <v>175</v>
      </c>
      <c r="E147" s="181" t="s">
        <v>5163</v>
      </c>
      <c r="F147" s="182" t="s">
        <v>5164</v>
      </c>
      <c r="G147" s="183" t="s">
        <v>230</v>
      </c>
      <c r="H147" s="184">
        <v>32</v>
      </c>
      <c r="I147" s="185"/>
      <c r="J147" s="186">
        <f t="shared" si="10"/>
        <v>0</v>
      </c>
      <c r="K147" s="187"/>
      <c r="L147" s="40"/>
      <c r="M147" s="188" t="s">
        <v>1</v>
      </c>
      <c r="N147" s="189" t="s">
        <v>38</v>
      </c>
      <c r="O147" s="72"/>
      <c r="P147" s="190">
        <f t="shared" si="11"/>
        <v>0</v>
      </c>
      <c r="Q147" s="190">
        <v>0</v>
      </c>
      <c r="R147" s="190">
        <f t="shared" si="12"/>
        <v>0</v>
      </c>
      <c r="S147" s="190">
        <v>0</v>
      </c>
      <c r="T147" s="191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179</v>
      </c>
      <c r="AT147" s="192" t="s">
        <v>175</v>
      </c>
      <c r="AU147" s="192" t="s">
        <v>81</v>
      </c>
      <c r="AY147" s="18" t="s">
        <v>174</v>
      </c>
      <c r="BE147" s="193">
        <f t="shared" si="14"/>
        <v>0</v>
      </c>
      <c r="BF147" s="193">
        <f t="shared" si="15"/>
        <v>0</v>
      </c>
      <c r="BG147" s="193">
        <f t="shared" si="16"/>
        <v>0</v>
      </c>
      <c r="BH147" s="193">
        <f t="shared" si="17"/>
        <v>0</v>
      </c>
      <c r="BI147" s="193">
        <f t="shared" si="18"/>
        <v>0</v>
      </c>
      <c r="BJ147" s="18" t="s">
        <v>81</v>
      </c>
      <c r="BK147" s="193">
        <f t="shared" si="19"/>
        <v>0</v>
      </c>
      <c r="BL147" s="18" t="s">
        <v>179</v>
      </c>
      <c r="BM147" s="192" t="s">
        <v>5165</v>
      </c>
    </row>
    <row r="148" spans="1:65" s="11" customFormat="1" ht="26" customHeight="1">
      <c r="B148" s="166"/>
      <c r="C148" s="167"/>
      <c r="D148" s="168" t="s">
        <v>72</v>
      </c>
      <c r="E148" s="169" t="s">
        <v>184</v>
      </c>
      <c r="F148" s="169" t="s">
        <v>5166</v>
      </c>
      <c r="G148" s="167"/>
      <c r="H148" s="167"/>
      <c r="I148" s="170"/>
      <c r="J148" s="171">
        <f>BK148</f>
        <v>0</v>
      </c>
      <c r="K148" s="167"/>
      <c r="L148" s="172"/>
      <c r="M148" s="173"/>
      <c r="N148" s="174"/>
      <c r="O148" s="174"/>
      <c r="P148" s="175">
        <f>SUM(P149:P154)</f>
        <v>0</v>
      </c>
      <c r="Q148" s="174"/>
      <c r="R148" s="175">
        <f>SUM(R149:R154)</f>
        <v>0</v>
      </c>
      <c r="S148" s="174"/>
      <c r="T148" s="176">
        <f>SUM(T149:T154)</f>
        <v>0</v>
      </c>
      <c r="AR148" s="177" t="s">
        <v>81</v>
      </c>
      <c r="AT148" s="178" t="s">
        <v>72</v>
      </c>
      <c r="AU148" s="178" t="s">
        <v>73</v>
      </c>
      <c r="AY148" s="177" t="s">
        <v>174</v>
      </c>
      <c r="BK148" s="179">
        <f>SUM(BK149:BK154)</f>
        <v>0</v>
      </c>
    </row>
    <row r="149" spans="1:65" s="2" customFormat="1" ht="16.5" customHeight="1">
      <c r="A149" s="35"/>
      <c r="B149" s="36"/>
      <c r="C149" s="180" t="s">
        <v>73</v>
      </c>
      <c r="D149" s="180" t="s">
        <v>175</v>
      </c>
      <c r="E149" s="181" t="s">
        <v>5167</v>
      </c>
      <c r="F149" s="182" t="s">
        <v>5168</v>
      </c>
      <c r="G149" s="183" t="s">
        <v>3878</v>
      </c>
      <c r="H149" s="184">
        <v>1</v>
      </c>
      <c r="I149" s="185"/>
      <c r="J149" s="186">
        <f t="shared" ref="J149:J154" si="20">ROUND(I149*H149,2)</f>
        <v>0</v>
      </c>
      <c r="K149" s="187"/>
      <c r="L149" s="40"/>
      <c r="M149" s="188" t="s">
        <v>1</v>
      </c>
      <c r="N149" s="189" t="s">
        <v>38</v>
      </c>
      <c r="O149" s="72"/>
      <c r="P149" s="190">
        <f t="shared" ref="P149:P154" si="21">O149*H149</f>
        <v>0</v>
      </c>
      <c r="Q149" s="190">
        <v>0</v>
      </c>
      <c r="R149" s="190">
        <f t="shared" ref="R149:R154" si="22">Q149*H149</f>
        <v>0</v>
      </c>
      <c r="S149" s="190">
        <v>0</v>
      </c>
      <c r="T149" s="191">
        <f t="shared" ref="T149:T154" si="23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179</v>
      </c>
      <c r="AT149" s="192" t="s">
        <v>175</v>
      </c>
      <c r="AU149" s="192" t="s">
        <v>81</v>
      </c>
      <c r="AY149" s="18" t="s">
        <v>174</v>
      </c>
      <c r="BE149" s="193">
        <f t="shared" ref="BE149:BE154" si="24">IF(N149="základní",J149,0)</f>
        <v>0</v>
      </c>
      <c r="BF149" s="193">
        <f t="shared" ref="BF149:BF154" si="25">IF(N149="snížená",J149,0)</f>
        <v>0</v>
      </c>
      <c r="BG149" s="193">
        <f t="shared" ref="BG149:BG154" si="26">IF(N149="zákl. přenesená",J149,0)</f>
        <v>0</v>
      </c>
      <c r="BH149" s="193">
        <f t="shared" ref="BH149:BH154" si="27">IF(N149="sníž. přenesená",J149,0)</f>
        <v>0</v>
      </c>
      <c r="BI149" s="193">
        <f t="shared" ref="BI149:BI154" si="28">IF(N149="nulová",J149,0)</f>
        <v>0</v>
      </c>
      <c r="BJ149" s="18" t="s">
        <v>81</v>
      </c>
      <c r="BK149" s="193">
        <f t="shared" ref="BK149:BK154" si="29">ROUND(I149*H149,2)</f>
        <v>0</v>
      </c>
      <c r="BL149" s="18" t="s">
        <v>179</v>
      </c>
      <c r="BM149" s="192" t="s">
        <v>5169</v>
      </c>
    </row>
    <row r="150" spans="1:65" s="2" customFormat="1" ht="33" customHeight="1">
      <c r="A150" s="35"/>
      <c r="B150" s="36"/>
      <c r="C150" s="180" t="s">
        <v>73</v>
      </c>
      <c r="D150" s="180" t="s">
        <v>175</v>
      </c>
      <c r="E150" s="181" t="s">
        <v>5170</v>
      </c>
      <c r="F150" s="182" t="s">
        <v>5147</v>
      </c>
      <c r="G150" s="183" t="s">
        <v>5148</v>
      </c>
      <c r="H150" s="184">
        <v>14</v>
      </c>
      <c r="I150" s="185"/>
      <c r="J150" s="186">
        <f t="shared" si="20"/>
        <v>0</v>
      </c>
      <c r="K150" s="187"/>
      <c r="L150" s="40"/>
      <c r="M150" s="188" t="s">
        <v>1</v>
      </c>
      <c r="N150" s="189" t="s">
        <v>38</v>
      </c>
      <c r="O150" s="72"/>
      <c r="P150" s="190">
        <f t="shared" si="21"/>
        <v>0</v>
      </c>
      <c r="Q150" s="190">
        <v>0</v>
      </c>
      <c r="R150" s="190">
        <f t="shared" si="22"/>
        <v>0</v>
      </c>
      <c r="S150" s="190">
        <v>0</v>
      </c>
      <c r="T150" s="191">
        <f t="shared" si="2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179</v>
      </c>
      <c r="AT150" s="192" t="s">
        <v>175</v>
      </c>
      <c r="AU150" s="192" t="s">
        <v>81</v>
      </c>
      <c r="AY150" s="18" t="s">
        <v>174</v>
      </c>
      <c r="BE150" s="193">
        <f t="shared" si="24"/>
        <v>0</v>
      </c>
      <c r="BF150" s="193">
        <f t="shared" si="25"/>
        <v>0</v>
      </c>
      <c r="BG150" s="193">
        <f t="shared" si="26"/>
        <v>0</v>
      </c>
      <c r="BH150" s="193">
        <f t="shared" si="27"/>
        <v>0</v>
      </c>
      <c r="BI150" s="193">
        <f t="shared" si="28"/>
        <v>0</v>
      </c>
      <c r="BJ150" s="18" t="s">
        <v>81</v>
      </c>
      <c r="BK150" s="193">
        <f t="shared" si="29"/>
        <v>0</v>
      </c>
      <c r="BL150" s="18" t="s">
        <v>179</v>
      </c>
      <c r="BM150" s="192" t="s">
        <v>5171</v>
      </c>
    </row>
    <row r="151" spans="1:65" s="2" customFormat="1" ht="16.5" customHeight="1">
      <c r="A151" s="35"/>
      <c r="B151" s="36"/>
      <c r="C151" s="180" t="s">
        <v>73</v>
      </c>
      <c r="D151" s="180" t="s">
        <v>175</v>
      </c>
      <c r="E151" s="181" t="s">
        <v>5153</v>
      </c>
      <c r="F151" s="182" t="s">
        <v>5151</v>
      </c>
      <c r="G151" s="183" t="s">
        <v>3878</v>
      </c>
      <c r="H151" s="184">
        <v>1</v>
      </c>
      <c r="I151" s="185"/>
      <c r="J151" s="186">
        <f t="shared" si="20"/>
        <v>0</v>
      </c>
      <c r="K151" s="187"/>
      <c r="L151" s="40"/>
      <c r="M151" s="188" t="s">
        <v>1</v>
      </c>
      <c r="N151" s="189" t="s">
        <v>38</v>
      </c>
      <c r="O151" s="72"/>
      <c r="P151" s="190">
        <f t="shared" si="21"/>
        <v>0</v>
      </c>
      <c r="Q151" s="190">
        <v>0</v>
      </c>
      <c r="R151" s="190">
        <f t="shared" si="22"/>
        <v>0</v>
      </c>
      <c r="S151" s="190">
        <v>0</v>
      </c>
      <c r="T151" s="191">
        <f t="shared" si="2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179</v>
      </c>
      <c r="AT151" s="192" t="s">
        <v>175</v>
      </c>
      <c r="AU151" s="192" t="s">
        <v>81</v>
      </c>
      <c r="AY151" s="18" t="s">
        <v>174</v>
      </c>
      <c r="BE151" s="193">
        <f t="shared" si="24"/>
        <v>0</v>
      </c>
      <c r="BF151" s="193">
        <f t="shared" si="25"/>
        <v>0</v>
      </c>
      <c r="BG151" s="193">
        <f t="shared" si="26"/>
        <v>0</v>
      </c>
      <c r="BH151" s="193">
        <f t="shared" si="27"/>
        <v>0</v>
      </c>
      <c r="BI151" s="193">
        <f t="shared" si="28"/>
        <v>0</v>
      </c>
      <c r="BJ151" s="18" t="s">
        <v>81</v>
      </c>
      <c r="BK151" s="193">
        <f t="shared" si="29"/>
        <v>0</v>
      </c>
      <c r="BL151" s="18" t="s">
        <v>179</v>
      </c>
      <c r="BM151" s="192" t="s">
        <v>5172</v>
      </c>
    </row>
    <row r="152" spans="1:65" s="2" customFormat="1" ht="16.5" customHeight="1">
      <c r="A152" s="35"/>
      <c r="B152" s="36"/>
      <c r="C152" s="180" t="s">
        <v>73</v>
      </c>
      <c r="D152" s="180" t="s">
        <v>175</v>
      </c>
      <c r="E152" s="181" t="s">
        <v>5173</v>
      </c>
      <c r="F152" s="182" t="s">
        <v>5156</v>
      </c>
      <c r="G152" s="183" t="s">
        <v>5148</v>
      </c>
      <c r="H152" s="184">
        <v>1</v>
      </c>
      <c r="I152" s="185"/>
      <c r="J152" s="186">
        <f t="shared" si="20"/>
        <v>0</v>
      </c>
      <c r="K152" s="187"/>
      <c r="L152" s="40"/>
      <c r="M152" s="188" t="s">
        <v>1</v>
      </c>
      <c r="N152" s="189" t="s">
        <v>38</v>
      </c>
      <c r="O152" s="72"/>
      <c r="P152" s="190">
        <f t="shared" si="21"/>
        <v>0</v>
      </c>
      <c r="Q152" s="190">
        <v>0</v>
      </c>
      <c r="R152" s="190">
        <f t="shared" si="22"/>
        <v>0</v>
      </c>
      <c r="S152" s="190">
        <v>0</v>
      </c>
      <c r="T152" s="191">
        <f t="shared" si="2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179</v>
      </c>
      <c r="AT152" s="192" t="s">
        <v>175</v>
      </c>
      <c r="AU152" s="192" t="s">
        <v>81</v>
      </c>
      <c r="AY152" s="18" t="s">
        <v>174</v>
      </c>
      <c r="BE152" s="193">
        <f t="shared" si="24"/>
        <v>0</v>
      </c>
      <c r="BF152" s="193">
        <f t="shared" si="25"/>
        <v>0</v>
      </c>
      <c r="BG152" s="193">
        <f t="shared" si="26"/>
        <v>0</v>
      </c>
      <c r="BH152" s="193">
        <f t="shared" si="27"/>
        <v>0</v>
      </c>
      <c r="BI152" s="193">
        <f t="shared" si="28"/>
        <v>0</v>
      </c>
      <c r="BJ152" s="18" t="s">
        <v>81</v>
      </c>
      <c r="BK152" s="193">
        <f t="shared" si="29"/>
        <v>0</v>
      </c>
      <c r="BL152" s="18" t="s">
        <v>179</v>
      </c>
      <c r="BM152" s="192" t="s">
        <v>5174</v>
      </c>
    </row>
    <row r="153" spans="1:65" s="2" customFormat="1" ht="21.75" customHeight="1">
      <c r="A153" s="35"/>
      <c r="B153" s="36"/>
      <c r="C153" s="180" t="s">
        <v>73</v>
      </c>
      <c r="D153" s="180" t="s">
        <v>175</v>
      </c>
      <c r="E153" s="181" t="s">
        <v>5160</v>
      </c>
      <c r="F153" s="182" t="s">
        <v>5161</v>
      </c>
      <c r="G153" s="183" t="s">
        <v>230</v>
      </c>
      <c r="H153" s="184">
        <v>1</v>
      </c>
      <c r="I153" s="185"/>
      <c r="J153" s="186">
        <f t="shared" si="20"/>
        <v>0</v>
      </c>
      <c r="K153" s="187"/>
      <c r="L153" s="40"/>
      <c r="M153" s="188" t="s">
        <v>1</v>
      </c>
      <c r="N153" s="189" t="s">
        <v>38</v>
      </c>
      <c r="O153" s="72"/>
      <c r="P153" s="190">
        <f t="shared" si="21"/>
        <v>0</v>
      </c>
      <c r="Q153" s="190">
        <v>0</v>
      </c>
      <c r="R153" s="190">
        <f t="shared" si="22"/>
        <v>0</v>
      </c>
      <c r="S153" s="190">
        <v>0</v>
      </c>
      <c r="T153" s="191">
        <f t="shared" si="2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179</v>
      </c>
      <c r="AT153" s="192" t="s">
        <v>175</v>
      </c>
      <c r="AU153" s="192" t="s">
        <v>81</v>
      </c>
      <c r="AY153" s="18" t="s">
        <v>174</v>
      </c>
      <c r="BE153" s="193">
        <f t="shared" si="24"/>
        <v>0</v>
      </c>
      <c r="BF153" s="193">
        <f t="shared" si="25"/>
        <v>0</v>
      </c>
      <c r="BG153" s="193">
        <f t="shared" si="26"/>
        <v>0</v>
      </c>
      <c r="BH153" s="193">
        <f t="shared" si="27"/>
        <v>0</v>
      </c>
      <c r="BI153" s="193">
        <f t="shared" si="28"/>
        <v>0</v>
      </c>
      <c r="BJ153" s="18" t="s">
        <v>81</v>
      </c>
      <c r="BK153" s="193">
        <f t="shared" si="29"/>
        <v>0</v>
      </c>
      <c r="BL153" s="18" t="s">
        <v>179</v>
      </c>
      <c r="BM153" s="192" t="s">
        <v>5175</v>
      </c>
    </row>
    <row r="154" spans="1:65" s="2" customFormat="1" ht="37.75" customHeight="1">
      <c r="A154" s="35"/>
      <c r="B154" s="36"/>
      <c r="C154" s="180" t="s">
        <v>73</v>
      </c>
      <c r="D154" s="180" t="s">
        <v>175</v>
      </c>
      <c r="E154" s="181" t="s">
        <v>5163</v>
      </c>
      <c r="F154" s="182" t="s">
        <v>5164</v>
      </c>
      <c r="G154" s="183" t="s">
        <v>230</v>
      </c>
      <c r="H154" s="184">
        <v>8</v>
      </c>
      <c r="I154" s="185"/>
      <c r="J154" s="186">
        <f t="shared" si="20"/>
        <v>0</v>
      </c>
      <c r="K154" s="187"/>
      <c r="L154" s="40"/>
      <c r="M154" s="188" t="s">
        <v>1</v>
      </c>
      <c r="N154" s="189" t="s">
        <v>38</v>
      </c>
      <c r="O154" s="72"/>
      <c r="P154" s="190">
        <f t="shared" si="21"/>
        <v>0</v>
      </c>
      <c r="Q154" s="190">
        <v>0</v>
      </c>
      <c r="R154" s="190">
        <f t="shared" si="22"/>
        <v>0</v>
      </c>
      <c r="S154" s="190">
        <v>0</v>
      </c>
      <c r="T154" s="191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179</v>
      </c>
      <c r="AT154" s="192" t="s">
        <v>175</v>
      </c>
      <c r="AU154" s="192" t="s">
        <v>81</v>
      </c>
      <c r="AY154" s="18" t="s">
        <v>174</v>
      </c>
      <c r="BE154" s="193">
        <f t="shared" si="24"/>
        <v>0</v>
      </c>
      <c r="BF154" s="193">
        <f t="shared" si="25"/>
        <v>0</v>
      </c>
      <c r="BG154" s="193">
        <f t="shared" si="26"/>
        <v>0</v>
      </c>
      <c r="BH154" s="193">
        <f t="shared" si="27"/>
        <v>0</v>
      </c>
      <c r="BI154" s="193">
        <f t="shared" si="28"/>
        <v>0</v>
      </c>
      <c r="BJ154" s="18" t="s">
        <v>81</v>
      </c>
      <c r="BK154" s="193">
        <f t="shared" si="29"/>
        <v>0</v>
      </c>
      <c r="BL154" s="18" t="s">
        <v>179</v>
      </c>
      <c r="BM154" s="192" t="s">
        <v>5176</v>
      </c>
    </row>
    <row r="155" spans="1:65" s="11" customFormat="1" ht="26" customHeight="1">
      <c r="B155" s="166"/>
      <c r="C155" s="167"/>
      <c r="D155" s="168" t="s">
        <v>72</v>
      </c>
      <c r="E155" s="169" t="s">
        <v>264</v>
      </c>
      <c r="F155" s="169" t="s">
        <v>5177</v>
      </c>
      <c r="G155" s="167"/>
      <c r="H155" s="167"/>
      <c r="I155" s="170"/>
      <c r="J155" s="171">
        <f>BK155</f>
        <v>0</v>
      </c>
      <c r="K155" s="167"/>
      <c r="L155" s="172"/>
      <c r="M155" s="173"/>
      <c r="N155" s="174"/>
      <c r="O155" s="174"/>
      <c r="P155" s="175">
        <f>SUM(P156:P159)</f>
        <v>0</v>
      </c>
      <c r="Q155" s="174"/>
      <c r="R155" s="175">
        <f>SUM(R156:R159)</f>
        <v>0</v>
      </c>
      <c r="S155" s="174"/>
      <c r="T155" s="176">
        <f>SUM(T156:T159)</f>
        <v>0</v>
      </c>
      <c r="AR155" s="177" t="s">
        <v>81</v>
      </c>
      <c r="AT155" s="178" t="s">
        <v>72</v>
      </c>
      <c r="AU155" s="178" t="s">
        <v>73</v>
      </c>
      <c r="AY155" s="177" t="s">
        <v>174</v>
      </c>
      <c r="BK155" s="179">
        <f>SUM(BK156:BK159)</f>
        <v>0</v>
      </c>
    </row>
    <row r="156" spans="1:65" s="2" customFormat="1" ht="21.75" customHeight="1">
      <c r="A156" s="35"/>
      <c r="B156" s="36"/>
      <c r="C156" s="180" t="s">
        <v>73</v>
      </c>
      <c r="D156" s="180" t="s">
        <v>175</v>
      </c>
      <c r="E156" s="181" t="s">
        <v>5178</v>
      </c>
      <c r="F156" s="182" t="s">
        <v>5179</v>
      </c>
      <c r="G156" s="183" t="s">
        <v>3878</v>
      </c>
      <c r="H156" s="184">
        <v>1</v>
      </c>
      <c r="I156" s="185"/>
      <c r="J156" s="186">
        <f>ROUND(I156*H156,2)</f>
        <v>0</v>
      </c>
      <c r="K156" s="187"/>
      <c r="L156" s="40"/>
      <c r="M156" s="188" t="s">
        <v>1</v>
      </c>
      <c r="N156" s="189" t="s">
        <v>38</v>
      </c>
      <c r="O156" s="72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2" t="s">
        <v>179</v>
      </c>
      <c r="AT156" s="192" t="s">
        <v>175</v>
      </c>
      <c r="AU156" s="192" t="s">
        <v>81</v>
      </c>
      <c r="AY156" s="18" t="s">
        <v>174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18" t="s">
        <v>81</v>
      </c>
      <c r="BK156" s="193">
        <f>ROUND(I156*H156,2)</f>
        <v>0</v>
      </c>
      <c r="BL156" s="18" t="s">
        <v>179</v>
      </c>
      <c r="BM156" s="192" t="s">
        <v>5180</v>
      </c>
    </row>
    <row r="157" spans="1:65" s="2" customFormat="1" ht="24.25" customHeight="1">
      <c r="A157" s="35"/>
      <c r="B157" s="36"/>
      <c r="C157" s="180" t="s">
        <v>73</v>
      </c>
      <c r="D157" s="180" t="s">
        <v>175</v>
      </c>
      <c r="E157" s="181" t="s">
        <v>5181</v>
      </c>
      <c r="F157" s="182" t="s">
        <v>5182</v>
      </c>
      <c r="G157" s="183" t="s">
        <v>230</v>
      </c>
      <c r="H157" s="184">
        <v>22</v>
      </c>
      <c r="I157" s="185"/>
      <c r="J157" s="186">
        <f>ROUND(I157*H157,2)</f>
        <v>0</v>
      </c>
      <c r="K157" s="187"/>
      <c r="L157" s="40"/>
      <c r="M157" s="188" t="s">
        <v>1</v>
      </c>
      <c r="N157" s="189" t="s">
        <v>38</v>
      </c>
      <c r="O157" s="72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2" t="s">
        <v>179</v>
      </c>
      <c r="AT157" s="192" t="s">
        <v>175</v>
      </c>
      <c r="AU157" s="192" t="s">
        <v>81</v>
      </c>
      <c r="AY157" s="18" t="s">
        <v>174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8" t="s">
        <v>81</v>
      </c>
      <c r="BK157" s="193">
        <f>ROUND(I157*H157,2)</f>
        <v>0</v>
      </c>
      <c r="BL157" s="18" t="s">
        <v>179</v>
      </c>
      <c r="BM157" s="192" t="s">
        <v>5183</v>
      </c>
    </row>
    <row r="158" spans="1:65" s="2" customFormat="1" ht="21.75" customHeight="1">
      <c r="A158" s="35"/>
      <c r="B158" s="36"/>
      <c r="C158" s="180" t="s">
        <v>73</v>
      </c>
      <c r="D158" s="180" t="s">
        <v>175</v>
      </c>
      <c r="E158" s="181" t="s">
        <v>5160</v>
      </c>
      <c r="F158" s="182" t="s">
        <v>5161</v>
      </c>
      <c r="G158" s="183" t="s">
        <v>230</v>
      </c>
      <c r="H158" s="184">
        <v>2</v>
      </c>
      <c r="I158" s="185"/>
      <c r="J158" s="186">
        <f>ROUND(I158*H158,2)</f>
        <v>0</v>
      </c>
      <c r="K158" s="187"/>
      <c r="L158" s="40"/>
      <c r="M158" s="188" t="s">
        <v>1</v>
      </c>
      <c r="N158" s="189" t="s">
        <v>38</v>
      </c>
      <c r="O158" s="72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2" t="s">
        <v>179</v>
      </c>
      <c r="AT158" s="192" t="s">
        <v>175</v>
      </c>
      <c r="AU158" s="192" t="s">
        <v>81</v>
      </c>
      <c r="AY158" s="18" t="s">
        <v>174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18" t="s">
        <v>81</v>
      </c>
      <c r="BK158" s="193">
        <f>ROUND(I158*H158,2)</f>
        <v>0</v>
      </c>
      <c r="BL158" s="18" t="s">
        <v>179</v>
      </c>
      <c r="BM158" s="192" t="s">
        <v>5184</v>
      </c>
    </row>
    <row r="159" spans="1:65" s="2" customFormat="1" ht="37.75" customHeight="1">
      <c r="A159" s="35"/>
      <c r="B159" s="36"/>
      <c r="C159" s="180" t="s">
        <v>73</v>
      </c>
      <c r="D159" s="180" t="s">
        <v>175</v>
      </c>
      <c r="E159" s="181" t="s">
        <v>5185</v>
      </c>
      <c r="F159" s="182" t="s">
        <v>5186</v>
      </c>
      <c r="G159" s="183" t="s">
        <v>230</v>
      </c>
      <c r="H159" s="184">
        <v>26</v>
      </c>
      <c r="I159" s="185"/>
      <c r="J159" s="186">
        <f>ROUND(I159*H159,2)</f>
        <v>0</v>
      </c>
      <c r="K159" s="187"/>
      <c r="L159" s="40"/>
      <c r="M159" s="188" t="s">
        <v>1</v>
      </c>
      <c r="N159" s="189" t="s">
        <v>38</v>
      </c>
      <c r="O159" s="72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2" t="s">
        <v>179</v>
      </c>
      <c r="AT159" s="192" t="s">
        <v>175</v>
      </c>
      <c r="AU159" s="192" t="s">
        <v>81</v>
      </c>
      <c r="AY159" s="18" t="s">
        <v>174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18" t="s">
        <v>81</v>
      </c>
      <c r="BK159" s="193">
        <f>ROUND(I159*H159,2)</f>
        <v>0</v>
      </c>
      <c r="BL159" s="18" t="s">
        <v>179</v>
      </c>
      <c r="BM159" s="192" t="s">
        <v>5187</v>
      </c>
    </row>
    <row r="160" spans="1:65" s="11" customFormat="1" ht="26" customHeight="1">
      <c r="B160" s="166"/>
      <c r="C160" s="167"/>
      <c r="D160" s="168" t="s">
        <v>72</v>
      </c>
      <c r="E160" s="169" t="s">
        <v>270</v>
      </c>
      <c r="F160" s="169" t="s">
        <v>5057</v>
      </c>
      <c r="G160" s="167"/>
      <c r="H160" s="167"/>
      <c r="I160" s="170"/>
      <c r="J160" s="171">
        <f>BK160</f>
        <v>0</v>
      </c>
      <c r="K160" s="167"/>
      <c r="L160" s="172"/>
      <c r="M160" s="173"/>
      <c r="N160" s="174"/>
      <c r="O160" s="174"/>
      <c r="P160" s="175">
        <f>SUM(P161:P167)</f>
        <v>0</v>
      </c>
      <c r="Q160" s="174"/>
      <c r="R160" s="175">
        <f>SUM(R161:R167)</f>
        <v>0</v>
      </c>
      <c r="S160" s="174"/>
      <c r="T160" s="176">
        <f>SUM(T161:T167)</f>
        <v>0</v>
      </c>
      <c r="AR160" s="177" t="s">
        <v>81</v>
      </c>
      <c r="AT160" s="178" t="s">
        <v>72</v>
      </c>
      <c r="AU160" s="178" t="s">
        <v>73</v>
      </c>
      <c r="AY160" s="177" t="s">
        <v>174</v>
      </c>
      <c r="BK160" s="179">
        <f>SUM(BK161:BK167)</f>
        <v>0</v>
      </c>
    </row>
    <row r="161" spans="1:65" s="2" customFormat="1" ht="16.5" customHeight="1">
      <c r="A161" s="35"/>
      <c r="B161" s="36"/>
      <c r="C161" s="180" t="s">
        <v>73</v>
      </c>
      <c r="D161" s="180" t="s">
        <v>175</v>
      </c>
      <c r="E161" s="181" t="s">
        <v>5188</v>
      </c>
      <c r="F161" s="182" t="s">
        <v>5189</v>
      </c>
      <c r="G161" s="183" t="s">
        <v>705</v>
      </c>
      <c r="H161" s="249"/>
      <c r="I161" s="185"/>
      <c r="J161" s="186">
        <f t="shared" ref="J161:J167" si="30">ROUND(I161*H161,2)</f>
        <v>0</v>
      </c>
      <c r="K161" s="187"/>
      <c r="L161" s="40"/>
      <c r="M161" s="188" t="s">
        <v>1</v>
      </c>
      <c r="N161" s="189" t="s">
        <v>38</v>
      </c>
      <c r="O161" s="72"/>
      <c r="P161" s="190">
        <f t="shared" ref="P161:P167" si="31">O161*H161</f>
        <v>0</v>
      </c>
      <c r="Q161" s="190">
        <v>0</v>
      </c>
      <c r="R161" s="190">
        <f t="shared" ref="R161:R167" si="32">Q161*H161</f>
        <v>0</v>
      </c>
      <c r="S161" s="190">
        <v>0</v>
      </c>
      <c r="T161" s="191">
        <f t="shared" ref="T161:T167" si="33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2" t="s">
        <v>179</v>
      </c>
      <c r="AT161" s="192" t="s">
        <v>175</v>
      </c>
      <c r="AU161" s="192" t="s">
        <v>81</v>
      </c>
      <c r="AY161" s="18" t="s">
        <v>174</v>
      </c>
      <c r="BE161" s="193">
        <f t="shared" ref="BE161:BE167" si="34">IF(N161="základní",J161,0)</f>
        <v>0</v>
      </c>
      <c r="BF161" s="193">
        <f t="shared" ref="BF161:BF167" si="35">IF(N161="snížená",J161,0)</f>
        <v>0</v>
      </c>
      <c r="BG161" s="193">
        <f t="shared" ref="BG161:BG167" si="36">IF(N161="zákl. přenesená",J161,0)</f>
        <v>0</v>
      </c>
      <c r="BH161" s="193">
        <f t="shared" ref="BH161:BH167" si="37">IF(N161="sníž. přenesená",J161,0)</f>
        <v>0</v>
      </c>
      <c r="BI161" s="193">
        <f t="shared" ref="BI161:BI167" si="38">IF(N161="nulová",J161,0)</f>
        <v>0</v>
      </c>
      <c r="BJ161" s="18" t="s">
        <v>81</v>
      </c>
      <c r="BK161" s="193">
        <f t="shared" ref="BK161:BK167" si="39">ROUND(I161*H161,2)</f>
        <v>0</v>
      </c>
      <c r="BL161" s="18" t="s">
        <v>179</v>
      </c>
      <c r="BM161" s="192" t="s">
        <v>5190</v>
      </c>
    </row>
    <row r="162" spans="1:65" s="2" customFormat="1" ht="16.5" customHeight="1">
      <c r="A162" s="35"/>
      <c r="B162" s="36"/>
      <c r="C162" s="180" t="s">
        <v>73</v>
      </c>
      <c r="D162" s="180" t="s">
        <v>175</v>
      </c>
      <c r="E162" s="181" t="s">
        <v>5191</v>
      </c>
      <c r="F162" s="182" t="s">
        <v>5192</v>
      </c>
      <c r="G162" s="183" t="s">
        <v>705</v>
      </c>
      <c r="H162" s="249"/>
      <c r="I162" s="185"/>
      <c r="J162" s="186">
        <f t="shared" si="30"/>
        <v>0</v>
      </c>
      <c r="K162" s="187"/>
      <c r="L162" s="40"/>
      <c r="M162" s="188" t="s">
        <v>1</v>
      </c>
      <c r="N162" s="189" t="s">
        <v>38</v>
      </c>
      <c r="O162" s="72"/>
      <c r="P162" s="190">
        <f t="shared" si="31"/>
        <v>0</v>
      </c>
      <c r="Q162" s="190">
        <v>0</v>
      </c>
      <c r="R162" s="190">
        <f t="shared" si="32"/>
        <v>0</v>
      </c>
      <c r="S162" s="190">
        <v>0</v>
      </c>
      <c r="T162" s="191">
        <f t="shared" si="3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2" t="s">
        <v>179</v>
      </c>
      <c r="AT162" s="192" t="s">
        <v>175</v>
      </c>
      <c r="AU162" s="192" t="s">
        <v>81</v>
      </c>
      <c r="AY162" s="18" t="s">
        <v>174</v>
      </c>
      <c r="BE162" s="193">
        <f t="shared" si="34"/>
        <v>0</v>
      </c>
      <c r="BF162" s="193">
        <f t="shared" si="35"/>
        <v>0</v>
      </c>
      <c r="BG162" s="193">
        <f t="shared" si="36"/>
        <v>0</v>
      </c>
      <c r="BH162" s="193">
        <f t="shared" si="37"/>
        <v>0</v>
      </c>
      <c r="BI162" s="193">
        <f t="shared" si="38"/>
        <v>0</v>
      </c>
      <c r="BJ162" s="18" t="s">
        <v>81</v>
      </c>
      <c r="BK162" s="193">
        <f t="shared" si="39"/>
        <v>0</v>
      </c>
      <c r="BL162" s="18" t="s">
        <v>179</v>
      </c>
      <c r="BM162" s="192" t="s">
        <v>5193</v>
      </c>
    </row>
    <row r="163" spans="1:65" s="2" customFormat="1" ht="16.5" customHeight="1">
      <c r="A163" s="35"/>
      <c r="B163" s="36"/>
      <c r="C163" s="180" t="s">
        <v>73</v>
      </c>
      <c r="D163" s="180" t="s">
        <v>175</v>
      </c>
      <c r="E163" s="181" t="s">
        <v>5194</v>
      </c>
      <c r="F163" s="182" t="s">
        <v>5195</v>
      </c>
      <c r="G163" s="183" t="s">
        <v>705</v>
      </c>
      <c r="H163" s="249"/>
      <c r="I163" s="185"/>
      <c r="J163" s="186">
        <f t="shared" si="30"/>
        <v>0</v>
      </c>
      <c r="K163" s="187"/>
      <c r="L163" s="40"/>
      <c r="M163" s="188" t="s">
        <v>1</v>
      </c>
      <c r="N163" s="189" t="s">
        <v>38</v>
      </c>
      <c r="O163" s="72"/>
      <c r="P163" s="190">
        <f t="shared" si="31"/>
        <v>0</v>
      </c>
      <c r="Q163" s="190">
        <v>0</v>
      </c>
      <c r="R163" s="190">
        <f t="shared" si="32"/>
        <v>0</v>
      </c>
      <c r="S163" s="190">
        <v>0</v>
      </c>
      <c r="T163" s="191">
        <f t="shared" si="3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81</v>
      </c>
      <c r="AY163" s="18" t="s">
        <v>174</v>
      </c>
      <c r="BE163" s="193">
        <f t="shared" si="34"/>
        <v>0</v>
      </c>
      <c r="BF163" s="193">
        <f t="shared" si="35"/>
        <v>0</v>
      </c>
      <c r="BG163" s="193">
        <f t="shared" si="36"/>
        <v>0</v>
      </c>
      <c r="BH163" s="193">
        <f t="shared" si="37"/>
        <v>0</v>
      </c>
      <c r="BI163" s="193">
        <f t="shared" si="38"/>
        <v>0</v>
      </c>
      <c r="BJ163" s="18" t="s">
        <v>81</v>
      </c>
      <c r="BK163" s="193">
        <f t="shared" si="39"/>
        <v>0</v>
      </c>
      <c r="BL163" s="18" t="s">
        <v>179</v>
      </c>
      <c r="BM163" s="192" t="s">
        <v>5196</v>
      </c>
    </row>
    <row r="164" spans="1:65" s="2" customFormat="1" ht="16.5" customHeight="1">
      <c r="A164" s="35"/>
      <c r="B164" s="36"/>
      <c r="C164" s="180" t="s">
        <v>73</v>
      </c>
      <c r="D164" s="180" t="s">
        <v>175</v>
      </c>
      <c r="E164" s="181" t="s">
        <v>5197</v>
      </c>
      <c r="F164" s="182" t="s">
        <v>5198</v>
      </c>
      <c r="G164" s="183" t="s">
        <v>705</v>
      </c>
      <c r="H164" s="249"/>
      <c r="I164" s="185"/>
      <c r="J164" s="186">
        <f t="shared" si="30"/>
        <v>0</v>
      </c>
      <c r="K164" s="187"/>
      <c r="L164" s="40"/>
      <c r="M164" s="188" t="s">
        <v>1</v>
      </c>
      <c r="N164" s="189" t="s">
        <v>38</v>
      </c>
      <c r="O164" s="72"/>
      <c r="P164" s="190">
        <f t="shared" si="31"/>
        <v>0</v>
      </c>
      <c r="Q164" s="190">
        <v>0</v>
      </c>
      <c r="R164" s="190">
        <f t="shared" si="32"/>
        <v>0</v>
      </c>
      <c r="S164" s="190">
        <v>0</v>
      </c>
      <c r="T164" s="191">
        <f t="shared" si="3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2" t="s">
        <v>179</v>
      </c>
      <c r="AT164" s="192" t="s">
        <v>175</v>
      </c>
      <c r="AU164" s="192" t="s">
        <v>81</v>
      </c>
      <c r="AY164" s="18" t="s">
        <v>174</v>
      </c>
      <c r="BE164" s="193">
        <f t="shared" si="34"/>
        <v>0</v>
      </c>
      <c r="BF164" s="193">
        <f t="shared" si="35"/>
        <v>0</v>
      </c>
      <c r="BG164" s="193">
        <f t="shared" si="36"/>
        <v>0</v>
      </c>
      <c r="BH164" s="193">
        <f t="shared" si="37"/>
        <v>0</v>
      </c>
      <c r="BI164" s="193">
        <f t="shared" si="38"/>
        <v>0</v>
      </c>
      <c r="BJ164" s="18" t="s">
        <v>81</v>
      </c>
      <c r="BK164" s="193">
        <f t="shared" si="39"/>
        <v>0</v>
      </c>
      <c r="BL164" s="18" t="s">
        <v>179</v>
      </c>
      <c r="BM164" s="192" t="s">
        <v>5199</v>
      </c>
    </row>
    <row r="165" spans="1:65" s="2" customFormat="1" ht="33" customHeight="1">
      <c r="A165" s="35"/>
      <c r="B165" s="36"/>
      <c r="C165" s="180" t="s">
        <v>73</v>
      </c>
      <c r="D165" s="180" t="s">
        <v>175</v>
      </c>
      <c r="E165" s="181" t="s">
        <v>5200</v>
      </c>
      <c r="F165" s="182" t="s">
        <v>5201</v>
      </c>
      <c r="G165" s="183" t="s">
        <v>705</v>
      </c>
      <c r="H165" s="249"/>
      <c r="I165" s="185"/>
      <c r="J165" s="186">
        <f t="shared" si="30"/>
        <v>0</v>
      </c>
      <c r="K165" s="187"/>
      <c r="L165" s="40"/>
      <c r="M165" s="188" t="s">
        <v>1</v>
      </c>
      <c r="N165" s="189" t="s">
        <v>38</v>
      </c>
      <c r="O165" s="72"/>
      <c r="P165" s="190">
        <f t="shared" si="31"/>
        <v>0</v>
      </c>
      <c r="Q165" s="190">
        <v>0</v>
      </c>
      <c r="R165" s="190">
        <f t="shared" si="32"/>
        <v>0</v>
      </c>
      <c r="S165" s="190">
        <v>0</v>
      </c>
      <c r="T165" s="191">
        <f t="shared" si="3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2" t="s">
        <v>179</v>
      </c>
      <c r="AT165" s="192" t="s">
        <v>175</v>
      </c>
      <c r="AU165" s="192" t="s">
        <v>81</v>
      </c>
      <c r="AY165" s="18" t="s">
        <v>174</v>
      </c>
      <c r="BE165" s="193">
        <f t="shared" si="34"/>
        <v>0</v>
      </c>
      <c r="BF165" s="193">
        <f t="shared" si="35"/>
        <v>0</v>
      </c>
      <c r="BG165" s="193">
        <f t="shared" si="36"/>
        <v>0</v>
      </c>
      <c r="BH165" s="193">
        <f t="shared" si="37"/>
        <v>0</v>
      </c>
      <c r="BI165" s="193">
        <f t="shared" si="38"/>
        <v>0</v>
      </c>
      <c r="BJ165" s="18" t="s">
        <v>81</v>
      </c>
      <c r="BK165" s="193">
        <f t="shared" si="39"/>
        <v>0</v>
      </c>
      <c r="BL165" s="18" t="s">
        <v>179</v>
      </c>
      <c r="BM165" s="192" t="s">
        <v>5202</v>
      </c>
    </row>
    <row r="166" spans="1:65" s="2" customFormat="1" ht="24.25" customHeight="1">
      <c r="A166" s="35"/>
      <c r="B166" s="36"/>
      <c r="C166" s="180" t="s">
        <v>73</v>
      </c>
      <c r="D166" s="180" t="s">
        <v>175</v>
      </c>
      <c r="E166" s="181" t="s">
        <v>5203</v>
      </c>
      <c r="F166" s="182" t="s">
        <v>5204</v>
      </c>
      <c r="G166" s="183" t="s">
        <v>705</v>
      </c>
      <c r="H166" s="249"/>
      <c r="I166" s="185"/>
      <c r="J166" s="186">
        <f t="shared" si="30"/>
        <v>0</v>
      </c>
      <c r="K166" s="187"/>
      <c r="L166" s="40"/>
      <c r="M166" s="188" t="s">
        <v>1</v>
      </c>
      <c r="N166" s="189" t="s">
        <v>38</v>
      </c>
      <c r="O166" s="72"/>
      <c r="P166" s="190">
        <f t="shared" si="31"/>
        <v>0</v>
      </c>
      <c r="Q166" s="190">
        <v>0</v>
      </c>
      <c r="R166" s="190">
        <f t="shared" si="32"/>
        <v>0</v>
      </c>
      <c r="S166" s="190">
        <v>0</v>
      </c>
      <c r="T166" s="191">
        <f t="shared" si="3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2" t="s">
        <v>179</v>
      </c>
      <c r="AT166" s="192" t="s">
        <v>175</v>
      </c>
      <c r="AU166" s="192" t="s">
        <v>81</v>
      </c>
      <c r="AY166" s="18" t="s">
        <v>174</v>
      </c>
      <c r="BE166" s="193">
        <f t="shared" si="34"/>
        <v>0</v>
      </c>
      <c r="BF166" s="193">
        <f t="shared" si="35"/>
        <v>0</v>
      </c>
      <c r="BG166" s="193">
        <f t="shared" si="36"/>
        <v>0</v>
      </c>
      <c r="BH166" s="193">
        <f t="shared" si="37"/>
        <v>0</v>
      </c>
      <c r="BI166" s="193">
        <f t="shared" si="38"/>
        <v>0</v>
      </c>
      <c r="BJ166" s="18" t="s">
        <v>81</v>
      </c>
      <c r="BK166" s="193">
        <f t="shared" si="39"/>
        <v>0</v>
      </c>
      <c r="BL166" s="18" t="s">
        <v>179</v>
      </c>
      <c r="BM166" s="192" t="s">
        <v>5205</v>
      </c>
    </row>
    <row r="167" spans="1:65" s="2" customFormat="1" ht="24.25" customHeight="1">
      <c r="A167" s="35"/>
      <c r="B167" s="36"/>
      <c r="C167" s="180" t="s">
        <v>73</v>
      </c>
      <c r="D167" s="180" t="s">
        <v>175</v>
      </c>
      <c r="E167" s="181" t="s">
        <v>5206</v>
      </c>
      <c r="F167" s="182" t="s">
        <v>5207</v>
      </c>
      <c r="G167" s="183" t="s">
        <v>705</v>
      </c>
      <c r="H167" s="249"/>
      <c r="I167" s="185"/>
      <c r="J167" s="186">
        <f t="shared" si="30"/>
        <v>0</v>
      </c>
      <c r="K167" s="187"/>
      <c r="L167" s="40"/>
      <c r="M167" s="250" t="s">
        <v>1</v>
      </c>
      <c r="N167" s="251" t="s">
        <v>38</v>
      </c>
      <c r="O167" s="252"/>
      <c r="P167" s="253">
        <f t="shared" si="31"/>
        <v>0</v>
      </c>
      <c r="Q167" s="253">
        <v>0</v>
      </c>
      <c r="R167" s="253">
        <f t="shared" si="32"/>
        <v>0</v>
      </c>
      <c r="S167" s="253">
        <v>0</v>
      </c>
      <c r="T167" s="254">
        <f t="shared" si="3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2" t="s">
        <v>179</v>
      </c>
      <c r="AT167" s="192" t="s">
        <v>175</v>
      </c>
      <c r="AU167" s="192" t="s">
        <v>81</v>
      </c>
      <c r="AY167" s="18" t="s">
        <v>174</v>
      </c>
      <c r="BE167" s="193">
        <f t="shared" si="34"/>
        <v>0</v>
      </c>
      <c r="BF167" s="193">
        <f t="shared" si="35"/>
        <v>0</v>
      </c>
      <c r="BG167" s="193">
        <f t="shared" si="36"/>
        <v>0</v>
      </c>
      <c r="BH167" s="193">
        <f t="shared" si="37"/>
        <v>0</v>
      </c>
      <c r="BI167" s="193">
        <f t="shared" si="38"/>
        <v>0</v>
      </c>
      <c r="BJ167" s="18" t="s">
        <v>81</v>
      </c>
      <c r="BK167" s="193">
        <f t="shared" si="39"/>
        <v>0</v>
      </c>
      <c r="BL167" s="18" t="s">
        <v>179</v>
      </c>
      <c r="BM167" s="192" t="s">
        <v>5208</v>
      </c>
    </row>
    <row r="168" spans="1:65" s="2" customFormat="1" ht="7" customHeight="1">
      <c r="A168" s="35"/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40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sheetProtection algorithmName="SHA-512" hashValue="pxG34GNXSUP87p8Tdf/yH4TG3GPo9jd0ohP8WFFU1OH1pcANM/I5AKsM+Ine3egJL1qZLhUkU3GEliRJJuPlYA==" saltValue="aIBVe2AihzfegRQl0RBdyzurDKAJhv1YDtnr2yGemjjKnQtty2mgXQ7ohQkaIgk3SfcHhTvoowmC87/ALfmW0w==" spinCount="100000" sheet="1" objects="1" scenarios="1" formatColumns="0" formatRows="0" autoFilter="0"/>
  <autoFilter ref="C120:K167" xr:uid="{00000000-0009-0000-0000-00000A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4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113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5209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ROUND(J120,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ROUND((SUM(BE120:BE145)),  2)</f>
        <v>0</v>
      </c>
      <c r="G33" s="35"/>
      <c r="H33" s="35"/>
      <c r="I33" s="125">
        <v>0.21</v>
      </c>
      <c r="J33" s="124">
        <f>ROUND(((SUM(BE120:BE145))*I33),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ROUND((SUM(BF120:BF145)),  2)</f>
        <v>0</v>
      </c>
      <c r="G34" s="35"/>
      <c r="H34" s="35"/>
      <c r="I34" s="125">
        <v>0.15</v>
      </c>
      <c r="J34" s="124">
        <f>ROUND(((SUM(BF120:BF145))*I34),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ROUND((SUM(BG120:BG145)),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ROUND((SUM(BH120:BH145)),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ROUND((SUM(BI120:BI145)),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D.1.4.5 - Gastrotechnologie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J120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5210</v>
      </c>
      <c r="E97" s="151"/>
      <c r="F97" s="151"/>
      <c r="G97" s="151"/>
      <c r="H97" s="151"/>
      <c r="I97" s="151"/>
      <c r="J97" s="152">
        <f>J121</f>
        <v>0</v>
      </c>
      <c r="K97" s="149"/>
      <c r="L97" s="153"/>
    </row>
    <row r="98" spans="1:31" s="9" customFormat="1" ht="25" customHeight="1">
      <c r="B98" s="148"/>
      <c r="C98" s="149"/>
      <c r="D98" s="150" t="s">
        <v>5210</v>
      </c>
      <c r="E98" s="151"/>
      <c r="F98" s="151"/>
      <c r="G98" s="151"/>
      <c r="H98" s="151"/>
      <c r="I98" s="151"/>
      <c r="J98" s="152">
        <f>J126</f>
        <v>0</v>
      </c>
      <c r="K98" s="149"/>
      <c r="L98" s="153"/>
    </row>
    <row r="99" spans="1:31" s="9" customFormat="1" ht="25" customHeight="1">
      <c r="B99" s="148"/>
      <c r="C99" s="149"/>
      <c r="D99" s="150" t="s">
        <v>5210</v>
      </c>
      <c r="E99" s="151"/>
      <c r="F99" s="151"/>
      <c r="G99" s="151"/>
      <c r="H99" s="151"/>
      <c r="I99" s="151"/>
      <c r="J99" s="152">
        <f>J134</f>
        <v>0</v>
      </c>
      <c r="K99" s="149"/>
      <c r="L99" s="153"/>
    </row>
    <row r="100" spans="1:31" s="9" customFormat="1" ht="25" customHeight="1">
      <c r="B100" s="148"/>
      <c r="C100" s="149"/>
      <c r="D100" s="150" t="s">
        <v>5210</v>
      </c>
      <c r="E100" s="151"/>
      <c r="F100" s="151"/>
      <c r="G100" s="151"/>
      <c r="H100" s="151"/>
      <c r="I100" s="151"/>
      <c r="J100" s="152">
        <f>J143</f>
        <v>0</v>
      </c>
      <c r="K100" s="149"/>
      <c r="L100" s="153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7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7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5" customHeight="1">
      <c r="A107" s="35"/>
      <c r="B107" s="36"/>
      <c r="C107" s="24" t="s">
        <v>159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7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11" t="str">
        <f>E7</f>
        <v>Rekonstrukce a přístavba MŠ Blučina</v>
      </c>
      <c r="F110" s="312"/>
      <c r="G110" s="312"/>
      <c r="H110" s="312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130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267" t="str">
        <f>E9</f>
        <v>D.1.4.5 - Gastrotechnologie</v>
      </c>
      <c r="F112" s="313"/>
      <c r="G112" s="313"/>
      <c r="H112" s="313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7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20</v>
      </c>
      <c r="D114" s="37"/>
      <c r="E114" s="37"/>
      <c r="F114" s="28" t="str">
        <f>F12</f>
        <v xml:space="preserve"> </v>
      </c>
      <c r="G114" s="37"/>
      <c r="H114" s="37"/>
      <c r="I114" s="30" t="s">
        <v>22</v>
      </c>
      <c r="J114" s="67" t="str">
        <f>IF(J12="","",J12)</f>
        <v>26. 5. 2021</v>
      </c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7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5" customHeight="1">
      <c r="A116" s="35"/>
      <c r="B116" s="36"/>
      <c r="C116" s="30" t="s">
        <v>24</v>
      </c>
      <c r="D116" s="37"/>
      <c r="E116" s="37"/>
      <c r="F116" s="28" t="str">
        <f>E15</f>
        <v xml:space="preserve"> </v>
      </c>
      <c r="G116" s="37"/>
      <c r="H116" s="37"/>
      <c r="I116" s="30" t="s">
        <v>29</v>
      </c>
      <c r="J116" s="33" t="str">
        <f>E21</f>
        <v xml:space="preserve"> 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5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31</v>
      </c>
      <c r="J117" s="33" t="str">
        <f>E24</f>
        <v xml:space="preserve"> 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2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0" customFormat="1" ht="29.25" customHeight="1">
      <c r="A119" s="154"/>
      <c r="B119" s="155"/>
      <c r="C119" s="156" t="s">
        <v>160</v>
      </c>
      <c r="D119" s="157" t="s">
        <v>58</v>
      </c>
      <c r="E119" s="157" t="s">
        <v>54</v>
      </c>
      <c r="F119" s="157" t="s">
        <v>55</v>
      </c>
      <c r="G119" s="157" t="s">
        <v>161</v>
      </c>
      <c r="H119" s="157" t="s">
        <v>162</v>
      </c>
      <c r="I119" s="157" t="s">
        <v>163</v>
      </c>
      <c r="J119" s="158" t="s">
        <v>134</v>
      </c>
      <c r="K119" s="159" t="s">
        <v>164</v>
      </c>
      <c r="L119" s="160"/>
      <c r="M119" s="76" t="s">
        <v>1</v>
      </c>
      <c r="N119" s="77" t="s">
        <v>37</v>
      </c>
      <c r="O119" s="77" t="s">
        <v>165</v>
      </c>
      <c r="P119" s="77" t="s">
        <v>166</v>
      </c>
      <c r="Q119" s="77" t="s">
        <v>167</v>
      </c>
      <c r="R119" s="77" t="s">
        <v>168</v>
      </c>
      <c r="S119" s="77" t="s">
        <v>169</v>
      </c>
      <c r="T119" s="78" t="s">
        <v>170</v>
      </c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</row>
    <row r="120" spans="1:65" s="2" customFormat="1" ht="22.75" customHeight="1">
      <c r="A120" s="35"/>
      <c r="B120" s="36"/>
      <c r="C120" s="83" t="s">
        <v>171</v>
      </c>
      <c r="D120" s="37"/>
      <c r="E120" s="37"/>
      <c r="F120" s="37"/>
      <c r="G120" s="37"/>
      <c r="H120" s="37"/>
      <c r="I120" s="37"/>
      <c r="J120" s="161">
        <f>BK120</f>
        <v>0</v>
      </c>
      <c r="K120" s="37"/>
      <c r="L120" s="40"/>
      <c r="M120" s="79"/>
      <c r="N120" s="162"/>
      <c r="O120" s="80"/>
      <c r="P120" s="163">
        <f>P121+P126+P134+P143</f>
        <v>0</v>
      </c>
      <c r="Q120" s="80"/>
      <c r="R120" s="163">
        <f>R121+R126+R134+R143</f>
        <v>0</v>
      </c>
      <c r="S120" s="80"/>
      <c r="T120" s="164">
        <f>T121+T126+T134+T143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72</v>
      </c>
      <c r="AU120" s="18" t="s">
        <v>136</v>
      </c>
      <c r="BK120" s="165">
        <f>BK121+BK126+BK134+BK143</f>
        <v>0</v>
      </c>
    </row>
    <row r="121" spans="1:65" s="11" customFormat="1" ht="26" customHeight="1">
      <c r="B121" s="166"/>
      <c r="C121" s="167"/>
      <c r="D121" s="168" t="s">
        <v>72</v>
      </c>
      <c r="E121" s="169" t="s">
        <v>4983</v>
      </c>
      <c r="F121" s="169" t="s">
        <v>1</v>
      </c>
      <c r="G121" s="167"/>
      <c r="H121" s="167"/>
      <c r="I121" s="170"/>
      <c r="J121" s="171">
        <f>BK121</f>
        <v>0</v>
      </c>
      <c r="K121" s="167"/>
      <c r="L121" s="172"/>
      <c r="M121" s="173"/>
      <c r="N121" s="174"/>
      <c r="O121" s="174"/>
      <c r="P121" s="175">
        <f>SUM(P122:P125)</f>
        <v>0</v>
      </c>
      <c r="Q121" s="174"/>
      <c r="R121" s="175">
        <f>SUM(R122:R125)</f>
        <v>0</v>
      </c>
      <c r="S121" s="174"/>
      <c r="T121" s="176">
        <f>SUM(T122:T125)</f>
        <v>0</v>
      </c>
      <c r="AR121" s="177" t="s">
        <v>81</v>
      </c>
      <c r="AT121" s="178" t="s">
        <v>72</v>
      </c>
      <c r="AU121" s="178" t="s">
        <v>73</v>
      </c>
      <c r="AY121" s="177" t="s">
        <v>174</v>
      </c>
      <c r="BK121" s="179">
        <f>SUM(BK122:BK125)</f>
        <v>0</v>
      </c>
    </row>
    <row r="122" spans="1:65" s="2" customFormat="1" ht="16.5" customHeight="1">
      <c r="A122" s="35"/>
      <c r="B122" s="36"/>
      <c r="C122" s="180" t="s">
        <v>73</v>
      </c>
      <c r="D122" s="180" t="s">
        <v>175</v>
      </c>
      <c r="E122" s="181" t="s">
        <v>5211</v>
      </c>
      <c r="F122" s="182" t="s">
        <v>5212</v>
      </c>
      <c r="G122" s="183" t="s">
        <v>1</v>
      </c>
      <c r="H122" s="184">
        <v>1</v>
      </c>
      <c r="I122" s="185"/>
      <c r="J122" s="186">
        <f>ROUND(I122*H122,2)</f>
        <v>0</v>
      </c>
      <c r="K122" s="187"/>
      <c r="L122" s="40"/>
      <c r="M122" s="188" t="s">
        <v>1</v>
      </c>
      <c r="N122" s="189" t="s">
        <v>38</v>
      </c>
      <c r="O122" s="72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2" t="s">
        <v>179</v>
      </c>
      <c r="AT122" s="192" t="s">
        <v>175</v>
      </c>
      <c r="AU122" s="192" t="s">
        <v>81</v>
      </c>
      <c r="AY122" s="18" t="s">
        <v>174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18" t="s">
        <v>81</v>
      </c>
      <c r="BK122" s="193">
        <f>ROUND(I122*H122,2)</f>
        <v>0</v>
      </c>
      <c r="BL122" s="18" t="s">
        <v>179</v>
      </c>
      <c r="BM122" s="192" t="s">
        <v>5213</v>
      </c>
    </row>
    <row r="123" spans="1:65" s="2" customFormat="1" ht="16.5" customHeight="1">
      <c r="A123" s="35"/>
      <c r="B123" s="36"/>
      <c r="C123" s="180" t="s">
        <v>73</v>
      </c>
      <c r="D123" s="180" t="s">
        <v>175</v>
      </c>
      <c r="E123" s="181" t="s">
        <v>5214</v>
      </c>
      <c r="F123" s="182" t="s">
        <v>5215</v>
      </c>
      <c r="G123" s="183" t="s">
        <v>217</v>
      </c>
      <c r="H123" s="184">
        <v>1</v>
      </c>
      <c r="I123" s="185"/>
      <c r="J123" s="186">
        <f>ROUND(I123*H123,2)</f>
        <v>0</v>
      </c>
      <c r="K123" s="187"/>
      <c r="L123" s="40"/>
      <c r="M123" s="188" t="s">
        <v>1</v>
      </c>
      <c r="N123" s="189" t="s">
        <v>38</v>
      </c>
      <c r="O123" s="72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2" t="s">
        <v>179</v>
      </c>
      <c r="AT123" s="192" t="s">
        <v>175</v>
      </c>
      <c r="AU123" s="192" t="s">
        <v>81</v>
      </c>
      <c r="AY123" s="18" t="s">
        <v>174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18" t="s">
        <v>81</v>
      </c>
      <c r="BK123" s="193">
        <f>ROUND(I123*H123,2)</f>
        <v>0</v>
      </c>
      <c r="BL123" s="18" t="s">
        <v>179</v>
      </c>
      <c r="BM123" s="192" t="s">
        <v>5216</v>
      </c>
    </row>
    <row r="124" spans="1:65" s="2" customFormat="1" ht="21.75" customHeight="1">
      <c r="A124" s="35"/>
      <c r="B124" s="36"/>
      <c r="C124" s="180" t="s">
        <v>73</v>
      </c>
      <c r="D124" s="180" t="s">
        <v>175</v>
      </c>
      <c r="E124" s="181" t="s">
        <v>5217</v>
      </c>
      <c r="F124" s="182" t="s">
        <v>5218</v>
      </c>
      <c r="G124" s="183" t="s">
        <v>217</v>
      </c>
      <c r="H124" s="184">
        <v>1</v>
      </c>
      <c r="I124" s="185"/>
      <c r="J124" s="186">
        <f>ROUND(I124*H124,2)</f>
        <v>0</v>
      </c>
      <c r="K124" s="187"/>
      <c r="L124" s="40"/>
      <c r="M124" s="188" t="s">
        <v>1</v>
      </c>
      <c r="N124" s="189" t="s">
        <v>38</v>
      </c>
      <c r="O124" s="72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2" t="s">
        <v>179</v>
      </c>
      <c r="AT124" s="192" t="s">
        <v>175</v>
      </c>
      <c r="AU124" s="192" t="s">
        <v>81</v>
      </c>
      <c r="AY124" s="18" t="s">
        <v>174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18" t="s">
        <v>81</v>
      </c>
      <c r="BK124" s="193">
        <f>ROUND(I124*H124,2)</f>
        <v>0</v>
      </c>
      <c r="BL124" s="18" t="s">
        <v>179</v>
      </c>
      <c r="BM124" s="192" t="s">
        <v>5219</v>
      </c>
    </row>
    <row r="125" spans="1:65" s="2" customFormat="1" ht="16.5" customHeight="1">
      <c r="A125" s="35"/>
      <c r="B125" s="36"/>
      <c r="C125" s="180" t="s">
        <v>73</v>
      </c>
      <c r="D125" s="180" t="s">
        <v>175</v>
      </c>
      <c r="E125" s="181" t="s">
        <v>5220</v>
      </c>
      <c r="F125" s="182" t="s">
        <v>5221</v>
      </c>
      <c r="G125" s="183" t="s">
        <v>217</v>
      </c>
      <c r="H125" s="184">
        <v>1</v>
      </c>
      <c r="I125" s="185"/>
      <c r="J125" s="186">
        <f>ROUND(I125*H125,2)</f>
        <v>0</v>
      </c>
      <c r="K125" s="187"/>
      <c r="L125" s="40"/>
      <c r="M125" s="188" t="s">
        <v>1</v>
      </c>
      <c r="N125" s="189" t="s">
        <v>38</v>
      </c>
      <c r="O125" s="72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81</v>
      </c>
      <c r="AY125" s="18" t="s">
        <v>174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18" t="s">
        <v>81</v>
      </c>
      <c r="BK125" s="193">
        <f>ROUND(I125*H125,2)</f>
        <v>0</v>
      </c>
      <c r="BL125" s="18" t="s">
        <v>179</v>
      </c>
      <c r="BM125" s="192" t="s">
        <v>5222</v>
      </c>
    </row>
    <row r="126" spans="1:65" s="11" customFormat="1" ht="26" customHeight="1">
      <c r="B126" s="166"/>
      <c r="C126" s="167"/>
      <c r="D126" s="168" t="s">
        <v>72</v>
      </c>
      <c r="E126" s="169" t="s">
        <v>4983</v>
      </c>
      <c r="F126" s="169" t="s">
        <v>1</v>
      </c>
      <c r="G126" s="167"/>
      <c r="H126" s="167"/>
      <c r="I126" s="170"/>
      <c r="J126" s="171">
        <f>BK126</f>
        <v>0</v>
      </c>
      <c r="K126" s="167"/>
      <c r="L126" s="172"/>
      <c r="M126" s="173"/>
      <c r="N126" s="174"/>
      <c r="O126" s="174"/>
      <c r="P126" s="175">
        <f>SUM(P127:P133)</f>
        <v>0</v>
      </c>
      <c r="Q126" s="174"/>
      <c r="R126" s="175">
        <f>SUM(R127:R133)</f>
        <v>0</v>
      </c>
      <c r="S126" s="174"/>
      <c r="T126" s="176">
        <f>SUM(T127:T133)</f>
        <v>0</v>
      </c>
      <c r="AR126" s="177" t="s">
        <v>81</v>
      </c>
      <c r="AT126" s="178" t="s">
        <v>72</v>
      </c>
      <c r="AU126" s="178" t="s">
        <v>73</v>
      </c>
      <c r="AY126" s="177" t="s">
        <v>174</v>
      </c>
      <c r="BK126" s="179">
        <f>SUM(BK127:BK133)</f>
        <v>0</v>
      </c>
    </row>
    <row r="127" spans="1:65" s="2" customFormat="1" ht="16.5" customHeight="1">
      <c r="A127" s="35"/>
      <c r="B127" s="36"/>
      <c r="C127" s="180" t="s">
        <v>73</v>
      </c>
      <c r="D127" s="180" t="s">
        <v>175</v>
      </c>
      <c r="E127" s="181" t="s">
        <v>5223</v>
      </c>
      <c r="F127" s="182" t="s">
        <v>5224</v>
      </c>
      <c r="G127" s="183" t="s">
        <v>217</v>
      </c>
      <c r="H127" s="184">
        <v>1</v>
      </c>
      <c r="I127" s="185"/>
      <c r="J127" s="186">
        <f t="shared" ref="J127:J133" si="0">ROUND(I127*H127,2)</f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ref="P127:P133" si="1">O127*H127</f>
        <v>0</v>
      </c>
      <c r="Q127" s="190">
        <v>0</v>
      </c>
      <c r="R127" s="190">
        <f t="shared" ref="R127:R133" si="2">Q127*H127</f>
        <v>0</v>
      </c>
      <c r="S127" s="190">
        <v>0</v>
      </c>
      <c r="T127" s="191">
        <f t="shared" ref="T127:T133" si="3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81</v>
      </c>
      <c r="AY127" s="18" t="s">
        <v>174</v>
      </c>
      <c r="BE127" s="193">
        <f t="shared" ref="BE127:BE133" si="4">IF(N127="základní",J127,0)</f>
        <v>0</v>
      </c>
      <c r="BF127" s="193">
        <f t="shared" ref="BF127:BF133" si="5">IF(N127="snížená",J127,0)</f>
        <v>0</v>
      </c>
      <c r="BG127" s="193">
        <f t="shared" ref="BG127:BG133" si="6">IF(N127="zákl. přenesená",J127,0)</f>
        <v>0</v>
      </c>
      <c r="BH127" s="193">
        <f t="shared" ref="BH127:BH133" si="7">IF(N127="sníž. přenesená",J127,0)</f>
        <v>0</v>
      </c>
      <c r="BI127" s="193">
        <f t="shared" ref="BI127:BI133" si="8">IF(N127="nulová",J127,0)</f>
        <v>0</v>
      </c>
      <c r="BJ127" s="18" t="s">
        <v>81</v>
      </c>
      <c r="BK127" s="193">
        <f t="shared" ref="BK127:BK133" si="9">ROUND(I127*H127,2)</f>
        <v>0</v>
      </c>
      <c r="BL127" s="18" t="s">
        <v>179</v>
      </c>
      <c r="BM127" s="192" t="s">
        <v>5225</v>
      </c>
    </row>
    <row r="128" spans="1:65" s="2" customFormat="1" ht="37.75" customHeight="1">
      <c r="A128" s="35"/>
      <c r="B128" s="36"/>
      <c r="C128" s="180" t="s">
        <v>73</v>
      </c>
      <c r="D128" s="180" t="s">
        <v>175</v>
      </c>
      <c r="E128" s="181" t="s">
        <v>5226</v>
      </c>
      <c r="F128" s="182" t="s">
        <v>5227</v>
      </c>
      <c r="G128" s="183" t="s">
        <v>217</v>
      </c>
      <c r="H128" s="184">
        <v>1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81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5228</v>
      </c>
    </row>
    <row r="129" spans="1:65" s="2" customFormat="1" ht="16.5" customHeight="1">
      <c r="A129" s="35"/>
      <c r="B129" s="36"/>
      <c r="C129" s="180" t="s">
        <v>73</v>
      </c>
      <c r="D129" s="180" t="s">
        <v>175</v>
      </c>
      <c r="E129" s="181" t="s">
        <v>5229</v>
      </c>
      <c r="F129" s="182" t="s">
        <v>5230</v>
      </c>
      <c r="G129" s="183" t="s">
        <v>217</v>
      </c>
      <c r="H129" s="184">
        <v>1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81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5231</v>
      </c>
    </row>
    <row r="130" spans="1:65" s="2" customFormat="1" ht="16.5" customHeight="1">
      <c r="A130" s="35"/>
      <c r="B130" s="36"/>
      <c r="C130" s="180" t="s">
        <v>73</v>
      </c>
      <c r="D130" s="180" t="s">
        <v>175</v>
      </c>
      <c r="E130" s="181" t="s">
        <v>5232</v>
      </c>
      <c r="F130" s="182" t="s">
        <v>5233</v>
      </c>
      <c r="G130" s="183" t="s">
        <v>217</v>
      </c>
      <c r="H130" s="184">
        <v>1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81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5234</v>
      </c>
    </row>
    <row r="131" spans="1:65" s="2" customFormat="1" ht="24.25" customHeight="1">
      <c r="A131" s="35"/>
      <c r="B131" s="36"/>
      <c r="C131" s="180" t="s">
        <v>73</v>
      </c>
      <c r="D131" s="180" t="s">
        <v>175</v>
      </c>
      <c r="E131" s="181" t="s">
        <v>5235</v>
      </c>
      <c r="F131" s="182" t="s">
        <v>5236</v>
      </c>
      <c r="G131" s="183" t="s">
        <v>217</v>
      </c>
      <c r="H131" s="184">
        <v>1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81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5237</v>
      </c>
    </row>
    <row r="132" spans="1:65" s="2" customFormat="1" ht="24.25" customHeight="1">
      <c r="A132" s="35"/>
      <c r="B132" s="36"/>
      <c r="C132" s="180" t="s">
        <v>73</v>
      </c>
      <c r="D132" s="180" t="s">
        <v>175</v>
      </c>
      <c r="E132" s="181" t="s">
        <v>5238</v>
      </c>
      <c r="F132" s="182" t="s">
        <v>5239</v>
      </c>
      <c r="G132" s="183" t="s">
        <v>217</v>
      </c>
      <c r="H132" s="184">
        <v>1</v>
      </c>
      <c r="I132" s="185"/>
      <c r="J132" s="186">
        <f t="shared" si="0"/>
        <v>0</v>
      </c>
      <c r="K132" s="187"/>
      <c r="L132" s="40"/>
      <c r="M132" s="188" t="s">
        <v>1</v>
      </c>
      <c r="N132" s="189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179</v>
      </c>
      <c r="AT132" s="192" t="s">
        <v>175</v>
      </c>
      <c r="AU132" s="192" t="s">
        <v>81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179</v>
      </c>
      <c r="BM132" s="192" t="s">
        <v>5240</v>
      </c>
    </row>
    <row r="133" spans="1:65" s="2" customFormat="1" ht="16.5" customHeight="1">
      <c r="A133" s="35"/>
      <c r="B133" s="36"/>
      <c r="C133" s="180" t="s">
        <v>73</v>
      </c>
      <c r="D133" s="180" t="s">
        <v>175</v>
      </c>
      <c r="E133" s="181" t="s">
        <v>5241</v>
      </c>
      <c r="F133" s="182" t="s">
        <v>5242</v>
      </c>
      <c r="G133" s="183" t="s">
        <v>217</v>
      </c>
      <c r="H133" s="184">
        <v>1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81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179</v>
      </c>
      <c r="BM133" s="192" t="s">
        <v>5243</v>
      </c>
    </row>
    <row r="134" spans="1:65" s="11" customFormat="1" ht="26" customHeight="1">
      <c r="B134" s="166"/>
      <c r="C134" s="167"/>
      <c r="D134" s="168" t="s">
        <v>72</v>
      </c>
      <c r="E134" s="169" t="s">
        <v>4983</v>
      </c>
      <c r="F134" s="169" t="s">
        <v>1</v>
      </c>
      <c r="G134" s="167"/>
      <c r="H134" s="167"/>
      <c r="I134" s="170"/>
      <c r="J134" s="171">
        <f>BK134</f>
        <v>0</v>
      </c>
      <c r="K134" s="167"/>
      <c r="L134" s="172"/>
      <c r="M134" s="173"/>
      <c r="N134" s="174"/>
      <c r="O134" s="174"/>
      <c r="P134" s="175">
        <f>SUM(P135:P142)</f>
        <v>0</v>
      </c>
      <c r="Q134" s="174"/>
      <c r="R134" s="175">
        <f>SUM(R135:R142)</f>
        <v>0</v>
      </c>
      <c r="S134" s="174"/>
      <c r="T134" s="176">
        <f>SUM(T135:T142)</f>
        <v>0</v>
      </c>
      <c r="AR134" s="177" t="s">
        <v>81</v>
      </c>
      <c r="AT134" s="178" t="s">
        <v>72</v>
      </c>
      <c r="AU134" s="178" t="s">
        <v>73</v>
      </c>
      <c r="AY134" s="177" t="s">
        <v>174</v>
      </c>
      <c r="BK134" s="179">
        <f>SUM(BK135:BK142)</f>
        <v>0</v>
      </c>
    </row>
    <row r="135" spans="1:65" s="2" customFormat="1" ht="33" customHeight="1">
      <c r="A135" s="35"/>
      <c r="B135" s="36"/>
      <c r="C135" s="180" t="s">
        <v>73</v>
      </c>
      <c r="D135" s="180" t="s">
        <v>175</v>
      </c>
      <c r="E135" s="181" t="s">
        <v>5244</v>
      </c>
      <c r="F135" s="182" t="s">
        <v>5245</v>
      </c>
      <c r="G135" s="183" t="s">
        <v>217</v>
      </c>
      <c r="H135" s="184">
        <v>1</v>
      </c>
      <c r="I135" s="185"/>
      <c r="J135" s="186">
        <f t="shared" ref="J135:J142" si="10">ROUND(I135*H135,2)</f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ref="P135:P142" si="11">O135*H135</f>
        <v>0</v>
      </c>
      <c r="Q135" s="190">
        <v>0</v>
      </c>
      <c r="R135" s="190">
        <f t="shared" ref="R135:R142" si="12">Q135*H135</f>
        <v>0</v>
      </c>
      <c r="S135" s="190">
        <v>0</v>
      </c>
      <c r="T135" s="191">
        <f t="shared" ref="T135:T142" si="13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81</v>
      </c>
      <c r="AY135" s="18" t="s">
        <v>174</v>
      </c>
      <c r="BE135" s="193">
        <f t="shared" ref="BE135:BE142" si="14">IF(N135="základní",J135,0)</f>
        <v>0</v>
      </c>
      <c r="BF135" s="193">
        <f t="shared" ref="BF135:BF142" si="15">IF(N135="snížená",J135,0)</f>
        <v>0</v>
      </c>
      <c r="BG135" s="193">
        <f t="shared" ref="BG135:BG142" si="16">IF(N135="zákl. přenesená",J135,0)</f>
        <v>0</v>
      </c>
      <c r="BH135" s="193">
        <f t="shared" ref="BH135:BH142" si="17">IF(N135="sníž. přenesená",J135,0)</f>
        <v>0</v>
      </c>
      <c r="BI135" s="193">
        <f t="shared" ref="BI135:BI142" si="18">IF(N135="nulová",J135,0)</f>
        <v>0</v>
      </c>
      <c r="BJ135" s="18" t="s">
        <v>81</v>
      </c>
      <c r="BK135" s="193">
        <f t="shared" ref="BK135:BK142" si="19">ROUND(I135*H135,2)</f>
        <v>0</v>
      </c>
      <c r="BL135" s="18" t="s">
        <v>179</v>
      </c>
      <c r="BM135" s="192" t="s">
        <v>5246</v>
      </c>
    </row>
    <row r="136" spans="1:65" s="2" customFormat="1" ht="16.5" customHeight="1">
      <c r="A136" s="35"/>
      <c r="B136" s="36"/>
      <c r="C136" s="180" t="s">
        <v>73</v>
      </c>
      <c r="D136" s="180" t="s">
        <v>175</v>
      </c>
      <c r="E136" s="181" t="s">
        <v>5247</v>
      </c>
      <c r="F136" s="182" t="s">
        <v>5248</v>
      </c>
      <c r="G136" s="183" t="s">
        <v>217</v>
      </c>
      <c r="H136" s="184">
        <v>1</v>
      </c>
      <c r="I136" s="185"/>
      <c r="J136" s="186">
        <f t="shared" si="1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1"/>
        <v>0</v>
      </c>
      <c r="Q136" s="190">
        <v>0</v>
      </c>
      <c r="R136" s="190">
        <f t="shared" si="12"/>
        <v>0</v>
      </c>
      <c r="S136" s="190">
        <v>0</v>
      </c>
      <c r="T136" s="191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81</v>
      </c>
      <c r="AY136" s="18" t="s">
        <v>174</v>
      </c>
      <c r="BE136" s="193">
        <f t="shared" si="14"/>
        <v>0</v>
      </c>
      <c r="BF136" s="193">
        <f t="shared" si="15"/>
        <v>0</v>
      </c>
      <c r="BG136" s="193">
        <f t="shared" si="16"/>
        <v>0</v>
      </c>
      <c r="BH136" s="193">
        <f t="shared" si="17"/>
        <v>0</v>
      </c>
      <c r="BI136" s="193">
        <f t="shared" si="18"/>
        <v>0</v>
      </c>
      <c r="BJ136" s="18" t="s">
        <v>81</v>
      </c>
      <c r="BK136" s="193">
        <f t="shared" si="19"/>
        <v>0</v>
      </c>
      <c r="BL136" s="18" t="s">
        <v>179</v>
      </c>
      <c r="BM136" s="192" t="s">
        <v>5249</v>
      </c>
    </row>
    <row r="137" spans="1:65" s="2" customFormat="1" ht="16.5" customHeight="1">
      <c r="A137" s="35"/>
      <c r="B137" s="36"/>
      <c r="C137" s="180" t="s">
        <v>73</v>
      </c>
      <c r="D137" s="180" t="s">
        <v>175</v>
      </c>
      <c r="E137" s="181" t="s">
        <v>5250</v>
      </c>
      <c r="F137" s="182" t="s">
        <v>5251</v>
      </c>
      <c r="G137" s="183" t="s">
        <v>217</v>
      </c>
      <c r="H137" s="184">
        <v>1</v>
      </c>
      <c r="I137" s="185"/>
      <c r="J137" s="186">
        <f t="shared" si="1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1"/>
        <v>0</v>
      </c>
      <c r="Q137" s="190">
        <v>0</v>
      </c>
      <c r="R137" s="190">
        <f t="shared" si="12"/>
        <v>0</v>
      </c>
      <c r="S137" s="190">
        <v>0</v>
      </c>
      <c r="T137" s="191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81</v>
      </c>
      <c r="AY137" s="18" t="s">
        <v>174</v>
      </c>
      <c r="BE137" s="193">
        <f t="shared" si="14"/>
        <v>0</v>
      </c>
      <c r="BF137" s="193">
        <f t="shared" si="15"/>
        <v>0</v>
      </c>
      <c r="BG137" s="193">
        <f t="shared" si="16"/>
        <v>0</v>
      </c>
      <c r="BH137" s="193">
        <f t="shared" si="17"/>
        <v>0</v>
      </c>
      <c r="BI137" s="193">
        <f t="shared" si="18"/>
        <v>0</v>
      </c>
      <c r="BJ137" s="18" t="s">
        <v>81</v>
      </c>
      <c r="BK137" s="193">
        <f t="shared" si="19"/>
        <v>0</v>
      </c>
      <c r="BL137" s="18" t="s">
        <v>179</v>
      </c>
      <c r="BM137" s="192" t="s">
        <v>5252</v>
      </c>
    </row>
    <row r="138" spans="1:65" s="2" customFormat="1" ht="33" customHeight="1">
      <c r="A138" s="35"/>
      <c r="B138" s="36"/>
      <c r="C138" s="180" t="s">
        <v>73</v>
      </c>
      <c r="D138" s="180" t="s">
        <v>175</v>
      </c>
      <c r="E138" s="181" t="s">
        <v>5253</v>
      </c>
      <c r="F138" s="182" t="s">
        <v>5254</v>
      </c>
      <c r="G138" s="183" t="s">
        <v>217</v>
      </c>
      <c r="H138" s="184">
        <v>1</v>
      </c>
      <c r="I138" s="185"/>
      <c r="J138" s="186">
        <f t="shared" si="1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1"/>
        <v>0</v>
      </c>
      <c r="Q138" s="190">
        <v>0</v>
      </c>
      <c r="R138" s="190">
        <f t="shared" si="12"/>
        <v>0</v>
      </c>
      <c r="S138" s="190">
        <v>0</v>
      </c>
      <c r="T138" s="191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81</v>
      </c>
      <c r="AY138" s="18" t="s">
        <v>174</v>
      </c>
      <c r="BE138" s="193">
        <f t="shared" si="14"/>
        <v>0</v>
      </c>
      <c r="BF138" s="193">
        <f t="shared" si="15"/>
        <v>0</v>
      </c>
      <c r="BG138" s="193">
        <f t="shared" si="16"/>
        <v>0</v>
      </c>
      <c r="BH138" s="193">
        <f t="shared" si="17"/>
        <v>0</v>
      </c>
      <c r="BI138" s="193">
        <f t="shared" si="18"/>
        <v>0</v>
      </c>
      <c r="BJ138" s="18" t="s">
        <v>81</v>
      </c>
      <c r="BK138" s="193">
        <f t="shared" si="19"/>
        <v>0</v>
      </c>
      <c r="BL138" s="18" t="s">
        <v>179</v>
      </c>
      <c r="BM138" s="192" t="s">
        <v>5255</v>
      </c>
    </row>
    <row r="139" spans="1:65" s="2" customFormat="1" ht="16.5" customHeight="1">
      <c r="A139" s="35"/>
      <c r="B139" s="36"/>
      <c r="C139" s="180" t="s">
        <v>73</v>
      </c>
      <c r="D139" s="180" t="s">
        <v>175</v>
      </c>
      <c r="E139" s="181" t="s">
        <v>5256</v>
      </c>
      <c r="F139" s="182" t="s">
        <v>5257</v>
      </c>
      <c r="G139" s="183" t="s">
        <v>217</v>
      </c>
      <c r="H139" s="184">
        <v>1</v>
      </c>
      <c r="I139" s="185"/>
      <c r="J139" s="186">
        <f t="shared" si="1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1"/>
        <v>0</v>
      </c>
      <c r="Q139" s="190">
        <v>0</v>
      </c>
      <c r="R139" s="190">
        <f t="shared" si="12"/>
        <v>0</v>
      </c>
      <c r="S139" s="190">
        <v>0</v>
      </c>
      <c r="T139" s="191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81</v>
      </c>
      <c r="AY139" s="18" t="s">
        <v>174</v>
      </c>
      <c r="BE139" s="193">
        <f t="shared" si="14"/>
        <v>0</v>
      </c>
      <c r="BF139" s="193">
        <f t="shared" si="15"/>
        <v>0</v>
      </c>
      <c r="BG139" s="193">
        <f t="shared" si="16"/>
        <v>0</v>
      </c>
      <c r="BH139" s="193">
        <f t="shared" si="17"/>
        <v>0</v>
      </c>
      <c r="BI139" s="193">
        <f t="shared" si="18"/>
        <v>0</v>
      </c>
      <c r="BJ139" s="18" t="s">
        <v>81</v>
      </c>
      <c r="BK139" s="193">
        <f t="shared" si="19"/>
        <v>0</v>
      </c>
      <c r="BL139" s="18" t="s">
        <v>179</v>
      </c>
      <c r="BM139" s="192" t="s">
        <v>5258</v>
      </c>
    </row>
    <row r="140" spans="1:65" s="2" customFormat="1" ht="16.5" customHeight="1">
      <c r="A140" s="35"/>
      <c r="B140" s="36"/>
      <c r="C140" s="180" t="s">
        <v>73</v>
      </c>
      <c r="D140" s="180" t="s">
        <v>175</v>
      </c>
      <c r="E140" s="181" t="s">
        <v>5250</v>
      </c>
      <c r="F140" s="182" t="s">
        <v>5251</v>
      </c>
      <c r="G140" s="183" t="s">
        <v>217</v>
      </c>
      <c r="H140" s="184">
        <v>1</v>
      </c>
      <c r="I140" s="185"/>
      <c r="J140" s="186">
        <f t="shared" si="1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1"/>
        <v>0</v>
      </c>
      <c r="Q140" s="190">
        <v>0</v>
      </c>
      <c r="R140" s="190">
        <f t="shared" si="12"/>
        <v>0</v>
      </c>
      <c r="S140" s="190">
        <v>0</v>
      </c>
      <c r="T140" s="191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81</v>
      </c>
      <c r="AY140" s="18" t="s">
        <v>174</v>
      </c>
      <c r="BE140" s="193">
        <f t="shared" si="14"/>
        <v>0</v>
      </c>
      <c r="BF140" s="193">
        <f t="shared" si="15"/>
        <v>0</v>
      </c>
      <c r="BG140" s="193">
        <f t="shared" si="16"/>
        <v>0</v>
      </c>
      <c r="BH140" s="193">
        <f t="shared" si="17"/>
        <v>0</v>
      </c>
      <c r="BI140" s="193">
        <f t="shared" si="18"/>
        <v>0</v>
      </c>
      <c r="BJ140" s="18" t="s">
        <v>81</v>
      </c>
      <c r="BK140" s="193">
        <f t="shared" si="19"/>
        <v>0</v>
      </c>
      <c r="BL140" s="18" t="s">
        <v>179</v>
      </c>
      <c r="BM140" s="192" t="s">
        <v>5259</v>
      </c>
    </row>
    <row r="141" spans="1:65" s="2" customFormat="1" ht="16.5" customHeight="1">
      <c r="A141" s="35"/>
      <c r="B141" s="36"/>
      <c r="C141" s="180" t="s">
        <v>73</v>
      </c>
      <c r="D141" s="180" t="s">
        <v>175</v>
      </c>
      <c r="E141" s="181" t="s">
        <v>5260</v>
      </c>
      <c r="F141" s="182" t="s">
        <v>5261</v>
      </c>
      <c r="G141" s="183" t="s">
        <v>217</v>
      </c>
      <c r="H141" s="184">
        <v>1</v>
      </c>
      <c r="I141" s="185"/>
      <c r="J141" s="186">
        <f t="shared" si="1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1"/>
        <v>0</v>
      </c>
      <c r="Q141" s="190">
        <v>0</v>
      </c>
      <c r="R141" s="190">
        <f t="shared" si="12"/>
        <v>0</v>
      </c>
      <c r="S141" s="190">
        <v>0</v>
      </c>
      <c r="T141" s="191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81</v>
      </c>
      <c r="AY141" s="18" t="s">
        <v>174</v>
      </c>
      <c r="BE141" s="193">
        <f t="shared" si="14"/>
        <v>0</v>
      </c>
      <c r="BF141" s="193">
        <f t="shared" si="15"/>
        <v>0</v>
      </c>
      <c r="BG141" s="193">
        <f t="shared" si="16"/>
        <v>0</v>
      </c>
      <c r="BH141" s="193">
        <f t="shared" si="17"/>
        <v>0</v>
      </c>
      <c r="BI141" s="193">
        <f t="shared" si="18"/>
        <v>0</v>
      </c>
      <c r="BJ141" s="18" t="s">
        <v>81</v>
      </c>
      <c r="BK141" s="193">
        <f t="shared" si="19"/>
        <v>0</v>
      </c>
      <c r="BL141" s="18" t="s">
        <v>179</v>
      </c>
      <c r="BM141" s="192" t="s">
        <v>5262</v>
      </c>
    </row>
    <row r="142" spans="1:65" s="2" customFormat="1" ht="16.5" customHeight="1">
      <c r="A142" s="35"/>
      <c r="B142" s="36"/>
      <c r="C142" s="180" t="s">
        <v>73</v>
      </c>
      <c r="D142" s="180" t="s">
        <v>175</v>
      </c>
      <c r="E142" s="181" t="s">
        <v>5263</v>
      </c>
      <c r="F142" s="182" t="s">
        <v>5264</v>
      </c>
      <c r="G142" s="183" t="s">
        <v>217</v>
      </c>
      <c r="H142" s="184">
        <v>1</v>
      </c>
      <c r="I142" s="185"/>
      <c r="J142" s="186">
        <f t="shared" si="1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1"/>
        <v>0</v>
      </c>
      <c r="Q142" s="190">
        <v>0</v>
      </c>
      <c r="R142" s="190">
        <f t="shared" si="12"/>
        <v>0</v>
      </c>
      <c r="S142" s="190">
        <v>0</v>
      </c>
      <c r="T142" s="191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81</v>
      </c>
      <c r="AY142" s="18" t="s">
        <v>174</v>
      </c>
      <c r="BE142" s="193">
        <f t="shared" si="14"/>
        <v>0</v>
      </c>
      <c r="BF142" s="193">
        <f t="shared" si="15"/>
        <v>0</v>
      </c>
      <c r="BG142" s="193">
        <f t="shared" si="16"/>
        <v>0</v>
      </c>
      <c r="BH142" s="193">
        <f t="shared" si="17"/>
        <v>0</v>
      </c>
      <c r="BI142" s="193">
        <f t="shared" si="18"/>
        <v>0</v>
      </c>
      <c r="BJ142" s="18" t="s">
        <v>81</v>
      </c>
      <c r="BK142" s="193">
        <f t="shared" si="19"/>
        <v>0</v>
      </c>
      <c r="BL142" s="18" t="s">
        <v>179</v>
      </c>
      <c r="BM142" s="192" t="s">
        <v>5265</v>
      </c>
    </row>
    <row r="143" spans="1:65" s="11" customFormat="1" ht="26" customHeight="1">
      <c r="B143" s="166"/>
      <c r="C143" s="167"/>
      <c r="D143" s="168" t="s">
        <v>72</v>
      </c>
      <c r="E143" s="169" t="s">
        <v>4983</v>
      </c>
      <c r="F143" s="169" t="s">
        <v>1</v>
      </c>
      <c r="G143" s="167"/>
      <c r="H143" s="167"/>
      <c r="I143" s="170"/>
      <c r="J143" s="171">
        <f>BK143</f>
        <v>0</v>
      </c>
      <c r="K143" s="167"/>
      <c r="L143" s="172"/>
      <c r="M143" s="173"/>
      <c r="N143" s="174"/>
      <c r="O143" s="174"/>
      <c r="P143" s="175">
        <f>SUM(P144:P145)</f>
        <v>0</v>
      </c>
      <c r="Q143" s="174"/>
      <c r="R143" s="175">
        <f>SUM(R144:R145)</f>
        <v>0</v>
      </c>
      <c r="S143" s="174"/>
      <c r="T143" s="176">
        <f>SUM(T144:T145)</f>
        <v>0</v>
      </c>
      <c r="AR143" s="177" t="s">
        <v>81</v>
      </c>
      <c r="AT143" s="178" t="s">
        <v>72</v>
      </c>
      <c r="AU143" s="178" t="s">
        <v>73</v>
      </c>
      <c r="AY143" s="177" t="s">
        <v>174</v>
      </c>
      <c r="BK143" s="179">
        <f>SUM(BK144:BK145)</f>
        <v>0</v>
      </c>
    </row>
    <row r="144" spans="1:65" s="2" customFormat="1" ht="16.5" customHeight="1">
      <c r="A144" s="35"/>
      <c r="B144" s="36"/>
      <c r="C144" s="180" t="s">
        <v>73</v>
      </c>
      <c r="D144" s="180" t="s">
        <v>175</v>
      </c>
      <c r="E144" s="181" t="s">
        <v>5266</v>
      </c>
      <c r="F144" s="182" t="s">
        <v>5267</v>
      </c>
      <c r="G144" s="183" t="s">
        <v>217</v>
      </c>
      <c r="H144" s="184">
        <v>1</v>
      </c>
      <c r="I144" s="185"/>
      <c r="J144" s="186">
        <f>ROUND(I144*H144,2)</f>
        <v>0</v>
      </c>
      <c r="K144" s="187"/>
      <c r="L144" s="40"/>
      <c r="M144" s="188" t="s">
        <v>1</v>
      </c>
      <c r="N144" s="189" t="s">
        <v>38</v>
      </c>
      <c r="O144" s="72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81</v>
      </c>
      <c r="AY144" s="18" t="s">
        <v>174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81</v>
      </c>
      <c r="BK144" s="193">
        <f>ROUND(I144*H144,2)</f>
        <v>0</v>
      </c>
      <c r="BL144" s="18" t="s">
        <v>179</v>
      </c>
      <c r="BM144" s="192" t="s">
        <v>5268</v>
      </c>
    </row>
    <row r="145" spans="1:65" s="2" customFormat="1" ht="16.5" customHeight="1">
      <c r="A145" s="35"/>
      <c r="B145" s="36"/>
      <c r="C145" s="180" t="s">
        <v>73</v>
      </c>
      <c r="D145" s="180" t="s">
        <v>175</v>
      </c>
      <c r="E145" s="181" t="s">
        <v>5269</v>
      </c>
      <c r="F145" s="182" t="s">
        <v>5198</v>
      </c>
      <c r="G145" s="183" t="s">
        <v>217</v>
      </c>
      <c r="H145" s="184">
        <v>1</v>
      </c>
      <c r="I145" s="185"/>
      <c r="J145" s="186">
        <f>ROUND(I145*H145,2)</f>
        <v>0</v>
      </c>
      <c r="K145" s="187"/>
      <c r="L145" s="40"/>
      <c r="M145" s="250" t="s">
        <v>1</v>
      </c>
      <c r="N145" s="251" t="s">
        <v>38</v>
      </c>
      <c r="O145" s="252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81</v>
      </c>
      <c r="AY145" s="18" t="s">
        <v>174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81</v>
      </c>
      <c r="BK145" s="193">
        <f>ROUND(I145*H145,2)</f>
        <v>0</v>
      </c>
      <c r="BL145" s="18" t="s">
        <v>179</v>
      </c>
      <c r="BM145" s="192" t="s">
        <v>5270</v>
      </c>
    </row>
    <row r="146" spans="1:65" s="2" customFormat="1" ht="7" customHeight="1">
      <c r="A146" s="35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40"/>
      <c r="M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</sheetData>
  <sheetProtection algorithmName="SHA-512" hashValue="D4huptqsiO0PNxwT8vz32HlYIC6J7yFqw20OM+rdENZV2XCs8c0xC3fyfIkdeZHTpAPv5g26wYx9ehRMl0OHeQ==" saltValue="KAIoS23v8GjMGyCZlNQm6nyq/c43lMnTYr6S06oESzGVRbZzNEKGFl1IY3DG3gxvZtFrkp2auP0iVUAMjx4z9Q==" spinCount="100000" sheet="1" objects="1" scenarios="1" formatColumns="0" formatRows="0" autoFilter="0"/>
  <autoFilter ref="C119:K145" xr:uid="{00000000-0009-0000-0000-00000B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5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116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5271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ROUND((SUM(BE123:BE255)),  2)</f>
        <v>0</v>
      </c>
      <c r="G33" s="35"/>
      <c r="H33" s="35"/>
      <c r="I33" s="125">
        <v>0.21</v>
      </c>
      <c r="J33" s="124">
        <f>ROUND(((SUM(BE123:BE255))*I33),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ROUND((SUM(BF123:BF255)),  2)</f>
        <v>0</v>
      </c>
      <c r="G34" s="35"/>
      <c r="H34" s="35"/>
      <c r="I34" s="125">
        <v>0.15</v>
      </c>
      <c r="J34" s="124">
        <f>ROUND(((SUM(BF123:BF255))*I34),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ROUND((SUM(BG123:BG255)),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ROUND((SUM(BH123:BH255)),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ROUND((SUM(BI123:BI255)),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D.1.4.6 - Silnoproud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5272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9" customFormat="1" ht="25" customHeight="1">
      <c r="B98" s="148"/>
      <c r="C98" s="149"/>
      <c r="D98" s="150" t="s">
        <v>5273</v>
      </c>
      <c r="E98" s="151"/>
      <c r="F98" s="151"/>
      <c r="G98" s="151"/>
      <c r="H98" s="151"/>
      <c r="I98" s="151"/>
      <c r="J98" s="152">
        <f>J132</f>
        <v>0</v>
      </c>
      <c r="K98" s="149"/>
      <c r="L98" s="153"/>
    </row>
    <row r="99" spans="1:31" s="9" customFormat="1" ht="25" customHeight="1">
      <c r="B99" s="148"/>
      <c r="C99" s="149"/>
      <c r="D99" s="150" t="s">
        <v>5274</v>
      </c>
      <c r="E99" s="151"/>
      <c r="F99" s="151"/>
      <c r="G99" s="151"/>
      <c r="H99" s="151"/>
      <c r="I99" s="151"/>
      <c r="J99" s="152">
        <f>J156</f>
        <v>0</v>
      </c>
      <c r="K99" s="149"/>
      <c r="L99" s="153"/>
    </row>
    <row r="100" spans="1:31" s="9" customFormat="1" ht="25" customHeight="1">
      <c r="B100" s="148"/>
      <c r="C100" s="149"/>
      <c r="D100" s="150" t="s">
        <v>5275</v>
      </c>
      <c r="E100" s="151"/>
      <c r="F100" s="151"/>
      <c r="G100" s="151"/>
      <c r="H100" s="151"/>
      <c r="I100" s="151"/>
      <c r="J100" s="152">
        <f>J176</f>
        <v>0</v>
      </c>
      <c r="K100" s="149"/>
      <c r="L100" s="153"/>
    </row>
    <row r="101" spans="1:31" s="9" customFormat="1" ht="25" customHeight="1">
      <c r="B101" s="148"/>
      <c r="C101" s="149"/>
      <c r="D101" s="150" t="s">
        <v>5276</v>
      </c>
      <c r="E101" s="151"/>
      <c r="F101" s="151"/>
      <c r="G101" s="151"/>
      <c r="H101" s="151"/>
      <c r="I101" s="151"/>
      <c r="J101" s="152">
        <f>J192</f>
        <v>0</v>
      </c>
      <c r="K101" s="149"/>
      <c r="L101" s="153"/>
    </row>
    <row r="102" spans="1:31" s="9" customFormat="1" ht="25" customHeight="1">
      <c r="B102" s="148"/>
      <c r="C102" s="149"/>
      <c r="D102" s="150" t="s">
        <v>5277</v>
      </c>
      <c r="E102" s="151"/>
      <c r="F102" s="151"/>
      <c r="G102" s="151"/>
      <c r="H102" s="151"/>
      <c r="I102" s="151"/>
      <c r="J102" s="152">
        <f>J231</f>
        <v>0</v>
      </c>
      <c r="K102" s="149"/>
      <c r="L102" s="153"/>
    </row>
    <row r="103" spans="1:31" s="9" customFormat="1" ht="25" customHeight="1">
      <c r="B103" s="148"/>
      <c r="C103" s="149"/>
      <c r="D103" s="150" t="s">
        <v>5278</v>
      </c>
      <c r="E103" s="151"/>
      <c r="F103" s="151"/>
      <c r="G103" s="151"/>
      <c r="H103" s="151"/>
      <c r="I103" s="151"/>
      <c r="J103" s="152">
        <f>J236</f>
        <v>0</v>
      </c>
      <c r="K103" s="149"/>
      <c r="L103" s="153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7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7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5" customHeight="1">
      <c r="A110" s="35"/>
      <c r="B110" s="36"/>
      <c r="C110" s="24" t="s">
        <v>159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11" t="str">
        <f>E7</f>
        <v>Rekonstrukce a přístavba MŠ Blučina</v>
      </c>
      <c r="F113" s="312"/>
      <c r="G113" s="312"/>
      <c r="H113" s="312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67" t="str">
        <f>E9</f>
        <v>D.1.4.6 - Silnoproud</v>
      </c>
      <c r="F115" s="313"/>
      <c r="G115" s="313"/>
      <c r="H115" s="313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7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 xml:space="preserve"> </v>
      </c>
      <c r="G117" s="37"/>
      <c r="H117" s="37"/>
      <c r="I117" s="30" t="s">
        <v>22</v>
      </c>
      <c r="J117" s="67" t="str">
        <f>IF(J12="","",J12)</f>
        <v>26. 5. 2021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7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5" customHeight="1">
      <c r="A119" s="35"/>
      <c r="B119" s="36"/>
      <c r="C119" s="30" t="s">
        <v>24</v>
      </c>
      <c r="D119" s="37"/>
      <c r="E119" s="37"/>
      <c r="F119" s="28" t="str">
        <f>E15</f>
        <v xml:space="preserve"> </v>
      </c>
      <c r="G119" s="37"/>
      <c r="H119" s="37"/>
      <c r="I119" s="30" t="s">
        <v>29</v>
      </c>
      <c r="J119" s="33" t="str">
        <f>E21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31</v>
      </c>
      <c r="J120" s="33" t="str">
        <f>E24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2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0" customFormat="1" ht="29.25" customHeight="1">
      <c r="A122" s="154"/>
      <c r="B122" s="155"/>
      <c r="C122" s="156" t="s">
        <v>160</v>
      </c>
      <c r="D122" s="157" t="s">
        <v>58</v>
      </c>
      <c r="E122" s="157" t="s">
        <v>54</v>
      </c>
      <c r="F122" s="157" t="s">
        <v>55</v>
      </c>
      <c r="G122" s="157" t="s">
        <v>161</v>
      </c>
      <c r="H122" s="157" t="s">
        <v>162</v>
      </c>
      <c r="I122" s="157" t="s">
        <v>163</v>
      </c>
      <c r="J122" s="158" t="s">
        <v>134</v>
      </c>
      <c r="K122" s="159" t="s">
        <v>164</v>
      </c>
      <c r="L122" s="160"/>
      <c r="M122" s="76" t="s">
        <v>1</v>
      </c>
      <c r="N122" s="77" t="s">
        <v>37</v>
      </c>
      <c r="O122" s="77" t="s">
        <v>165</v>
      </c>
      <c r="P122" s="77" t="s">
        <v>166</v>
      </c>
      <c r="Q122" s="77" t="s">
        <v>167</v>
      </c>
      <c r="R122" s="77" t="s">
        <v>168</v>
      </c>
      <c r="S122" s="77" t="s">
        <v>169</v>
      </c>
      <c r="T122" s="78" t="s">
        <v>170</v>
      </c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</row>
    <row r="123" spans="1:65" s="2" customFormat="1" ht="22.75" customHeight="1">
      <c r="A123" s="35"/>
      <c r="B123" s="36"/>
      <c r="C123" s="83" t="s">
        <v>171</v>
      </c>
      <c r="D123" s="37"/>
      <c r="E123" s="37"/>
      <c r="F123" s="37"/>
      <c r="G123" s="37"/>
      <c r="H123" s="37"/>
      <c r="I123" s="37"/>
      <c r="J123" s="161">
        <f>BK123</f>
        <v>0</v>
      </c>
      <c r="K123" s="37"/>
      <c r="L123" s="40"/>
      <c r="M123" s="79"/>
      <c r="N123" s="162"/>
      <c r="O123" s="80"/>
      <c r="P123" s="163">
        <f>P124+P132+P156+P176+P192+P231+P236</f>
        <v>0</v>
      </c>
      <c r="Q123" s="80"/>
      <c r="R123" s="163">
        <f>R124+R132+R156+R176+R192+R231+R236</f>
        <v>0</v>
      </c>
      <c r="S123" s="80"/>
      <c r="T123" s="164">
        <f>T124+T132+T156+T176+T192+T231+T236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72</v>
      </c>
      <c r="AU123" s="18" t="s">
        <v>136</v>
      </c>
      <c r="BK123" s="165">
        <f>BK124+BK132+BK156+BK176+BK192+BK231+BK236</f>
        <v>0</v>
      </c>
    </row>
    <row r="124" spans="1:65" s="11" customFormat="1" ht="26" customHeight="1">
      <c r="B124" s="166"/>
      <c r="C124" s="167"/>
      <c r="D124" s="168" t="s">
        <v>72</v>
      </c>
      <c r="E124" s="169" t="s">
        <v>4983</v>
      </c>
      <c r="F124" s="169" t="s">
        <v>5279</v>
      </c>
      <c r="G124" s="167"/>
      <c r="H124" s="167"/>
      <c r="I124" s="170"/>
      <c r="J124" s="171">
        <f>BK124</f>
        <v>0</v>
      </c>
      <c r="K124" s="167"/>
      <c r="L124" s="172"/>
      <c r="M124" s="173"/>
      <c r="N124" s="174"/>
      <c r="O124" s="174"/>
      <c r="P124" s="175">
        <f>SUM(P125:P131)</f>
        <v>0</v>
      </c>
      <c r="Q124" s="174"/>
      <c r="R124" s="175">
        <f>SUM(R125:R131)</f>
        <v>0</v>
      </c>
      <c r="S124" s="174"/>
      <c r="T124" s="176">
        <f>SUM(T125:T131)</f>
        <v>0</v>
      </c>
      <c r="AR124" s="177" t="s">
        <v>81</v>
      </c>
      <c r="AT124" s="178" t="s">
        <v>72</v>
      </c>
      <c r="AU124" s="178" t="s">
        <v>73</v>
      </c>
      <c r="AY124" s="177" t="s">
        <v>174</v>
      </c>
      <c r="BK124" s="179">
        <f>SUM(BK125:BK131)</f>
        <v>0</v>
      </c>
    </row>
    <row r="125" spans="1:65" s="2" customFormat="1" ht="24.25" customHeight="1">
      <c r="A125" s="35"/>
      <c r="B125" s="36"/>
      <c r="C125" s="180" t="s">
        <v>73</v>
      </c>
      <c r="D125" s="180" t="s">
        <v>175</v>
      </c>
      <c r="E125" s="181" t="s">
        <v>5280</v>
      </c>
      <c r="F125" s="182" t="s">
        <v>5281</v>
      </c>
      <c r="G125" s="183" t="s">
        <v>3878</v>
      </c>
      <c r="H125" s="184">
        <v>1</v>
      </c>
      <c r="I125" s="185"/>
      <c r="J125" s="186">
        <f t="shared" ref="J125:J131" si="0">ROUND(I125*H125,2)</f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ref="P125:P131" si="1">O125*H125</f>
        <v>0</v>
      </c>
      <c r="Q125" s="190">
        <v>0</v>
      </c>
      <c r="R125" s="190">
        <f t="shared" ref="R125:R131" si="2">Q125*H125</f>
        <v>0</v>
      </c>
      <c r="S125" s="190">
        <v>0</v>
      </c>
      <c r="T125" s="191">
        <f t="shared" ref="T125:T131" si="3"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81</v>
      </c>
      <c r="AY125" s="18" t="s">
        <v>174</v>
      </c>
      <c r="BE125" s="193">
        <f t="shared" ref="BE125:BE131" si="4">IF(N125="základní",J125,0)</f>
        <v>0</v>
      </c>
      <c r="BF125" s="193">
        <f t="shared" ref="BF125:BF131" si="5">IF(N125="snížená",J125,0)</f>
        <v>0</v>
      </c>
      <c r="BG125" s="193">
        <f t="shared" ref="BG125:BG131" si="6">IF(N125="zákl. přenesená",J125,0)</f>
        <v>0</v>
      </c>
      <c r="BH125" s="193">
        <f t="shared" ref="BH125:BH131" si="7">IF(N125="sníž. přenesená",J125,0)</f>
        <v>0</v>
      </c>
      <c r="BI125" s="193">
        <f t="shared" ref="BI125:BI131" si="8">IF(N125="nulová",J125,0)</f>
        <v>0</v>
      </c>
      <c r="BJ125" s="18" t="s">
        <v>81</v>
      </c>
      <c r="BK125" s="193">
        <f t="shared" ref="BK125:BK131" si="9">ROUND(I125*H125,2)</f>
        <v>0</v>
      </c>
      <c r="BL125" s="18" t="s">
        <v>179</v>
      </c>
      <c r="BM125" s="192" t="s">
        <v>5282</v>
      </c>
    </row>
    <row r="126" spans="1:65" s="2" customFormat="1" ht="24.25" customHeight="1">
      <c r="A126" s="35"/>
      <c r="B126" s="36"/>
      <c r="C126" s="180" t="s">
        <v>73</v>
      </c>
      <c r="D126" s="180" t="s">
        <v>175</v>
      </c>
      <c r="E126" s="181" t="s">
        <v>5283</v>
      </c>
      <c r="F126" s="182" t="s">
        <v>5284</v>
      </c>
      <c r="G126" s="183" t="s">
        <v>3878</v>
      </c>
      <c r="H126" s="184">
        <v>1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81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5285</v>
      </c>
    </row>
    <row r="127" spans="1:65" s="2" customFormat="1" ht="24.25" customHeight="1">
      <c r="A127" s="35"/>
      <c r="B127" s="36"/>
      <c r="C127" s="180" t="s">
        <v>73</v>
      </c>
      <c r="D127" s="180" t="s">
        <v>175</v>
      </c>
      <c r="E127" s="181" t="s">
        <v>5286</v>
      </c>
      <c r="F127" s="182" t="s">
        <v>5287</v>
      </c>
      <c r="G127" s="183" t="s">
        <v>3878</v>
      </c>
      <c r="H127" s="184">
        <v>1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81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5288</v>
      </c>
    </row>
    <row r="128" spans="1:65" s="2" customFormat="1" ht="24.25" customHeight="1">
      <c r="A128" s="35"/>
      <c r="B128" s="36"/>
      <c r="C128" s="180" t="s">
        <v>73</v>
      </c>
      <c r="D128" s="180" t="s">
        <v>175</v>
      </c>
      <c r="E128" s="181" t="s">
        <v>5289</v>
      </c>
      <c r="F128" s="182" t="s">
        <v>5290</v>
      </c>
      <c r="G128" s="183" t="s">
        <v>3878</v>
      </c>
      <c r="H128" s="184">
        <v>1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81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5291</v>
      </c>
    </row>
    <row r="129" spans="1:65" s="2" customFormat="1" ht="21.75" customHeight="1">
      <c r="A129" s="35"/>
      <c r="B129" s="36"/>
      <c r="C129" s="180" t="s">
        <v>73</v>
      </c>
      <c r="D129" s="180" t="s">
        <v>175</v>
      </c>
      <c r="E129" s="181" t="s">
        <v>5292</v>
      </c>
      <c r="F129" s="182" t="s">
        <v>5293</v>
      </c>
      <c r="G129" s="183" t="s">
        <v>3878</v>
      </c>
      <c r="H129" s="184">
        <v>1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81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5294</v>
      </c>
    </row>
    <row r="130" spans="1:65" s="2" customFormat="1" ht="21.75" customHeight="1">
      <c r="A130" s="35"/>
      <c r="B130" s="36"/>
      <c r="C130" s="180" t="s">
        <v>73</v>
      </c>
      <c r="D130" s="180" t="s">
        <v>175</v>
      </c>
      <c r="E130" s="181" t="s">
        <v>5295</v>
      </c>
      <c r="F130" s="182" t="s">
        <v>5296</v>
      </c>
      <c r="G130" s="183" t="s">
        <v>3878</v>
      </c>
      <c r="H130" s="184">
        <v>1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81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5297</v>
      </c>
    </row>
    <row r="131" spans="1:65" s="2" customFormat="1" ht="21.75" customHeight="1">
      <c r="A131" s="35"/>
      <c r="B131" s="36"/>
      <c r="C131" s="180" t="s">
        <v>73</v>
      </c>
      <c r="D131" s="180" t="s">
        <v>175</v>
      </c>
      <c r="E131" s="181" t="s">
        <v>5298</v>
      </c>
      <c r="F131" s="182" t="s">
        <v>5299</v>
      </c>
      <c r="G131" s="183" t="s">
        <v>3878</v>
      </c>
      <c r="H131" s="184">
        <v>1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81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5300</v>
      </c>
    </row>
    <row r="132" spans="1:65" s="11" customFormat="1" ht="26" customHeight="1">
      <c r="B132" s="166"/>
      <c r="C132" s="167"/>
      <c r="D132" s="168" t="s">
        <v>72</v>
      </c>
      <c r="E132" s="169" t="s">
        <v>172</v>
      </c>
      <c r="F132" s="169" t="s">
        <v>5301</v>
      </c>
      <c r="G132" s="167"/>
      <c r="H132" s="167"/>
      <c r="I132" s="170"/>
      <c r="J132" s="171">
        <f>BK132</f>
        <v>0</v>
      </c>
      <c r="K132" s="167"/>
      <c r="L132" s="172"/>
      <c r="M132" s="173"/>
      <c r="N132" s="174"/>
      <c r="O132" s="174"/>
      <c r="P132" s="175">
        <f>SUM(P133:P155)</f>
        <v>0</v>
      </c>
      <c r="Q132" s="174"/>
      <c r="R132" s="175">
        <f>SUM(R133:R155)</f>
        <v>0</v>
      </c>
      <c r="S132" s="174"/>
      <c r="T132" s="176">
        <f>SUM(T133:T155)</f>
        <v>0</v>
      </c>
      <c r="AR132" s="177" t="s">
        <v>81</v>
      </c>
      <c r="AT132" s="178" t="s">
        <v>72</v>
      </c>
      <c r="AU132" s="178" t="s">
        <v>73</v>
      </c>
      <c r="AY132" s="177" t="s">
        <v>174</v>
      </c>
      <c r="BK132" s="179">
        <f>SUM(BK133:BK155)</f>
        <v>0</v>
      </c>
    </row>
    <row r="133" spans="1:65" s="2" customFormat="1" ht="16.5" customHeight="1">
      <c r="A133" s="35"/>
      <c r="B133" s="36"/>
      <c r="C133" s="180" t="s">
        <v>73</v>
      </c>
      <c r="D133" s="180" t="s">
        <v>175</v>
      </c>
      <c r="E133" s="181" t="s">
        <v>5302</v>
      </c>
      <c r="F133" s="182" t="s">
        <v>5303</v>
      </c>
      <c r="G133" s="183" t="s">
        <v>3878</v>
      </c>
      <c r="H133" s="184">
        <v>10</v>
      </c>
      <c r="I133" s="185"/>
      <c r="J133" s="186">
        <f t="shared" ref="J133:J155" si="10">ROUND(I133*H133,2)</f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ref="P133:P155" si="11">O133*H133</f>
        <v>0</v>
      </c>
      <c r="Q133" s="190">
        <v>0</v>
      </c>
      <c r="R133" s="190">
        <f t="shared" ref="R133:R155" si="12">Q133*H133</f>
        <v>0</v>
      </c>
      <c r="S133" s="190">
        <v>0</v>
      </c>
      <c r="T133" s="191">
        <f t="shared" ref="T133:T155" si="13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81</v>
      </c>
      <c r="AY133" s="18" t="s">
        <v>174</v>
      </c>
      <c r="BE133" s="193">
        <f t="shared" ref="BE133:BE155" si="14">IF(N133="základní",J133,0)</f>
        <v>0</v>
      </c>
      <c r="BF133" s="193">
        <f t="shared" ref="BF133:BF155" si="15">IF(N133="snížená",J133,0)</f>
        <v>0</v>
      </c>
      <c r="BG133" s="193">
        <f t="shared" ref="BG133:BG155" si="16">IF(N133="zákl. přenesená",J133,0)</f>
        <v>0</v>
      </c>
      <c r="BH133" s="193">
        <f t="shared" ref="BH133:BH155" si="17">IF(N133="sníž. přenesená",J133,0)</f>
        <v>0</v>
      </c>
      <c r="BI133" s="193">
        <f t="shared" ref="BI133:BI155" si="18">IF(N133="nulová",J133,0)</f>
        <v>0</v>
      </c>
      <c r="BJ133" s="18" t="s">
        <v>81</v>
      </c>
      <c r="BK133" s="193">
        <f t="shared" ref="BK133:BK155" si="19">ROUND(I133*H133,2)</f>
        <v>0</v>
      </c>
      <c r="BL133" s="18" t="s">
        <v>179</v>
      </c>
      <c r="BM133" s="192" t="s">
        <v>5304</v>
      </c>
    </row>
    <row r="134" spans="1:65" s="2" customFormat="1" ht="16.5" customHeight="1">
      <c r="A134" s="35"/>
      <c r="B134" s="36"/>
      <c r="C134" s="180" t="s">
        <v>73</v>
      </c>
      <c r="D134" s="180" t="s">
        <v>175</v>
      </c>
      <c r="E134" s="181" t="s">
        <v>5305</v>
      </c>
      <c r="F134" s="182" t="s">
        <v>5306</v>
      </c>
      <c r="G134" s="183" t="s">
        <v>3878</v>
      </c>
      <c r="H134" s="184">
        <v>10</v>
      </c>
      <c r="I134" s="185"/>
      <c r="J134" s="186">
        <f t="shared" si="1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1"/>
        <v>0</v>
      </c>
      <c r="Q134" s="190">
        <v>0</v>
      </c>
      <c r="R134" s="190">
        <f t="shared" si="12"/>
        <v>0</v>
      </c>
      <c r="S134" s="190">
        <v>0</v>
      </c>
      <c r="T134" s="191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81</v>
      </c>
      <c r="AY134" s="18" t="s">
        <v>174</v>
      </c>
      <c r="BE134" s="193">
        <f t="shared" si="14"/>
        <v>0</v>
      </c>
      <c r="BF134" s="193">
        <f t="shared" si="15"/>
        <v>0</v>
      </c>
      <c r="BG134" s="193">
        <f t="shared" si="16"/>
        <v>0</v>
      </c>
      <c r="BH134" s="193">
        <f t="shared" si="17"/>
        <v>0</v>
      </c>
      <c r="BI134" s="193">
        <f t="shared" si="18"/>
        <v>0</v>
      </c>
      <c r="BJ134" s="18" t="s">
        <v>81</v>
      </c>
      <c r="BK134" s="193">
        <f t="shared" si="19"/>
        <v>0</v>
      </c>
      <c r="BL134" s="18" t="s">
        <v>179</v>
      </c>
      <c r="BM134" s="192" t="s">
        <v>5307</v>
      </c>
    </row>
    <row r="135" spans="1:65" s="2" customFormat="1" ht="16.5" customHeight="1">
      <c r="A135" s="35"/>
      <c r="B135" s="36"/>
      <c r="C135" s="180" t="s">
        <v>73</v>
      </c>
      <c r="D135" s="180" t="s">
        <v>175</v>
      </c>
      <c r="E135" s="181" t="s">
        <v>5308</v>
      </c>
      <c r="F135" s="182" t="s">
        <v>5309</v>
      </c>
      <c r="G135" s="183" t="s">
        <v>3878</v>
      </c>
      <c r="H135" s="184">
        <v>2</v>
      </c>
      <c r="I135" s="185"/>
      <c r="J135" s="186">
        <f t="shared" si="1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1"/>
        <v>0</v>
      </c>
      <c r="Q135" s="190">
        <v>0</v>
      </c>
      <c r="R135" s="190">
        <f t="shared" si="12"/>
        <v>0</v>
      </c>
      <c r="S135" s="190">
        <v>0</v>
      </c>
      <c r="T135" s="191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81</v>
      </c>
      <c r="AY135" s="18" t="s">
        <v>174</v>
      </c>
      <c r="BE135" s="193">
        <f t="shared" si="14"/>
        <v>0</v>
      </c>
      <c r="BF135" s="193">
        <f t="shared" si="15"/>
        <v>0</v>
      </c>
      <c r="BG135" s="193">
        <f t="shared" si="16"/>
        <v>0</v>
      </c>
      <c r="BH135" s="193">
        <f t="shared" si="17"/>
        <v>0</v>
      </c>
      <c r="BI135" s="193">
        <f t="shared" si="18"/>
        <v>0</v>
      </c>
      <c r="BJ135" s="18" t="s">
        <v>81</v>
      </c>
      <c r="BK135" s="193">
        <f t="shared" si="19"/>
        <v>0</v>
      </c>
      <c r="BL135" s="18" t="s">
        <v>179</v>
      </c>
      <c r="BM135" s="192" t="s">
        <v>5310</v>
      </c>
    </row>
    <row r="136" spans="1:65" s="2" customFormat="1" ht="16.5" customHeight="1">
      <c r="A136" s="35"/>
      <c r="B136" s="36"/>
      <c r="C136" s="180" t="s">
        <v>73</v>
      </c>
      <c r="D136" s="180" t="s">
        <v>175</v>
      </c>
      <c r="E136" s="181" t="s">
        <v>5311</v>
      </c>
      <c r="F136" s="182" t="s">
        <v>5312</v>
      </c>
      <c r="G136" s="183" t="s">
        <v>3878</v>
      </c>
      <c r="H136" s="184">
        <v>20</v>
      </c>
      <c r="I136" s="185"/>
      <c r="J136" s="186">
        <f t="shared" si="1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1"/>
        <v>0</v>
      </c>
      <c r="Q136" s="190">
        <v>0</v>
      </c>
      <c r="R136" s="190">
        <f t="shared" si="12"/>
        <v>0</v>
      </c>
      <c r="S136" s="190">
        <v>0</v>
      </c>
      <c r="T136" s="191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81</v>
      </c>
      <c r="AY136" s="18" t="s">
        <v>174</v>
      </c>
      <c r="BE136" s="193">
        <f t="shared" si="14"/>
        <v>0</v>
      </c>
      <c r="BF136" s="193">
        <f t="shared" si="15"/>
        <v>0</v>
      </c>
      <c r="BG136" s="193">
        <f t="shared" si="16"/>
        <v>0</v>
      </c>
      <c r="BH136" s="193">
        <f t="shared" si="17"/>
        <v>0</v>
      </c>
      <c r="BI136" s="193">
        <f t="shared" si="18"/>
        <v>0</v>
      </c>
      <c r="BJ136" s="18" t="s">
        <v>81</v>
      </c>
      <c r="BK136" s="193">
        <f t="shared" si="19"/>
        <v>0</v>
      </c>
      <c r="BL136" s="18" t="s">
        <v>179</v>
      </c>
      <c r="BM136" s="192" t="s">
        <v>5313</v>
      </c>
    </row>
    <row r="137" spans="1:65" s="2" customFormat="1" ht="16.5" customHeight="1">
      <c r="A137" s="35"/>
      <c r="B137" s="36"/>
      <c r="C137" s="180" t="s">
        <v>73</v>
      </c>
      <c r="D137" s="180" t="s">
        <v>175</v>
      </c>
      <c r="E137" s="181" t="s">
        <v>5314</v>
      </c>
      <c r="F137" s="182" t="s">
        <v>5315</v>
      </c>
      <c r="G137" s="183" t="s">
        <v>3878</v>
      </c>
      <c r="H137" s="184">
        <v>10</v>
      </c>
      <c r="I137" s="185"/>
      <c r="J137" s="186">
        <f t="shared" si="1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1"/>
        <v>0</v>
      </c>
      <c r="Q137" s="190">
        <v>0</v>
      </c>
      <c r="R137" s="190">
        <f t="shared" si="12"/>
        <v>0</v>
      </c>
      <c r="S137" s="190">
        <v>0</v>
      </c>
      <c r="T137" s="191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81</v>
      </c>
      <c r="AY137" s="18" t="s">
        <v>174</v>
      </c>
      <c r="BE137" s="193">
        <f t="shared" si="14"/>
        <v>0</v>
      </c>
      <c r="BF137" s="193">
        <f t="shared" si="15"/>
        <v>0</v>
      </c>
      <c r="BG137" s="193">
        <f t="shared" si="16"/>
        <v>0</v>
      </c>
      <c r="BH137" s="193">
        <f t="shared" si="17"/>
        <v>0</v>
      </c>
      <c r="BI137" s="193">
        <f t="shared" si="18"/>
        <v>0</v>
      </c>
      <c r="BJ137" s="18" t="s">
        <v>81</v>
      </c>
      <c r="BK137" s="193">
        <f t="shared" si="19"/>
        <v>0</v>
      </c>
      <c r="BL137" s="18" t="s">
        <v>179</v>
      </c>
      <c r="BM137" s="192" t="s">
        <v>5316</v>
      </c>
    </row>
    <row r="138" spans="1:65" s="2" customFormat="1" ht="16.5" customHeight="1">
      <c r="A138" s="35"/>
      <c r="B138" s="36"/>
      <c r="C138" s="180" t="s">
        <v>73</v>
      </c>
      <c r="D138" s="180" t="s">
        <v>175</v>
      </c>
      <c r="E138" s="181" t="s">
        <v>5317</v>
      </c>
      <c r="F138" s="182" t="s">
        <v>5318</v>
      </c>
      <c r="G138" s="183" t="s">
        <v>3878</v>
      </c>
      <c r="H138" s="184">
        <v>2</v>
      </c>
      <c r="I138" s="185"/>
      <c r="J138" s="186">
        <f t="shared" si="1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1"/>
        <v>0</v>
      </c>
      <c r="Q138" s="190">
        <v>0</v>
      </c>
      <c r="R138" s="190">
        <f t="shared" si="12"/>
        <v>0</v>
      </c>
      <c r="S138" s="190">
        <v>0</v>
      </c>
      <c r="T138" s="191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81</v>
      </c>
      <c r="AY138" s="18" t="s">
        <v>174</v>
      </c>
      <c r="BE138" s="193">
        <f t="shared" si="14"/>
        <v>0</v>
      </c>
      <c r="BF138" s="193">
        <f t="shared" si="15"/>
        <v>0</v>
      </c>
      <c r="BG138" s="193">
        <f t="shared" si="16"/>
        <v>0</v>
      </c>
      <c r="BH138" s="193">
        <f t="shared" si="17"/>
        <v>0</v>
      </c>
      <c r="BI138" s="193">
        <f t="shared" si="18"/>
        <v>0</v>
      </c>
      <c r="BJ138" s="18" t="s">
        <v>81</v>
      </c>
      <c r="BK138" s="193">
        <f t="shared" si="19"/>
        <v>0</v>
      </c>
      <c r="BL138" s="18" t="s">
        <v>179</v>
      </c>
      <c r="BM138" s="192" t="s">
        <v>5319</v>
      </c>
    </row>
    <row r="139" spans="1:65" s="2" customFormat="1" ht="16.5" customHeight="1">
      <c r="A139" s="35"/>
      <c r="B139" s="36"/>
      <c r="C139" s="180" t="s">
        <v>73</v>
      </c>
      <c r="D139" s="180" t="s">
        <v>175</v>
      </c>
      <c r="E139" s="181" t="s">
        <v>5320</v>
      </c>
      <c r="F139" s="182" t="s">
        <v>5321</v>
      </c>
      <c r="G139" s="183" t="s">
        <v>3878</v>
      </c>
      <c r="H139" s="184">
        <v>12</v>
      </c>
      <c r="I139" s="185"/>
      <c r="J139" s="186">
        <f t="shared" si="1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1"/>
        <v>0</v>
      </c>
      <c r="Q139" s="190">
        <v>0</v>
      </c>
      <c r="R139" s="190">
        <f t="shared" si="12"/>
        <v>0</v>
      </c>
      <c r="S139" s="190">
        <v>0</v>
      </c>
      <c r="T139" s="191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81</v>
      </c>
      <c r="AY139" s="18" t="s">
        <v>174</v>
      </c>
      <c r="BE139" s="193">
        <f t="shared" si="14"/>
        <v>0</v>
      </c>
      <c r="BF139" s="193">
        <f t="shared" si="15"/>
        <v>0</v>
      </c>
      <c r="BG139" s="193">
        <f t="shared" si="16"/>
        <v>0</v>
      </c>
      <c r="BH139" s="193">
        <f t="shared" si="17"/>
        <v>0</v>
      </c>
      <c r="BI139" s="193">
        <f t="shared" si="18"/>
        <v>0</v>
      </c>
      <c r="BJ139" s="18" t="s">
        <v>81</v>
      </c>
      <c r="BK139" s="193">
        <f t="shared" si="19"/>
        <v>0</v>
      </c>
      <c r="BL139" s="18" t="s">
        <v>179</v>
      </c>
      <c r="BM139" s="192" t="s">
        <v>5322</v>
      </c>
    </row>
    <row r="140" spans="1:65" s="2" customFormat="1" ht="16.5" customHeight="1">
      <c r="A140" s="35"/>
      <c r="B140" s="36"/>
      <c r="C140" s="180" t="s">
        <v>73</v>
      </c>
      <c r="D140" s="180" t="s">
        <v>175</v>
      </c>
      <c r="E140" s="181" t="s">
        <v>5323</v>
      </c>
      <c r="F140" s="182" t="s">
        <v>5324</v>
      </c>
      <c r="G140" s="183" t="s">
        <v>3878</v>
      </c>
      <c r="H140" s="184">
        <v>1</v>
      </c>
      <c r="I140" s="185"/>
      <c r="J140" s="186">
        <f t="shared" si="1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1"/>
        <v>0</v>
      </c>
      <c r="Q140" s="190">
        <v>0</v>
      </c>
      <c r="R140" s="190">
        <f t="shared" si="12"/>
        <v>0</v>
      </c>
      <c r="S140" s="190">
        <v>0</v>
      </c>
      <c r="T140" s="191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81</v>
      </c>
      <c r="AY140" s="18" t="s">
        <v>174</v>
      </c>
      <c r="BE140" s="193">
        <f t="shared" si="14"/>
        <v>0</v>
      </c>
      <c r="BF140" s="193">
        <f t="shared" si="15"/>
        <v>0</v>
      </c>
      <c r="BG140" s="193">
        <f t="shared" si="16"/>
        <v>0</v>
      </c>
      <c r="BH140" s="193">
        <f t="shared" si="17"/>
        <v>0</v>
      </c>
      <c r="BI140" s="193">
        <f t="shared" si="18"/>
        <v>0</v>
      </c>
      <c r="BJ140" s="18" t="s">
        <v>81</v>
      </c>
      <c r="BK140" s="193">
        <f t="shared" si="19"/>
        <v>0</v>
      </c>
      <c r="BL140" s="18" t="s">
        <v>179</v>
      </c>
      <c r="BM140" s="192" t="s">
        <v>5325</v>
      </c>
    </row>
    <row r="141" spans="1:65" s="2" customFormat="1" ht="16.5" customHeight="1">
      <c r="A141" s="35"/>
      <c r="B141" s="36"/>
      <c r="C141" s="180" t="s">
        <v>73</v>
      </c>
      <c r="D141" s="180" t="s">
        <v>175</v>
      </c>
      <c r="E141" s="181" t="s">
        <v>5326</v>
      </c>
      <c r="F141" s="182" t="s">
        <v>5327</v>
      </c>
      <c r="G141" s="183" t="s">
        <v>3878</v>
      </c>
      <c r="H141" s="184">
        <v>1</v>
      </c>
      <c r="I141" s="185"/>
      <c r="J141" s="186">
        <f t="shared" si="1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1"/>
        <v>0</v>
      </c>
      <c r="Q141" s="190">
        <v>0</v>
      </c>
      <c r="R141" s="190">
        <f t="shared" si="12"/>
        <v>0</v>
      </c>
      <c r="S141" s="190">
        <v>0</v>
      </c>
      <c r="T141" s="191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81</v>
      </c>
      <c r="AY141" s="18" t="s">
        <v>174</v>
      </c>
      <c r="BE141" s="193">
        <f t="shared" si="14"/>
        <v>0</v>
      </c>
      <c r="BF141" s="193">
        <f t="shared" si="15"/>
        <v>0</v>
      </c>
      <c r="BG141" s="193">
        <f t="shared" si="16"/>
        <v>0</v>
      </c>
      <c r="BH141" s="193">
        <f t="shared" si="17"/>
        <v>0</v>
      </c>
      <c r="BI141" s="193">
        <f t="shared" si="18"/>
        <v>0</v>
      </c>
      <c r="BJ141" s="18" t="s">
        <v>81</v>
      </c>
      <c r="BK141" s="193">
        <f t="shared" si="19"/>
        <v>0</v>
      </c>
      <c r="BL141" s="18" t="s">
        <v>179</v>
      </c>
      <c r="BM141" s="192" t="s">
        <v>5328</v>
      </c>
    </row>
    <row r="142" spans="1:65" s="2" customFormat="1" ht="16.5" customHeight="1">
      <c r="A142" s="35"/>
      <c r="B142" s="36"/>
      <c r="C142" s="180" t="s">
        <v>73</v>
      </c>
      <c r="D142" s="180" t="s">
        <v>175</v>
      </c>
      <c r="E142" s="181" t="s">
        <v>5329</v>
      </c>
      <c r="F142" s="182" t="s">
        <v>5330</v>
      </c>
      <c r="G142" s="183" t="s">
        <v>3878</v>
      </c>
      <c r="H142" s="184">
        <v>4</v>
      </c>
      <c r="I142" s="185"/>
      <c r="J142" s="186">
        <f t="shared" si="1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1"/>
        <v>0</v>
      </c>
      <c r="Q142" s="190">
        <v>0</v>
      </c>
      <c r="R142" s="190">
        <f t="shared" si="12"/>
        <v>0</v>
      </c>
      <c r="S142" s="190">
        <v>0</v>
      </c>
      <c r="T142" s="191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81</v>
      </c>
      <c r="AY142" s="18" t="s">
        <v>174</v>
      </c>
      <c r="BE142" s="193">
        <f t="shared" si="14"/>
        <v>0</v>
      </c>
      <c r="BF142" s="193">
        <f t="shared" si="15"/>
        <v>0</v>
      </c>
      <c r="BG142" s="193">
        <f t="shared" si="16"/>
        <v>0</v>
      </c>
      <c r="BH142" s="193">
        <f t="shared" si="17"/>
        <v>0</v>
      </c>
      <c r="BI142" s="193">
        <f t="shared" si="18"/>
        <v>0</v>
      </c>
      <c r="BJ142" s="18" t="s">
        <v>81</v>
      </c>
      <c r="BK142" s="193">
        <f t="shared" si="19"/>
        <v>0</v>
      </c>
      <c r="BL142" s="18" t="s">
        <v>179</v>
      </c>
      <c r="BM142" s="192" t="s">
        <v>5331</v>
      </c>
    </row>
    <row r="143" spans="1:65" s="2" customFormat="1" ht="16.5" customHeight="1">
      <c r="A143" s="35"/>
      <c r="B143" s="36"/>
      <c r="C143" s="180" t="s">
        <v>73</v>
      </c>
      <c r="D143" s="180" t="s">
        <v>175</v>
      </c>
      <c r="E143" s="181" t="s">
        <v>5332</v>
      </c>
      <c r="F143" s="182" t="s">
        <v>5333</v>
      </c>
      <c r="G143" s="183" t="s">
        <v>3878</v>
      </c>
      <c r="H143" s="184">
        <v>3</v>
      </c>
      <c r="I143" s="185"/>
      <c r="J143" s="186">
        <f t="shared" si="1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1"/>
        <v>0</v>
      </c>
      <c r="Q143" s="190">
        <v>0</v>
      </c>
      <c r="R143" s="190">
        <f t="shared" si="12"/>
        <v>0</v>
      </c>
      <c r="S143" s="190">
        <v>0</v>
      </c>
      <c r="T143" s="191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81</v>
      </c>
      <c r="AY143" s="18" t="s">
        <v>174</v>
      </c>
      <c r="BE143" s="193">
        <f t="shared" si="14"/>
        <v>0</v>
      </c>
      <c r="BF143" s="193">
        <f t="shared" si="15"/>
        <v>0</v>
      </c>
      <c r="BG143" s="193">
        <f t="shared" si="16"/>
        <v>0</v>
      </c>
      <c r="BH143" s="193">
        <f t="shared" si="17"/>
        <v>0</v>
      </c>
      <c r="BI143" s="193">
        <f t="shared" si="18"/>
        <v>0</v>
      </c>
      <c r="BJ143" s="18" t="s">
        <v>81</v>
      </c>
      <c r="BK143" s="193">
        <f t="shared" si="19"/>
        <v>0</v>
      </c>
      <c r="BL143" s="18" t="s">
        <v>179</v>
      </c>
      <c r="BM143" s="192" t="s">
        <v>5334</v>
      </c>
    </row>
    <row r="144" spans="1:65" s="2" customFormat="1" ht="16.5" customHeight="1">
      <c r="A144" s="35"/>
      <c r="B144" s="36"/>
      <c r="C144" s="180" t="s">
        <v>73</v>
      </c>
      <c r="D144" s="180" t="s">
        <v>175</v>
      </c>
      <c r="E144" s="181" t="s">
        <v>5335</v>
      </c>
      <c r="F144" s="182" t="s">
        <v>5336</v>
      </c>
      <c r="G144" s="183" t="s">
        <v>3878</v>
      </c>
      <c r="H144" s="184">
        <v>2</v>
      </c>
      <c r="I144" s="185"/>
      <c r="J144" s="186">
        <f t="shared" si="1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1"/>
        <v>0</v>
      </c>
      <c r="Q144" s="190">
        <v>0</v>
      </c>
      <c r="R144" s="190">
        <f t="shared" si="12"/>
        <v>0</v>
      </c>
      <c r="S144" s="190">
        <v>0</v>
      </c>
      <c r="T144" s="191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81</v>
      </c>
      <c r="AY144" s="18" t="s">
        <v>174</v>
      </c>
      <c r="BE144" s="193">
        <f t="shared" si="14"/>
        <v>0</v>
      </c>
      <c r="BF144" s="193">
        <f t="shared" si="15"/>
        <v>0</v>
      </c>
      <c r="BG144" s="193">
        <f t="shared" si="16"/>
        <v>0</v>
      </c>
      <c r="BH144" s="193">
        <f t="shared" si="17"/>
        <v>0</v>
      </c>
      <c r="BI144" s="193">
        <f t="shared" si="18"/>
        <v>0</v>
      </c>
      <c r="BJ144" s="18" t="s">
        <v>81</v>
      </c>
      <c r="BK144" s="193">
        <f t="shared" si="19"/>
        <v>0</v>
      </c>
      <c r="BL144" s="18" t="s">
        <v>179</v>
      </c>
      <c r="BM144" s="192" t="s">
        <v>5337</v>
      </c>
    </row>
    <row r="145" spans="1:65" s="2" customFormat="1" ht="16.5" customHeight="1">
      <c r="A145" s="35"/>
      <c r="B145" s="36"/>
      <c r="C145" s="180" t="s">
        <v>73</v>
      </c>
      <c r="D145" s="180" t="s">
        <v>175</v>
      </c>
      <c r="E145" s="181" t="s">
        <v>5338</v>
      </c>
      <c r="F145" s="182" t="s">
        <v>5339</v>
      </c>
      <c r="G145" s="183" t="s">
        <v>3878</v>
      </c>
      <c r="H145" s="184">
        <v>9</v>
      </c>
      <c r="I145" s="185"/>
      <c r="J145" s="186">
        <f t="shared" si="1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1"/>
        <v>0</v>
      </c>
      <c r="Q145" s="190">
        <v>0</v>
      </c>
      <c r="R145" s="190">
        <f t="shared" si="12"/>
        <v>0</v>
      </c>
      <c r="S145" s="190">
        <v>0</v>
      </c>
      <c r="T145" s="191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81</v>
      </c>
      <c r="AY145" s="18" t="s">
        <v>174</v>
      </c>
      <c r="BE145" s="193">
        <f t="shared" si="14"/>
        <v>0</v>
      </c>
      <c r="BF145" s="193">
        <f t="shared" si="15"/>
        <v>0</v>
      </c>
      <c r="BG145" s="193">
        <f t="shared" si="16"/>
        <v>0</v>
      </c>
      <c r="BH145" s="193">
        <f t="shared" si="17"/>
        <v>0</v>
      </c>
      <c r="BI145" s="193">
        <f t="shared" si="18"/>
        <v>0</v>
      </c>
      <c r="BJ145" s="18" t="s">
        <v>81</v>
      </c>
      <c r="BK145" s="193">
        <f t="shared" si="19"/>
        <v>0</v>
      </c>
      <c r="BL145" s="18" t="s">
        <v>179</v>
      </c>
      <c r="BM145" s="192" t="s">
        <v>5340</v>
      </c>
    </row>
    <row r="146" spans="1:65" s="2" customFormat="1" ht="16.5" customHeight="1">
      <c r="A146" s="35"/>
      <c r="B146" s="36"/>
      <c r="C146" s="180" t="s">
        <v>73</v>
      </c>
      <c r="D146" s="180" t="s">
        <v>175</v>
      </c>
      <c r="E146" s="181" t="s">
        <v>5341</v>
      </c>
      <c r="F146" s="182" t="s">
        <v>5342</v>
      </c>
      <c r="G146" s="183" t="s">
        <v>3878</v>
      </c>
      <c r="H146" s="184">
        <v>2</v>
      </c>
      <c r="I146" s="185"/>
      <c r="J146" s="186">
        <f t="shared" si="10"/>
        <v>0</v>
      </c>
      <c r="K146" s="187"/>
      <c r="L146" s="40"/>
      <c r="M146" s="188" t="s">
        <v>1</v>
      </c>
      <c r="N146" s="189" t="s">
        <v>38</v>
      </c>
      <c r="O146" s="72"/>
      <c r="P146" s="190">
        <f t="shared" si="11"/>
        <v>0</v>
      </c>
      <c r="Q146" s="190">
        <v>0</v>
      </c>
      <c r="R146" s="190">
        <f t="shared" si="12"/>
        <v>0</v>
      </c>
      <c r="S146" s="190">
        <v>0</v>
      </c>
      <c r="T146" s="191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179</v>
      </c>
      <c r="AT146" s="192" t="s">
        <v>175</v>
      </c>
      <c r="AU146" s="192" t="s">
        <v>81</v>
      </c>
      <c r="AY146" s="18" t="s">
        <v>174</v>
      </c>
      <c r="BE146" s="193">
        <f t="shared" si="14"/>
        <v>0</v>
      </c>
      <c r="BF146" s="193">
        <f t="shared" si="15"/>
        <v>0</v>
      </c>
      <c r="BG146" s="193">
        <f t="shared" si="16"/>
        <v>0</v>
      </c>
      <c r="BH146" s="193">
        <f t="shared" si="17"/>
        <v>0</v>
      </c>
      <c r="BI146" s="193">
        <f t="shared" si="18"/>
        <v>0</v>
      </c>
      <c r="BJ146" s="18" t="s">
        <v>81</v>
      </c>
      <c r="BK146" s="193">
        <f t="shared" si="19"/>
        <v>0</v>
      </c>
      <c r="BL146" s="18" t="s">
        <v>179</v>
      </c>
      <c r="BM146" s="192" t="s">
        <v>5343</v>
      </c>
    </row>
    <row r="147" spans="1:65" s="2" customFormat="1" ht="16.5" customHeight="1">
      <c r="A147" s="35"/>
      <c r="B147" s="36"/>
      <c r="C147" s="180" t="s">
        <v>73</v>
      </c>
      <c r="D147" s="180" t="s">
        <v>175</v>
      </c>
      <c r="E147" s="181" t="s">
        <v>5344</v>
      </c>
      <c r="F147" s="182" t="s">
        <v>5345</v>
      </c>
      <c r="G147" s="183" t="s">
        <v>3878</v>
      </c>
      <c r="H147" s="184">
        <v>2</v>
      </c>
      <c r="I147" s="185"/>
      <c r="J147" s="186">
        <f t="shared" si="10"/>
        <v>0</v>
      </c>
      <c r="K147" s="187"/>
      <c r="L147" s="40"/>
      <c r="M147" s="188" t="s">
        <v>1</v>
      </c>
      <c r="N147" s="189" t="s">
        <v>38</v>
      </c>
      <c r="O147" s="72"/>
      <c r="P147" s="190">
        <f t="shared" si="11"/>
        <v>0</v>
      </c>
      <c r="Q147" s="190">
        <v>0</v>
      </c>
      <c r="R147" s="190">
        <f t="shared" si="12"/>
        <v>0</v>
      </c>
      <c r="S147" s="190">
        <v>0</v>
      </c>
      <c r="T147" s="191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179</v>
      </c>
      <c r="AT147" s="192" t="s">
        <v>175</v>
      </c>
      <c r="AU147" s="192" t="s">
        <v>81</v>
      </c>
      <c r="AY147" s="18" t="s">
        <v>174</v>
      </c>
      <c r="BE147" s="193">
        <f t="shared" si="14"/>
        <v>0</v>
      </c>
      <c r="BF147" s="193">
        <f t="shared" si="15"/>
        <v>0</v>
      </c>
      <c r="BG147" s="193">
        <f t="shared" si="16"/>
        <v>0</v>
      </c>
      <c r="BH147" s="193">
        <f t="shared" si="17"/>
        <v>0</v>
      </c>
      <c r="BI147" s="193">
        <f t="shared" si="18"/>
        <v>0</v>
      </c>
      <c r="BJ147" s="18" t="s">
        <v>81</v>
      </c>
      <c r="BK147" s="193">
        <f t="shared" si="19"/>
        <v>0</v>
      </c>
      <c r="BL147" s="18" t="s">
        <v>179</v>
      </c>
      <c r="BM147" s="192" t="s">
        <v>5346</v>
      </c>
    </row>
    <row r="148" spans="1:65" s="2" customFormat="1" ht="16.5" customHeight="1">
      <c r="A148" s="35"/>
      <c r="B148" s="36"/>
      <c r="C148" s="180" t="s">
        <v>73</v>
      </c>
      <c r="D148" s="180" t="s">
        <v>175</v>
      </c>
      <c r="E148" s="181" t="s">
        <v>5347</v>
      </c>
      <c r="F148" s="182" t="s">
        <v>5348</v>
      </c>
      <c r="G148" s="183" t="s">
        <v>3878</v>
      </c>
      <c r="H148" s="184">
        <v>4</v>
      </c>
      <c r="I148" s="185"/>
      <c r="J148" s="186">
        <f t="shared" si="10"/>
        <v>0</v>
      </c>
      <c r="K148" s="187"/>
      <c r="L148" s="40"/>
      <c r="M148" s="188" t="s">
        <v>1</v>
      </c>
      <c r="N148" s="189" t="s">
        <v>38</v>
      </c>
      <c r="O148" s="72"/>
      <c r="P148" s="190">
        <f t="shared" si="11"/>
        <v>0</v>
      </c>
      <c r="Q148" s="190">
        <v>0</v>
      </c>
      <c r="R148" s="190">
        <f t="shared" si="12"/>
        <v>0</v>
      </c>
      <c r="S148" s="190">
        <v>0</v>
      </c>
      <c r="T148" s="191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179</v>
      </c>
      <c r="AT148" s="192" t="s">
        <v>175</v>
      </c>
      <c r="AU148" s="192" t="s">
        <v>81</v>
      </c>
      <c r="AY148" s="18" t="s">
        <v>174</v>
      </c>
      <c r="BE148" s="193">
        <f t="shared" si="14"/>
        <v>0</v>
      </c>
      <c r="BF148" s="193">
        <f t="shared" si="15"/>
        <v>0</v>
      </c>
      <c r="BG148" s="193">
        <f t="shared" si="16"/>
        <v>0</v>
      </c>
      <c r="BH148" s="193">
        <f t="shared" si="17"/>
        <v>0</v>
      </c>
      <c r="BI148" s="193">
        <f t="shared" si="18"/>
        <v>0</v>
      </c>
      <c r="BJ148" s="18" t="s">
        <v>81</v>
      </c>
      <c r="BK148" s="193">
        <f t="shared" si="19"/>
        <v>0</v>
      </c>
      <c r="BL148" s="18" t="s">
        <v>179</v>
      </c>
      <c r="BM148" s="192" t="s">
        <v>5349</v>
      </c>
    </row>
    <row r="149" spans="1:65" s="2" customFormat="1" ht="16.5" customHeight="1">
      <c r="A149" s="35"/>
      <c r="B149" s="36"/>
      <c r="C149" s="180" t="s">
        <v>73</v>
      </c>
      <c r="D149" s="180" t="s">
        <v>175</v>
      </c>
      <c r="E149" s="181" t="s">
        <v>5350</v>
      </c>
      <c r="F149" s="182" t="s">
        <v>5351</v>
      </c>
      <c r="G149" s="183" t="s">
        <v>3878</v>
      </c>
      <c r="H149" s="184">
        <v>9</v>
      </c>
      <c r="I149" s="185"/>
      <c r="J149" s="186">
        <f t="shared" si="10"/>
        <v>0</v>
      </c>
      <c r="K149" s="187"/>
      <c r="L149" s="40"/>
      <c r="M149" s="188" t="s">
        <v>1</v>
      </c>
      <c r="N149" s="189" t="s">
        <v>38</v>
      </c>
      <c r="O149" s="72"/>
      <c r="P149" s="190">
        <f t="shared" si="11"/>
        <v>0</v>
      </c>
      <c r="Q149" s="190">
        <v>0</v>
      </c>
      <c r="R149" s="190">
        <f t="shared" si="12"/>
        <v>0</v>
      </c>
      <c r="S149" s="190">
        <v>0</v>
      </c>
      <c r="T149" s="191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179</v>
      </c>
      <c r="AT149" s="192" t="s">
        <v>175</v>
      </c>
      <c r="AU149" s="192" t="s">
        <v>81</v>
      </c>
      <c r="AY149" s="18" t="s">
        <v>174</v>
      </c>
      <c r="BE149" s="193">
        <f t="shared" si="14"/>
        <v>0</v>
      </c>
      <c r="BF149" s="193">
        <f t="shared" si="15"/>
        <v>0</v>
      </c>
      <c r="BG149" s="193">
        <f t="shared" si="16"/>
        <v>0</v>
      </c>
      <c r="BH149" s="193">
        <f t="shared" si="17"/>
        <v>0</v>
      </c>
      <c r="BI149" s="193">
        <f t="shared" si="18"/>
        <v>0</v>
      </c>
      <c r="BJ149" s="18" t="s">
        <v>81</v>
      </c>
      <c r="BK149" s="193">
        <f t="shared" si="19"/>
        <v>0</v>
      </c>
      <c r="BL149" s="18" t="s">
        <v>179</v>
      </c>
      <c r="BM149" s="192" t="s">
        <v>5352</v>
      </c>
    </row>
    <row r="150" spans="1:65" s="2" customFormat="1" ht="16.5" customHeight="1">
      <c r="A150" s="35"/>
      <c r="B150" s="36"/>
      <c r="C150" s="180" t="s">
        <v>73</v>
      </c>
      <c r="D150" s="180" t="s">
        <v>175</v>
      </c>
      <c r="E150" s="181" t="s">
        <v>5353</v>
      </c>
      <c r="F150" s="182" t="s">
        <v>5354</v>
      </c>
      <c r="G150" s="183" t="s">
        <v>3878</v>
      </c>
      <c r="H150" s="184">
        <v>5</v>
      </c>
      <c r="I150" s="185"/>
      <c r="J150" s="186">
        <f t="shared" si="10"/>
        <v>0</v>
      </c>
      <c r="K150" s="187"/>
      <c r="L150" s="40"/>
      <c r="M150" s="188" t="s">
        <v>1</v>
      </c>
      <c r="N150" s="189" t="s">
        <v>38</v>
      </c>
      <c r="O150" s="72"/>
      <c r="P150" s="190">
        <f t="shared" si="11"/>
        <v>0</v>
      </c>
      <c r="Q150" s="190">
        <v>0</v>
      </c>
      <c r="R150" s="190">
        <f t="shared" si="12"/>
        <v>0</v>
      </c>
      <c r="S150" s="190">
        <v>0</v>
      </c>
      <c r="T150" s="191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179</v>
      </c>
      <c r="AT150" s="192" t="s">
        <v>175</v>
      </c>
      <c r="AU150" s="192" t="s">
        <v>81</v>
      </c>
      <c r="AY150" s="18" t="s">
        <v>174</v>
      </c>
      <c r="BE150" s="193">
        <f t="shared" si="14"/>
        <v>0</v>
      </c>
      <c r="BF150" s="193">
        <f t="shared" si="15"/>
        <v>0</v>
      </c>
      <c r="BG150" s="193">
        <f t="shared" si="16"/>
        <v>0</v>
      </c>
      <c r="BH150" s="193">
        <f t="shared" si="17"/>
        <v>0</v>
      </c>
      <c r="BI150" s="193">
        <f t="shared" si="18"/>
        <v>0</v>
      </c>
      <c r="BJ150" s="18" t="s">
        <v>81</v>
      </c>
      <c r="BK150" s="193">
        <f t="shared" si="19"/>
        <v>0</v>
      </c>
      <c r="BL150" s="18" t="s">
        <v>179</v>
      </c>
      <c r="BM150" s="192" t="s">
        <v>5355</v>
      </c>
    </row>
    <row r="151" spans="1:65" s="2" customFormat="1" ht="16.5" customHeight="1">
      <c r="A151" s="35"/>
      <c r="B151" s="36"/>
      <c r="C151" s="180" t="s">
        <v>73</v>
      </c>
      <c r="D151" s="180" t="s">
        <v>175</v>
      </c>
      <c r="E151" s="181" t="s">
        <v>5356</v>
      </c>
      <c r="F151" s="182" t="s">
        <v>5357</v>
      </c>
      <c r="G151" s="183" t="s">
        <v>3878</v>
      </c>
      <c r="H151" s="184">
        <v>5</v>
      </c>
      <c r="I151" s="185"/>
      <c r="J151" s="186">
        <f t="shared" si="10"/>
        <v>0</v>
      </c>
      <c r="K151" s="187"/>
      <c r="L151" s="40"/>
      <c r="M151" s="188" t="s">
        <v>1</v>
      </c>
      <c r="N151" s="189" t="s">
        <v>38</v>
      </c>
      <c r="O151" s="72"/>
      <c r="P151" s="190">
        <f t="shared" si="11"/>
        <v>0</v>
      </c>
      <c r="Q151" s="190">
        <v>0</v>
      </c>
      <c r="R151" s="190">
        <f t="shared" si="12"/>
        <v>0</v>
      </c>
      <c r="S151" s="190">
        <v>0</v>
      </c>
      <c r="T151" s="191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179</v>
      </c>
      <c r="AT151" s="192" t="s">
        <v>175</v>
      </c>
      <c r="AU151" s="192" t="s">
        <v>81</v>
      </c>
      <c r="AY151" s="18" t="s">
        <v>174</v>
      </c>
      <c r="BE151" s="193">
        <f t="shared" si="14"/>
        <v>0</v>
      </c>
      <c r="BF151" s="193">
        <f t="shared" si="15"/>
        <v>0</v>
      </c>
      <c r="BG151" s="193">
        <f t="shared" si="16"/>
        <v>0</v>
      </c>
      <c r="BH151" s="193">
        <f t="shared" si="17"/>
        <v>0</v>
      </c>
      <c r="BI151" s="193">
        <f t="shared" si="18"/>
        <v>0</v>
      </c>
      <c r="BJ151" s="18" t="s">
        <v>81</v>
      </c>
      <c r="BK151" s="193">
        <f t="shared" si="19"/>
        <v>0</v>
      </c>
      <c r="BL151" s="18" t="s">
        <v>179</v>
      </c>
      <c r="BM151" s="192" t="s">
        <v>5358</v>
      </c>
    </row>
    <row r="152" spans="1:65" s="2" customFormat="1" ht="16.5" customHeight="1">
      <c r="A152" s="35"/>
      <c r="B152" s="36"/>
      <c r="C152" s="180" t="s">
        <v>73</v>
      </c>
      <c r="D152" s="180" t="s">
        <v>175</v>
      </c>
      <c r="E152" s="181" t="s">
        <v>5359</v>
      </c>
      <c r="F152" s="182" t="s">
        <v>5360</v>
      </c>
      <c r="G152" s="183" t="s">
        <v>3878</v>
      </c>
      <c r="H152" s="184">
        <v>5</v>
      </c>
      <c r="I152" s="185"/>
      <c r="J152" s="186">
        <f t="shared" si="10"/>
        <v>0</v>
      </c>
      <c r="K152" s="187"/>
      <c r="L152" s="40"/>
      <c r="M152" s="188" t="s">
        <v>1</v>
      </c>
      <c r="N152" s="189" t="s">
        <v>38</v>
      </c>
      <c r="O152" s="72"/>
      <c r="P152" s="190">
        <f t="shared" si="11"/>
        <v>0</v>
      </c>
      <c r="Q152" s="190">
        <v>0</v>
      </c>
      <c r="R152" s="190">
        <f t="shared" si="12"/>
        <v>0</v>
      </c>
      <c r="S152" s="190">
        <v>0</v>
      </c>
      <c r="T152" s="191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179</v>
      </c>
      <c r="AT152" s="192" t="s">
        <v>175</v>
      </c>
      <c r="AU152" s="192" t="s">
        <v>81</v>
      </c>
      <c r="AY152" s="18" t="s">
        <v>174</v>
      </c>
      <c r="BE152" s="193">
        <f t="shared" si="14"/>
        <v>0</v>
      </c>
      <c r="BF152" s="193">
        <f t="shared" si="15"/>
        <v>0</v>
      </c>
      <c r="BG152" s="193">
        <f t="shared" si="16"/>
        <v>0</v>
      </c>
      <c r="BH152" s="193">
        <f t="shared" si="17"/>
        <v>0</v>
      </c>
      <c r="BI152" s="193">
        <f t="shared" si="18"/>
        <v>0</v>
      </c>
      <c r="BJ152" s="18" t="s">
        <v>81</v>
      </c>
      <c r="BK152" s="193">
        <f t="shared" si="19"/>
        <v>0</v>
      </c>
      <c r="BL152" s="18" t="s">
        <v>179</v>
      </c>
      <c r="BM152" s="192" t="s">
        <v>5361</v>
      </c>
    </row>
    <row r="153" spans="1:65" s="2" customFormat="1" ht="16.5" customHeight="1">
      <c r="A153" s="35"/>
      <c r="B153" s="36"/>
      <c r="C153" s="180" t="s">
        <v>73</v>
      </c>
      <c r="D153" s="180" t="s">
        <v>175</v>
      </c>
      <c r="E153" s="181" t="s">
        <v>5362</v>
      </c>
      <c r="F153" s="182" t="s">
        <v>5363</v>
      </c>
      <c r="G153" s="183" t="s">
        <v>3878</v>
      </c>
      <c r="H153" s="184">
        <v>1</v>
      </c>
      <c r="I153" s="185"/>
      <c r="J153" s="186">
        <f t="shared" si="10"/>
        <v>0</v>
      </c>
      <c r="K153" s="187"/>
      <c r="L153" s="40"/>
      <c r="M153" s="188" t="s">
        <v>1</v>
      </c>
      <c r="N153" s="189" t="s">
        <v>38</v>
      </c>
      <c r="O153" s="72"/>
      <c r="P153" s="190">
        <f t="shared" si="11"/>
        <v>0</v>
      </c>
      <c r="Q153" s="190">
        <v>0</v>
      </c>
      <c r="R153" s="190">
        <f t="shared" si="12"/>
        <v>0</v>
      </c>
      <c r="S153" s="190">
        <v>0</v>
      </c>
      <c r="T153" s="191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179</v>
      </c>
      <c r="AT153" s="192" t="s">
        <v>175</v>
      </c>
      <c r="AU153" s="192" t="s">
        <v>81</v>
      </c>
      <c r="AY153" s="18" t="s">
        <v>174</v>
      </c>
      <c r="BE153" s="193">
        <f t="shared" si="14"/>
        <v>0</v>
      </c>
      <c r="BF153" s="193">
        <f t="shared" si="15"/>
        <v>0</v>
      </c>
      <c r="BG153" s="193">
        <f t="shared" si="16"/>
        <v>0</v>
      </c>
      <c r="BH153" s="193">
        <f t="shared" si="17"/>
        <v>0</v>
      </c>
      <c r="BI153" s="193">
        <f t="shared" si="18"/>
        <v>0</v>
      </c>
      <c r="BJ153" s="18" t="s">
        <v>81</v>
      </c>
      <c r="BK153" s="193">
        <f t="shared" si="19"/>
        <v>0</v>
      </c>
      <c r="BL153" s="18" t="s">
        <v>179</v>
      </c>
      <c r="BM153" s="192" t="s">
        <v>5364</v>
      </c>
    </row>
    <row r="154" spans="1:65" s="2" customFormat="1" ht="16.5" customHeight="1">
      <c r="A154" s="35"/>
      <c r="B154" s="36"/>
      <c r="C154" s="180" t="s">
        <v>73</v>
      </c>
      <c r="D154" s="180" t="s">
        <v>175</v>
      </c>
      <c r="E154" s="181" t="s">
        <v>5365</v>
      </c>
      <c r="F154" s="182" t="s">
        <v>5366</v>
      </c>
      <c r="G154" s="183" t="s">
        <v>3878</v>
      </c>
      <c r="H154" s="184">
        <v>1</v>
      </c>
      <c r="I154" s="185"/>
      <c r="J154" s="186">
        <f t="shared" si="10"/>
        <v>0</v>
      </c>
      <c r="K154" s="187"/>
      <c r="L154" s="40"/>
      <c r="M154" s="188" t="s">
        <v>1</v>
      </c>
      <c r="N154" s="189" t="s">
        <v>38</v>
      </c>
      <c r="O154" s="72"/>
      <c r="P154" s="190">
        <f t="shared" si="11"/>
        <v>0</v>
      </c>
      <c r="Q154" s="190">
        <v>0</v>
      </c>
      <c r="R154" s="190">
        <f t="shared" si="12"/>
        <v>0</v>
      </c>
      <c r="S154" s="190">
        <v>0</v>
      </c>
      <c r="T154" s="191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179</v>
      </c>
      <c r="AT154" s="192" t="s">
        <v>175</v>
      </c>
      <c r="AU154" s="192" t="s">
        <v>81</v>
      </c>
      <c r="AY154" s="18" t="s">
        <v>174</v>
      </c>
      <c r="BE154" s="193">
        <f t="shared" si="14"/>
        <v>0</v>
      </c>
      <c r="BF154" s="193">
        <f t="shared" si="15"/>
        <v>0</v>
      </c>
      <c r="BG154" s="193">
        <f t="shared" si="16"/>
        <v>0</v>
      </c>
      <c r="BH154" s="193">
        <f t="shared" si="17"/>
        <v>0</v>
      </c>
      <c r="BI154" s="193">
        <f t="shared" si="18"/>
        <v>0</v>
      </c>
      <c r="BJ154" s="18" t="s">
        <v>81</v>
      </c>
      <c r="BK154" s="193">
        <f t="shared" si="19"/>
        <v>0</v>
      </c>
      <c r="BL154" s="18" t="s">
        <v>179</v>
      </c>
      <c r="BM154" s="192" t="s">
        <v>5367</v>
      </c>
    </row>
    <row r="155" spans="1:65" s="2" customFormat="1" ht="16.5" customHeight="1">
      <c r="A155" s="35"/>
      <c r="B155" s="36"/>
      <c r="C155" s="180" t="s">
        <v>73</v>
      </c>
      <c r="D155" s="180" t="s">
        <v>175</v>
      </c>
      <c r="E155" s="181" t="s">
        <v>5368</v>
      </c>
      <c r="F155" s="182" t="s">
        <v>5369</v>
      </c>
      <c r="G155" s="183" t="s">
        <v>3878</v>
      </c>
      <c r="H155" s="184">
        <v>120</v>
      </c>
      <c r="I155" s="185"/>
      <c r="J155" s="186">
        <f t="shared" si="10"/>
        <v>0</v>
      </c>
      <c r="K155" s="187"/>
      <c r="L155" s="40"/>
      <c r="M155" s="188" t="s">
        <v>1</v>
      </c>
      <c r="N155" s="189" t="s">
        <v>38</v>
      </c>
      <c r="O155" s="72"/>
      <c r="P155" s="190">
        <f t="shared" si="11"/>
        <v>0</v>
      </c>
      <c r="Q155" s="190">
        <v>0</v>
      </c>
      <c r="R155" s="190">
        <f t="shared" si="12"/>
        <v>0</v>
      </c>
      <c r="S155" s="190">
        <v>0</v>
      </c>
      <c r="T155" s="191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2" t="s">
        <v>179</v>
      </c>
      <c r="AT155" s="192" t="s">
        <v>175</v>
      </c>
      <c r="AU155" s="192" t="s">
        <v>81</v>
      </c>
      <c r="AY155" s="18" t="s">
        <v>174</v>
      </c>
      <c r="BE155" s="193">
        <f t="shared" si="14"/>
        <v>0</v>
      </c>
      <c r="BF155" s="193">
        <f t="shared" si="15"/>
        <v>0</v>
      </c>
      <c r="BG155" s="193">
        <f t="shared" si="16"/>
        <v>0</v>
      </c>
      <c r="BH155" s="193">
        <f t="shared" si="17"/>
        <v>0</v>
      </c>
      <c r="BI155" s="193">
        <f t="shared" si="18"/>
        <v>0</v>
      </c>
      <c r="BJ155" s="18" t="s">
        <v>81</v>
      </c>
      <c r="BK155" s="193">
        <f t="shared" si="19"/>
        <v>0</v>
      </c>
      <c r="BL155" s="18" t="s">
        <v>179</v>
      </c>
      <c r="BM155" s="192" t="s">
        <v>5370</v>
      </c>
    </row>
    <row r="156" spans="1:65" s="11" customFormat="1" ht="26" customHeight="1">
      <c r="B156" s="166"/>
      <c r="C156" s="167"/>
      <c r="D156" s="168" t="s">
        <v>72</v>
      </c>
      <c r="E156" s="169" t="s">
        <v>184</v>
      </c>
      <c r="F156" s="169" t="s">
        <v>5371</v>
      </c>
      <c r="G156" s="167"/>
      <c r="H156" s="167"/>
      <c r="I156" s="170"/>
      <c r="J156" s="171">
        <f>BK156</f>
        <v>0</v>
      </c>
      <c r="K156" s="167"/>
      <c r="L156" s="172"/>
      <c r="M156" s="173"/>
      <c r="N156" s="174"/>
      <c r="O156" s="174"/>
      <c r="P156" s="175">
        <f>SUM(P157:P175)</f>
        <v>0</v>
      </c>
      <c r="Q156" s="174"/>
      <c r="R156" s="175">
        <f>SUM(R157:R175)</f>
        <v>0</v>
      </c>
      <c r="S156" s="174"/>
      <c r="T156" s="176">
        <f>SUM(T157:T175)</f>
        <v>0</v>
      </c>
      <c r="AR156" s="177" t="s">
        <v>81</v>
      </c>
      <c r="AT156" s="178" t="s">
        <v>72</v>
      </c>
      <c r="AU156" s="178" t="s">
        <v>73</v>
      </c>
      <c r="AY156" s="177" t="s">
        <v>174</v>
      </c>
      <c r="BK156" s="179">
        <f>SUM(BK157:BK175)</f>
        <v>0</v>
      </c>
    </row>
    <row r="157" spans="1:65" s="2" customFormat="1" ht="16.5" customHeight="1">
      <c r="A157" s="35"/>
      <c r="B157" s="36"/>
      <c r="C157" s="180" t="s">
        <v>73</v>
      </c>
      <c r="D157" s="180" t="s">
        <v>175</v>
      </c>
      <c r="E157" s="181" t="s">
        <v>5372</v>
      </c>
      <c r="F157" s="182" t="s">
        <v>5373</v>
      </c>
      <c r="G157" s="183" t="s">
        <v>444</v>
      </c>
      <c r="H157" s="184">
        <v>120</v>
      </c>
      <c r="I157" s="185"/>
      <c r="J157" s="186">
        <f t="shared" ref="J157:J175" si="20">ROUND(I157*H157,2)</f>
        <v>0</v>
      </c>
      <c r="K157" s="187"/>
      <c r="L157" s="40"/>
      <c r="M157" s="188" t="s">
        <v>1</v>
      </c>
      <c r="N157" s="189" t="s">
        <v>38</v>
      </c>
      <c r="O157" s="72"/>
      <c r="P157" s="190">
        <f t="shared" ref="P157:P175" si="21">O157*H157</f>
        <v>0</v>
      </c>
      <c r="Q157" s="190">
        <v>0</v>
      </c>
      <c r="R157" s="190">
        <f t="shared" ref="R157:R175" si="22">Q157*H157</f>
        <v>0</v>
      </c>
      <c r="S157" s="190">
        <v>0</v>
      </c>
      <c r="T157" s="191">
        <f t="shared" ref="T157:T175" si="2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2" t="s">
        <v>179</v>
      </c>
      <c r="AT157" s="192" t="s">
        <v>175</v>
      </c>
      <c r="AU157" s="192" t="s">
        <v>81</v>
      </c>
      <c r="AY157" s="18" t="s">
        <v>174</v>
      </c>
      <c r="BE157" s="193">
        <f t="shared" ref="BE157:BE175" si="24">IF(N157="základní",J157,0)</f>
        <v>0</v>
      </c>
      <c r="BF157" s="193">
        <f t="shared" ref="BF157:BF175" si="25">IF(N157="snížená",J157,0)</f>
        <v>0</v>
      </c>
      <c r="BG157" s="193">
        <f t="shared" ref="BG157:BG175" si="26">IF(N157="zákl. přenesená",J157,0)</f>
        <v>0</v>
      </c>
      <c r="BH157" s="193">
        <f t="shared" ref="BH157:BH175" si="27">IF(N157="sníž. přenesená",J157,0)</f>
        <v>0</v>
      </c>
      <c r="BI157" s="193">
        <f t="shared" ref="BI157:BI175" si="28">IF(N157="nulová",J157,0)</f>
        <v>0</v>
      </c>
      <c r="BJ157" s="18" t="s">
        <v>81</v>
      </c>
      <c r="BK157" s="193">
        <f t="shared" ref="BK157:BK175" si="29">ROUND(I157*H157,2)</f>
        <v>0</v>
      </c>
      <c r="BL157" s="18" t="s">
        <v>179</v>
      </c>
      <c r="BM157" s="192" t="s">
        <v>5374</v>
      </c>
    </row>
    <row r="158" spans="1:65" s="2" customFormat="1" ht="16.5" customHeight="1">
      <c r="A158" s="35"/>
      <c r="B158" s="36"/>
      <c r="C158" s="180" t="s">
        <v>73</v>
      </c>
      <c r="D158" s="180" t="s">
        <v>175</v>
      </c>
      <c r="E158" s="181" t="s">
        <v>5375</v>
      </c>
      <c r="F158" s="182" t="s">
        <v>5376</v>
      </c>
      <c r="G158" s="183" t="s">
        <v>444</v>
      </c>
      <c r="H158" s="184">
        <v>70</v>
      </c>
      <c r="I158" s="185"/>
      <c r="J158" s="186">
        <f t="shared" si="20"/>
        <v>0</v>
      </c>
      <c r="K158" s="187"/>
      <c r="L158" s="40"/>
      <c r="M158" s="188" t="s">
        <v>1</v>
      </c>
      <c r="N158" s="189" t="s">
        <v>38</v>
      </c>
      <c r="O158" s="72"/>
      <c r="P158" s="190">
        <f t="shared" si="21"/>
        <v>0</v>
      </c>
      <c r="Q158" s="190">
        <v>0</v>
      </c>
      <c r="R158" s="190">
        <f t="shared" si="22"/>
        <v>0</v>
      </c>
      <c r="S158" s="190">
        <v>0</v>
      </c>
      <c r="T158" s="191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2" t="s">
        <v>179</v>
      </c>
      <c r="AT158" s="192" t="s">
        <v>175</v>
      </c>
      <c r="AU158" s="192" t="s">
        <v>81</v>
      </c>
      <c r="AY158" s="18" t="s">
        <v>174</v>
      </c>
      <c r="BE158" s="193">
        <f t="shared" si="24"/>
        <v>0</v>
      </c>
      <c r="BF158" s="193">
        <f t="shared" si="25"/>
        <v>0</v>
      </c>
      <c r="BG158" s="193">
        <f t="shared" si="26"/>
        <v>0</v>
      </c>
      <c r="BH158" s="193">
        <f t="shared" si="27"/>
        <v>0</v>
      </c>
      <c r="BI158" s="193">
        <f t="shared" si="28"/>
        <v>0</v>
      </c>
      <c r="BJ158" s="18" t="s">
        <v>81</v>
      </c>
      <c r="BK158" s="193">
        <f t="shared" si="29"/>
        <v>0</v>
      </c>
      <c r="BL158" s="18" t="s">
        <v>179</v>
      </c>
      <c r="BM158" s="192" t="s">
        <v>5377</v>
      </c>
    </row>
    <row r="159" spans="1:65" s="2" customFormat="1" ht="16.5" customHeight="1">
      <c r="A159" s="35"/>
      <c r="B159" s="36"/>
      <c r="C159" s="180" t="s">
        <v>73</v>
      </c>
      <c r="D159" s="180" t="s">
        <v>175</v>
      </c>
      <c r="E159" s="181" t="s">
        <v>5378</v>
      </c>
      <c r="F159" s="182" t="s">
        <v>5379</v>
      </c>
      <c r="G159" s="183" t="s">
        <v>444</v>
      </c>
      <c r="H159" s="184">
        <v>10</v>
      </c>
      <c r="I159" s="185"/>
      <c r="J159" s="186">
        <f t="shared" si="20"/>
        <v>0</v>
      </c>
      <c r="K159" s="187"/>
      <c r="L159" s="40"/>
      <c r="M159" s="188" t="s">
        <v>1</v>
      </c>
      <c r="N159" s="189" t="s">
        <v>38</v>
      </c>
      <c r="O159" s="72"/>
      <c r="P159" s="190">
        <f t="shared" si="21"/>
        <v>0</v>
      </c>
      <c r="Q159" s="190">
        <v>0</v>
      </c>
      <c r="R159" s="190">
        <f t="shared" si="22"/>
        <v>0</v>
      </c>
      <c r="S159" s="190">
        <v>0</v>
      </c>
      <c r="T159" s="191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2" t="s">
        <v>179</v>
      </c>
      <c r="AT159" s="192" t="s">
        <v>175</v>
      </c>
      <c r="AU159" s="192" t="s">
        <v>81</v>
      </c>
      <c r="AY159" s="18" t="s">
        <v>174</v>
      </c>
      <c r="BE159" s="193">
        <f t="shared" si="24"/>
        <v>0</v>
      </c>
      <c r="BF159" s="193">
        <f t="shared" si="25"/>
        <v>0</v>
      </c>
      <c r="BG159" s="193">
        <f t="shared" si="26"/>
        <v>0</v>
      </c>
      <c r="BH159" s="193">
        <f t="shared" si="27"/>
        <v>0</v>
      </c>
      <c r="BI159" s="193">
        <f t="shared" si="28"/>
        <v>0</v>
      </c>
      <c r="BJ159" s="18" t="s">
        <v>81</v>
      </c>
      <c r="BK159" s="193">
        <f t="shared" si="29"/>
        <v>0</v>
      </c>
      <c r="BL159" s="18" t="s">
        <v>179</v>
      </c>
      <c r="BM159" s="192" t="s">
        <v>5380</v>
      </c>
    </row>
    <row r="160" spans="1:65" s="2" customFormat="1" ht="16.5" customHeight="1">
      <c r="A160" s="35"/>
      <c r="B160" s="36"/>
      <c r="C160" s="180" t="s">
        <v>73</v>
      </c>
      <c r="D160" s="180" t="s">
        <v>175</v>
      </c>
      <c r="E160" s="181" t="s">
        <v>5381</v>
      </c>
      <c r="F160" s="182" t="s">
        <v>5382</v>
      </c>
      <c r="G160" s="183" t="s">
        <v>444</v>
      </c>
      <c r="H160" s="184">
        <v>160</v>
      </c>
      <c r="I160" s="185"/>
      <c r="J160" s="186">
        <f t="shared" si="20"/>
        <v>0</v>
      </c>
      <c r="K160" s="187"/>
      <c r="L160" s="40"/>
      <c r="M160" s="188" t="s">
        <v>1</v>
      </c>
      <c r="N160" s="189" t="s">
        <v>38</v>
      </c>
      <c r="O160" s="72"/>
      <c r="P160" s="190">
        <f t="shared" si="21"/>
        <v>0</v>
      </c>
      <c r="Q160" s="190">
        <v>0</v>
      </c>
      <c r="R160" s="190">
        <f t="shared" si="22"/>
        <v>0</v>
      </c>
      <c r="S160" s="190">
        <v>0</v>
      </c>
      <c r="T160" s="191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2" t="s">
        <v>179</v>
      </c>
      <c r="AT160" s="192" t="s">
        <v>175</v>
      </c>
      <c r="AU160" s="192" t="s">
        <v>81</v>
      </c>
      <c r="AY160" s="18" t="s">
        <v>174</v>
      </c>
      <c r="BE160" s="193">
        <f t="shared" si="24"/>
        <v>0</v>
      </c>
      <c r="BF160" s="193">
        <f t="shared" si="25"/>
        <v>0</v>
      </c>
      <c r="BG160" s="193">
        <f t="shared" si="26"/>
        <v>0</v>
      </c>
      <c r="BH160" s="193">
        <f t="shared" si="27"/>
        <v>0</v>
      </c>
      <c r="BI160" s="193">
        <f t="shared" si="28"/>
        <v>0</v>
      </c>
      <c r="BJ160" s="18" t="s">
        <v>81</v>
      </c>
      <c r="BK160" s="193">
        <f t="shared" si="29"/>
        <v>0</v>
      </c>
      <c r="BL160" s="18" t="s">
        <v>179</v>
      </c>
      <c r="BM160" s="192" t="s">
        <v>5383</v>
      </c>
    </row>
    <row r="161" spans="1:65" s="2" customFormat="1" ht="21.75" customHeight="1">
      <c r="A161" s="35"/>
      <c r="B161" s="36"/>
      <c r="C161" s="180" t="s">
        <v>73</v>
      </c>
      <c r="D161" s="180" t="s">
        <v>175</v>
      </c>
      <c r="E161" s="181" t="s">
        <v>5384</v>
      </c>
      <c r="F161" s="182" t="s">
        <v>5385</v>
      </c>
      <c r="G161" s="183" t="s">
        <v>444</v>
      </c>
      <c r="H161" s="184">
        <v>120</v>
      </c>
      <c r="I161" s="185"/>
      <c r="J161" s="186">
        <f t="shared" si="20"/>
        <v>0</v>
      </c>
      <c r="K161" s="187"/>
      <c r="L161" s="40"/>
      <c r="M161" s="188" t="s">
        <v>1</v>
      </c>
      <c r="N161" s="189" t="s">
        <v>38</v>
      </c>
      <c r="O161" s="72"/>
      <c r="P161" s="190">
        <f t="shared" si="21"/>
        <v>0</v>
      </c>
      <c r="Q161" s="190">
        <v>0</v>
      </c>
      <c r="R161" s="190">
        <f t="shared" si="22"/>
        <v>0</v>
      </c>
      <c r="S161" s="190">
        <v>0</v>
      </c>
      <c r="T161" s="191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2" t="s">
        <v>179</v>
      </c>
      <c r="AT161" s="192" t="s">
        <v>175</v>
      </c>
      <c r="AU161" s="192" t="s">
        <v>81</v>
      </c>
      <c r="AY161" s="18" t="s">
        <v>174</v>
      </c>
      <c r="BE161" s="193">
        <f t="shared" si="24"/>
        <v>0</v>
      </c>
      <c r="BF161" s="193">
        <f t="shared" si="25"/>
        <v>0</v>
      </c>
      <c r="BG161" s="193">
        <f t="shared" si="26"/>
        <v>0</v>
      </c>
      <c r="BH161" s="193">
        <f t="shared" si="27"/>
        <v>0</v>
      </c>
      <c r="BI161" s="193">
        <f t="shared" si="28"/>
        <v>0</v>
      </c>
      <c r="BJ161" s="18" t="s">
        <v>81</v>
      </c>
      <c r="BK161" s="193">
        <f t="shared" si="29"/>
        <v>0</v>
      </c>
      <c r="BL161" s="18" t="s">
        <v>179</v>
      </c>
      <c r="BM161" s="192" t="s">
        <v>5386</v>
      </c>
    </row>
    <row r="162" spans="1:65" s="2" customFormat="1" ht="21.75" customHeight="1">
      <c r="A162" s="35"/>
      <c r="B162" s="36"/>
      <c r="C162" s="180" t="s">
        <v>73</v>
      </c>
      <c r="D162" s="180" t="s">
        <v>175</v>
      </c>
      <c r="E162" s="181" t="s">
        <v>5387</v>
      </c>
      <c r="F162" s="182" t="s">
        <v>5388</v>
      </c>
      <c r="G162" s="183" t="s">
        <v>444</v>
      </c>
      <c r="H162" s="184">
        <v>250</v>
      </c>
      <c r="I162" s="185"/>
      <c r="J162" s="186">
        <f t="shared" si="20"/>
        <v>0</v>
      </c>
      <c r="K162" s="187"/>
      <c r="L162" s="40"/>
      <c r="M162" s="188" t="s">
        <v>1</v>
      </c>
      <c r="N162" s="189" t="s">
        <v>38</v>
      </c>
      <c r="O162" s="72"/>
      <c r="P162" s="190">
        <f t="shared" si="21"/>
        <v>0</v>
      </c>
      <c r="Q162" s="190">
        <v>0</v>
      </c>
      <c r="R162" s="190">
        <f t="shared" si="22"/>
        <v>0</v>
      </c>
      <c r="S162" s="190">
        <v>0</v>
      </c>
      <c r="T162" s="191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2" t="s">
        <v>179</v>
      </c>
      <c r="AT162" s="192" t="s">
        <v>175</v>
      </c>
      <c r="AU162" s="192" t="s">
        <v>81</v>
      </c>
      <c r="AY162" s="18" t="s">
        <v>174</v>
      </c>
      <c r="BE162" s="193">
        <f t="shared" si="24"/>
        <v>0</v>
      </c>
      <c r="BF162" s="193">
        <f t="shared" si="25"/>
        <v>0</v>
      </c>
      <c r="BG162" s="193">
        <f t="shared" si="26"/>
        <v>0</v>
      </c>
      <c r="BH162" s="193">
        <f t="shared" si="27"/>
        <v>0</v>
      </c>
      <c r="BI162" s="193">
        <f t="shared" si="28"/>
        <v>0</v>
      </c>
      <c r="BJ162" s="18" t="s">
        <v>81</v>
      </c>
      <c r="BK162" s="193">
        <f t="shared" si="29"/>
        <v>0</v>
      </c>
      <c r="BL162" s="18" t="s">
        <v>179</v>
      </c>
      <c r="BM162" s="192" t="s">
        <v>5389</v>
      </c>
    </row>
    <row r="163" spans="1:65" s="2" customFormat="1" ht="21.75" customHeight="1">
      <c r="A163" s="35"/>
      <c r="B163" s="36"/>
      <c r="C163" s="180" t="s">
        <v>73</v>
      </c>
      <c r="D163" s="180" t="s">
        <v>175</v>
      </c>
      <c r="E163" s="181" t="s">
        <v>5390</v>
      </c>
      <c r="F163" s="182" t="s">
        <v>5391</v>
      </c>
      <c r="G163" s="183" t="s">
        <v>444</v>
      </c>
      <c r="H163" s="184">
        <v>1750</v>
      </c>
      <c r="I163" s="185"/>
      <c r="J163" s="186">
        <f t="shared" si="20"/>
        <v>0</v>
      </c>
      <c r="K163" s="187"/>
      <c r="L163" s="40"/>
      <c r="M163" s="188" t="s">
        <v>1</v>
      </c>
      <c r="N163" s="189" t="s">
        <v>38</v>
      </c>
      <c r="O163" s="72"/>
      <c r="P163" s="190">
        <f t="shared" si="21"/>
        <v>0</v>
      </c>
      <c r="Q163" s="190">
        <v>0</v>
      </c>
      <c r="R163" s="190">
        <f t="shared" si="22"/>
        <v>0</v>
      </c>
      <c r="S163" s="190">
        <v>0</v>
      </c>
      <c r="T163" s="191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81</v>
      </c>
      <c r="AY163" s="18" t="s">
        <v>174</v>
      </c>
      <c r="BE163" s="193">
        <f t="shared" si="24"/>
        <v>0</v>
      </c>
      <c r="BF163" s="193">
        <f t="shared" si="25"/>
        <v>0</v>
      </c>
      <c r="BG163" s="193">
        <f t="shared" si="26"/>
        <v>0</v>
      </c>
      <c r="BH163" s="193">
        <f t="shared" si="27"/>
        <v>0</v>
      </c>
      <c r="BI163" s="193">
        <f t="shared" si="28"/>
        <v>0</v>
      </c>
      <c r="BJ163" s="18" t="s">
        <v>81</v>
      </c>
      <c r="BK163" s="193">
        <f t="shared" si="29"/>
        <v>0</v>
      </c>
      <c r="BL163" s="18" t="s">
        <v>179</v>
      </c>
      <c r="BM163" s="192" t="s">
        <v>5392</v>
      </c>
    </row>
    <row r="164" spans="1:65" s="2" customFormat="1" ht="21.75" customHeight="1">
      <c r="A164" s="35"/>
      <c r="B164" s="36"/>
      <c r="C164" s="180" t="s">
        <v>73</v>
      </c>
      <c r="D164" s="180" t="s">
        <v>175</v>
      </c>
      <c r="E164" s="181" t="s">
        <v>5393</v>
      </c>
      <c r="F164" s="182" t="s">
        <v>5394</v>
      </c>
      <c r="G164" s="183" t="s">
        <v>444</v>
      </c>
      <c r="H164" s="184">
        <v>510</v>
      </c>
      <c r="I164" s="185"/>
      <c r="J164" s="186">
        <f t="shared" si="20"/>
        <v>0</v>
      </c>
      <c r="K164" s="187"/>
      <c r="L164" s="40"/>
      <c r="M164" s="188" t="s">
        <v>1</v>
      </c>
      <c r="N164" s="189" t="s">
        <v>38</v>
      </c>
      <c r="O164" s="72"/>
      <c r="P164" s="190">
        <f t="shared" si="21"/>
        <v>0</v>
      </c>
      <c r="Q164" s="190">
        <v>0</v>
      </c>
      <c r="R164" s="190">
        <f t="shared" si="22"/>
        <v>0</v>
      </c>
      <c r="S164" s="190">
        <v>0</v>
      </c>
      <c r="T164" s="191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2" t="s">
        <v>179</v>
      </c>
      <c r="AT164" s="192" t="s">
        <v>175</v>
      </c>
      <c r="AU164" s="192" t="s">
        <v>81</v>
      </c>
      <c r="AY164" s="18" t="s">
        <v>174</v>
      </c>
      <c r="BE164" s="193">
        <f t="shared" si="24"/>
        <v>0</v>
      </c>
      <c r="BF164" s="193">
        <f t="shared" si="25"/>
        <v>0</v>
      </c>
      <c r="BG164" s="193">
        <f t="shared" si="26"/>
        <v>0</v>
      </c>
      <c r="BH164" s="193">
        <f t="shared" si="27"/>
        <v>0</v>
      </c>
      <c r="BI164" s="193">
        <f t="shared" si="28"/>
        <v>0</v>
      </c>
      <c r="BJ164" s="18" t="s">
        <v>81</v>
      </c>
      <c r="BK164" s="193">
        <f t="shared" si="29"/>
        <v>0</v>
      </c>
      <c r="BL164" s="18" t="s">
        <v>179</v>
      </c>
      <c r="BM164" s="192" t="s">
        <v>5395</v>
      </c>
    </row>
    <row r="165" spans="1:65" s="2" customFormat="1" ht="21.75" customHeight="1">
      <c r="A165" s="35"/>
      <c r="B165" s="36"/>
      <c r="C165" s="180" t="s">
        <v>73</v>
      </c>
      <c r="D165" s="180" t="s">
        <v>175</v>
      </c>
      <c r="E165" s="181" t="s">
        <v>5396</v>
      </c>
      <c r="F165" s="182" t="s">
        <v>5397</v>
      </c>
      <c r="G165" s="183" t="s">
        <v>444</v>
      </c>
      <c r="H165" s="184">
        <v>1060</v>
      </c>
      <c r="I165" s="185"/>
      <c r="J165" s="186">
        <f t="shared" si="20"/>
        <v>0</v>
      </c>
      <c r="K165" s="187"/>
      <c r="L165" s="40"/>
      <c r="M165" s="188" t="s">
        <v>1</v>
      </c>
      <c r="N165" s="189" t="s">
        <v>38</v>
      </c>
      <c r="O165" s="72"/>
      <c r="P165" s="190">
        <f t="shared" si="21"/>
        <v>0</v>
      </c>
      <c r="Q165" s="190">
        <v>0</v>
      </c>
      <c r="R165" s="190">
        <f t="shared" si="22"/>
        <v>0</v>
      </c>
      <c r="S165" s="190">
        <v>0</v>
      </c>
      <c r="T165" s="191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2" t="s">
        <v>179</v>
      </c>
      <c r="AT165" s="192" t="s">
        <v>175</v>
      </c>
      <c r="AU165" s="192" t="s">
        <v>81</v>
      </c>
      <c r="AY165" s="18" t="s">
        <v>174</v>
      </c>
      <c r="BE165" s="193">
        <f t="shared" si="24"/>
        <v>0</v>
      </c>
      <c r="BF165" s="193">
        <f t="shared" si="25"/>
        <v>0</v>
      </c>
      <c r="BG165" s="193">
        <f t="shared" si="26"/>
        <v>0</v>
      </c>
      <c r="BH165" s="193">
        <f t="shared" si="27"/>
        <v>0</v>
      </c>
      <c r="BI165" s="193">
        <f t="shared" si="28"/>
        <v>0</v>
      </c>
      <c r="BJ165" s="18" t="s">
        <v>81</v>
      </c>
      <c r="BK165" s="193">
        <f t="shared" si="29"/>
        <v>0</v>
      </c>
      <c r="BL165" s="18" t="s">
        <v>179</v>
      </c>
      <c r="BM165" s="192" t="s">
        <v>5398</v>
      </c>
    </row>
    <row r="166" spans="1:65" s="2" customFormat="1" ht="21.75" customHeight="1">
      <c r="A166" s="35"/>
      <c r="B166" s="36"/>
      <c r="C166" s="180" t="s">
        <v>73</v>
      </c>
      <c r="D166" s="180" t="s">
        <v>175</v>
      </c>
      <c r="E166" s="181" t="s">
        <v>5399</v>
      </c>
      <c r="F166" s="182" t="s">
        <v>5400</v>
      </c>
      <c r="G166" s="183" t="s">
        <v>444</v>
      </c>
      <c r="H166" s="184">
        <v>80</v>
      </c>
      <c r="I166" s="185"/>
      <c r="J166" s="186">
        <f t="shared" si="20"/>
        <v>0</v>
      </c>
      <c r="K166" s="187"/>
      <c r="L166" s="40"/>
      <c r="M166" s="188" t="s">
        <v>1</v>
      </c>
      <c r="N166" s="189" t="s">
        <v>38</v>
      </c>
      <c r="O166" s="72"/>
      <c r="P166" s="190">
        <f t="shared" si="21"/>
        <v>0</v>
      </c>
      <c r="Q166" s="190">
        <v>0</v>
      </c>
      <c r="R166" s="190">
        <f t="shared" si="22"/>
        <v>0</v>
      </c>
      <c r="S166" s="190">
        <v>0</v>
      </c>
      <c r="T166" s="191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2" t="s">
        <v>179</v>
      </c>
      <c r="AT166" s="192" t="s">
        <v>175</v>
      </c>
      <c r="AU166" s="192" t="s">
        <v>81</v>
      </c>
      <c r="AY166" s="18" t="s">
        <v>174</v>
      </c>
      <c r="BE166" s="193">
        <f t="shared" si="24"/>
        <v>0</v>
      </c>
      <c r="BF166" s="193">
        <f t="shared" si="25"/>
        <v>0</v>
      </c>
      <c r="BG166" s="193">
        <f t="shared" si="26"/>
        <v>0</v>
      </c>
      <c r="BH166" s="193">
        <f t="shared" si="27"/>
        <v>0</v>
      </c>
      <c r="BI166" s="193">
        <f t="shared" si="28"/>
        <v>0</v>
      </c>
      <c r="BJ166" s="18" t="s">
        <v>81</v>
      </c>
      <c r="BK166" s="193">
        <f t="shared" si="29"/>
        <v>0</v>
      </c>
      <c r="BL166" s="18" t="s">
        <v>179</v>
      </c>
      <c r="BM166" s="192" t="s">
        <v>5401</v>
      </c>
    </row>
    <row r="167" spans="1:65" s="2" customFormat="1" ht="21.75" customHeight="1">
      <c r="A167" s="35"/>
      <c r="B167" s="36"/>
      <c r="C167" s="180" t="s">
        <v>73</v>
      </c>
      <c r="D167" s="180" t="s">
        <v>175</v>
      </c>
      <c r="E167" s="181" t="s">
        <v>5402</v>
      </c>
      <c r="F167" s="182" t="s">
        <v>5403</v>
      </c>
      <c r="G167" s="183" t="s">
        <v>444</v>
      </c>
      <c r="H167" s="184">
        <v>60</v>
      </c>
      <c r="I167" s="185"/>
      <c r="J167" s="186">
        <f t="shared" si="20"/>
        <v>0</v>
      </c>
      <c r="K167" s="187"/>
      <c r="L167" s="40"/>
      <c r="M167" s="188" t="s">
        <v>1</v>
      </c>
      <c r="N167" s="189" t="s">
        <v>38</v>
      </c>
      <c r="O167" s="72"/>
      <c r="P167" s="190">
        <f t="shared" si="21"/>
        <v>0</v>
      </c>
      <c r="Q167" s="190">
        <v>0</v>
      </c>
      <c r="R167" s="190">
        <f t="shared" si="22"/>
        <v>0</v>
      </c>
      <c r="S167" s="190">
        <v>0</v>
      </c>
      <c r="T167" s="191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2" t="s">
        <v>179</v>
      </c>
      <c r="AT167" s="192" t="s">
        <v>175</v>
      </c>
      <c r="AU167" s="192" t="s">
        <v>81</v>
      </c>
      <c r="AY167" s="18" t="s">
        <v>174</v>
      </c>
      <c r="BE167" s="193">
        <f t="shared" si="24"/>
        <v>0</v>
      </c>
      <c r="BF167" s="193">
        <f t="shared" si="25"/>
        <v>0</v>
      </c>
      <c r="BG167" s="193">
        <f t="shared" si="26"/>
        <v>0</v>
      </c>
      <c r="BH167" s="193">
        <f t="shared" si="27"/>
        <v>0</v>
      </c>
      <c r="BI167" s="193">
        <f t="shared" si="28"/>
        <v>0</v>
      </c>
      <c r="BJ167" s="18" t="s">
        <v>81</v>
      </c>
      <c r="BK167" s="193">
        <f t="shared" si="29"/>
        <v>0</v>
      </c>
      <c r="BL167" s="18" t="s">
        <v>179</v>
      </c>
      <c r="BM167" s="192" t="s">
        <v>5404</v>
      </c>
    </row>
    <row r="168" spans="1:65" s="2" customFormat="1" ht="21.75" customHeight="1">
      <c r="A168" s="35"/>
      <c r="B168" s="36"/>
      <c r="C168" s="180" t="s">
        <v>73</v>
      </c>
      <c r="D168" s="180" t="s">
        <v>175</v>
      </c>
      <c r="E168" s="181" t="s">
        <v>5405</v>
      </c>
      <c r="F168" s="182" t="s">
        <v>5406</v>
      </c>
      <c r="G168" s="183" t="s">
        <v>444</v>
      </c>
      <c r="H168" s="184">
        <v>110</v>
      </c>
      <c r="I168" s="185"/>
      <c r="J168" s="186">
        <f t="shared" si="20"/>
        <v>0</v>
      </c>
      <c r="K168" s="187"/>
      <c r="L168" s="40"/>
      <c r="M168" s="188" t="s">
        <v>1</v>
      </c>
      <c r="N168" s="189" t="s">
        <v>38</v>
      </c>
      <c r="O168" s="72"/>
      <c r="P168" s="190">
        <f t="shared" si="21"/>
        <v>0</v>
      </c>
      <c r="Q168" s="190">
        <v>0</v>
      </c>
      <c r="R168" s="190">
        <f t="shared" si="22"/>
        <v>0</v>
      </c>
      <c r="S168" s="190">
        <v>0</v>
      </c>
      <c r="T168" s="191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2" t="s">
        <v>179</v>
      </c>
      <c r="AT168" s="192" t="s">
        <v>175</v>
      </c>
      <c r="AU168" s="192" t="s">
        <v>81</v>
      </c>
      <c r="AY168" s="18" t="s">
        <v>174</v>
      </c>
      <c r="BE168" s="193">
        <f t="shared" si="24"/>
        <v>0</v>
      </c>
      <c r="BF168" s="193">
        <f t="shared" si="25"/>
        <v>0</v>
      </c>
      <c r="BG168" s="193">
        <f t="shared" si="26"/>
        <v>0</v>
      </c>
      <c r="BH168" s="193">
        <f t="shared" si="27"/>
        <v>0</v>
      </c>
      <c r="BI168" s="193">
        <f t="shared" si="28"/>
        <v>0</v>
      </c>
      <c r="BJ168" s="18" t="s">
        <v>81</v>
      </c>
      <c r="BK168" s="193">
        <f t="shared" si="29"/>
        <v>0</v>
      </c>
      <c r="BL168" s="18" t="s">
        <v>179</v>
      </c>
      <c r="BM168" s="192" t="s">
        <v>5407</v>
      </c>
    </row>
    <row r="169" spans="1:65" s="2" customFormat="1" ht="21.75" customHeight="1">
      <c r="A169" s="35"/>
      <c r="B169" s="36"/>
      <c r="C169" s="180" t="s">
        <v>73</v>
      </c>
      <c r="D169" s="180" t="s">
        <v>175</v>
      </c>
      <c r="E169" s="181" t="s">
        <v>5408</v>
      </c>
      <c r="F169" s="182" t="s">
        <v>5409</v>
      </c>
      <c r="G169" s="183" t="s">
        <v>444</v>
      </c>
      <c r="H169" s="184">
        <v>55</v>
      </c>
      <c r="I169" s="185"/>
      <c r="J169" s="186">
        <f t="shared" si="20"/>
        <v>0</v>
      </c>
      <c r="K169" s="187"/>
      <c r="L169" s="40"/>
      <c r="M169" s="188" t="s">
        <v>1</v>
      </c>
      <c r="N169" s="189" t="s">
        <v>38</v>
      </c>
      <c r="O169" s="72"/>
      <c r="P169" s="190">
        <f t="shared" si="21"/>
        <v>0</v>
      </c>
      <c r="Q169" s="190">
        <v>0</v>
      </c>
      <c r="R169" s="190">
        <f t="shared" si="22"/>
        <v>0</v>
      </c>
      <c r="S169" s="190">
        <v>0</v>
      </c>
      <c r="T169" s="191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179</v>
      </c>
      <c r="AT169" s="192" t="s">
        <v>175</v>
      </c>
      <c r="AU169" s="192" t="s">
        <v>81</v>
      </c>
      <c r="AY169" s="18" t="s">
        <v>174</v>
      </c>
      <c r="BE169" s="193">
        <f t="shared" si="24"/>
        <v>0</v>
      </c>
      <c r="BF169" s="193">
        <f t="shared" si="25"/>
        <v>0</v>
      </c>
      <c r="BG169" s="193">
        <f t="shared" si="26"/>
        <v>0</v>
      </c>
      <c r="BH169" s="193">
        <f t="shared" si="27"/>
        <v>0</v>
      </c>
      <c r="BI169" s="193">
        <f t="shared" si="28"/>
        <v>0</v>
      </c>
      <c r="BJ169" s="18" t="s">
        <v>81</v>
      </c>
      <c r="BK169" s="193">
        <f t="shared" si="29"/>
        <v>0</v>
      </c>
      <c r="BL169" s="18" t="s">
        <v>179</v>
      </c>
      <c r="BM169" s="192" t="s">
        <v>5410</v>
      </c>
    </row>
    <row r="170" spans="1:65" s="2" customFormat="1" ht="21.75" customHeight="1">
      <c r="A170" s="35"/>
      <c r="B170" s="36"/>
      <c r="C170" s="180" t="s">
        <v>73</v>
      </c>
      <c r="D170" s="180" t="s">
        <v>175</v>
      </c>
      <c r="E170" s="181" t="s">
        <v>5411</v>
      </c>
      <c r="F170" s="182" t="s">
        <v>5412</v>
      </c>
      <c r="G170" s="183" t="s">
        <v>444</v>
      </c>
      <c r="H170" s="184">
        <v>18</v>
      </c>
      <c r="I170" s="185"/>
      <c r="J170" s="186">
        <f t="shared" si="20"/>
        <v>0</v>
      </c>
      <c r="K170" s="187"/>
      <c r="L170" s="40"/>
      <c r="M170" s="188" t="s">
        <v>1</v>
      </c>
      <c r="N170" s="189" t="s">
        <v>38</v>
      </c>
      <c r="O170" s="72"/>
      <c r="P170" s="190">
        <f t="shared" si="21"/>
        <v>0</v>
      </c>
      <c r="Q170" s="190">
        <v>0</v>
      </c>
      <c r="R170" s="190">
        <f t="shared" si="22"/>
        <v>0</v>
      </c>
      <c r="S170" s="190">
        <v>0</v>
      </c>
      <c r="T170" s="191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2" t="s">
        <v>179</v>
      </c>
      <c r="AT170" s="192" t="s">
        <v>175</v>
      </c>
      <c r="AU170" s="192" t="s">
        <v>81</v>
      </c>
      <c r="AY170" s="18" t="s">
        <v>174</v>
      </c>
      <c r="BE170" s="193">
        <f t="shared" si="24"/>
        <v>0</v>
      </c>
      <c r="BF170" s="193">
        <f t="shared" si="25"/>
        <v>0</v>
      </c>
      <c r="BG170" s="193">
        <f t="shared" si="26"/>
        <v>0</v>
      </c>
      <c r="BH170" s="193">
        <f t="shared" si="27"/>
        <v>0</v>
      </c>
      <c r="BI170" s="193">
        <f t="shared" si="28"/>
        <v>0</v>
      </c>
      <c r="BJ170" s="18" t="s">
        <v>81</v>
      </c>
      <c r="BK170" s="193">
        <f t="shared" si="29"/>
        <v>0</v>
      </c>
      <c r="BL170" s="18" t="s">
        <v>179</v>
      </c>
      <c r="BM170" s="192" t="s">
        <v>5413</v>
      </c>
    </row>
    <row r="171" spans="1:65" s="2" customFormat="1" ht="21.75" customHeight="1">
      <c r="A171" s="35"/>
      <c r="B171" s="36"/>
      <c r="C171" s="180" t="s">
        <v>73</v>
      </c>
      <c r="D171" s="180" t="s">
        <v>175</v>
      </c>
      <c r="E171" s="181" t="s">
        <v>5414</v>
      </c>
      <c r="F171" s="182" t="s">
        <v>5415</v>
      </c>
      <c r="G171" s="183" t="s">
        <v>444</v>
      </c>
      <c r="H171" s="184">
        <v>4</v>
      </c>
      <c r="I171" s="185"/>
      <c r="J171" s="186">
        <f t="shared" si="20"/>
        <v>0</v>
      </c>
      <c r="K171" s="187"/>
      <c r="L171" s="40"/>
      <c r="M171" s="188" t="s">
        <v>1</v>
      </c>
      <c r="N171" s="189" t="s">
        <v>38</v>
      </c>
      <c r="O171" s="72"/>
      <c r="P171" s="190">
        <f t="shared" si="21"/>
        <v>0</v>
      </c>
      <c r="Q171" s="190">
        <v>0</v>
      </c>
      <c r="R171" s="190">
        <f t="shared" si="22"/>
        <v>0</v>
      </c>
      <c r="S171" s="190">
        <v>0</v>
      </c>
      <c r="T171" s="191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2" t="s">
        <v>179</v>
      </c>
      <c r="AT171" s="192" t="s">
        <v>175</v>
      </c>
      <c r="AU171" s="192" t="s">
        <v>81</v>
      </c>
      <c r="AY171" s="18" t="s">
        <v>174</v>
      </c>
      <c r="BE171" s="193">
        <f t="shared" si="24"/>
        <v>0</v>
      </c>
      <c r="BF171" s="193">
        <f t="shared" si="25"/>
        <v>0</v>
      </c>
      <c r="BG171" s="193">
        <f t="shared" si="26"/>
        <v>0</v>
      </c>
      <c r="BH171" s="193">
        <f t="shared" si="27"/>
        <v>0</v>
      </c>
      <c r="BI171" s="193">
        <f t="shared" si="28"/>
        <v>0</v>
      </c>
      <c r="BJ171" s="18" t="s">
        <v>81</v>
      </c>
      <c r="BK171" s="193">
        <f t="shared" si="29"/>
        <v>0</v>
      </c>
      <c r="BL171" s="18" t="s">
        <v>179</v>
      </c>
      <c r="BM171" s="192" t="s">
        <v>5416</v>
      </c>
    </row>
    <row r="172" spans="1:65" s="2" customFormat="1" ht="21.75" customHeight="1">
      <c r="A172" s="35"/>
      <c r="B172" s="36"/>
      <c r="C172" s="180" t="s">
        <v>73</v>
      </c>
      <c r="D172" s="180" t="s">
        <v>175</v>
      </c>
      <c r="E172" s="181" t="s">
        <v>5417</v>
      </c>
      <c r="F172" s="182" t="s">
        <v>5418</v>
      </c>
      <c r="G172" s="183" t="s">
        <v>444</v>
      </c>
      <c r="H172" s="184">
        <v>2</v>
      </c>
      <c r="I172" s="185"/>
      <c r="J172" s="186">
        <f t="shared" si="20"/>
        <v>0</v>
      </c>
      <c r="K172" s="187"/>
      <c r="L172" s="40"/>
      <c r="M172" s="188" t="s">
        <v>1</v>
      </c>
      <c r="N172" s="189" t="s">
        <v>38</v>
      </c>
      <c r="O172" s="72"/>
      <c r="P172" s="190">
        <f t="shared" si="21"/>
        <v>0</v>
      </c>
      <c r="Q172" s="190">
        <v>0</v>
      </c>
      <c r="R172" s="190">
        <f t="shared" si="22"/>
        <v>0</v>
      </c>
      <c r="S172" s="190">
        <v>0</v>
      </c>
      <c r="T172" s="191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2" t="s">
        <v>179</v>
      </c>
      <c r="AT172" s="192" t="s">
        <v>175</v>
      </c>
      <c r="AU172" s="192" t="s">
        <v>81</v>
      </c>
      <c r="AY172" s="18" t="s">
        <v>174</v>
      </c>
      <c r="BE172" s="193">
        <f t="shared" si="24"/>
        <v>0</v>
      </c>
      <c r="BF172" s="193">
        <f t="shared" si="25"/>
        <v>0</v>
      </c>
      <c r="BG172" s="193">
        <f t="shared" si="26"/>
        <v>0</v>
      </c>
      <c r="BH172" s="193">
        <f t="shared" si="27"/>
        <v>0</v>
      </c>
      <c r="BI172" s="193">
        <f t="shared" si="28"/>
        <v>0</v>
      </c>
      <c r="BJ172" s="18" t="s">
        <v>81</v>
      </c>
      <c r="BK172" s="193">
        <f t="shared" si="29"/>
        <v>0</v>
      </c>
      <c r="BL172" s="18" t="s">
        <v>179</v>
      </c>
      <c r="BM172" s="192" t="s">
        <v>5419</v>
      </c>
    </row>
    <row r="173" spans="1:65" s="2" customFormat="1" ht="24.25" customHeight="1">
      <c r="A173" s="35"/>
      <c r="B173" s="36"/>
      <c r="C173" s="180" t="s">
        <v>73</v>
      </c>
      <c r="D173" s="180" t="s">
        <v>175</v>
      </c>
      <c r="E173" s="181" t="s">
        <v>5420</v>
      </c>
      <c r="F173" s="182" t="s">
        <v>5421</v>
      </c>
      <c r="G173" s="183" t="s">
        <v>444</v>
      </c>
      <c r="H173" s="184">
        <v>40</v>
      </c>
      <c r="I173" s="185"/>
      <c r="J173" s="186">
        <f t="shared" si="20"/>
        <v>0</v>
      </c>
      <c r="K173" s="187"/>
      <c r="L173" s="40"/>
      <c r="M173" s="188" t="s">
        <v>1</v>
      </c>
      <c r="N173" s="189" t="s">
        <v>38</v>
      </c>
      <c r="O173" s="72"/>
      <c r="P173" s="190">
        <f t="shared" si="21"/>
        <v>0</v>
      </c>
      <c r="Q173" s="190">
        <v>0</v>
      </c>
      <c r="R173" s="190">
        <f t="shared" si="22"/>
        <v>0</v>
      </c>
      <c r="S173" s="190">
        <v>0</v>
      </c>
      <c r="T173" s="191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2" t="s">
        <v>179</v>
      </c>
      <c r="AT173" s="192" t="s">
        <v>175</v>
      </c>
      <c r="AU173" s="192" t="s">
        <v>81</v>
      </c>
      <c r="AY173" s="18" t="s">
        <v>174</v>
      </c>
      <c r="BE173" s="193">
        <f t="shared" si="24"/>
        <v>0</v>
      </c>
      <c r="BF173" s="193">
        <f t="shared" si="25"/>
        <v>0</v>
      </c>
      <c r="BG173" s="193">
        <f t="shared" si="26"/>
        <v>0</v>
      </c>
      <c r="BH173" s="193">
        <f t="shared" si="27"/>
        <v>0</v>
      </c>
      <c r="BI173" s="193">
        <f t="shared" si="28"/>
        <v>0</v>
      </c>
      <c r="BJ173" s="18" t="s">
        <v>81</v>
      </c>
      <c r="BK173" s="193">
        <f t="shared" si="29"/>
        <v>0</v>
      </c>
      <c r="BL173" s="18" t="s">
        <v>179</v>
      </c>
      <c r="BM173" s="192" t="s">
        <v>5422</v>
      </c>
    </row>
    <row r="174" spans="1:65" s="2" customFormat="1" ht="21.75" customHeight="1">
      <c r="A174" s="35"/>
      <c r="B174" s="36"/>
      <c r="C174" s="180" t="s">
        <v>73</v>
      </c>
      <c r="D174" s="180" t="s">
        <v>175</v>
      </c>
      <c r="E174" s="181" t="s">
        <v>5423</v>
      </c>
      <c r="F174" s="182" t="s">
        <v>5424</v>
      </c>
      <c r="G174" s="183" t="s">
        <v>444</v>
      </c>
      <c r="H174" s="184">
        <v>170</v>
      </c>
      <c r="I174" s="185"/>
      <c r="J174" s="186">
        <f t="shared" si="20"/>
        <v>0</v>
      </c>
      <c r="K174" s="187"/>
      <c r="L174" s="40"/>
      <c r="M174" s="188" t="s">
        <v>1</v>
      </c>
      <c r="N174" s="189" t="s">
        <v>38</v>
      </c>
      <c r="O174" s="72"/>
      <c r="P174" s="190">
        <f t="shared" si="21"/>
        <v>0</v>
      </c>
      <c r="Q174" s="190">
        <v>0</v>
      </c>
      <c r="R174" s="190">
        <f t="shared" si="22"/>
        <v>0</v>
      </c>
      <c r="S174" s="190">
        <v>0</v>
      </c>
      <c r="T174" s="191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2" t="s">
        <v>179</v>
      </c>
      <c r="AT174" s="192" t="s">
        <v>175</v>
      </c>
      <c r="AU174" s="192" t="s">
        <v>81</v>
      </c>
      <c r="AY174" s="18" t="s">
        <v>174</v>
      </c>
      <c r="BE174" s="193">
        <f t="shared" si="24"/>
        <v>0</v>
      </c>
      <c r="BF174" s="193">
        <f t="shared" si="25"/>
        <v>0</v>
      </c>
      <c r="BG174" s="193">
        <f t="shared" si="26"/>
        <v>0</v>
      </c>
      <c r="BH174" s="193">
        <f t="shared" si="27"/>
        <v>0</v>
      </c>
      <c r="BI174" s="193">
        <f t="shared" si="28"/>
        <v>0</v>
      </c>
      <c r="BJ174" s="18" t="s">
        <v>81</v>
      </c>
      <c r="BK174" s="193">
        <f t="shared" si="29"/>
        <v>0</v>
      </c>
      <c r="BL174" s="18" t="s">
        <v>179</v>
      </c>
      <c r="BM174" s="192" t="s">
        <v>5425</v>
      </c>
    </row>
    <row r="175" spans="1:65" s="2" customFormat="1" ht="21.75" customHeight="1">
      <c r="A175" s="35"/>
      <c r="B175" s="36"/>
      <c r="C175" s="180" t="s">
        <v>73</v>
      </c>
      <c r="D175" s="180" t="s">
        <v>175</v>
      </c>
      <c r="E175" s="181" t="s">
        <v>5426</v>
      </c>
      <c r="F175" s="182" t="s">
        <v>5427</v>
      </c>
      <c r="G175" s="183" t="s">
        <v>444</v>
      </c>
      <c r="H175" s="184">
        <v>20</v>
      </c>
      <c r="I175" s="185"/>
      <c r="J175" s="186">
        <f t="shared" si="20"/>
        <v>0</v>
      </c>
      <c r="K175" s="187"/>
      <c r="L175" s="40"/>
      <c r="M175" s="188" t="s">
        <v>1</v>
      </c>
      <c r="N175" s="189" t="s">
        <v>38</v>
      </c>
      <c r="O175" s="72"/>
      <c r="P175" s="190">
        <f t="shared" si="21"/>
        <v>0</v>
      </c>
      <c r="Q175" s="190">
        <v>0</v>
      </c>
      <c r="R175" s="190">
        <f t="shared" si="22"/>
        <v>0</v>
      </c>
      <c r="S175" s="190">
        <v>0</v>
      </c>
      <c r="T175" s="191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2" t="s">
        <v>179</v>
      </c>
      <c r="AT175" s="192" t="s">
        <v>175</v>
      </c>
      <c r="AU175" s="192" t="s">
        <v>81</v>
      </c>
      <c r="AY175" s="18" t="s">
        <v>174</v>
      </c>
      <c r="BE175" s="193">
        <f t="shared" si="24"/>
        <v>0</v>
      </c>
      <c r="BF175" s="193">
        <f t="shared" si="25"/>
        <v>0</v>
      </c>
      <c r="BG175" s="193">
        <f t="shared" si="26"/>
        <v>0</v>
      </c>
      <c r="BH175" s="193">
        <f t="shared" si="27"/>
        <v>0</v>
      </c>
      <c r="BI175" s="193">
        <f t="shared" si="28"/>
        <v>0</v>
      </c>
      <c r="BJ175" s="18" t="s">
        <v>81</v>
      </c>
      <c r="BK175" s="193">
        <f t="shared" si="29"/>
        <v>0</v>
      </c>
      <c r="BL175" s="18" t="s">
        <v>179</v>
      </c>
      <c r="BM175" s="192" t="s">
        <v>5428</v>
      </c>
    </row>
    <row r="176" spans="1:65" s="11" customFormat="1" ht="26" customHeight="1">
      <c r="B176" s="166"/>
      <c r="C176" s="167"/>
      <c r="D176" s="168" t="s">
        <v>72</v>
      </c>
      <c r="E176" s="169" t="s">
        <v>264</v>
      </c>
      <c r="F176" s="169" t="s">
        <v>5429</v>
      </c>
      <c r="G176" s="167"/>
      <c r="H176" s="167"/>
      <c r="I176" s="170"/>
      <c r="J176" s="171">
        <f>BK176</f>
        <v>0</v>
      </c>
      <c r="K176" s="167"/>
      <c r="L176" s="172"/>
      <c r="M176" s="173"/>
      <c r="N176" s="174"/>
      <c r="O176" s="174"/>
      <c r="P176" s="175">
        <f>SUM(P177:P191)</f>
        <v>0</v>
      </c>
      <c r="Q176" s="174"/>
      <c r="R176" s="175">
        <f>SUM(R177:R191)</f>
        <v>0</v>
      </c>
      <c r="S176" s="174"/>
      <c r="T176" s="176">
        <f>SUM(T177:T191)</f>
        <v>0</v>
      </c>
      <c r="AR176" s="177" t="s">
        <v>81</v>
      </c>
      <c r="AT176" s="178" t="s">
        <v>72</v>
      </c>
      <c r="AU176" s="178" t="s">
        <v>73</v>
      </c>
      <c r="AY176" s="177" t="s">
        <v>174</v>
      </c>
      <c r="BK176" s="179">
        <f>SUM(BK177:BK191)</f>
        <v>0</v>
      </c>
    </row>
    <row r="177" spans="1:65" s="2" customFormat="1" ht="33" customHeight="1">
      <c r="A177" s="35"/>
      <c r="B177" s="36"/>
      <c r="C177" s="180" t="s">
        <v>73</v>
      </c>
      <c r="D177" s="180" t="s">
        <v>175</v>
      </c>
      <c r="E177" s="181" t="s">
        <v>5430</v>
      </c>
      <c r="F177" s="182" t="s">
        <v>5431</v>
      </c>
      <c r="G177" s="183" t="s">
        <v>444</v>
      </c>
      <c r="H177" s="184">
        <v>40</v>
      </c>
      <c r="I177" s="185"/>
      <c r="J177" s="186">
        <f t="shared" ref="J177:J191" si="30">ROUND(I177*H177,2)</f>
        <v>0</v>
      </c>
      <c r="K177" s="187"/>
      <c r="L177" s="40"/>
      <c r="M177" s="188" t="s">
        <v>1</v>
      </c>
      <c r="N177" s="189" t="s">
        <v>38</v>
      </c>
      <c r="O177" s="72"/>
      <c r="P177" s="190">
        <f t="shared" ref="P177:P191" si="31">O177*H177</f>
        <v>0</v>
      </c>
      <c r="Q177" s="190">
        <v>0</v>
      </c>
      <c r="R177" s="190">
        <f t="shared" ref="R177:R191" si="32">Q177*H177</f>
        <v>0</v>
      </c>
      <c r="S177" s="190">
        <v>0</v>
      </c>
      <c r="T177" s="191">
        <f t="shared" ref="T177:T191" si="3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2" t="s">
        <v>179</v>
      </c>
      <c r="AT177" s="192" t="s">
        <v>175</v>
      </c>
      <c r="AU177" s="192" t="s">
        <v>81</v>
      </c>
      <c r="AY177" s="18" t="s">
        <v>174</v>
      </c>
      <c r="BE177" s="193">
        <f t="shared" ref="BE177:BE191" si="34">IF(N177="základní",J177,0)</f>
        <v>0</v>
      </c>
      <c r="BF177" s="193">
        <f t="shared" ref="BF177:BF191" si="35">IF(N177="snížená",J177,0)</f>
        <v>0</v>
      </c>
      <c r="BG177" s="193">
        <f t="shared" ref="BG177:BG191" si="36">IF(N177="zákl. přenesená",J177,0)</f>
        <v>0</v>
      </c>
      <c r="BH177" s="193">
        <f t="shared" ref="BH177:BH191" si="37">IF(N177="sníž. přenesená",J177,0)</f>
        <v>0</v>
      </c>
      <c r="BI177" s="193">
        <f t="shared" ref="BI177:BI191" si="38">IF(N177="nulová",J177,0)</f>
        <v>0</v>
      </c>
      <c r="BJ177" s="18" t="s">
        <v>81</v>
      </c>
      <c r="BK177" s="193">
        <f t="shared" ref="BK177:BK191" si="39">ROUND(I177*H177,2)</f>
        <v>0</v>
      </c>
      <c r="BL177" s="18" t="s">
        <v>179</v>
      </c>
      <c r="BM177" s="192" t="s">
        <v>5432</v>
      </c>
    </row>
    <row r="178" spans="1:65" s="2" customFormat="1" ht="33" customHeight="1">
      <c r="A178" s="35"/>
      <c r="B178" s="36"/>
      <c r="C178" s="180" t="s">
        <v>73</v>
      </c>
      <c r="D178" s="180" t="s">
        <v>175</v>
      </c>
      <c r="E178" s="181" t="s">
        <v>5433</v>
      </c>
      <c r="F178" s="182" t="s">
        <v>5434</v>
      </c>
      <c r="G178" s="183" t="s">
        <v>444</v>
      </c>
      <c r="H178" s="184">
        <v>20</v>
      </c>
      <c r="I178" s="185"/>
      <c r="J178" s="186">
        <f t="shared" si="30"/>
        <v>0</v>
      </c>
      <c r="K178" s="187"/>
      <c r="L178" s="40"/>
      <c r="M178" s="188" t="s">
        <v>1</v>
      </c>
      <c r="N178" s="189" t="s">
        <v>38</v>
      </c>
      <c r="O178" s="72"/>
      <c r="P178" s="190">
        <f t="shared" si="31"/>
        <v>0</v>
      </c>
      <c r="Q178" s="190">
        <v>0</v>
      </c>
      <c r="R178" s="190">
        <f t="shared" si="32"/>
        <v>0</v>
      </c>
      <c r="S178" s="190">
        <v>0</v>
      </c>
      <c r="T178" s="191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2" t="s">
        <v>179</v>
      </c>
      <c r="AT178" s="192" t="s">
        <v>175</v>
      </c>
      <c r="AU178" s="192" t="s">
        <v>81</v>
      </c>
      <c r="AY178" s="18" t="s">
        <v>174</v>
      </c>
      <c r="BE178" s="193">
        <f t="shared" si="34"/>
        <v>0</v>
      </c>
      <c r="BF178" s="193">
        <f t="shared" si="35"/>
        <v>0</v>
      </c>
      <c r="BG178" s="193">
        <f t="shared" si="36"/>
        <v>0</v>
      </c>
      <c r="BH178" s="193">
        <f t="shared" si="37"/>
        <v>0</v>
      </c>
      <c r="BI178" s="193">
        <f t="shared" si="38"/>
        <v>0</v>
      </c>
      <c r="BJ178" s="18" t="s">
        <v>81</v>
      </c>
      <c r="BK178" s="193">
        <f t="shared" si="39"/>
        <v>0</v>
      </c>
      <c r="BL178" s="18" t="s">
        <v>179</v>
      </c>
      <c r="BM178" s="192" t="s">
        <v>5435</v>
      </c>
    </row>
    <row r="179" spans="1:65" s="2" customFormat="1" ht="16.5" customHeight="1">
      <c r="A179" s="35"/>
      <c r="B179" s="36"/>
      <c r="C179" s="180" t="s">
        <v>73</v>
      </c>
      <c r="D179" s="180" t="s">
        <v>175</v>
      </c>
      <c r="E179" s="181" t="s">
        <v>5436</v>
      </c>
      <c r="F179" s="182" t="s">
        <v>5437</v>
      </c>
      <c r="G179" s="183" t="s">
        <v>444</v>
      </c>
      <c r="H179" s="184">
        <v>40</v>
      </c>
      <c r="I179" s="185"/>
      <c r="J179" s="186">
        <f t="shared" si="30"/>
        <v>0</v>
      </c>
      <c r="K179" s="187"/>
      <c r="L179" s="40"/>
      <c r="M179" s="188" t="s">
        <v>1</v>
      </c>
      <c r="N179" s="189" t="s">
        <v>38</v>
      </c>
      <c r="O179" s="72"/>
      <c r="P179" s="190">
        <f t="shared" si="31"/>
        <v>0</v>
      </c>
      <c r="Q179" s="190">
        <v>0</v>
      </c>
      <c r="R179" s="190">
        <f t="shared" si="32"/>
        <v>0</v>
      </c>
      <c r="S179" s="190">
        <v>0</v>
      </c>
      <c r="T179" s="191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2" t="s">
        <v>179</v>
      </c>
      <c r="AT179" s="192" t="s">
        <v>175</v>
      </c>
      <c r="AU179" s="192" t="s">
        <v>81</v>
      </c>
      <c r="AY179" s="18" t="s">
        <v>174</v>
      </c>
      <c r="BE179" s="193">
        <f t="shared" si="34"/>
        <v>0</v>
      </c>
      <c r="BF179" s="193">
        <f t="shared" si="35"/>
        <v>0</v>
      </c>
      <c r="BG179" s="193">
        <f t="shared" si="36"/>
        <v>0</v>
      </c>
      <c r="BH179" s="193">
        <f t="shared" si="37"/>
        <v>0</v>
      </c>
      <c r="BI179" s="193">
        <f t="shared" si="38"/>
        <v>0</v>
      </c>
      <c r="BJ179" s="18" t="s">
        <v>81</v>
      </c>
      <c r="BK179" s="193">
        <f t="shared" si="39"/>
        <v>0</v>
      </c>
      <c r="BL179" s="18" t="s">
        <v>179</v>
      </c>
      <c r="BM179" s="192" t="s">
        <v>5438</v>
      </c>
    </row>
    <row r="180" spans="1:65" s="2" customFormat="1" ht="21.75" customHeight="1">
      <c r="A180" s="35"/>
      <c r="B180" s="36"/>
      <c r="C180" s="180" t="s">
        <v>73</v>
      </c>
      <c r="D180" s="180" t="s">
        <v>175</v>
      </c>
      <c r="E180" s="181" t="s">
        <v>5439</v>
      </c>
      <c r="F180" s="182" t="s">
        <v>5440</v>
      </c>
      <c r="G180" s="183" t="s">
        <v>964</v>
      </c>
      <c r="H180" s="184">
        <v>40</v>
      </c>
      <c r="I180" s="185"/>
      <c r="J180" s="186">
        <f t="shared" si="30"/>
        <v>0</v>
      </c>
      <c r="K180" s="187"/>
      <c r="L180" s="40"/>
      <c r="M180" s="188" t="s">
        <v>1</v>
      </c>
      <c r="N180" s="189" t="s">
        <v>38</v>
      </c>
      <c r="O180" s="72"/>
      <c r="P180" s="190">
        <f t="shared" si="31"/>
        <v>0</v>
      </c>
      <c r="Q180" s="190">
        <v>0</v>
      </c>
      <c r="R180" s="190">
        <f t="shared" si="32"/>
        <v>0</v>
      </c>
      <c r="S180" s="190">
        <v>0</v>
      </c>
      <c r="T180" s="191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2" t="s">
        <v>179</v>
      </c>
      <c r="AT180" s="192" t="s">
        <v>175</v>
      </c>
      <c r="AU180" s="192" t="s">
        <v>81</v>
      </c>
      <c r="AY180" s="18" t="s">
        <v>174</v>
      </c>
      <c r="BE180" s="193">
        <f t="shared" si="34"/>
        <v>0</v>
      </c>
      <c r="BF180" s="193">
        <f t="shared" si="35"/>
        <v>0</v>
      </c>
      <c r="BG180" s="193">
        <f t="shared" si="36"/>
        <v>0</v>
      </c>
      <c r="BH180" s="193">
        <f t="shared" si="37"/>
        <v>0</v>
      </c>
      <c r="BI180" s="193">
        <f t="shared" si="38"/>
        <v>0</v>
      </c>
      <c r="BJ180" s="18" t="s">
        <v>81</v>
      </c>
      <c r="BK180" s="193">
        <f t="shared" si="39"/>
        <v>0</v>
      </c>
      <c r="BL180" s="18" t="s">
        <v>179</v>
      </c>
      <c r="BM180" s="192" t="s">
        <v>5441</v>
      </c>
    </row>
    <row r="181" spans="1:65" s="2" customFormat="1" ht="16.5" customHeight="1">
      <c r="A181" s="35"/>
      <c r="B181" s="36"/>
      <c r="C181" s="180" t="s">
        <v>73</v>
      </c>
      <c r="D181" s="180" t="s">
        <v>175</v>
      </c>
      <c r="E181" s="181" t="s">
        <v>5442</v>
      </c>
      <c r="F181" s="182" t="s">
        <v>5443</v>
      </c>
      <c r="G181" s="183" t="s">
        <v>444</v>
      </c>
      <c r="H181" s="184">
        <v>8</v>
      </c>
      <c r="I181" s="185"/>
      <c r="J181" s="186">
        <f t="shared" si="30"/>
        <v>0</v>
      </c>
      <c r="K181" s="187"/>
      <c r="L181" s="40"/>
      <c r="M181" s="188" t="s">
        <v>1</v>
      </c>
      <c r="N181" s="189" t="s">
        <v>38</v>
      </c>
      <c r="O181" s="72"/>
      <c r="P181" s="190">
        <f t="shared" si="31"/>
        <v>0</v>
      </c>
      <c r="Q181" s="190">
        <v>0</v>
      </c>
      <c r="R181" s="190">
        <f t="shared" si="32"/>
        <v>0</v>
      </c>
      <c r="S181" s="190">
        <v>0</v>
      </c>
      <c r="T181" s="191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2" t="s">
        <v>179</v>
      </c>
      <c r="AT181" s="192" t="s">
        <v>175</v>
      </c>
      <c r="AU181" s="192" t="s">
        <v>81</v>
      </c>
      <c r="AY181" s="18" t="s">
        <v>174</v>
      </c>
      <c r="BE181" s="193">
        <f t="shared" si="34"/>
        <v>0</v>
      </c>
      <c r="BF181" s="193">
        <f t="shared" si="35"/>
        <v>0</v>
      </c>
      <c r="BG181" s="193">
        <f t="shared" si="36"/>
        <v>0</v>
      </c>
      <c r="BH181" s="193">
        <f t="shared" si="37"/>
        <v>0</v>
      </c>
      <c r="BI181" s="193">
        <f t="shared" si="38"/>
        <v>0</v>
      </c>
      <c r="BJ181" s="18" t="s">
        <v>81</v>
      </c>
      <c r="BK181" s="193">
        <f t="shared" si="39"/>
        <v>0</v>
      </c>
      <c r="BL181" s="18" t="s">
        <v>179</v>
      </c>
      <c r="BM181" s="192" t="s">
        <v>5444</v>
      </c>
    </row>
    <row r="182" spans="1:65" s="2" customFormat="1" ht="16.5" customHeight="1">
      <c r="A182" s="35"/>
      <c r="B182" s="36"/>
      <c r="C182" s="180" t="s">
        <v>73</v>
      </c>
      <c r="D182" s="180" t="s">
        <v>175</v>
      </c>
      <c r="E182" s="181" t="s">
        <v>5445</v>
      </c>
      <c r="F182" s="182" t="s">
        <v>5446</v>
      </c>
      <c r="G182" s="183" t="s">
        <v>444</v>
      </c>
      <c r="H182" s="184">
        <v>20</v>
      </c>
      <c r="I182" s="185"/>
      <c r="J182" s="186">
        <f t="shared" si="30"/>
        <v>0</v>
      </c>
      <c r="K182" s="187"/>
      <c r="L182" s="40"/>
      <c r="M182" s="188" t="s">
        <v>1</v>
      </c>
      <c r="N182" s="189" t="s">
        <v>38</v>
      </c>
      <c r="O182" s="72"/>
      <c r="P182" s="190">
        <f t="shared" si="31"/>
        <v>0</v>
      </c>
      <c r="Q182" s="190">
        <v>0</v>
      </c>
      <c r="R182" s="190">
        <f t="shared" si="32"/>
        <v>0</v>
      </c>
      <c r="S182" s="190">
        <v>0</v>
      </c>
      <c r="T182" s="191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2" t="s">
        <v>179</v>
      </c>
      <c r="AT182" s="192" t="s">
        <v>175</v>
      </c>
      <c r="AU182" s="192" t="s">
        <v>81</v>
      </c>
      <c r="AY182" s="18" t="s">
        <v>174</v>
      </c>
      <c r="BE182" s="193">
        <f t="shared" si="34"/>
        <v>0</v>
      </c>
      <c r="BF182" s="193">
        <f t="shared" si="35"/>
        <v>0</v>
      </c>
      <c r="BG182" s="193">
        <f t="shared" si="36"/>
        <v>0</v>
      </c>
      <c r="BH182" s="193">
        <f t="shared" si="37"/>
        <v>0</v>
      </c>
      <c r="BI182" s="193">
        <f t="shared" si="38"/>
        <v>0</v>
      </c>
      <c r="BJ182" s="18" t="s">
        <v>81</v>
      </c>
      <c r="BK182" s="193">
        <f t="shared" si="39"/>
        <v>0</v>
      </c>
      <c r="BL182" s="18" t="s">
        <v>179</v>
      </c>
      <c r="BM182" s="192" t="s">
        <v>5447</v>
      </c>
    </row>
    <row r="183" spans="1:65" s="2" customFormat="1" ht="16.5" customHeight="1">
      <c r="A183" s="35"/>
      <c r="B183" s="36"/>
      <c r="C183" s="180" t="s">
        <v>73</v>
      </c>
      <c r="D183" s="180" t="s">
        <v>175</v>
      </c>
      <c r="E183" s="181" t="s">
        <v>5448</v>
      </c>
      <c r="F183" s="182" t="s">
        <v>5449</v>
      </c>
      <c r="G183" s="183" t="s">
        <v>444</v>
      </c>
      <c r="H183" s="184">
        <v>20</v>
      </c>
      <c r="I183" s="185"/>
      <c r="J183" s="186">
        <f t="shared" si="30"/>
        <v>0</v>
      </c>
      <c r="K183" s="187"/>
      <c r="L183" s="40"/>
      <c r="M183" s="188" t="s">
        <v>1</v>
      </c>
      <c r="N183" s="189" t="s">
        <v>38</v>
      </c>
      <c r="O183" s="72"/>
      <c r="P183" s="190">
        <f t="shared" si="31"/>
        <v>0</v>
      </c>
      <c r="Q183" s="190">
        <v>0</v>
      </c>
      <c r="R183" s="190">
        <f t="shared" si="32"/>
        <v>0</v>
      </c>
      <c r="S183" s="190">
        <v>0</v>
      </c>
      <c r="T183" s="191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2" t="s">
        <v>179</v>
      </c>
      <c r="AT183" s="192" t="s">
        <v>175</v>
      </c>
      <c r="AU183" s="192" t="s">
        <v>81</v>
      </c>
      <c r="AY183" s="18" t="s">
        <v>174</v>
      </c>
      <c r="BE183" s="193">
        <f t="shared" si="34"/>
        <v>0</v>
      </c>
      <c r="BF183" s="193">
        <f t="shared" si="35"/>
        <v>0</v>
      </c>
      <c r="BG183" s="193">
        <f t="shared" si="36"/>
        <v>0</v>
      </c>
      <c r="BH183" s="193">
        <f t="shared" si="37"/>
        <v>0</v>
      </c>
      <c r="BI183" s="193">
        <f t="shared" si="38"/>
        <v>0</v>
      </c>
      <c r="BJ183" s="18" t="s">
        <v>81</v>
      </c>
      <c r="BK183" s="193">
        <f t="shared" si="39"/>
        <v>0</v>
      </c>
      <c r="BL183" s="18" t="s">
        <v>179</v>
      </c>
      <c r="BM183" s="192" t="s">
        <v>5450</v>
      </c>
    </row>
    <row r="184" spans="1:65" s="2" customFormat="1" ht="16.5" customHeight="1">
      <c r="A184" s="35"/>
      <c r="B184" s="36"/>
      <c r="C184" s="180" t="s">
        <v>73</v>
      </c>
      <c r="D184" s="180" t="s">
        <v>175</v>
      </c>
      <c r="E184" s="181" t="s">
        <v>5451</v>
      </c>
      <c r="F184" s="182" t="s">
        <v>5452</v>
      </c>
      <c r="G184" s="183" t="s">
        <v>444</v>
      </c>
      <c r="H184" s="184">
        <v>8</v>
      </c>
      <c r="I184" s="185"/>
      <c r="J184" s="186">
        <f t="shared" si="30"/>
        <v>0</v>
      </c>
      <c r="K184" s="187"/>
      <c r="L184" s="40"/>
      <c r="M184" s="188" t="s">
        <v>1</v>
      </c>
      <c r="N184" s="189" t="s">
        <v>38</v>
      </c>
      <c r="O184" s="72"/>
      <c r="P184" s="190">
        <f t="shared" si="31"/>
        <v>0</v>
      </c>
      <c r="Q184" s="190">
        <v>0</v>
      </c>
      <c r="R184" s="190">
        <f t="shared" si="32"/>
        <v>0</v>
      </c>
      <c r="S184" s="190">
        <v>0</v>
      </c>
      <c r="T184" s="191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2" t="s">
        <v>179</v>
      </c>
      <c r="AT184" s="192" t="s">
        <v>175</v>
      </c>
      <c r="AU184" s="192" t="s">
        <v>81</v>
      </c>
      <c r="AY184" s="18" t="s">
        <v>174</v>
      </c>
      <c r="BE184" s="193">
        <f t="shared" si="34"/>
        <v>0</v>
      </c>
      <c r="BF184" s="193">
        <f t="shared" si="35"/>
        <v>0</v>
      </c>
      <c r="BG184" s="193">
        <f t="shared" si="36"/>
        <v>0</v>
      </c>
      <c r="BH184" s="193">
        <f t="shared" si="37"/>
        <v>0</v>
      </c>
      <c r="BI184" s="193">
        <f t="shared" si="38"/>
        <v>0</v>
      </c>
      <c r="BJ184" s="18" t="s">
        <v>81</v>
      </c>
      <c r="BK184" s="193">
        <f t="shared" si="39"/>
        <v>0</v>
      </c>
      <c r="BL184" s="18" t="s">
        <v>179</v>
      </c>
      <c r="BM184" s="192" t="s">
        <v>5453</v>
      </c>
    </row>
    <row r="185" spans="1:65" s="2" customFormat="1" ht="16.5" customHeight="1">
      <c r="A185" s="35"/>
      <c r="B185" s="36"/>
      <c r="C185" s="180" t="s">
        <v>73</v>
      </c>
      <c r="D185" s="180" t="s">
        <v>175</v>
      </c>
      <c r="E185" s="181" t="s">
        <v>5454</v>
      </c>
      <c r="F185" s="182" t="s">
        <v>5455</v>
      </c>
      <c r="G185" s="183" t="s">
        <v>3878</v>
      </c>
      <c r="H185" s="184">
        <v>30</v>
      </c>
      <c r="I185" s="185"/>
      <c r="J185" s="186">
        <f t="shared" si="30"/>
        <v>0</v>
      </c>
      <c r="K185" s="187"/>
      <c r="L185" s="40"/>
      <c r="M185" s="188" t="s">
        <v>1</v>
      </c>
      <c r="N185" s="189" t="s">
        <v>38</v>
      </c>
      <c r="O185" s="72"/>
      <c r="P185" s="190">
        <f t="shared" si="31"/>
        <v>0</v>
      </c>
      <c r="Q185" s="190">
        <v>0</v>
      </c>
      <c r="R185" s="190">
        <f t="shared" si="32"/>
        <v>0</v>
      </c>
      <c r="S185" s="190">
        <v>0</v>
      </c>
      <c r="T185" s="191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2" t="s">
        <v>179</v>
      </c>
      <c r="AT185" s="192" t="s">
        <v>175</v>
      </c>
      <c r="AU185" s="192" t="s">
        <v>81</v>
      </c>
      <c r="AY185" s="18" t="s">
        <v>174</v>
      </c>
      <c r="BE185" s="193">
        <f t="shared" si="34"/>
        <v>0</v>
      </c>
      <c r="BF185" s="193">
        <f t="shared" si="35"/>
        <v>0</v>
      </c>
      <c r="BG185" s="193">
        <f t="shared" si="36"/>
        <v>0</v>
      </c>
      <c r="BH185" s="193">
        <f t="shared" si="37"/>
        <v>0</v>
      </c>
      <c r="BI185" s="193">
        <f t="shared" si="38"/>
        <v>0</v>
      </c>
      <c r="BJ185" s="18" t="s">
        <v>81</v>
      </c>
      <c r="BK185" s="193">
        <f t="shared" si="39"/>
        <v>0</v>
      </c>
      <c r="BL185" s="18" t="s">
        <v>179</v>
      </c>
      <c r="BM185" s="192" t="s">
        <v>5456</v>
      </c>
    </row>
    <row r="186" spans="1:65" s="2" customFormat="1" ht="16.5" customHeight="1">
      <c r="A186" s="35"/>
      <c r="B186" s="36"/>
      <c r="C186" s="180" t="s">
        <v>73</v>
      </c>
      <c r="D186" s="180" t="s">
        <v>175</v>
      </c>
      <c r="E186" s="181" t="s">
        <v>5457</v>
      </c>
      <c r="F186" s="182" t="s">
        <v>5458</v>
      </c>
      <c r="G186" s="183" t="s">
        <v>3878</v>
      </c>
      <c r="H186" s="184">
        <v>10</v>
      </c>
      <c r="I186" s="185"/>
      <c r="J186" s="186">
        <f t="shared" si="30"/>
        <v>0</v>
      </c>
      <c r="K186" s="187"/>
      <c r="L186" s="40"/>
      <c r="M186" s="188" t="s">
        <v>1</v>
      </c>
      <c r="N186" s="189" t="s">
        <v>38</v>
      </c>
      <c r="O186" s="72"/>
      <c r="P186" s="190">
        <f t="shared" si="31"/>
        <v>0</v>
      </c>
      <c r="Q186" s="190">
        <v>0</v>
      </c>
      <c r="R186" s="190">
        <f t="shared" si="32"/>
        <v>0</v>
      </c>
      <c r="S186" s="190">
        <v>0</v>
      </c>
      <c r="T186" s="191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2" t="s">
        <v>179</v>
      </c>
      <c r="AT186" s="192" t="s">
        <v>175</v>
      </c>
      <c r="AU186" s="192" t="s">
        <v>81</v>
      </c>
      <c r="AY186" s="18" t="s">
        <v>174</v>
      </c>
      <c r="BE186" s="193">
        <f t="shared" si="34"/>
        <v>0</v>
      </c>
      <c r="BF186" s="193">
        <f t="shared" si="35"/>
        <v>0</v>
      </c>
      <c r="BG186" s="193">
        <f t="shared" si="36"/>
        <v>0</v>
      </c>
      <c r="BH186" s="193">
        <f t="shared" si="37"/>
        <v>0</v>
      </c>
      <c r="BI186" s="193">
        <f t="shared" si="38"/>
        <v>0</v>
      </c>
      <c r="BJ186" s="18" t="s">
        <v>81</v>
      </c>
      <c r="BK186" s="193">
        <f t="shared" si="39"/>
        <v>0</v>
      </c>
      <c r="BL186" s="18" t="s">
        <v>179</v>
      </c>
      <c r="BM186" s="192" t="s">
        <v>5459</v>
      </c>
    </row>
    <row r="187" spans="1:65" s="2" customFormat="1" ht="24.25" customHeight="1">
      <c r="A187" s="35"/>
      <c r="B187" s="36"/>
      <c r="C187" s="180" t="s">
        <v>73</v>
      </c>
      <c r="D187" s="180" t="s">
        <v>175</v>
      </c>
      <c r="E187" s="181" t="s">
        <v>5460</v>
      </c>
      <c r="F187" s="182" t="s">
        <v>5461</v>
      </c>
      <c r="G187" s="183" t="s">
        <v>3878</v>
      </c>
      <c r="H187" s="184">
        <v>167</v>
      </c>
      <c r="I187" s="185"/>
      <c r="J187" s="186">
        <f t="shared" si="30"/>
        <v>0</v>
      </c>
      <c r="K187" s="187"/>
      <c r="L187" s="40"/>
      <c r="M187" s="188" t="s">
        <v>1</v>
      </c>
      <c r="N187" s="189" t="s">
        <v>38</v>
      </c>
      <c r="O187" s="72"/>
      <c r="P187" s="190">
        <f t="shared" si="31"/>
        <v>0</v>
      </c>
      <c r="Q187" s="190">
        <v>0</v>
      </c>
      <c r="R187" s="190">
        <f t="shared" si="32"/>
        <v>0</v>
      </c>
      <c r="S187" s="190">
        <v>0</v>
      </c>
      <c r="T187" s="191">
        <f t="shared" si="3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2" t="s">
        <v>179</v>
      </c>
      <c r="AT187" s="192" t="s">
        <v>175</v>
      </c>
      <c r="AU187" s="192" t="s">
        <v>81</v>
      </c>
      <c r="AY187" s="18" t="s">
        <v>174</v>
      </c>
      <c r="BE187" s="193">
        <f t="shared" si="34"/>
        <v>0</v>
      </c>
      <c r="BF187" s="193">
        <f t="shared" si="35"/>
        <v>0</v>
      </c>
      <c r="BG187" s="193">
        <f t="shared" si="36"/>
        <v>0</v>
      </c>
      <c r="BH187" s="193">
        <f t="shared" si="37"/>
        <v>0</v>
      </c>
      <c r="BI187" s="193">
        <f t="shared" si="38"/>
        <v>0</v>
      </c>
      <c r="BJ187" s="18" t="s">
        <v>81</v>
      </c>
      <c r="BK187" s="193">
        <f t="shared" si="39"/>
        <v>0</v>
      </c>
      <c r="BL187" s="18" t="s">
        <v>179</v>
      </c>
      <c r="BM187" s="192" t="s">
        <v>5462</v>
      </c>
    </row>
    <row r="188" spans="1:65" s="2" customFormat="1" ht="24.25" customHeight="1">
      <c r="A188" s="35"/>
      <c r="B188" s="36"/>
      <c r="C188" s="180" t="s">
        <v>73</v>
      </c>
      <c r="D188" s="180" t="s">
        <v>175</v>
      </c>
      <c r="E188" s="181" t="s">
        <v>5463</v>
      </c>
      <c r="F188" s="182" t="s">
        <v>5464</v>
      </c>
      <c r="G188" s="183" t="s">
        <v>3878</v>
      </c>
      <c r="H188" s="184">
        <v>65</v>
      </c>
      <c r="I188" s="185"/>
      <c r="J188" s="186">
        <f t="shared" si="30"/>
        <v>0</v>
      </c>
      <c r="K188" s="187"/>
      <c r="L188" s="40"/>
      <c r="M188" s="188" t="s">
        <v>1</v>
      </c>
      <c r="N188" s="189" t="s">
        <v>38</v>
      </c>
      <c r="O188" s="72"/>
      <c r="P188" s="190">
        <f t="shared" si="31"/>
        <v>0</v>
      </c>
      <c r="Q188" s="190">
        <v>0</v>
      </c>
      <c r="R188" s="190">
        <f t="shared" si="32"/>
        <v>0</v>
      </c>
      <c r="S188" s="190">
        <v>0</v>
      </c>
      <c r="T188" s="191">
        <f t="shared" si="3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2" t="s">
        <v>179</v>
      </c>
      <c r="AT188" s="192" t="s">
        <v>175</v>
      </c>
      <c r="AU188" s="192" t="s">
        <v>81</v>
      </c>
      <c r="AY188" s="18" t="s">
        <v>174</v>
      </c>
      <c r="BE188" s="193">
        <f t="shared" si="34"/>
        <v>0</v>
      </c>
      <c r="BF188" s="193">
        <f t="shared" si="35"/>
        <v>0</v>
      </c>
      <c r="BG188" s="193">
        <f t="shared" si="36"/>
        <v>0</v>
      </c>
      <c r="BH188" s="193">
        <f t="shared" si="37"/>
        <v>0</v>
      </c>
      <c r="BI188" s="193">
        <f t="shared" si="38"/>
        <v>0</v>
      </c>
      <c r="BJ188" s="18" t="s">
        <v>81</v>
      </c>
      <c r="BK188" s="193">
        <f t="shared" si="39"/>
        <v>0</v>
      </c>
      <c r="BL188" s="18" t="s">
        <v>179</v>
      </c>
      <c r="BM188" s="192" t="s">
        <v>5465</v>
      </c>
    </row>
    <row r="189" spans="1:65" s="2" customFormat="1" ht="24.25" customHeight="1">
      <c r="A189" s="35"/>
      <c r="B189" s="36"/>
      <c r="C189" s="180" t="s">
        <v>73</v>
      </c>
      <c r="D189" s="180" t="s">
        <v>175</v>
      </c>
      <c r="E189" s="181" t="s">
        <v>5466</v>
      </c>
      <c r="F189" s="182" t="s">
        <v>5467</v>
      </c>
      <c r="G189" s="183" t="s">
        <v>3878</v>
      </c>
      <c r="H189" s="184">
        <v>2</v>
      </c>
      <c r="I189" s="185"/>
      <c r="J189" s="186">
        <f t="shared" si="30"/>
        <v>0</v>
      </c>
      <c r="K189" s="187"/>
      <c r="L189" s="40"/>
      <c r="M189" s="188" t="s">
        <v>1</v>
      </c>
      <c r="N189" s="189" t="s">
        <v>38</v>
      </c>
      <c r="O189" s="72"/>
      <c r="P189" s="190">
        <f t="shared" si="31"/>
        <v>0</v>
      </c>
      <c r="Q189" s="190">
        <v>0</v>
      </c>
      <c r="R189" s="190">
        <f t="shared" si="32"/>
        <v>0</v>
      </c>
      <c r="S189" s="190">
        <v>0</v>
      </c>
      <c r="T189" s="191">
        <f t="shared" si="3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2" t="s">
        <v>179</v>
      </c>
      <c r="AT189" s="192" t="s">
        <v>175</v>
      </c>
      <c r="AU189" s="192" t="s">
        <v>81</v>
      </c>
      <c r="AY189" s="18" t="s">
        <v>174</v>
      </c>
      <c r="BE189" s="193">
        <f t="shared" si="34"/>
        <v>0</v>
      </c>
      <c r="BF189" s="193">
        <f t="shared" si="35"/>
        <v>0</v>
      </c>
      <c r="BG189" s="193">
        <f t="shared" si="36"/>
        <v>0</v>
      </c>
      <c r="BH189" s="193">
        <f t="shared" si="37"/>
        <v>0</v>
      </c>
      <c r="BI189" s="193">
        <f t="shared" si="38"/>
        <v>0</v>
      </c>
      <c r="BJ189" s="18" t="s">
        <v>81</v>
      </c>
      <c r="BK189" s="193">
        <f t="shared" si="39"/>
        <v>0</v>
      </c>
      <c r="BL189" s="18" t="s">
        <v>179</v>
      </c>
      <c r="BM189" s="192" t="s">
        <v>5468</v>
      </c>
    </row>
    <row r="190" spans="1:65" s="2" customFormat="1" ht="33" customHeight="1">
      <c r="A190" s="35"/>
      <c r="B190" s="36"/>
      <c r="C190" s="180" t="s">
        <v>73</v>
      </c>
      <c r="D190" s="180" t="s">
        <v>175</v>
      </c>
      <c r="E190" s="181" t="s">
        <v>5469</v>
      </c>
      <c r="F190" s="182" t="s">
        <v>5470</v>
      </c>
      <c r="G190" s="183" t="s">
        <v>3878</v>
      </c>
      <c r="H190" s="184">
        <v>20</v>
      </c>
      <c r="I190" s="185"/>
      <c r="J190" s="186">
        <f t="shared" si="30"/>
        <v>0</v>
      </c>
      <c r="K190" s="187"/>
      <c r="L190" s="40"/>
      <c r="M190" s="188" t="s">
        <v>1</v>
      </c>
      <c r="N190" s="189" t="s">
        <v>38</v>
      </c>
      <c r="O190" s="72"/>
      <c r="P190" s="190">
        <f t="shared" si="31"/>
        <v>0</v>
      </c>
      <c r="Q190" s="190">
        <v>0</v>
      </c>
      <c r="R190" s="190">
        <f t="shared" si="32"/>
        <v>0</v>
      </c>
      <c r="S190" s="190">
        <v>0</v>
      </c>
      <c r="T190" s="191">
        <f t="shared" si="3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2" t="s">
        <v>179</v>
      </c>
      <c r="AT190" s="192" t="s">
        <v>175</v>
      </c>
      <c r="AU190" s="192" t="s">
        <v>81</v>
      </c>
      <c r="AY190" s="18" t="s">
        <v>174</v>
      </c>
      <c r="BE190" s="193">
        <f t="shared" si="34"/>
        <v>0</v>
      </c>
      <c r="BF190" s="193">
        <f t="shared" si="35"/>
        <v>0</v>
      </c>
      <c r="BG190" s="193">
        <f t="shared" si="36"/>
        <v>0</v>
      </c>
      <c r="BH190" s="193">
        <f t="shared" si="37"/>
        <v>0</v>
      </c>
      <c r="BI190" s="193">
        <f t="shared" si="38"/>
        <v>0</v>
      </c>
      <c r="BJ190" s="18" t="s">
        <v>81</v>
      </c>
      <c r="BK190" s="193">
        <f t="shared" si="39"/>
        <v>0</v>
      </c>
      <c r="BL190" s="18" t="s">
        <v>179</v>
      </c>
      <c r="BM190" s="192" t="s">
        <v>5471</v>
      </c>
    </row>
    <row r="191" spans="1:65" s="2" customFormat="1" ht="16.5" customHeight="1">
      <c r="A191" s="35"/>
      <c r="B191" s="36"/>
      <c r="C191" s="180" t="s">
        <v>73</v>
      </c>
      <c r="D191" s="180" t="s">
        <v>175</v>
      </c>
      <c r="E191" s="181" t="s">
        <v>5472</v>
      </c>
      <c r="F191" s="182" t="s">
        <v>5473</v>
      </c>
      <c r="G191" s="183" t="s">
        <v>3878</v>
      </c>
      <c r="H191" s="184">
        <v>4</v>
      </c>
      <c r="I191" s="185"/>
      <c r="J191" s="186">
        <f t="shared" si="30"/>
        <v>0</v>
      </c>
      <c r="K191" s="187"/>
      <c r="L191" s="40"/>
      <c r="M191" s="188" t="s">
        <v>1</v>
      </c>
      <c r="N191" s="189" t="s">
        <v>38</v>
      </c>
      <c r="O191" s="72"/>
      <c r="P191" s="190">
        <f t="shared" si="31"/>
        <v>0</v>
      </c>
      <c r="Q191" s="190">
        <v>0</v>
      </c>
      <c r="R191" s="190">
        <f t="shared" si="32"/>
        <v>0</v>
      </c>
      <c r="S191" s="190">
        <v>0</v>
      </c>
      <c r="T191" s="191">
        <f t="shared" si="3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2" t="s">
        <v>179</v>
      </c>
      <c r="AT191" s="192" t="s">
        <v>175</v>
      </c>
      <c r="AU191" s="192" t="s">
        <v>81</v>
      </c>
      <c r="AY191" s="18" t="s">
        <v>174</v>
      </c>
      <c r="BE191" s="193">
        <f t="shared" si="34"/>
        <v>0</v>
      </c>
      <c r="BF191" s="193">
        <f t="shared" si="35"/>
        <v>0</v>
      </c>
      <c r="BG191" s="193">
        <f t="shared" si="36"/>
        <v>0</v>
      </c>
      <c r="BH191" s="193">
        <f t="shared" si="37"/>
        <v>0</v>
      </c>
      <c r="BI191" s="193">
        <f t="shared" si="38"/>
        <v>0</v>
      </c>
      <c r="BJ191" s="18" t="s">
        <v>81</v>
      </c>
      <c r="BK191" s="193">
        <f t="shared" si="39"/>
        <v>0</v>
      </c>
      <c r="BL191" s="18" t="s">
        <v>179</v>
      </c>
      <c r="BM191" s="192" t="s">
        <v>5474</v>
      </c>
    </row>
    <row r="192" spans="1:65" s="11" customFormat="1" ht="26" customHeight="1">
      <c r="B192" s="166"/>
      <c r="C192" s="167"/>
      <c r="D192" s="168" t="s">
        <v>72</v>
      </c>
      <c r="E192" s="169" t="s">
        <v>270</v>
      </c>
      <c r="F192" s="169" t="s">
        <v>5475</v>
      </c>
      <c r="G192" s="167"/>
      <c r="H192" s="167"/>
      <c r="I192" s="170"/>
      <c r="J192" s="171">
        <f>BK192</f>
        <v>0</v>
      </c>
      <c r="K192" s="167"/>
      <c r="L192" s="172"/>
      <c r="M192" s="173"/>
      <c r="N192" s="174"/>
      <c r="O192" s="174"/>
      <c r="P192" s="175">
        <f>SUM(P193:P230)</f>
        <v>0</v>
      </c>
      <c r="Q192" s="174"/>
      <c r="R192" s="175">
        <f>SUM(R193:R230)</f>
        <v>0</v>
      </c>
      <c r="S192" s="174"/>
      <c r="T192" s="176">
        <f>SUM(T193:T230)</f>
        <v>0</v>
      </c>
      <c r="AR192" s="177" t="s">
        <v>81</v>
      </c>
      <c r="AT192" s="178" t="s">
        <v>72</v>
      </c>
      <c r="AU192" s="178" t="s">
        <v>73</v>
      </c>
      <c r="AY192" s="177" t="s">
        <v>174</v>
      </c>
      <c r="BK192" s="179">
        <f>SUM(BK193:BK230)</f>
        <v>0</v>
      </c>
    </row>
    <row r="193" spans="1:65" s="2" customFormat="1" ht="24.25" customHeight="1">
      <c r="A193" s="35"/>
      <c r="B193" s="36"/>
      <c r="C193" s="180" t="s">
        <v>73</v>
      </c>
      <c r="D193" s="180" t="s">
        <v>175</v>
      </c>
      <c r="E193" s="181" t="s">
        <v>5476</v>
      </c>
      <c r="F193" s="182" t="s">
        <v>5477</v>
      </c>
      <c r="G193" s="183" t="s">
        <v>3878</v>
      </c>
      <c r="H193" s="184">
        <v>14</v>
      </c>
      <c r="I193" s="185"/>
      <c r="J193" s="186">
        <f t="shared" ref="J193:J230" si="40">ROUND(I193*H193,2)</f>
        <v>0</v>
      </c>
      <c r="K193" s="187"/>
      <c r="L193" s="40"/>
      <c r="M193" s="188" t="s">
        <v>1</v>
      </c>
      <c r="N193" s="189" t="s">
        <v>38</v>
      </c>
      <c r="O193" s="72"/>
      <c r="P193" s="190">
        <f t="shared" ref="P193:P230" si="41">O193*H193</f>
        <v>0</v>
      </c>
      <c r="Q193" s="190">
        <v>0</v>
      </c>
      <c r="R193" s="190">
        <f t="shared" ref="R193:R230" si="42">Q193*H193</f>
        <v>0</v>
      </c>
      <c r="S193" s="190">
        <v>0</v>
      </c>
      <c r="T193" s="191">
        <f t="shared" ref="T193:T230" si="43"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2" t="s">
        <v>179</v>
      </c>
      <c r="AT193" s="192" t="s">
        <v>175</v>
      </c>
      <c r="AU193" s="192" t="s">
        <v>81</v>
      </c>
      <c r="AY193" s="18" t="s">
        <v>174</v>
      </c>
      <c r="BE193" s="193">
        <f t="shared" ref="BE193:BE230" si="44">IF(N193="základní",J193,0)</f>
        <v>0</v>
      </c>
      <c r="BF193" s="193">
        <f t="shared" ref="BF193:BF230" si="45">IF(N193="snížená",J193,0)</f>
        <v>0</v>
      </c>
      <c r="BG193" s="193">
        <f t="shared" ref="BG193:BG230" si="46">IF(N193="zákl. přenesená",J193,0)</f>
        <v>0</v>
      </c>
      <c r="BH193" s="193">
        <f t="shared" ref="BH193:BH230" si="47">IF(N193="sníž. přenesená",J193,0)</f>
        <v>0</v>
      </c>
      <c r="BI193" s="193">
        <f t="shared" ref="BI193:BI230" si="48">IF(N193="nulová",J193,0)</f>
        <v>0</v>
      </c>
      <c r="BJ193" s="18" t="s">
        <v>81</v>
      </c>
      <c r="BK193" s="193">
        <f t="shared" ref="BK193:BK230" si="49">ROUND(I193*H193,2)</f>
        <v>0</v>
      </c>
      <c r="BL193" s="18" t="s">
        <v>179</v>
      </c>
      <c r="BM193" s="192" t="s">
        <v>5478</v>
      </c>
    </row>
    <row r="194" spans="1:65" s="2" customFormat="1" ht="24.25" customHeight="1">
      <c r="A194" s="35"/>
      <c r="B194" s="36"/>
      <c r="C194" s="180" t="s">
        <v>73</v>
      </c>
      <c r="D194" s="180" t="s">
        <v>175</v>
      </c>
      <c r="E194" s="181" t="s">
        <v>5479</v>
      </c>
      <c r="F194" s="182" t="s">
        <v>5480</v>
      </c>
      <c r="G194" s="183" t="s">
        <v>3878</v>
      </c>
      <c r="H194" s="184">
        <v>3</v>
      </c>
      <c r="I194" s="185"/>
      <c r="J194" s="186">
        <f t="shared" si="40"/>
        <v>0</v>
      </c>
      <c r="K194" s="187"/>
      <c r="L194" s="40"/>
      <c r="M194" s="188" t="s">
        <v>1</v>
      </c>
      <c r="N194" s="189" t="s">
        <v>38</v>
      </c>
      <c r="O194" s="72"/>
      <c r="P194" s="190">
        <f t="shared" si="41"/>
        <v>0</v>
      </c>
      <c r="Q194" s="190">
        <v>0</v>
      </c>
      <c r="R194" s="190">
        <f t="shared" si="42"/>
        <v>0</v>
      </c>
      <c r="S194" s="190">
        <v>0</v>
      </c>
      <c r="T194" s="191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2" t="s">
        <v>179</v>
      </c>
      <c r="AT194" s="192" t="s">
        <v>175</v>
      </c>
      <c r="AU194" s="192" t="s">
        <v>81</v>
      </c>
      <c r="AY194" s="18" t="s">
        <v>174</v>
      </c>
      <c r="BE194" s="193">
        <f t="shared" si="44"/>
        <v>0</v>
      </c>
      <c r="BF194" s="193">
        <f t="shared" si="45"/>
        <v>0</v>
      </c>
      <c r="BG194" s="193">
        <f t="shared" si="46"/>
        <v>0</v>
      </c>
      <c r="BH194" s="193">
        <f t="shared" si="47"/>
        <v>0</v>
      </c>
      <c r="BI194" s="193">
        <f t="shared" si="48"/>
        <v>0</v>
      </c>
      <c r="BJ194" s="18" t="s">
        <v>81</v>
      </c>
      <c r="BK194" s="193">
        <f t="shared" si="49"/>
        <v>0</v>
      </c>
      <c r="BL194" s="18" t="s">
        <v>179</v>
      </c>
      <c r="BM194" s="192" t="s">
        <v>5481</v>
      </c>
    </row>
    <row r="195" spans="1:65" s="2" customFormat="1" ht="24.25" customHeight="1">
      <c r="A195" s="35"/>
      <c r="B195" s="36"/>
      <c r="C195" s="180" t="s">
        <v>73</v>
      </c>
      <c r="D195" s="180" t="s">
        <v>175</v>
      </c>
      <c r="E195" s="181" t="s">
        <v>5482</v>
      </c>
      <c r="F195" s="182" t="s">
        <v>5483</v>
      </c>
      <c r="G195" s="183" t="s">
        <v>3878</v>
      </c>
      <c r="H195" s="184">
        <v>15</v>
      </c>
      <c r="I195" s="185"/>
      <c r="J195" s="186">
        <f t="shared" si="40"/>
        <v>0</v>
      </c>
      <c r="K195" s="187"/>
      <c r="L195" s="40"/>
      <c r="M195" s="188" t="s">
        <v>1</v>
      </c>
      <c r="N195" s="189" t="s">
        <v>38</v>
      </c>
      <c r="O195" s="72"/>
      <c r="P195" s="190">
        <f t="shared" si="41"/>
        <v>0</v>
      </c>
      <c r="Q195" s="190">
        <v>0</v>
      </c>
      <c r="R195" s="190">
        <f t="shared" si="42"/>
        <v>0</v>
      </c>
      <c r="S195" s="190">
        <v>0</v>
      </c>
      <c r="T195" s="191">
        <f t="shared" si="4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2" t="s">
        <v>179</v>
      </c>
      <c r="AT195" s="192" t="s">
        <v>175</v>
      </c>
      <c r="AU195" s="192" t="s">
        <v>81</v>
      </c>
      <c r="AY195" s="18" t="s">
        <v>174</v>
      </c>
      <c r="BE195" s="193">
        <f t="shared" si="44"/>
        <v>0</v>
      </c>
      <c r="BF195" s="193">
        <f t="shared" si="45"/>
        <v>0</v>
      </c>
      <c r="BG195" s="193">
        <f t="shared" si="46"/>
        <v>0</v>
      </c>
      <c r="BH195" s="193">
        <f t="shared" si="47"/>
        <v>0</v>
      </c>
      <c r="BI195" s="193">
        <f t="shared" si="48"/>
        <v>0</v>
      </c>
      <c r="BJ195" s="18" t="s">
        <v>81</v>
      </c>
      <c r="BK195" s="193">
        <f t="shared" si="49"/>
        <v>0</v>
      </c>
      <c r="BL195" s="18" t="s">
        <v>179</v>
      </c>
      <c r="BM195" s="192" t="s">
        <v>5484</v>
      </c>
    </row>
    <row r="196" spans="1:65" s="2" customFormat="1" ht="24.25" customHeight="1">
      <c r="A196" s="35"/>
      <c r="B196" s="36"/>
      <c r="C196" s="180" t="s">
        <v>73</v>
      </c>
      <c r="D196" s="180" t="s">
        <v>175</v>
      </c>
      <c r="E196" s="181" t="s">
        <v>5485</v>
      </c>
      <c r="F196" s="182" t="s">
        <v>5486</v>
      </c>
      <c r="G196" s="183" t="s">
        <v>3878</v>
      </c>
      <c r="H196" s="184">
        <v>1</v>
      </c>
      <c r="I196" s="185"/>
      <c r="J196" s="186">
        <f t="shared" si="40"/>
        <v>0</v>
      </c>
      <c r="K196" s="187"/>
      <c r="L196" s="40"/>
      <c r="M196" s="188" t="s">
        <v>1</v>
      </c>
      <c r="N196" s="189" t="s">
        <v>38</v>
      </c>
      <c r="O196" s="72"/>
      <c r="P196" s="190">
        <f t="shared" si="41"/>
        <v>0</v>
      </c>
      <c r="Q196" s="190">
        <v>0</v>
      </c>
      <c r="R196" s="190">
        <f t="shared" si="42"/>
        <v>0</v>
      </c>
      <c r="S196" s="190">
        <v>0</v>
      </c>
      <c r="T196" s="191">
        <f t="shared" si="4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2" t="s">
        <v>179</v>
      </c>
      <c r="AT196" s="192" t="s">
        <v>175</v>
      </c>
      <c r="AU196" s="192" t="s">
        <v>81</v>
      </c>
      <c r="AY196" s="18" t="s">
        <v>174</v>
      </c>
      <c r="BE196" s="193">
        <f t="shared" si="44"/>
        <v>0</v>
      </c>
      <c r="BF196" s="193">
        <f t="shared" si="45"/>
        <v>0</v>
      </c>
      <c r="BG196" s="193">
        <f t="shared" si="46"/>
        <v>0</v>
      </c>
      <c r="BH196" s="193">
        <f t="shared" si="47"/>
        <v>0</v>
      </c>
      <c r="BI196" s="193">
        <f t="shared" si="48"/>
        <v>0</v>
      </c>
      <c r="BJ196" s="18" t="s">
        <v>81</v>
      </c>
      <c r="BK196" s="193">
        <f t="shared" si="49"/>
        <v>0</v>
      </c>
      <c r="BL196" s="18" t="s">
        <v>179</v>
      </c>
      <c r="BM196" s="192" t="s">
        <v>5487</v>
      </c>
    </row>
    <row r="197" spans="1:65" s="2" customFormat="1" ht="24.25" customHeight="1">
      <c r="A197" s="35"/>
      <c r="B197" s="36"/>
      <c r="C197" s="180" t="s">
        <v>73</v>
      </c>
      <c r="D197" s="180" t="s">
        <v>175</v>
      </c>
      <c r="E197" s="181" t="s">
        <v>5488</v>
      </c>
      <c r="F197" s="182" t="s">
        <v>5489</v>
      </c>
      <c r="G197" s="183" t="s">
        <v>3878</v>
      </c>
      <c r="H197" s="184">
        <v>4</v>
      </c>
      <c r="I197" s="185"/>
      <c r="J197" s="186">
        <f t="shared" si="40"/>
        <v>0</v>
      </c>
      <c r="K197" s="187"/>
      <c r="L197" s="40"/>
      <c r="M197" s="188" t="s">
        <v>1</v>
      </c>
      <c r="N197" s="189" t="s">
        <v>38</v>
      </c>
      <c r="O197" s="72"/>
      <c r="P197" s="190">
        <f t="shared" si="41"/>
        <v>0</v>
      </c>
      <c r="Q197" s="190">
        <v>0</v>
      </c>
      <c r="R197" s="190">
        <f t="shared" si="42"/>
        <v>0</v>
      </c>
      <c r="S197" s="190">
        <v>0</v>
      </c>
      <c r="T197" s="191">
        <f t="shared" si="4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2" t="s">
        <v>179</v>
      </c>
      <c r="AT197" s="192" t="s">
        <v>175</v>
      </c>
      <c r="AU197" s="192" t="s">
        <v>81</v>
      </c>
      <c r="AY197" s="18" t="s">
        <v>174</v>
      </c>
      <c r="BE197" s="193">
        <f t="shared" si="44"/>
        <v>0</v>
      </c>
      <c r="BF197" s="193">
        <f t="shared" si="45"/>
        <v>0</v>
      </c>
      <c r="BG197" s="193">
        <f t="shared" si="46"/>
        <v>0</v>
      </c>
      <c r="BH197" s="193">
        <f t="shared" si="47"/>
        <v>0</v>
      </c>
      <c r="BI197" s="193">
        <f t="shared" si="48"/>
        <v>0</v>
      </c>
      <c r="BJ197" s="18" t="s">
        <v>81</v>
      </c>
      <c r="BK197" s="193">
        <f t="shared" si="49"/>
        <v>0</v>
      </c>
      <c r="BL197" s="18" t="s">
        <v>179</v>
      </c>
      <c r="BM197" s="192" t="s">
        <v>5490</v>
      </c>
    </row>
    <row r="198" spans="1:65" s="2" customFormat="1" ht="24.25" customHeight="1">
      <c r="A198" s="35"/>
      <c r="B198" s="36"/>
      <c r="C198" s="180" t="s">
        <v>73</v>
      </c>
      <c r="D198" s="180" t="s">
        <v>175</v>
      </c>
      <c r="E198" s="181" t="s">
        <v>5491</v>
      </c>
      <c r="F198" s="182" t="s">
        <v>5492</v>
      </c>
      <c r="G198" s="183" t="s">
        <v>3878</v>
      </c>
      <c r="H198" s="184">
        <v>6</v>
      </c>
      <c r="I198" s="185"/>
      <c r="J198" s="186">
        <f t="shared" si="40"/>
        <v>0</v>
      </c>
      <c r="K198" s="187"/>
      <c r="L198" s="40"/>
      <c r="M198" s="188" t="s">
        <v>1</v>
      </c>
      <c r="N198" s="189" t="s">
        <v>38</v>
      </c>
      <c r="O198" s="72"/>
      <c r="P198" s="190">
        <f t="shared" si="41"/>
        <v>0</v>
      </c>
      <c r="Q198" s="190">
        <v>0</v>
      </c>
      <c r="R198" s="190">
        <f t="shared" si="42"/>
        <v>0</v>
      </c>
      <c r="S198" s="190">
        <v>0</v>
      </c>
      <c r="T198" s="191">
        <f t="shared" si="4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2" t="s">
        <v>179</v>
      </c>
      <c r="AT198" s="192" t="s">
        <v>175</v>
      </c>
      <c r="AU198" s="192" t="s">
        <v>81</v>
      </c>
      <c r="AY198" s="18" t="s">
        <v>174</v>
      </c>
      <c r="BE198" s="193">
        <f t="shared" si="44"/>
        <v>0</v>
      </c>
      <c r="BF198" s="193">
        <f t="shared" si="45"/>
        <v>0</v>
      </c>
      <c r="BG198" s="193">
        <f t="shared" si="46"/>
        <v>0</v>
      </c>
      <c r="BH198" s="193">
        <f t="shared" si="47"/>
        <v>0</v>
      </c>
      <c r="BI198" s="193">
        <f t="shared" si="48"/>
        <v>0</v>
      </c>
      <c r="BJ198" s="18" t="s">
        <v>81</v>
      </c>
      <c r="BK198" s="193">
        <f t="shared" si="49"/>
        <v>0</v>
      </c>
      <c r="BL198" s="18" t="s">
        <v>179</v>
      </c>
      <c r="BM198" s="192" t="s">
        <v>5493</v>
      </c>
    </row>
    <row r="199" spans="1:65" s="2" customFormat="1" ht="24.25" customHeight="1">
      <c r="A199" s="35"/>
      <c r="B199" s="36"/>
      <c r="C199" s="180" t="s">
        <v>73</v>
      </c>
      <c r="D199" s="180" t="s">
        <v>175</v>
      </c>
      <c r="E199" s="181" t="s">
        <v>5494</v>
      </c>
      <c r="F199" s="182" t="s">
        <v>5495</v>
      </c>
      <c r="G199" s="183" t="s">
        <v>3878</v>
      </c>
      <c r="H199" s="184">
        <v>6</v>
      </c>
      <c r="I199" s="185"/>
      <c r="J199" s="186">
        <f t="shared" si="40"/>
        <v>0</v>
      </c>
      <c r="K199" s="187"/>
      <c r="L199" s="40"/>
      <c r="M199" s="188" t="s">
        <v>1</v>
      </c>
      <c r="N199" s="189" t="s">
        <v>38</v>
      </c>
      <c r="O199" s="72"/>
      <c r="P199" s="190">
        <f t="shared" si="41"/>
        <v>0</v>
      </c>
      <c r="Q199" s="190">
        <v>0</v>
      </c>
      <c r="R199" s="190">
        <f t="shared" si="42"/>
        <v>0</v>
      </c>
      <c r="S199" s="190">
        <v>0</v>
      </c>
      <c r="T199" s="191">
        <f t="shared" si="4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2" t="s">
        <v>179</v>
      </c>
      <c r="AT199" s="192" t="s">
        <v>175</v>
      </c>
      <c r="AU199" s="192" t="s">
        <v>81</v>
      </c>
      <c r="AY199" s="18" t="s">
        <v>174</v>
      </c>
      <c r="BE199" s="193">
        <f t="shared" si="44"/>
        <v>0</v>
      </c>
      <c r="BF199" s="193">
        <f t="shared" si="45"/>
        <v>0</v>
      </c>
      <c r="BG199" s="193">
        <f t="shared" si="46"/>
        <v>0</v>
      </c>
      <c r="BH199" s="193">
        <f t="shared" si="47"/>
        <v>0</v>
      </c>
      <c r="BI199" s="193">
        <f t="shared" si="48"/>
        <v>0</v>
      </c>
      <c r="BJ199" s="18" t="s">
        <v>81</v>
      </c>
      <c r="BK199" s="193">
        <f t="shared" si="49"/>
        <v>0</v>
      </c>
      <c r="BL199" s="18" t="s">
        <v>179</v>
      </c>
      <c r="BM199" s="192" t="s">
        <v>5496</v>
      </c>
    </row>
    <row r="200" spans="1:65" s="2" customFormat="1" ht="24.25" customHeight="1">
      <c r="A200" s="35"/>
      <c r="B200" s="36"/>
      <c r="C200" s="180" t="s">
        <v>73</v>
      </c>
      <c r="D200" s="180" t="s">
        <v>175</v>
      </c>
      <c r="E200" s="181" t="s">
        <v>5497</v>
      </c>
      <c r="F200" s="182" t="s">
        <v>5498</v>
      </c>
      <c r="G200" s="183" t="s">
        <v>3878</v>
      </c>
      <c r="H200" s="184">
        <v>5</v>
      </c>
      <c r="I200" s="185"/>
      <c r="J200" s="186">
        <f t="shared" si="40"/>
        <v>0</v>
      </c>
      <c r="K200" s="187"/>
      <c r="L200" s="40"/>
      <c r="M200" s="188" t="s">
        <v>1</v>
      </c>
      <c r="N200" s="189" t="s">
        <v>38</v>
      </c>
      <c r="O200" s="72"/>
      <c r="P200" s="190">
        <f t="shared" si="41"/>
        <v>0</v>
      </c>
      <c r="Q200" s="190">
        <v>0</v>
      </c>
      <c r="R200" s="190">
        <f t="shared" si="42"/>
        <v>0</v>
      </c>
      <c r="S200" s="190">
        <v>0</v>
      </c>
      <c r="T200" s="191">
        <f t="shared" si="4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2" t="s">
        <v>179</v>
      </c>
      <c r="AT200" s="192" t="s">
        <v>175</v>
      </c>
      <c r="AU200" s="192" t="s">
        <v>81</v>
      </c>
      <c r="AY200" s="18" t="s">
        <v>174</v>
      </c>
      <c r="BE200" s="193">
        <f t="shared" si="44"/>
        <v>0</v>
      </c>
      <c r="BF200" s="193">
        <f t="shared" si="45"/>
        <v>0</v>
      </c>
      <c r="BG200" s="193">
        <f t="shared" si="46"/>
        <v>0</v>
      </c>
      <c r="BH200" s="193">
        <f t="shared" si="47"/>
        <v>0</v>
      </c>
      <c r="BI200" s="193">
        <f t="shared" si="48"/>
        <v>0</v>
      </c>
      <c r="BJ200" s="18" t="s">
        <v>81</v>
      </c>
      <c r="BK200" s="193">
        <f t="shared" si="49"/>
        <v>0</v>
      </c>
      <c r="BL200" s="18" t="s">
        <v>179</v>
      </c>
      <c r="BM200" s="192" t="s">
        <v>5499</v>
      </c>
    </row>
    <row r="201" spans="1:65" s="2" customFormat="1" ht="24.25" customHeight="1">
      <c r="A201" s="35"/>
      <c r="B201" s="36"/>
      <c r="C201" s="180" t="s">
        <v>73</v>
      </c>
      <c r="D201" s="180" t="s">
        <v>175</v>
      </c>
      <c r="E201" s="181" t="s">
        <v>5500</v>
      </c>
      <c r="F201" s="182" t="s">
        <v>5501</v>
      </c>
      <c r="G201" s="183" t="s">
        <v>3878</v>
      </c>
      <c r="H201" s="184">
        <v>1</v>
      </c>
      <c r="I201" s="185"/>
      <c r="J201" s="186">
        <f t="shared" si="40"/>
        <v>0</v>
      </c>
      <c r="K201" s="187"/>
      <c r="L201" s="40"/>
      <c r="M201" s="188" t="s">
        <v>1</v>
      </c>
      <c r="N201" s="189" t="s">
        <v>38</v>
      </c>
      <c r="O201" s="72"/>
      <c r="P201" s="190">
        <f t="shared" si="41"/>
        <v>0</v>
      </c>
      <c r="Q201" s="190">
        <v>0</v>
      </c>
      <c r="R201" s="190">
        <f t="shared" si="42"/>
        <v>0</v>
      </c>
      <c r="S201" s="190">
        <v>0</v>
      </c>
      <c r="T201" s="191">
        <f t="shared" si="4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2" t="s">
        <v>179</v>
      </c>
      <c r="AT201" s="192" t="s">
        <v>175</v>
      </c>
      <c r="AU201" s="192" t="s">
        <v>81</v>
      </c>
      <c r="AY201" s="18" t="s">
        <v>174</v>
      </c>
      <c r="BE201" s="193">
        <f t="shared" si="44"/>
        <v>0</v>
      </c>
      <c r="BF201" s="193">
        <f t="shared" si="45"/>
        <v>0</v>
      </c>
      <c r="BG201" s="193">
        <f t="shared" si="46"/>
        <v>0</v>
      </c>
      <c r="BH201" s="193">
        <f t="shared" si="47"/>
        <v>0</v>
      </c>
      <c r="BI201" s="193">
        <f t="shared" si="48"/>
        <v>0</v>
      </c>
      <c r="BJ201" s="18" t="s">
        <v>81</v>
      </c>
      <c r="BK201" s="193">
        <f t="shared" si="49"/>
        <v>0</v>
      </c>
      <c r="BL201" s="18" t="s">
        <v>179</v>
      </c>
      <c r="BM201" s="192" t="s">
        <v>5502</v>
      </c>
    </row>
    <row r="202" spans="1:65" s="2" customFormat="1" ht="21.75" customHeight="1">
      <c r="A202" s="35"/>
      <c r="B202" s="36"/>
      <c r="C202" s="180" t="s">
        <v>73</v>
      </c>
      <c r="D202" s="180" t="s">
        <v>175</v>
      </c>
      <c r="E202" s="181" t="s">
        <v>5503</v>
      </c>
      <c r="F202" s="182" t="s">
        <v>5504</v>
      </c>
      <c r="G202" s="183" t="s">
        <v>3878</v>
      </c>
      <c r="H202" s="184">
        <v>1</v>
      </c>
      <c r="I202" s="185"/>
      <c r="J202" s="186">
        <f t="shared" si="40"/>
        <v>0</v>
      </c>
      <c r="K202" s="187"/>
      <c r="L202" s="40"/>
      <c r="M202" s="188" t="s">
        <v>1</v>
      </c>
      <c r="N202" s="189" t="s">
        <v>38</v>
      </c>
      <c r="O202" s="72"/>
      <c r="P202" s="190">
        <f t="shared" si="41"/>
        <v>0</v>
      </c>
      <c r="Q202" s="190">
        <v>0</v>
      </c>
      <c r="R202" s="190">
        <f t="shared" si="42"/>
        <v>0</v>
      </c>
      <c r="S202" s="190">
        <v>0</v>
      </c>
      <c r="T202" s="191">
        <f t="shared" si="4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2" t="s">
        <v>179</v>
      </c>
      <c r="AT202" s="192" t="s">
        <v>175</v>
      </c>
      <c r="AU202" s="192" t="s">
        <v>81</v>
      </c>
      <c r="AY202" s="18" t="s">
        <v>174</v>
      </c>
      <c r="BE202" s="193">
        <f t="shared" si="44"/>
        <v>0</v>
      </c>
      <c r="BF202" s="193">
        <f t="shared" si="45"/>
        <v>0</v>
      </c>
      <c r="BG202" s="193">
        <f t="shared" si="46"/>
        <v>0</v>
      </c>
      <c r="BH202" s="193">
        <f t="shared" si="47"/>
        <v>0</v>
      </c>
      <c r="BI202" s="193">
        <f t="shared" si="48"/>
        <v>0</v>
      </c>
      <c r="BJ202" s="18" t="s">
        <v>81</v>
      </c>
      <c r="BK202" s="193">
        <f t="shared" si="49"/>
        <v>0</v>
      </c>
      <c r="BL202" s="18" t="s">
        <v>179</v>
      </c>
      <c r="BM202" s="192" t="s">
        <v>5505</v>
      </c>
    </row>
    <row r="203" spans="1:65" s="2" customFormat="1" ht="24.25" customHeight="1">
      <c r="A203" s="35"/>
      <c r="B203" s="36"/>
      <c r="C203" s="180" t="s">
        <v>73</v>
      </c>
      <c r="D203" s="180" t="s">
        <v>175</v>
      </c>
      <c r="E203" s="181" t="s">
        <v>5506</v>
      </c>
      <c r="F203" s="182" t="s">
        <v>5507</v>
      </c>
      <c r="G203" s="183" t="s">
        <v>3878</v>
      </c>
      <c r="H203" s="184">
        <v>1</v>
      </c>
      <c r="I203" s="185"/>
      <c r="J203" s="186">
        <f t="shared" si="40"/>
        <v>0</v>
      </c>
      <c r="K203" s="187"/>
      <c r="L203" s="40"/>
      <c r="M203" s="188" t="s">
        <v>1</v>
      </c>
      <c r="N203" s="189" t="s">
        <v>38</v>
      </c>
      <c r="O203" s="72"/>
      <c r="P203" s="190">
        <f t="shared" si="41"/>
        <v>0</v>
      </c>
      <c r="Q203" s="190">
        <v>0</v>
      </c>
      <c r="R203" s="190">
        <f t="shared" si="42"/>
        <v>0</v>
      </c>
      <c r="S203" s="190">
        <v>0</v>
      </c>
      <c r="T203" s="191">
        <f t="shared" si="4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2" t="s">
        <v>179</v>
      </c>
      <c r="AT203" s="192" t="s">
        <v>175</v>
      </c>
      <c r="AU203" s="192" t="s">
        <v>81</v>
      </c>
      <c r="AY203" s="18" t="s">
        <v>174</v>
      </c>
      <c r="BE203" s="193">
        <f t="shared" si="44"/>
        <v>0</v>
      </c>
      <c r="BF203" s="193">
        <f t="shared" si="45"/>
        <v>0</v>
      </c>
      <c r="BG203" s="193">
        <f t="shared" si="46"/>
        <v>0</v>
      </c>
      <c r="BH203" s="193">
        <f t="shared" si="47"/>
        <v>0</v>
      </c>
      <c r="BI203" s="193">
        <f t="shared" si="48"/>
        <v>0</v>
      </c>
      <c r="BJ203" s="18" t="s">
        <v>81</v>
      </c>
      <c r="BK203" s="193">
        <f t="shared" si="49"/>
        <v>0</v>
      </c>
      <c r="BL203" s="18" t="s">
        <v>179</v>
      </c>
      <c r="BM203" s="192" t="s">
        <v>5508</v>
      </c>
    </row>
    <row r="204" spans="1:65" s="2" customFormat="1" ht="24.25" customHeight="1">
      <c r="A204" s="35"/>
      <c r="B204" s="36"/>
      <c r="C204" s="180" t="s">
        <v>73</v>
      </c>
      <c r="D204" s="180" t="s">
        <v>175</v>
      </c>
      <c r="E204" s="181" t="s">
        <v>5509</v>
      </c>
      <c r="F204" s="182" t="s">
        <v>5510</v>
      </c>
      <c r="G204" s="183" t="s">
        <v>3878</v>
      </c>
      <c r="H204" s="184">
        <v>28</v>
      </c>
      <c r="I204" s="185"/>
      <c r="J204" s="186">
        <f t="shared" si="40"/>
        <v>0</v>
      </c>
      <c r="K204" s="187"/>
      <c r="L204" s="40"/>
      <c r="M204" s="188" t="s">
        <v>1</v>
      </c>
      <c r="N204" s="189" t="s">
        <v>38</v>
      </c>
      <c r="O204" s="72"/>
      <c r="P204" s="190">
        <f t="shared" si="41"/>
        <v>0</v>
      </c>
      <c r="Q204" s="190">
        <v>0</v>
      </c>
      <c r="R204" s="190">
        <f t="shared" si="42"/>
        <v>0</v>
      </c>
      <c r="S204" s="190">
        <v>0</v>
      </c>
      <c r="T204" s="191">
        <f t="shared" si="4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2" t="s">
        <v>179</v>
      </c>
      <c r="AT204" s="192" t="s">
        <v>175</v>
      </c>
      <c r="AU204" s="192" t="s">
        <v>81</v>
      </c>
      <c r="AY204" s="18" t="s">
        <v>174</v>
      </c>
      <c r="BE204" s="193">
        <f t="shared" si="44"/>
        <v>0</v>
      </c>
      <c r="BF204" s="193">
        <f t="shared" si="45"/>
        <v>0</v>
      </c>
      <c r="BG204" s="193">
        <f t="shared" si="46"/>
        <v>0</v>
      </c>
      <c r="BH204" s="193">
        <f t="shared" si="47"/>
        <v>0</v>
      </c>
      <c r="BI204" s="193">
        <f t="shared" si="48"/>
        <v>0</v>
      </c>
      <c r="BJ204" s="18" t="s">
        <v>81</v>
      </c>
      <c r="BK204" s="193">
        <f t="shared" si="49"/>
        <v>0</v>
      </c>
      <c r="BL204" s="18" t="s">
        <v>179</v>
      </c>
      <c r="BM204" s="192" t="s">
        <v>5511</v>
      </c>
    </row>
    <row r="205" spans="1:65" s="2" customFormat="1" ht="24.25" customHeight="1">
      <c r="A205" s="35"/>
      <c r="B205" s="36"/>
      <c r="C205" s="180" t="s">
        <v>73</v>
      </c>
      <c r="D205" s="180" t="s">
        <v>175</v>
      </c>
      <c r="E205" s="181" t="s">
        <v>5512</v>
      </c>
      <c r="F205" s="182" t="s">
        <v>5513</v>
      </c>
      <c r="G205" s="183" t="s">
        <v>3878</v>
      </c>
      <c r="H205" s="184">
        <v>18</v>
      </c>
      <c r="I205" s="185"/>
      <c r="J205" s="186">
        <f t="shared" si="40"/>
        <v>0</v>
      </c>
      <c r="K205" s="187"/>
      <c r="L205" s="40"/>
      <c r="M205" s="188" t="s">
        <v>1</v>
      </c>
      <c r="N205" s="189" t="s">
        <v>38</v>
      </c>
      <c r="O205" s="72"/>
      <c r="P205" s="190">
        <f t="shared" si="41"/>
        <v>0</v>
      </c>
      <c r="Q205" s="190">
        <v>0</v>
      </c>
      <c r="R205" s="190">
        <f t="shared" si="42"/>
        <v>0</v>
      </c>
      <c r="S205" s="190">
        <v>0</v>
      </c>
      <c r="T205" s="191">
        <f t="shared" si="4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2" t="s">
        <v>179</v>
      </c>
      <c r="AT205" s="192" t="s">
        <v>175</v>
      </c>
      <c r="AU205" s="192" t="s">
        <v>81</v>
      </c>
      <c r="AY205" s="18" t="s">
        <v>174</v>
      </c>
      <c r="BE205" s="193">
        <f t="shared" si="44"/>
        <v>0</v>
      </c>
      <c r="BF205" s="193">
        <f t="shared" si="45"/>
        <v>0</v>
      </c>
      <c r="BG205" s="193">
        <f t="shared" si="46"/>
        <v>0</v>
      </c>
      <c r="BH205" s="193">
        <f t="shared" si="47"/>
        <v>0</v>
      </c>
      <c r="BI205" s="193">
        <f t="shared" si="48"/>
        <v>0</v>
      </c>
      <c r="BJ205" s="18" t="s">
        <v>81</v>
      </c>
      <c r="BK205" s="193">
        <f t="shared" si="49"/>
        <v>0</v>
      </c>
      <c r="BL205" s="18" t="s">
        <v>179</v>
      </c>
      <c r="BM205" s="192" t="s">
        <v>5514</v>
      </c>
    </row>
    <row r="206" spans="1:65" s="2" customFormat="1" ht="24.25" customHeight="1">
      <c r="A206" s="35"/>
      <c r="B206" s="36"/>
      <c r="C206" s="180" t="s">
        <v>73</v>
      </c>
      <c r="D206" s="180" t="s">
        <v>175</v>
      </c>
      <c r="E206" s="181" t="s">
        <v>5515</v>
      </c>
      <c r="F206" s="182" t="s">
        <v>5516</v>
      </c>
      <c r="G206" s="183" t="s">
        <v>3878</v>
      </c>
      <c r="H206" s="184">
        <v>33</v>
      </c>
      <c r="I206" s="185"/>
      <c r="J206" s="186">
        <f t="shared" si="40"/>
        <v>0</v>
      </c>
      <c r="K206" s="187"/>
      <c r="L206" s="40"/>
      <c r="M206" s="188" t="s">
        <v>1</v>
      </c>
      <c r="N206" s="189" t="s">
        <v>38</v>
      </c>
      <c r="O206" s="72"/>
      <c r="P206" s="190">
        <f t="shared" si="41"/>
        <v>0</v>
      </c>
      <c r="Q206" s="190">
        <v>0</v>
      </c>
      <c r="R206" s="190">
        <f t="shared" si="42"/>
        <v>0</v>
      </c>
      <c r="S206" s="190">
        <v>0</v>
      </c>
      <c r="T206" s="191">
        <f t="shared" si="4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2" t="s">
        <v>179</v>
      </c>
      <c r="AT206" s="192" t="s">
        <v>175</v>
      </c>
      <c r="AU206" s="192" t="s">
        <v>81</v>
      </c>
      <c r="AY206" s="18" t="s">
        <v>174</v>
      </c>
      <c r="BE206" s="193">
        <f t="shared" si="44"/>
        <v>0</v>
      </c>
      <c r="BF206" s="193">
        <f t="shared" si="45"/>
        <v>0</v>
      </c>
      <c r="BG206" s="193">
        <f t="shared" si="46"/>
        <v>0</v>
      </c>
      <c r="BH206" s="193">
        <f t="shared" si="47"/>
        <v>0</v>
      </c>
      <c r="BI206" s="193">
        <f t="shared" si="48"/>
        <v>0</v>
      </c>
      <c r="BJ206" s="18" t="s">
        <v>81</v>
      </c>
      <c r="BK206" s="193">
        <f t="shared" si="49"/>
        <v>0</v>
      </c>
      <c r="BL206" s="18" t="s">
        <v>179</v>
      </c>
      <c r="BM206" s="192" t="s">
        <v>5517</v>
      </c>
    </row>
    <row r="207" spans="1:65" s="2" customFormat="1" ht="24.25" customHeight="1">
      <c r="A207" s="35"/>
      <c r="B207" s="36"/>
      <c r="C207" s="180" t="s">
        <v>73</v>
      </c>
      <c r="D207" s="180" t="s">
        <v>175</v>
      </c>
      <c r="E207" s="181" t="s">
        <v>5518</v>
      </c>
      <c r="F207" s="182" t="s">
        <v>5519</v>
      </c>
      <c r="G207" s="183" t="s">
        <v>3878</v>
      </c>
      <c r="H207" s="184">
        <v>11</v>
      </c>
      <c r="I207" s="185"/>
      <c r="J207" s="186">
        <f t="shared" si="40"/>
        <v>0</v>
      </c>
      <c r="K207" s="187"/>
      <c r="L207" s="40"/>
      <c r="M207" s="188" t="s">
        <v>1</v>
      </c>
      <c r="N207" s="189" t="s">
        <v>38</v>
      </c>
      <c r="O207" s="72"/>
      <c r="P207" s="190">
        <f t="shared" si="41"/>
        <v>0</v>
      </c>
      <c r="Q207" s="190">
        <v>0</v>
      </c>
      <c r="R207" s="190">
        <f t="shared" si="42"/>
        <v>0</v>
      </c>
      <c r="S207" s="190">
        <v>0</v>
      </c>
      <c r="T207" s="191">
        <f t="shared" si="4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2" t="s">
        <v>179</v>
      </c>
      <c r="AT207" s="192" t="s">
        <v>175</v>
      </c>
      <c r="AU207" s="192" t="s">
        <v>81</v>
      </c>
      <c r="AY207" s="18" t="s">
        <v>174</v>
      </c>
      <c r="BE207" s="193">
        <f t="shared" si="44"/>
        <v>0</v>
      </c>
      <c r="BF207" s="193">
        <f t="shared" si="45"/>
        <v>0</v>
      </c>
      <c r="BG207" s="193">
        <f t="shared" si="46"/>
        <v>0</v>
      </c>
      <c r="BH207" s="193">
        <f t="shared" si="47"/>
        <v>0</v>
      </c>
      <c r="BI207" s="193">
        <f t="shared" si="48"/>
        <v>0</v>
      </c>
      <c r="BJ207" s="18" t="s">
        <v>81</v>
      </c>
      <c r="BK207" s="193">
        <f t="shared" si="49"/>
        <v>0</v>
      </c>
      <c r="BL207" s="18" t="s">
        <v>179</v>
      </c>
      <c r="BM207" s="192" t="s">
        <v>5520</v>
      </c>
    </row>
    <row r="208" spans="1:65" s="2" customFormat="1" ht="24.25" customHeight="1">
      <c r="A208" s="35"/>
      <c r="B208" s="36"/>
      <c r="C208" s="180" t="s">
        <v>73</v>
      </c>
      <c r="D208" s="180" t="s">
        <v>175</v>
      </c>
      <c r="E208" s="181" t="s">
        <v>5521</v>
      </c>
      <c r="F208" s="182" t="s">
        <v>5522</v>
      </c>
      <c r="G208" s="183" t="s">
        <v>3878</v>
      </c>
      <c r="H208" s="184">
        <v>16</v>
      </c>
      <c r="I208" s="185"/>
      <c r="J208" s="186">
        <f t="shared" si="40"/>
        <v>0</v>
      </c>
      <c r="K208" s="187"/>
      <c r="L208" s="40"/>
      <c r="M208" s="188" t="s">
        <v>1</v>
      </c>
      <c r="N208" s="189" t="s">
        <v>38</v>
      </c>
      <c r="O208" s="72"/>
      <c r="P208" s="190">
        <f t="shared" si="41"/>
        <v>0</v>
      </c>
      <c r="Q208" s="190">
        <v>0</v>
      </c>
      <c r="R208" s="190">
        <f t="shared" si="42"/>
        <v>0</v>
      </c>
      <c r="S208" s="190">
        <v>0</v>
      </c>
      <c r="T208" s="191">
        <f t="shared" si="4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2" t="s">
        <v>179</v>
      </c>
      <c r="AT208" s="192" t="s">
        <v>175</v>
      </c>
      <c r="AU208" s="192" t="s">
        <v>81</v>
      </c>
      <c r="AY208" s="18" t="s">
        <v>174</v>
      </c>
      <c r="BE208" s="193">
        <f t="shared" si="44"/>
        <v>0</v>
      </c>
      <c r="BF208" s="193">
        <f t="shared" si="45"/>
        <v>0</v>
      </c>
      <c r="BG208" s="193">
        <f t="shared" si="46"/>
        <v>0</v>
      </c>
      <c r="BH208" s="193">
        <f t="shared" si="47"/>
        <v>0</v>
      </c>
      <c r="BI208" s="193">
        <f t="shared" si="48"/>
        <v>0</v>
      </c>
      <c r="BJ208" s="18" t="s">
        <v>81</v>
      </c>
      <c r="BK208" s="193">
        <f t="shared" si="49"/>
        <v>0</v>
      </c>
      <c r="BL208" s="18" t="s">
        <v>179</v>
      </c>
      <c r="BM208" s="192" t="s">
        <v>5523</v>
      </c>
    </row>
    <row r="209" spans="1:65" s="2" customFormat="1" ht="24.25" customHeight="1">
      <c r="A209" s="35"/>
      <c r="B209" s="36"/>
      <c r="C209" s="180" t="s">
        <v>73</v>
      </c>
      <c r="D209" s="180" t="s">
        <v>175</v>
      </c>
      <c r="E209" s="181" t="s">
        <v>5524</v>
      </c>
      <c r="F209" s="182" t="s">
        <v>5525</v>
      </c>
      <c r="G209" s="183" t="s">
        <v>3878</v>
      </c>
      <c r="H209" s="184">
        <v>2</v>
      </c>
      <c r="I209" s="185"/>
      <c r="J209" s="186">
        <f t="shared" si="40"/>
        <v>0</v>
      </c>
      <c r="K209" s="187"/>
      <c r="L209" s="40"/>
      <c r="M209" s="188" t="s">
        <v>1</v>
      </c>
      <c r="N209" s="189" t="s">
        <v>38</v>
      </c>
      <c r="O209" s="72"/>
      <c r="P209" s="190">
        <f t="shared" si="41"/>
        <v>0</v>
      </c>
      <c r="Q209" s="190">
        <v>0</v>
      </c>
      <c r="R209" s="190">
        <f t="shared" si="42"/>
        <v>0</v>
      </c>
      <c r="S209" s="190">
        <v>0</v>
      </c>
      <c r="T209" s="191">
        <f t="shared" si="4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2" t="s">
        <v>179</v>
      </c>
      <c r="AT209" s="192" t="s">
        <v>175</v>
      </c>
      <c r="AU209" s="192" t="s">
        <v>81</v>
      </c>
      <c r="AY209" s="18" t="s">
        <v>174</v>
      </c>
      <c r="BE209" s="193">
        <f t="shared" si="44"/>
        <v>0</v>
      </c>
      <c r="BF209" s="193">
        <f t="shared" si="45"/>
        <v>0</v>
      </c>
      <c r="BG209" s="193">
        <f t="shared" si="46"/>
        <v>0</v>
      </c>
      <c r="BH209" s="193">
        <f t="shared" si="47"/>
        <v>0</v>
      </c>
      <c r="BI209" s="193">
        <f t="shared" si="48"/>
        <v>0</v>
      </c>
      <c r="BJ209" s="18" t="s">
        <v>81</v>
      </c>
      <c r="BK209" s="193">
        <f t="shared" si="49"/>
        <v>0</v>
      </c>
      <c r="BL209" s="18" t="s">
        <v>179</v>
      </c>
      <c r="BM209" s="192" t="s">
        <v>5526</v>
      </c>
    </row>
    <row r="210" spans="1:65" s="2" customFormat="1" ht="24.25" customHeight="1">
      <c r="A210" s="35"/>
      <c r="B210" s="36"/>
      <c r="C210" s="180" t="s">
        <v>73</v>
      </c>
      <c r="D210" s="180" t="s">
        <v>175</v>
      </c>
      <c r="E210" s="181" t="s">
        <v>5527</v>
      </c>
      <c r="F210" s="182" t="s">
        <v>5528</v>
      </c>
      <c r="G210" s="183" t="s">
        <v>3878</v>
      </c>
      <c r="H210" s="184">
        <v>108</v>
      </c>
      <c r="I210" s="185"/>
      <c r="J210" s="186">
        <f t="shared" si="40"/>
        <v>0</v>
      </c>
      <c r="K210" s="187"/>
      <c r="L210" s="40"/>
      <c r="M210" s="188" t="s">
        <v>1</v>
      </c>
      <c r="N210" s="189" t="s">
        <v>38</v>
      </c>
      <c r="O210" s="72"/>
      <c r="P210" s="190">
        <f t="shared" si="41"/>
        <v>0</v>
      </c>
      <c r="Q210" s="190">
        <v>0</v>
      </c>
      <c r="R210" s="190">
        <f t="shared" si="42"/>
        <v>0</v>
      </c>
      <c r="S210" s="190">
        <v>0</v>
      </c>
      <c r="T210" s="191">
        <f t="shared" si="4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2" t="s">
        <v>179</v>
      </c>
      <c r="AT210" s="192" t="s">
        <v>175</v>
      </c>
      <c r="AU210" s="192" t="s">
        <v>81</v>
      </c>
      <c r="AY210" s="18" t="s">
        <v>174</v>
      </c>
      <c r="BE210" s="193">
        <f t="shared" si="44"/>
        <v>0</v>
      </c>
      <c r="BF210" s="193">
        <f t="shared" si="45"/>
        <v>0</v>
      </c>
      <c r="BG210" s="193">
        <f t="shared" si="46"/>
        <v>0</v>
      </c>
      <c r="BH210" s="193">
        <f t="shared" si="47"/>
        <v>0</v>
      </c>
      <c r="BI210" s="193">
        <f t="shared" si="48"/>
        <v>0</v>
      </c>
      <c r="BJ210" s="18" t="s">
        <v>81</v>
      </c>
      <c r="BK210" s="193">
        <f t="shared" si="49"/>
        <v>0</v>
      </c>
      <c r="BL210" s="18" t="s">
        <v>179</v>
      </c>
      <c r="BM210" s="192" t="s">
        <v>5529</v>
      </c>
    </row>
    <row r="211" spans="1:65" s="2" customFormat="1" ht="16.5" customHeight="1">
      <c r="A211" s="35"/>
      <c r="B211" s="36"/>
      <c r="C211" s="180" t="s">
        <v>73</v>
      </c>
      <c r="D211" s="180" t="s">
        <v>175</v>
      </c>
      <c r="E211" s="181" t="s">
        <v>5530</v>
      </c>
      <c r="F211" s="182" t="s">
        <v>5531</v>
      </c>
      <c r="G211" s="183" t="s">
        <v>3878</v>
      </c>
      <c r="H211" s="184">
        <v>11</v>
      </c>
      <c r="I211" s="185"/>
      <c r="J211" s="186">
        <f t="shared" si="40"/>
        <v>0</v>
      </c>
      <c r="K211" s="187"/>
      <c r="L211" s="40"/>
      <c r="M211" s="188" t="s">
        <v>1</v>
      </c>
      <c r="N211" s="189" t="s">
        <v>38</v>
      </c>
      <c r="O211" s="72"/>
      <c r="P211" s="190">
        <f t="shared" si="41"/>
        <v>0</v>
      </c>
      <c r="Q211" s="190">
        <v>0</v>
      </c>
      <c r="R211" s="190">
        <f t="shared" si="42"/>
        <v>0</v>
      </c>
      <c r="S211" s="190">
        <v>0</v>
      </c>
      <c r="T211" s="191">
        <f t="shared" si="4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2" t="s">
        <v>179</v>
      </c>
      <c r="AT211" s="192" t="s">
        <v>175</v>
      </c>
      <c r="AU211" s="192" t="s">
        <v>81</v>
      </c>
      <c r="AY211" s="18" t="s">
        <v>174</v>
      </c>
      <c r="BE211" s="193">
        <f t="shared" si="44"/>
        <v>0</v>
      </c>
      <c r="BF211" s="193">
        <f t="shared" si="45"/>
        <v>0</v>
      </c>
      <c r="BG211" s="193">
        <f t="shared" si="46"/>
        <v>0</v>
      </c>
      <c r="BH211" s="193">
        <f t="shared" si="47"/>
        <v>0</v>
      </c>
      <c r="BI211" s="193">
        <f t="shared" si="48"/>
        <v>0</v>
      </c>
      <c r="BJ211" s="18" t="s">
        <v>81</v>
      </c>
      <c r="BK211" s="193">
        <f t="shared" si="49"/>
        <v>0</v>
      </c>
      <c r="BL211" s="18" t="s">
        <v>179</v>
      </c>
      <c r="BM211" s="192" t="s">
        <v>5532</v>
      </c>
    </row>
    <row r="212" spans="1:65" s="2" customFormat="1" ht="24.25" customHeight="1">
      <c r="A212" s="35"/>
      <c r="B212" s="36"/>
      <c r="C212" s="180" t="s">
        <v>73</v>
      </c>
      <c r="D212" s="180" t="s">
        <v>175</v>
      </c>
      <c r="E212" s="181" t="s">
        <v>5533</v>
      </c>
      <c r="F212" s="182" t="s">
        <v>5534</v>
      </c>
      <c r="G212" s="183" t="s">
        <v>3878</v>
      </c>
      <c r="H212" s="184">
        <v>2</v>
      </c>
      <c r="I212" s="185"/>
      <c r="J212" s="186">
        <f t="shared" si="40"/>
        <v>0</v>
      </c>
      <c r="K212" s="187"/>
      <c r="L212" s="40"/>
      <c r="M212" s="188" t="s">
        <v>1</v>
      </c>
      <c r="N212" s="189" t="s">
        <v>38</v>
      </c>
      <c r="O212" s="72"/>
      <c r="P212" s="190">
        <f t="shared" si="41"/>
        <v>0</v>
      </c>
      <c r="Q212" s="190">
        <v>0</v>
      </c>
      <c r="R212" s="190">
        <f t="shared" si="42"/>
        <v>0</v>
      </c>
      <c r="S212" s="190">
        <v>0</v>
      </c>
      <c r="T212" s="191">
        <f t="shared" si="4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2" t="s">
        <v>179</v>
      </c>
      <c r="AT212" s="192" t="s">
        <v>175</v>
      </c>
      <c r="AU212" s="192" t="s">
        <v>81</v>
      </c>
      <c r="AY212" s="18" t="s">
        <v>174</v>
      </c>
      <c r="BE212" s="193">
        <f t="shared" si="44"/>
        <v>0</v>
      </c>
      <c r="BF212" s="193">
        <f t="shared" si="45"/>
        <v>0</v>
      </c>
      <c r="BG212" s="193">
        <f t="shared" si="46"/>
        <v>0</v>
      </c>
      <c r="BH212" s="193">
        <f t="shared" si="47"/>
        <v>0</v>
      </c>
      <c r="BI212" s="193">
        <f t="shared" si="48"/>
        <v>0</v>
      </c>
      <c r="BJ212" s="18" t="s">
        <v>81</v>
      </c>
      <c r="BK212" s="193">
        <f t="shared" si="49"/>
        <v>0</v>
      </c>
      <c r="BL212" s="18" t="s">
        <v>179</v>
      </c>
      <c r="BM212" s="192" t="s">
        <v>5535</v>
      </c>
    </row>
    <row r="213" spans="1:65" s="2" customFormat="1" ht="24.25" customHeight="1">
      <c r="A213" s="35"/>
      <c r="B213" s="36"/>
      <c r="C213" s="180" t="s">
        <v>73</v>
      </c>
      <c r="D213" s="180" t="s">
        <v>175</v>
      </c>
      <c r="E213" s="181" t="s">
        <v>5536</v>
      </c>
      <c r="F213" s="182" t="s">
        <v>5537</v>
      </c>
      <c r="G213" s="183" t="s">
        <v>3878</v>
      </c>
      <c r="H213" s="184">
        <v>1</v>
      </c>
      <c r="I213" s="185"/>
      <c r="J213" s="186">
        <f t="shared" si="40"/>
        <v>0</v>
      </c>
      <c r="K213" s="187"/>
      <c r="L213" s="40"/>
      <c r="M213" s="188" t="s">
        <v>1</v>
      </c>
      <c r="N213" s="189" t="s">
        <v>38</v>
      </c>
      <c r="O213" s="72"/>
      <c r="P213" s="190">
        <f t="shared" si="41"/>
        <v>0</v>
      </c>
      <c r="Q213" s="190">
        <v>0</v>
      </c>
      <c r="R213" s="190">
        <f t="shared" si="42"/>
        <v>0</v>
      </c>
      <c r="S213" s="190">
        <v>0</v>
      </c>
      <c r="T213" s="191">
        <f t="shared" si="4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2" t="s">
        <v>179</v>
      </c>
      <c r="AT213" s="192" t="s">
        <v>175</v>
      </c>
      <c r="AU213" s="192" t="s">
        <v>81</v>
      </c>
      <c r="AY213" s="18" t="s">
        <v>174</v>
      </c>
      <c r="BE213" s="193">
        <f t="shared" si="44"/>
        <v>0</v>
      </c>
      <c r="BF213" s="193">
        <f t="shared" si="45"/>
        <v>0</v>
      </c>
      <c r="BG213" s="193">
        <f t="shared" si="46"/>
        <v>0</v>
      </c>
      <c r="BH213" s="193">
        <f t="shared" si="47"/>
        <v>0</v>
      </c>
      <c r="BI213" s="193">
        <f t="shared" si="48"/>
        <v>0</v>
      </c>
      <c r="BJ213" s="18" t="s">
        <v>81</v>
      </c>
      <c r="BK213" s="193">
        <f t="shared" si="49"/>
        <v>0</v>
      </c>
      <c r="BL213" s="18" t="s">
        <v>179</v>
      </c>
      <c r="BM213" s="192" t="s">
        <v>5538</v>
      </c>
    </row>
    <row r="214" spans="1:65" s="2" customFormat="1" ht="16.5" customHeight="1">
      <c r="A214" s="35"/>
      <c r="B214" s="36"/>
      <c r="C214" s="180" t="s">
        <v>73</v>
      </c>
      <c r="D214" s="180" t="s">
        <v>175</v>
      </c>
      <c r="E214" s="181" t="s">
        <v>5539</v>
      </c>
      <c r="F214" s="182" t="s">
        <v>5540</v>
      </c>
      <c r="G214" s="183" t="s">
        <v>3878</v>
      </c>
      <c r="H214" s="184">
        <v>5</v>
      </c>
      <c r="I214" s="185"/>
      <c r="J214" s="186">
        <f t="shared" si="40"/>
        <v>0</v>
      </c>
      <c r="K214" s="187"/>
      <c r="L214" s="40"/>
      <c r="M214" s="188" t="s">
        <v>1</v>
      </c>
      <c r="N214" s="189" t="s">
        <v>38</v>
      </c>
      <c r="O214" s="72"/>
      <c r="P214" s="190">
        <f t="shared" si="41"/>
        <v>0</v>
      </c>
      <c r="Q214" s="190">
        <v>0</v>
      </c>
      <c r="R214" s="190">
        <f t="shared" si="42"/>
        <v>0</v>
      </c>
      <c r="S214" s="190">
        <v>0</v>
      </c>
      <c r="T214" s="191">
        <f t="shared" si="4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2" t="s">
        <v>179</v>
      </c>
      <c r="AT214" s="192" t="s">
        <v>175</v>
      </c>
      <c r="AU214" s="192" t="s">
        <v>81</v>
      </c>
      <c r="AY214" s="18" t="s">
        <v>174</v>
      </c>
      <c r="BE214" s="193">
        <f t="shared" si="44"/>
        <v>0</v>
      </c>
      <c r="BF214" s="193">
        <f t="shared" si="45"/>
        <v>0</v>
      </c>
      <c r="BG214" s="193">
        <f t="shared" si="46"/>
        <v>0</v>
      </c>
      <c r="BH214" s="193">
        <f t="shared" si="47"/>
        <v>0</v>
      </c>
      <c r="BI214" s="193">
        <f t="shared" si="48"/>
        <v>0</v>
      </c>
      <c r="BJ214" s="18" t="s">
        <v>81</v>
      </c>
      <c r="BK214" s="193">
        <f t="shared" si="49"/>
        <v>0</v>
      </c>
      <c r="BL214" s="18" t="s">
        <v>179</v>
      </c>
      <c r="BM214" s="192" t="s">
        <v>5541</v>
      </c>
    </row>
    <row r="215" spans="1:65" s="2" customFormat="1" ht="16.5" customHeight="1">
      <c r="A215" s="35"/>
      <c r="B215" s="36"/>
      <c r="C215" s="180" t="s">
        <v>73</v>
      </c>
      <c r="D215" s="180" t="s">
        <v>175</v>
      </c>
      <c r="E215" s="181" t="s">
        <v>5542</v>
      </c>
      <c r="F215" s="182" t="s">
        <v>5543</v>
      </c>
      <c r="G215" s="183" t="s">
        <v>3878</v>
      </c>
      <c r="H215" s="184">
        <v>5</v>
      </c>
      <c r="I215" s="185"/>
      <c r="J215" s="186">
        <f t="shared" si="40"/>
        <v>0</v>
      </c>
      <c r="K215" s="187"/>
      <c r="L215" s="40"/>
      <c r="M215" s="188" t="s">
        <v>1</v>
      </c>
      <c r="N215" s="189" t="s">
        <v>38</v>
      </c>
      <c r="O215" s="72"/>
      <c r="P215" s="190">
        <f t="shared" si="41"/>
        <v>0</v>
      </c>
      <c r="Q215" s="190">
        <v>0</v>
      </c>
      <c r="R215" s="190">
        <f t="shared" si="42"/>
        <v>0</v>
      </c>
      <c r="S215" s="190">
        <v>0</v>
      </c>
      <c r="T215" s="191">
        <f t="shared" si="4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2" t="s">
        <v>179</v>
      </c>
      <c r="AT215" s="192" t="s">
        <v>175</v>
      </c>
      <c r="AU215" s="192" t="s">
        <v>81</v>
      </c>
      <c r="AY215" s="18" t="s">
        <v>174</v>
      </c>
      <c r="BE215" s="193">
        <f t="shared" si="44"/>
        <v>0</v>
      </c>
      <c r="BF215" s="193">
        <f t="shared" si="45"/>
        <v>0</v>
      </c>
      <c r="BG215" s="193">
        <f t="shared" si="46"/>
        <v>0</v>
      </c>
      <c r="BH215" s="193">
        <f t="shared" si="47"/>
        <v>0</v>
      </c>
      <c r="BI215" s="193">
        <f t="shared" si="48"/>
        <v>0</v>
      </c>
      <c r="BJ215" s="18" t="s">
        <v>81</v>
      </c>
      <c r="BK215" s="193">
        <f t="shared" si="49"/>
        <v>0</v>
      </c>
      <c r="BL215" s="18" t="s">
        <v>179</v>
      </c>
      <c r="BM215" s="192" t="s">
        <v>5544</v>
      </c>
    </row>
    <row r="216" spans="1:65" s="2" customFormat="1" ht="16.5" customHeight="1">
      <c r="A216" s="35"/>
      <c r="B216" s="36"/>
      <c r="C216" s="180" t="s">
        <v>73</v>
      </c>
      <c r="D216" s="180" t="s">
        <v>175</v>
      </c>
      <c r="E216" s="181" t="s">
        <v>5545</v>
      </c>
      <c r="F216" s="182" t="s">
        <v>5546</v>
      </c>
      <c r="G216" s="183" t="s">
        <v>3878</v>
      </c>
      <c r="H216" s="184">
        <v>42</v>
      </c>
      <c r="I216" s="185"/>
      <c r="J216" s="186">
        <f t="shared" si="40"/>
        <v>0</v>
      </c>
      <c r="K216" s="187"/>
      <c r="L216" s="40"/>
      <c r="M216" s="188" t="s">
        <v>1</v>
      </c>
      <c r="N216" s="189" t="s">
        <v>38</v>
      </c>
      <c r="O216" s="72"/>
      <c r="P216" s="190">
        <f t="shared" si="41"/>
        <v>0</v>
      </c>
      <c r="Q216" s="190">
        <v>0</v>
      </c>
      <c r="R216" s="190">
        <f t="shared" si="42"/>
        <v>0</v>
      </c>
      <c r="S216" s="190">
        <v>0</v>
      </c>
      <c r="T216" s="191">
        <f t="shared" si="4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2" t="s">
        <v>179</v>
      </c>
      <c r="AT216" s="192" t="s">
        <v>175</v>
      </c>
      <c r="AU216" s="192" t="s">
        <v>81</v>
      </c>
      <c r="AY216" s="18" t="s">
        <v>174</v>
      </c>
      <c r="BE216" s="193">
        <f t="shared" si="44"/>
        <v>0</v>
      </c>
      <c r="BF216" s="193">
        <f t="shared" si="45"/>
        <v>0</v>
      </c>
      <c r="BG216" s="193">
        <f t="shared" si="46"/>
        <v>0</v>
      </c>
      <c r="BH216" s="193">
        <f t="shared" si="47"/>
        <v>0</v>
      </c>
      <c r="BI216" s="193">
        <f t="shared" si="48"/>
        <v>0</v>
      </c>
      <c r="BJ216" s="18" t="s">
        <v>81</v>
      </c>
      <c r="BK216" s="193">
        <f t="shared" si="49"/>
        <v>0</v>
      </c>
      <c r="BL216" s="18" t="s">
        <v>179</v>
      </c>
      <c r="BM216" s="192" t="s">
        <v>5547</v>
      </c>
    </row>
    <row r="217" spans="1:65" s="2" customFormat="1" ht="16.5" customHeight="1">
      <c r="A217" s="35"/>
      <c r="B217" s="36"/>
      <c r="C217" s="180" t="s">
        <v>73</v>
      </c>
      <c r="D217" s="180" t="s">
        <v>175</v>
      </c>
      <c r="E217" s="181" t="s">
        <v>5548</v>
      </c>
      <c r="F217" s="182" t="s">
        <v>5549</v>
      </c>
      <c r="G217" s="183" t="s">
        <v>3878</v>
      </c>
      <c r="H217" s="184">
        <v>265</v>
      </c>
      <c r="I217" s="185"/>
      <c r="J217" s="186">
        <f t="shared" si="40"/>
        <v>0</v>
      </c>
      <c r="K217" s="187"/>
      <c r="L217" s="40"/>
      <c r="M217" s="188" t="s">
        <v>1</v>
      </c>
      <c r="N217" s="189" t="s">
        <v>38</v>
      </c>
      <c r="O217" s="72"/>
      <c r="P217" s="190">
        <f t="shared" si="41"/>
        <v>0</v>
      </c>
      <c r="Q217" s="190">
        <v>0</v>
      </c>
      <c r="R217" s="190">
        <f t="shared" si="42"/>
        <v>0</v>
      </c>
      <c r="S217" s="190">
        <v>0</v>
      </c>
      <c r="T217" s="191">
        <f t="shared" si="4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2" t="s">
        <v>179</v>
      </c>
      <c r="AT217" s="192" t="s">
        <v>175</v>
      </c>
      <c r="AU217" s="192" t="s">
        <v>81</v>
      </c>
      <c r="AY217" s="18" t="s">
        <v>174</v>
      </c>
      <c r="BE217" s="193">
        <f t="shared" si="44"/>
        <v>0</v>
      </c>
      <c r="BF217" s="193">
        <f t="shared" si="45"/>
        <v>0</v>
      </c>
      <c r="BG217" s="193">
        <f t="shared" si="46"/>
        <v>0</v>
      </c>
      <c r="BH217" s="193">
        <f t="shared" si="47"/>
        <v>0</v>
      </c>
      <c r="BI217" s="193">
        <f t="shared" si="48"/>
        <v>0</v>
      </c>
      <c r="BJ217" s="18" t="s">
        <v>81</v>
      </c>
      <c r="BK217" s="193">
        <f t="shared" si="49"/>
        <v>0</v>
      </c>
      <c r="BL217" s="18" t="s">
        <v>179</v>
      </c>
      <c r="BM217" s="192" t="s">
        <v>5550</v>
      </c>
    </row>
    <row r="218" spans="1:65" s="2" customFormat="1" ht="16.5" customHeight="1">
      <c r="A218" s="35"/>
      <c r="B218" s="36"/>
      <c r="C218" s="180" t="s">
        <v>73</v>
      </c>
      <c r="D218" s="180" t="s">
        <v>175</v>
      </c>
      <c r="E218" s="181" t="s">
        <v>5551</v>
      </c>
      <c r="F218" s="182" t="s">
        <v>5552</v>
      </c>
      <c r="G218" s="183" t="s">
        <v>3878</v>
      </c>
      <c r="H218" s="184">
        <v>15</v>
      </c>
      <c r="I218" s="185"/>
      <c r="J218" s="186">
        <f t="shared" si="40"/>
        <v>0</v>
      </c>
      <c r="K218" s="187"/>
      <c r="L218" s="40"/>
      <c r="M218" s="188" t="s">
        <v>1</v>
      </c>
      <c r="N218" s="189" t="s">
        <v>38</v>
      </c>
      <c r="O218" s="72"/>
      <c r="P218" s="190">
        <f t="shared" si="41"/>
        <v>0</v>
      </c>
      <c r="Q218" s="190">
        <v>0</v>
      </c>
      <c r="R218" s="190">
        <f t="shared" si="42"/>
        <v>0</v>
      </c>
      <c r="S218" s="190">
        <v>0</v>
      </c>
      <c r="T218" s="191">
        <f t="shared" si="4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2" t="s">
        <v>179</v>
      </c>
      <c r="AT218" s="192" t="s">
        <v>175</v>
      </c>
      <c r="AU218" s="192" t="s">
        <v>81</v>
      </c>
      <c r="AY218" s="18" t="s">
        <v>174</v>
      </c>
      <c r="BE218" s="193">
        <f t="shared" si="44"/>
        <v>0</v>
      </c>
      <c r="BF218" s="193">
        <f t="shared" si="45"/>
        <v>0</v>
      </c>
      <c r="BG218" s="193">
        <f t="shared" si="46"/>
        <v>0</v>
      </c>
      <c r="BH218" s="193">
        <f t="shared" si="47"/>
        <v>0</v>
      </c>
      <c r="BI218" s="193">
        <f t="shared" si="48"/>
        <v>0</v>
      </c>
      <c r="BJ218" s="18" t="s">
        <v>81</v>
      </c>
      <c r="BK218" s="193">
        <f t="shared" si="49"/>
        <v>0</v>
      </c>
      <c r="BL218" s="18" t="s">
        <v>179</v>
      </c>
      <c r="BM218" s="192" t="s">
        <v>5553</v>
      </c>
    </row>
    <row r="219" spans="1:65" s="2" customFormat="1" ht="16.5" customHeight="1">
      <c r="A219" s="35"/>
      <c r="B219" s="36"/>
      <c r="C219" s="180" t="s">
        <v>73</v>
      </c>
      <c r="D219" s="180" t="s">
        <v>175</v>
      </c>
      <c r="E219" s="181" t="s">
        <v>5554</v>
      </c>
      <c r="F219" s="182" t="s">
        <v>5555</v>
      </c>
      <c r="G219" s="183" t="s">
        <v>3878</v>
      </c>
      <c r="H219" s="184">
        <v>900</v>
      </c>
      <c r="I219" s="185"/>
      <c r="J219" s="186">
        <f t="shared" si="40"/>
        <v>0</v>
      </c>
      <c r="K219" s="187"/>
      <c r="L219" s="40"/>
      <c r="M219" s="188" t="s">
        <v>1</v>
      </c>
      <c r="N219" s="189" t="s">
        <v>38</v>
      </c>
      <c r="O219" s="72"/>
      <c r="P219" s="190">
        <f t="shared" si="41"/>
        <v>0</v>
      </c>
      <c r="Q219" s="190">
        <v>0</v>
      </c>
      <c r="R219" s="190">
        <f t="shared" si="42"/>
        <v>0</v>
      </c>
      <c r="S219" s="190">
        <v>0</v>
      </c>
      <c r="T219" s="191">
        <f t="shared" si="4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2" t="s">
        <v>179</v>
      </c>
      <c r="AT219" s="192" t="s">
        <v>175</v>
      </c>
      <c r="AU219" s="192" t="s">
        <v>81</v>
      </c>
      <c r="AY219" s="18" t="s">
        <v>174</v>
      </c>
      <c r="BE219" s="193">
        <f t="shared" si="44"/>
        <v>0</v>
      </c>
      <c r="BF219" s="193">
        <f t="shared" si="45"/>
        <v>0</v>
      </c>
      <c r="BG219" s="193">
        <f t="shared" si="46"/>
        <v>0</v>
      </c>
      <c r="BH219" s="193">
        <f t="shared" si="47"/>
        <v>0</v>
      </c>
      <c r="BI219" s="193">
        <f t="shared" si="48"/>
        <v>0</v>
      </c>
      <c r="BJ219" s="18" t="s">
        <v>81</v>
      </c>
      <c r="BK219" s="193">
        <f t="shared" si="49"/>
        <v>0</v>
      </c>
      <c r="BL219" s="18" t="s">
        <v>179</v>
      </c>
      <c r="BM219" s="192" t="s">
        <v>5556</v>
      </c>
    </row>
    <row r="220" spans="1:65" s="2" customFormat="1" ht="16.5" customHeight="1">
      <c r="A220" s="35"/>
      <c r="B220" s="36"/>
      <c r="C220" s="180" t="s">
        <v>73</v>
      </c>
      <c r="D220" s="180" t="s">
        <v>175</v>
      </c>
      <c r="E220" s="181" t="s">
        <v>5557</v>
      </c>
      <c r="F220" s="182" t="s">
        <v>5558</v>
      </c>
      <c r="G220" s="183" t="s">
        <v>3878</v>
      </c>
      <c r="H220" s="184">
        <v>35</v>
      </c>
      <c r="I220" s="185"/>
      <c r="J220" s="186">
        <f t="shared" si="40"/>
        <v>0</v>
      </c>
      <c r="K220" s="187"/>
      <c r="L220" s="40"/>
      <c r="M220" s="188" t="s">
        <v>1</v>
      </c>
      <c r="N220" s="189" t="s">
        <v>38</v>
      </c>
      <c r="O220" s="72"/>
      <c r="P220" s="190">
        <f t="shared" si="41"/>
        <v>0</v>
      </c>
      <c r="Q220" s="190">
        <v>0</v>
      </c>
      <c r="R220" s="190">
        <f t="shared" si="42"/>
        <v>0</v>
      </c>
      <c r="S220" s="190">
        <v>0</v>
      </c>
      <c r="T220" s="191">
        <f t="shared" si="4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2" t="s">
        <v>179</v>
      </c>
      <c r="AT220" s="192" t="s">
        <v>175</v>
      </c>
      <c r="AU220" s="192" t="s">
        <v>81</v>
      </c>
      <c r="AY220" s="18" t="s">
        <v>174</v>
      </c>
      <c r="BE220" s="193">
        <f t="shared" si="44"/>
        <v>0</v>
      </c>
      <c r="BF220" s="193">
        <f t="shared" si="45"/>
        <v>0</v>
      </c>
      <c r="BG220" s="193">
        <f t="shared" si="46"/>
        <v>0</v>
      </c>
      <c r="BH220" s="193">
        <f t="shared" si="47"/>
        <v>0</v>
      </c>
      <c r="BI220" s="193">
        <f t="shared" si="48"/>
        <v>0</v>
      </c>
      <c r="BJ220" s="18" t="s">
        <v>81</v>
      </c>
      <c r="BK220" s="193">
        <f t="shared" si="49"/>
        <v>0</v>
      </c>
      <c r="BL220" s="18" t="s">
        <v>179</v>
      </c>
      <c r="BM220" s="192" t="s">
        <v>5559</v>
      </c>
    </row>
    <row r="221" spans="1:65" s="2" customFormat="1" ht="16.5" customHeight="1">
      <c r="A221" s="35"/>
      <c r="B221" s="36"/>
      <c r="C221" s="180" t="s">
        <v>73</v>
      </c>
      <c r="D221" s="180" t="s">
        <v>175</v>
      </c>
      <c r="E221" s="181" t="s">
        <v>5560</v>
      </c>
      <c r="F221" s="182" t="s">
        <v>5561</v>
      </c>
      <c r="G221" s="183" t="s">
        <v>5562</v>
      </c>
      <c r="H221" s="184">
        <v>1</v>
      </c>
      <c r="I221" s="185"/>
      <c r="J221" s="186">
        <f t="shared" si="40"/>
        <v>0</v>
      </c>
      <c r="K221" s="187"/>
      <c r="L221" s="40"/>
      <c r="M221" s="188" t="s">
        <v>1</v>
      </c>
      <c r="N221" s="189" t="s">
        <v>38</v>
      </c>
      <c r="O221" s="72"/>
      <c r="P221" s="190">
        <f t="shared" si="41"/>
        <v>0</v>
      </c>
      <c r="Q221" s="190">
        <v>0</v>
      </c>
      <c r="R221" s="190">
        <f t="shared" si="42"/>
        <v>0</v>
      </c>
      <c r="S221" s="190">
        <v>0</v>
      </c>
      <c r="T221" s="191">
        <f t="shared" si="4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2" t="s">
        <v>179</v>
      </c>
      <c r="AT221" s="192" t="s">
        <v>175</v>
      </c>
      <c r="AU221" s="192" t="s">
        <v>81</v>
      </c>
      <c r="AY221" s="18" t="s">
        <v>174</v>
      </c>
      <c r="BE221" s="193">
        <f t="shared" si="44"/>
        <v>0</v>
      </c>
      <c r="BF221" s="193">
        <f t="shared" si="45"/>
        <v>0</v>
      </c>
      <c r="BG221" s="193">
        <f t="shared" si="46"/>
        <v>0</v>
      </c>
      <c r="BH221" s="193">
        <f t="shared" si="47"/>
        <v>0</v>
      </c>
      <c r="BI221" s="193">
        <f t="shared" si="48"/>
        <v>0</v>
      </c>
      <c r="BJ221" s="18" t="s">
        <v>81</v>
      </c>
      <c r="BK221" s="193">
        <f t="shared" si="49"/>
        <v>0</v>
      </c>
      <c r="BL221" s="18" t="s">
        <v>179</v>
      </c>
      <c r="BM221" s="192" t="s">
        <v>5563</v>
      </c>
    </row>
    <row r="222" spans="1:65" s="2" customFormat="1" ht="16.5" customHeight="1">
      <c r="A222" s="35"/>
      <c r="B222" s="36"/>
      <c r="C222" s="180" t="s">
        <v>73</v>
      </c>
      <c r="D222" s="180" t="s">
        <v>175</v>
      </c>
      <c r="E222" s="181" t="s">
        <v>5564</v>
      </c>
      <c r="F222" s="182" t="s">
        <v>5565</v>
      </c>
      <c r="G222" s="183" t="s">
        <v>444</v>
      </c>
      <c r="H222" s="184">
        <v>5</v>
      </c>
      <c r="I222" s="185"/>
      <c r="J222" s="186">
        <f t="shared" si="40"/>
        <v>0</v>
      </c>
      <c r="K222" s="187"/>
      <c r="L222" s="40"/>
      <c r="M222" s="188" t="s">
        <v>1</v>
      </c>
      <c r="N222" s="189" t="s">
        <v>38</v>
      </c>
      <c r="O222" s="72"/>
      <c r="P222" s="190">
        <f t="shared" si="41"/>
        <v>0</v>
      </c>
      <c r="Q222" s="190">
        <v>0</v>
      </c>
      <c r="R222" s="190">
        <f t="shared" si="42"/>
        <v>0</v>
      </c>
      <c r="S222" s="190">
        <v>0</v>
      </c>
      <c r="T222" s="191">
        <f t="shared" si="4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2" t="s">
        <v>179</v>
      </c>
      <c r="AT222" s="192" t="s">
        <v>175</v>
      </c>
      <c r="AU222" s="192" t="s">
        <v>81</v>
      </c>
      <c r="AY222" s="18" t="s">
        <v>174</v>
      </c>
      <c r="BE222" s="193">
        <f t="shared" si="44"/>
        <v>0</v>
      </c>
      <c r="BF222" s="193">
        <f t="shared" si="45"/>
        <v>0</v>
      </c>
      <c r="BG222" s="193">
        <f t="shared" si="46"/>
        <v>0</v>
      </c>
      <c r="BH222" s="193">
        <f t="shared" si="47"/>
        <v>0</v>
      </c>
      <c r="BI222" s="193">
        <f t="shared" si="48"/>
        <v>0</v>
      </c>
      <c r="BJ222" s="18" t="s">
        <v>81</v>
      </c>
      <c r="BK222" s="193">
        <f t="shared" si="49"/>
        <v>0</v>
      </c>
      <c r="BL222" s="18" t="s">
        <v>179</v>
      </c>
      <c r="BM222" s="192" t="s">
        <v>5566</v>
      </c>
    </row>
    <row r="223" spans="1:65" s="2" customFormat="1" ht="16.5" customHeight="1">
      <c r="A223" s="35"/>
      <c r="B223" s="36"/>
      <c r="C223" s="180" t="s">
        <v>73</v>
      </c>
      <c r="D223" s="180" t="s">
        <v>175</v>
      </c>
      <c r="E223" s="181" t="s">
        <v>5567</v>
      </c>
      <c r="F223" s="182" t="s">
        <v>5568</v>
      </c>
      <c r="G223" s="183" t="s">
        <v>5562</v>
      </c>
      <c r="H223" s="184">
        <v>1</v>
      </c>
      <c r="I223" s="185"/>
      <c r="J223" s="186">
        <f t="shared" si="40"/>
        <v>0</v>
      </c>
      <c r="K223" s="187"/>
      <c r="L223" s="40"/>
      <c r="M223" s="188" t="s">
        <v>1</v>
      </c>
      <c r="N223" s="189" t="s">
        <v>38</v>
      </c>
      <c r="O223" s="72"/>
      <c r="P223" s="190">
        <f t="shared" si="41"/>
        <v>0</v>
      </c>
      <c r="Q223" s="190">
        <v>0</v>
      </c>
      <c r="R223" s="190">
        <f t="shared" si="42"/>
        <v>0</v>
      </c>
      <c r="S223" s="190">
        <v>0</v>
      </c>
      <c r="T223" s="191">
        <f t="shared" si="4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2" t="s">
        <v>179</v>
      </c>
      <c r="AT223" s="192" t="s">
        <v>175</v>
      </c>
      <c r="AU223" s="192" t="s">
        <v>81</v>
      </c>
      <c r="AY223" s="18" t="s">
        <v>174</v>
      </c>
      <c r="BE223" s="193">
        <f t="shared" si="44"/>
        <v>0</v>
      </c>
      <c r="BF223" s="193">
        <f t="shared" si="45"/>
        <v>0</v>
      </c>
      <c r="BG223" s="193">
        <f t="shared" si="46"/>
        <v>0</v>
      </c>
      <c r="BH223" s="193">
        <f t="shared" si="47"/>
        <v>0</v>
      </c>
      <c r="BI223" s="193">
        <f t="shared" si="48"/>
        <v>0</v>
      </c>
      <c r="BJ223" s="18" t="s">
        <v>81</v>
      </c>
      <c r="BK223" s="193">
        <f t="shared" si="49"/>
        <v>0</v>
      </c>
      <c r="BL223" s="18" t="s">
        <v>179</v>
      </c>
      <c r="BM223" s="192" t="s">
        <v>5569</v>
      </c>
    </row>
    <row r="224" spans="1:65" s="2" customFormat="1" ht="16.5" customHeight="1">
      <c r="A224" s="35"/>
      <c r="B224" s="36"/>
      <c r="C224" s="180" t="s">
        <v>73</v>
      </c>
      <c r="D224" s="180" t="s">
        <v>175</v>
      </c>
      <c r="E224" s="181" t="s">
        <v>5570</v>
      </c>
      <c r="F224" s="182" t="s">
        <v>5571</v>
      </c>
      <c r="G224" s="183" t="s">
        <v>4585</v>
      </c>
      <c r="H224" s="184">
        <v>40</v>
      </c>
      <c r="I224" s="185"/>
      <c r="J224" s="186">
        <f t="shared" si="40"/>
        <v>0</v>
      </c>
      <c r="K224" s="187"/>
      <c r="L224" s="40"/>
      <c r="M224" s="188" t="s">
        <v>1</v>
      </c>
      <c r="N224" s="189" t="s">
        <v>38</v>
      </c>
      <c r="O224" s="72"/>
      <c r="P224" s="190">
        <f t="shared" si="41"/>
        <v>0</v>
      </c>
      <c r="Q224" s="190">
        <v>0</v>
      </c>
      <c r="R224" s="190">
        <f t="shared" si="42"/>
        <v>0</v>
      </c>
      <c r="S224" s="190">
        <v>0</v>
      </c>
      <c r="T224" s="191">
        <f t="shared" si="4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2" t="s">
        <v>179</v>
      </c>
      <c r="AT224" s="192" t="s">
        <v>175</v>
      </c>
      <c r="AU224" s="192" t="s">
        <v>81</v>
      </c>
      <c r="AY224" s="18" t="s">
        <v>174</v>
      </c>
      <c r="BE224" s="193">
        <f t="shared" si="44"/>
        <v>0</v>
      </c>
      <c r="BF224" s="193">
        <f t="shared" si="45"/>
        <v>0</v>
      </c>
      <c r="BG224" s="193">
        <f t="shared" si="46"/>
        <v>0</v>
      </c>
      <c r="BH224" s="193">
        <f t="shared" si="47"/>
        <v>0</v>
      </c>
      <c r="BI224" s="193">
        <f t="shared" si="48"/>
        <v>0</v>
      </c>
      <c r="BJ224" s="18" t="s">
        <v>81</v>
      </c>
      <c r="BK224" s="193">
        <f t="shared" si="49"/>
        <v>0</v>
      </c>
      <c r="BL224" s="18" t="s">
        <v>179</v>
      </c>
      <c r="BM224" s="192" t="s">
        <v>5572</v>
      </c>
    </row>
    <row r="225" spans="1:65" s="2" customFormat="1" ht="16.5" customHeight="1">
      <c r="A225" s="35"/>
      <c r="B225" s="36"/>
      <c r="C225" s="180" t="s">
        <v>73</v>
      </c>
      <c r="D225" s="180" t="s">
        <v>175</v>
      </c>
      <c r="E225" s="181" t="s">
        <v>5573</v>
      </c>
      <c r="F225" s="182" t="s">
        <v>5574</v>
      </c>
      <c r="G225" s="183" t="s">
        <v>4585</v>
      </c>
      <c r="H225" s="184">
        <v>15</v>
      </c>
      <c r="I225" s="185"/>
      <c r="J225" s="186">
        <f t="shared" si="40"/>
        <v>0</v>
      </c>
      <c r="K225" s="187"/>
      <c r="L225" s="40"/>
      <c r="M225" s="188" t="s">
        <v>1</v>
      </c>
      <c r="N225" s="189" t="s">
        <v>38</v>
      </c>
      <c r="O225" s="72"/>
      <c r="P225" s="190">
        <f t="shared" si="41"/>
        <v>0</v>
      </c>
      <c r="Q225" s="190">
        <v>0</v>
      </c>
      <c r="R225" s="190">
        <f t="shared" si="42"/>
        <v>0</v>
      </c>
      <c r="S225" s="190">
        <v>0</v>
      </c>
      <c r="T225" s="191">
        <f t="shared" si="4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2" t="s">
        <v>179</v>
      </c>
      <c r="AT225" s="192" t="s">
        <v>175</v>
      </c>
      <c r="AU225" s="192" t="s">
        <v>81</v>
      </c>
      <c r="AY225" s="18" t="s">
        <v>174</v>
      </c>
      <c r="BE225" s="193">
        <f t="shared" si="44"/>
        <v>0</v>
      </c>
      <c r="BF225" s="193">
        <f t="shared" si="45"/>
        <v>0</v>
      </c>
      <c r="BG225" s="193">
        <f t="shared" si="46"/>
        <v>0</v>
      </c>
      <c r="BH225" s="193">
        <f t="shared" si="47"/>
        <v>0</v>
      </c>
      <c r="BI225" s="193">
        <f t="shared" si="48"/>
        <v>0</v>
      </c>
      <c r="BJ225" s="18" t="s">
        <v>81</v>
      </c>
      <c r="BK225" s="193">
        <f t="shared" si="49"/>
        <v>0</v>
      </c>
      <c r="BL225" s="18" t="s">
        <v>179</v>
      </c>
      <c r="BM225" s="192" t="s">
        <v>5575</v>
      </c>
    </row>
    <row r="226" spans="1:65" s="2" customFormat="1" ht="16.5" customHeight="1">
      <c r="A226" s="35"/>
      <c r="B226" s="36"/>
      <c r="C226" s="180" t="s">
        <v>73</v>
      </c>
      <c r="D226" s="180" t="s">
        <v>175</v>
      </c>
      <c r="E226" s="181" t="s">
        <v>5576</v>
      </c>
      <c r="F226" s="182" t="s">
        <v>5577</v>
      </c>
      <c r="G226" s="183" t="s">
        <v>4585</v>
      </c>
      <c r="H226" s="184">
        <v>2</v>
      </c>
      <c r="I226" s="185"/>
      <c r="J226" s="186">
        <f t="shared" si="40"/>
        <v>0</v>
      </c>
      <c r="K226" s="187"/>
      <c r="L226" s="40"/>
      <c r="M226" s="188" t="s">
        <v>1</v>
      </c>
      <c r="N226" s="189" t="s">
        <v>38</v>
      </c>
      <c r="O226" s="72"/>
      <c r="P226" s="190">
        <f t="shared" si="41"/>
        <v>0</v>
      </c>
      <c r="Q226" s="190">
        <v>0</v>
      </c>
      <c r="R226" s="190">
        <f t="shared" si="42"/>
        <v>0</v>
      </c>
      <c r="S226" s="190">
        <v>0</v>
      </c>
      <c r="T226" s="191">
        <f t="shared" si="4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2" t="s">
        <v>179</v>
      </c>
      <c r="AT226" s="192" t="s">
        <v>175</v>
      </c>
      <c r="AU226" s="192" t="s">
        <v>81</v>
      </c>
      <c r="AY226" s="18" t="s">
        <v>174</v>
      </c>
      <c r="BE226" s="193">
        <f t="shared" si="44"/>
        <v>0</v>
      </c>
      <c r="BF226" s="193">
        <f t="shared" si="45"/>
        <v>0</v>
      </c>
      <c r="BG226" s="193">
        <f t="shared" si="46"/>
        <v>0</v>
      </c>
      <c r="BH226" s="193">
        <f t="shared" si="47"/>
        <v>0</v>
      </c>
      <c r="BI226" s="193">
        <f t="shared" si="48"/>
        <v>0</v>
      </c>
      <c r="BJ226" s="18" t="s">
        <v>81</v>
      </c>
      <c r="BK226" s="193">
        <f t="shared" si="49"/>
        <v>0</v>
      </c>
      <c r="BL226" s="18" t="s">
        <v>179</v>
      </c>
      <c r="BM226" s="192" t="s">
        <v>5578</v>
      </c>
    </row>
    <row r="227" spans="1:65" s="2" customFormat="1" ht="16.5" customHeight="1">
      <c r="A227" s="35"/>
      <c r="B227" s="36"/>
      <c r="C227" s="180" t="s">
        <v>73</v>
      </c>
      <c r="D227" s="180" t="s">
        <v>175</v>
      </c>
      <c r="E227" s="181" t="s">
        <v>5579</v>
      </c>
      <c r="F227" s="182" t="s">
        <v>5580</v>
      </c>
      <c r="G227" s="183" t="s">
        <v>4585</v>
      </c>
      <c r="H227" s="184">
        <v>8</v>
      </c>
      <c r="I227" s="185"/>
      <c r="J227" s="186">
        <f t="shared" si="40"/>
        <v>0</v>
      </c>
      <c r="K227" s="187"/>
      <c r="L227" s="40"/>
      <c r="M227" s="188" t="s">
        <v>1</v>
      </c>
      <c r="N227" s="189" t="s">
        <v>38</v>
      </c>
      <c r="O227" s="72"/>
      <c r="P227" s="190">
        <f t="shared" si="41"/>
        <v>0</v>
      </c>
      <c r="Q227" s="190">
        <v>0</v>
      </c>
      <c r="R227" s="190">
        <f t="shared" si="42"/>
        <v>0</v>
      </c>
      <c r="S227" s="190">
        <v>0</v>
      </c>
      <c r="T227" s="191">
        <f t="shared" si="4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2" t="s">
        <v>179</v>
      </c>
      <c r="AT227" s="192" t="s">
        <v>175</v>
      </c>
      <c r="AU227" s="192" t="s">
        <v>81</v>
      </c>
      <c r="AY227" s="18" t="s">
        <v>174</v>
      </c>
      <c r="BE227" s="193">
        <f t="shared" si="44"/>
        <v>0</v>
      </c>
      <c r="BF227" s="193">
        <f t="shared" si="45"/>
        <v>0</v>
      </c>
      <c r="BG227" s="193">
        <f t="shared" si="46"/>
        <v>0</v>
      </c>
      <c r="BH227" s="193">
        <f t="shared" si="47"/>
        <v>0</v>
      </c>
      <c r="BI227" s="193">
        <f t="shared" si="48"/>
        <v>0</v>
      </c>
      <c r="BJ227" s="18" t="s">
        <v>81</v>
      </c>
      <c r="BK227" s="193">
        <f t="shared" si="49"/>
        <v>0</v>
      </c>
      <c r="BL227" s="18" t="s">
        <v>179</v>
      </c>
      <c r="BM227" s="192" t="s">
        <v>5581</v>
      </c>
    </row>
    <row r="228" spans="1:65" s="2" customFormat="1" ht="16.5" customHeight="1">
      <c r="A228" s="35"/>
      <c r="B228" s="36"/>
      <c r="C228" s="180" t="s">
        <v>73</v>
      </c>
      <c r="D228" s="180" t="s">
        <v>175</v>
      </c>
      <c r="E228" s="181" t="s">
        <v>5582</v>
      </c>
      <c r="F228" s="182" t="s">
        <v>5583</v>
      </c>
      <c r="G228" s="183" t="s">
        <v>4585</v>
      </c>
      <c r="H228" s="184">
        <v>10</v>
      </c>
      <c r="I228" s="185"/>
      <c r="J228" s="186">
        <f t="shared" si="40"/>
        <v>0</v>
      </c>
      <c r="K228" s="187"/>
      <c r="L228" s="40"/>
      <c r="M228" s="188" t="s">
        <v>1</v>
      </c>
      <c r="N228" s="189" t="s">
        <v>38</v>
      </c>
      <c r="O228" s="72"/>
      <c r="P228" s="190">
        <f t="shared" si="41"/>
        <v>0</v>
      </c>
      <c r="Q228" s="190">
        <v>0</v>
      </c>
      <c r="R228" s="190">
        <f t="shared" si="42"/>
        <v>0</v>
      </c>
      <c r="S228" s="190">
        <v>0</v>
      </c>
      <c r="T228" s="191">
        <f t="shared" si="4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2" t="s">
        <v>179</v>
      </c>
      <c r="AT228" s="192" t="s">
        <v>175</v>
      </c>
      <c r="AU228" s="192" t="s">
        <v>81</v>
      </c>
      <c r="AY228" s="18" t="s">
        <v>174</v>
      </c>
      <c r="BE228" s="193">
        <f t="shared" si="44"/>
        <v>0</v>
      </c>
      <c r="BF228" s="193">
        <f t="shared" si="45"/>
        <v>0</v>
      </c>
      <c r="BG228" s="193">
        <f t="shared" si="46"/>
        <v>0</v>
      </c>
      <c r="BH228" s="193">
        <f t="shared" si="47"/>
        <v>0</v>
      </c>
      <c r="BI228" s="193">
        <f t="shared" si="48"/>
        <v>0</v>
      </c>
      <c r="BJ228" s="18" t="s">
        <v>81</v>
      </c>
      <c r="BK228" s="193">
        <f t="shared" si="49"/>
        <v>0</v>
      </c>
      <c r="BL228" s="18" t="s">
        <v>179</v>
      </c>
      <c r="BM228" s="192" t="s">
        <v>5584</v>
      </c>
    </row>
    <row r="229" spans="1:65" s="2" customFormat="1" ht="16.5" customHeight="1">
      <c r="A229" s="35"/>
      <c r="B229" s="36"/>
      <c r="C229" s="180" t="s">
        <v>73</v>
      </c>
      <c r="D229" s="180" t="s">
        <v>175</v>
      </c>
      <c r="E229" s="181" t="s">
        <v>5585</v>
      </c>
      <c r="F229" s="182" t="s">
        <v>5586</v>
      </c>
      <c r="G229" s="183" t="s">
        <v>4585</v>
      </c>
      <c r="H229" s="184">
        <v>20</v>
      </c>
      <c r="I229" s="185"/>
      <c r="J229" s="186">
        <f t="shared" si="40"/>
        <v>0</v>
      </c>
      <c r="K229" s="187"/>
      <c r="L229" s="40"/>
      <c r="M229" s="188" t="s">
        <v>1</v>
      </c>
      <c r="N229" s="189" t="s">
        <v>38</v>
      </c>
      <c r="O229" s="72"/>
      <c r="P229" s="190">
        <f t="shared" si="41"/>
        <v>0</v>
      </c>
      <c r="Q229" s="190">
        <v>0</v>
      </c>
      <c r="R229" s="190">
        <f t="shared" si="42"/>
        <v>0</v>
      </c>
      <c r="S229" s="190">
        <v>0</v>
      </c>
      <c r="T229" s="191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2" t="s">
        <v>179</v>
      </c>
      <c r="AT229" s="192" t="s">
        <v>175</v>
      </c>
      <c r="AU229" s="192" t="s">
        <v>81</v>
      </c>
      <c r="AY229" s="18" t="s">
        <v>174</v>
      </c>
      <c r="BE229" s="193">
        <f t="shared" si="44"/>
        <v>0</v>
      </c>
      <c r="BF229" s="193">
        <f t="shared" si="45"/>
        <v>0</v>
      </c>
      <c r="BG229" s="193">
        <f t="shared" si="46"/>
        <v>0</v>
      </c>
      <c r="BH229" s="193">
        <f t="shared" si="47"/>
        <v>0</v>
      </c>
      <c r="BI229" s="193">
        <f t="shared" si="48"/>
        <v>0</v>
      </c>
      <c r="BJ229" s="18" t="s">
        <v>81</v>
      </c>
      <c r="BK229" s="193">
        <f t="shared" si="49"/>
        <v>0</v>
      </c>
      <c r="BL229" s="18" t="s">
        <v>179</v>
      </c>
      <c r="BM229" s="192" t="s">
        <v>5587</v>
      </c>
    </row>
    <row r="230" spans="1:65" s="2" customFormat="1" ht="16.5" customHeight="1">
      <c r="A230" s="35"/>
      <c r="B230" s="36"/>
      <c r="C230" s="180" t="s">
        <v>73</v>
      </c>
      <c r="D230" s="180" t="s">
        <v>175</v>
      </c>
      <c r="E230" s="181" t="s">
        <v>5588</v>
      </c>
      <c r="F230" s="182" t="s">
        <v>5589</v>
      </c>
      <c r="G230" s="183" t="s">
        <v>3878</v>
      </c>
      <c r="H230" s="184">
        <v>1</v>
      </c>
      <c r="I230" s="185"/>
      <c r="J230" s="186">
        <f t="shared" si="40"/>
        <v>0</v>
      </c>
      <c r="K230" s="187"/>
      <c r="L230" s="40"/>
      <c r="M230" s="188" t="s">
        <v>1</v>
      </c>
      <c r="N230" s="189" t="s">
        <v>38</v>
      </c>
      <c r="O230" s="72"/>
      <c r="P230" s="190">
        <f t="shared" si="41"/>
        <v>0</v>
      </c>
      <c r="Q230" s="190">
        <v>0</v>
      </c>
      <c r="R230" s="190">
        <f t="shared" si="42"/>
        <v>0</v>
      </c>
      <c r="S230" s="190">
        <v>0</v>
      </c>
      <c r="T230" s="191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2" t="s">
        <v>179</v>
      </c>
      <c r="AT230" s="192" t="s">
        <v>175</v>
      </c>
      <c r="AU230" s="192" t="s">
        <v>81</v>
      </c>
      <c r="AY230" s="18" t="s">
        <v>174</v>
      </c>
      <c r="BE230" s="193">
        <f t="shared" si="44"/>
        <v>0</v>
      </c>
      <c r="BF230" s="193">
        <f t="shared" si="45"/>
        <v>0</v>
      </c>
      <c r="BG230" s="193">
        <f t="shared" si="46"/>
        <v>0</v>
      </c>
      <c r="BH230" s="193">
        <f t="shared" si="47"/>
        <v>0</v>
      </c>
      <c r="BI230" s="193">
        <f t="shared" si="48"/>
        <v>0</v>
      </c>
      <c r="BJ230" s="18" t="s">
        <v>81</v>
      </c>
      <c r="BK230" s="193">
        <f t="shared" si="49"/>
        <v>0</v>
      </c>
      <c r="BL230" s="18" t="s">
        <v>179</v>
      </c>
      <c r="BM230" s="192" t="s">
        <v>5590</v>
      </c>
    </row>
    <row r="231" spans="1:65" s="11" customFormat="1" ht="26" customHeight="1">
      <c r="B231" s="166"/>
      <c r="C231" s="167"/>
      <c r="D231" s="168" t="s">
        <v>72</v>
      </c>
      <c r="E231" s="169" t="s">
        <v>608</v>
      </c>
      <c r="F231" s="169" t="s">
        <v>5591</v>
      </c>
      <c r="G231" s="167"/>
      <c r="H231" s="167"/>
      <c r="I231" s="170"/>
      <c r="J231" s="171">
        <f>BK231</f>
        <v>0</v>
      </c>
      <c r="K231" s="167"/>
      <c r="L231" s="172"/>
      <c r="M231" s="173"/>
      <c r="N231" s="174"/>
      <c r="O231" s="174"/>
      <c r="P231" s="175">
        <f>SUM(P232:P235)</f>
        <v>0</v>
      </c>
      <c r="Q231" s="174"/>
      <c r="R231" s="175">
        <f>SUM(R232:R235)</f>
        <v>0</v>
      </c>
      <c r="S231" s="174"/>
      <c r="T231" s="176">
        <f>SUM(T232:T235)</f>
        <v>0</v>
      </c>
      <c r="AR231" s="177" t="s">
        <v>81</v>
      </c>
      <c r="AT231" s="178" t="s">
        <v>72</v>
      </c>
      <c r="AU231" s="178" t="s">
        <v>73</v>
      </c>
      <c r="AY231" s="177" t="s">
        <v>174</v>
      </c>
      <c r="BK231" s="179">
        <f>SUM(BK232:BK235)</f>
        <v>0</v>
      </c>
    </row>
    <row r="232" spans="1:65" s="2" customFormat="1" ht="16.5" customHeight="1">
      <c r="A232" s="35"/>
      <c r="B232" s="36"/>
      <c r="C232" s="180" t="s">
        <v>73</v>
      </c>
      <c r="D232" s="180" t="s">
        <v>175</v>
      </c>
      <c r="E232" s="181" t="s">
        <v>5592</v>
      </c>
      <c r="F232" s="182" t="s">
        <v>5593</v>
      </c>
      <c r="G232" s="183" t="s">
        <v>3878</v>
      </c>
      <c r="H232" s="184">
        <v>1</v>
      </c>
      <c r="I232" s="185"/>
      <c r="J232" s="186">
        <f>ROUND(I232*H232,2)</f>
        <v>0</v>
      </c>
      <c r="K232" s="187"/>
      <c r="L232" s="40"/>
      <c r="M232" s="188" t="s">
        <v>1</v>
      </c>
      <c r="N232" s="189" t="s">
        <v>38</v>
      </c>
      <c r="O232" s="72"/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2" t="s">
        <v>179</v>
      </c>
      <c r="AT232" s="192" t="s">
        <v>175</v>
      </c>
      <c r="AU232" s="192" t="s">
        <v>81</v>
      </c>
      <c r="AY232" s="18" t="s">
        <v>174</v>
      </c>
      <c r="BE232" s="193">
        <f>IF(N232="základní",J232,0)</f>
        <v>0</v>
      </c>
      <c r="BF232" s="193">
        <f>IF(N232="snížená",J232,0)</f>
        <v>0</v>
      </c>
      <c r="BG232" s="193">
        <f>IF(N232="zákl. přenesená",J232,0)</f>
        <v>0</v>
      </c>
      <c r="BH232" s="193">
        <f>IF(N232="sníž. přenesená",J232,0)</f>
        <v>0</v>
      </c>
      <c r="BI232" s="193">
        <f>IF(N232="nulová",J232,0)</f>
        <v>0</v>
      </c>
      <c r="BJ232" s="18" t="s">
        <v>81</v>
      </c>
      <c r="BK232" s="193">
        <f>ROUND(I232*H232,2)</f>
        <v>0</v>
      </c>
      <c r="BL232" s="18" t="s">
        <v>179</v>
      </c>
      <c r="BM232" s="192" t="s">
        <v>5594</v>
      </c>
    </row>
    <row r="233" spans="1:65" s="2" customFormat="1" ht="16.5" customHeight="1">
      <c r="A233" s="35"/>
      <c r="B233" s="36"/>
      <c r="C233" s="180" t="s">
        <v>73</v>
      </c>
      <c r="D233" s="180" t="s">
        <v>175</v>
      </c>
      <c r="E233" s="181" t="s">
        <v>5595</v>
      </c>
      <c r="F233" s="182" t="s">
        <v>5596</v>
      </c>
      <c r="G233" s="183" t="s">
        <v>3878</v>
      </c>
      <c r="H233" s="184">
        <v>4</v>
      </c>
      <c r="I233" s="185"/>
      <c r="J233" s="186">
        <f>ROUND(I233*H233,2)</f>
        <v>0</v>
      </c>
      <c r="K233" s="187"/>
      <c r="L233" s="40"/>
      <c r="M233" s="188" t="s">
        <v>1</v>
      </c>
      <c r="N233" s="189" t="s">
        <v>38</v>
      </c>
      <c r="O233" s="72"/>
      <c r="P233" s="190">
        <f>O233*H233</f>
        <v>0</v>
      </c>
      <c r="Q233" s="190">
        <v>0</v>
      </c>
      <c r="R233" s="190">
        <f>Q233*H233</f>
        <v>0</v>
      </c>
      <c r="S233" s="190">
        <v>0</v>
      </c>
      <c r="T233" s="191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2" t="s">
        <v>179</v>
      </c>
      <c r="AT233" s="192" t="s">
        <v>175</v>
      </c>
      <c r="AU233" s="192" t="s">
        <v>81</v>
      </c>
      <c r="AY233" s="18" t="s">
        <v>174</v>
      </c>
      <c r="BE233" s="193">
        <f>IF(N233="základní",J233,0)</f>
        <v>0</v>
      </c>
      <c r="BF233" s="193">
        <f>IF(N233="snížená",J233,0)</f>
        <v>0</v>
      </c>
      <c r="BG233" s="193">
        <f>IF(N233="zákl. přenesená",J233,0)</f>
        <v>0</v>
      </c>
      <c r="BH233" s="193">
        <f>IF(N233="sníž. přenesená",J233,0)</f>
        <v>0</v>
      </c>
      <c r="BI233" s="193">
        <f>IF(N233="nulová",J233,0)</f>
        <v>0</v>
      </c>
      <c r="BJ233" s="18" t="s">
        <v>81</v>
      </c>
      <c r="BK233" s="193">
        <f>ROUND(I233*H233,2)</f>
        <v>0</v>
      </c>
      <c r="BL233" s="18" t="s">
        <v>179</v>
      </c>
      <c r="BM233" s="192" t="s">
        <v>5597</v>
      </c>
    </row>
    <row r="234" spans="1:65" s="2" customFormat="1" ht="16.5" customHeight="1">
      <c r="A234" s="35"/>
      <c r="B234" s="36"/>
      <c r="C234" s="180" t="s">
        <v>73</v>
      </c>
      <c r="D234" s="180" t="s">
        <v>175</v>
      </c>
      <c r="E234" s="181" t="s">
        <v>5598</v>
      </c>
      <c r="F234" s="182" t="s">
        <v>5599</v>
      </c>
      <c r="G234" s="183" t="s">
        <v>3878</v>
      </c>
      <c r="H234" s="184">
        <v>1</v>
      </c>
      <c r="I234" s="185"/>
      <c r="J234" s="186">
        <f>ROUND(I234*H234,2)</f>
        <v>0</v>
      </c>
      <c r="K234" s="187"/>
      <c r="L234" s="40"/>
      <c r="M234" s="188" t="s">
        <v>1</v>
      </c>
      <c r="N234" s="189" t="s">
        <v>38</v>
      </c>
      <c r="O234" s="72"/>
      <c r="P234" s="190">
        <f>O234*H234</f>
        <v>0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2" t="s">
        <v>179</v>
      </c>
      <c r="AT234" s="192" t="s">
        <v>175</v>
      </c>
      <c r="AU234" s="192" t="s">
        <v>81</v>
      </c>
      <c r="AY234" s="18" t="s">
        <v>174</v>
      </c>
      <c r="BE234" s="193">
        <f>IF(N234="základní",J234,0)</f>
        <v>0</v>
      </c>
      <c r="BF234" s="193">
        <f>IF(N234="snížená",J234,0)</f>
        <v>0</v>
      </c>
      <c r="BG234" s="193">
        <f>IF(N234="zákl. přenesená",J234,0)</f>
        <v>0</v>
      </c>
      <c r="BH234" s="193">
        <f>IF(N234="sníž. přenesená",J234,0)</f>
        <v>0</v>
      </c>
      <c r="BI234" s="193">
        <f>IF(N234="nulová",J234,0)</f>
        <v>0</v>
      </c>
      <c r="BJ234" s="18" t="s">
        <v>81</v>
      </c>
      <c r="BK234" s="193">
        <f>ROUND(I234*H234,2)</f>
        <v>0</v>
      </c>
      <c r="BL234" s="18" t="s">
        <v>179</v>
      </c>
      <c r="BM234" s="192" t="s">
        <v>5600</v>
      </c>
    </row>
    <row r="235" spans="1:65" s="2" customFormat="1" ht="24.25" customHeight="1">
      <c r="A235" s="35"/>
      <c r="B235" s="36"/>
      <c r="C235" s="180" t="s">
        <v>73</v>
      </c>
      <c r="D235" s="180" t="s">
        <v>175</v>
      </c>
      <c r="E235" s="181" t="s">
        <v>5601</v>
      </c>
      <c r="F235" s="182" t="s">
        <v>5602</v>
      </c>
      <c r="G235" s="183" t="s">
        <v>3878</v>
      </c>
      <c r="H235" s="184">
        <v>2</v>
      </c>
      <c r="I235" s="185"/>
      <c r="J235" s="186">
        <f>ROUND(I235*H235,2)</f>
        <v>0</v>
      </c>
      <c r="K235" s="187"/>
      <c r="L235" s="40"/>
      <c r="M235" s="188" t="s">
        <v>1</v>
      </c>
      <c r="N235" s="189" t="s">
        <v>38</v>
      </c>
      <c r="O235" s="72"/>
      <c r="P235" s="190">
        <f>O235*H235</f>
        <v>0</v>
      </c>
      <c r="Q235" s="190">
        <v>0</v>
      </c>
      <c r="R235" s="190">
        <f>Q235*H235</f>
        <v>0</v>
      </c>
      <c r="S235" s="190">
        <v>0</v>
      </c>
      <c r="T235" s="191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2" t="s">
        <v>179</v>
      </c>
      <c r="AT235" s="192" t="s">
        <v>175</v>
      </c>
      <c r="AU235" s="192" t="s">
        <v>81</v>
      </c>
      <c r="AY235" s="18" t="s">
        <v>174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18" t="s">
        <v>81</v>
      </c>
      <c r="BK235" s="193">
        <f>ROUND(I235*H235,2)</f>
        <v>0</v>
      </c>
      <c r="BL235" s="18" t="s">
        <v>179</v>
      </c>
      <c r="BM235" s="192" t="s">
        <v>5603</v>
      </c>
    </row>
    <row r="236" spans="1:65" s="11" customFormat="1" ht="26" customHeight="1">
      <c r="B236" s="166"/>
      <c r="C236" s="167"/>
      <c r="D236" s="168" t="s">
        <v>72</v>
      </c>
      <c r="E236" s="169" t="s">
        <v>676</v>
      </c>
      <c r="F236" s="169" t="s">
        <v>5604</v>
      </c>
      <c r="G236" s="167"/>
      <c r="H236" s="167"/>
      <c r="I236" s="170"/>
      <c r="J236" s="171">
        <f>BK236</f>
        <v>0</v>
      </c>
      <c r="K236" s="167"/>
      <c r="L236" s="172"/>
      <c r="M236" s="173"/>
      <c r="N236" s="174"/>
      <c r="O236" s="174"/>
      <c r="P236" s="175">
        <f>SUM(P237:P255)</f>
        <v>0</v>
      </c>
      <c r="Q236" s="174"/>
      <c r="R236" s="175">
        <f>SUM(R237:R255)</f>
        <v>0</v>
      </c>
      <c r="S236" s="174"/>
      <c r="T236" s="176">
        <f>SUM(T237:T255)</f>
        <v>0</v>
      </c>
      <c r="AR236" s="177" t="s">
        <v>81</v>
      </c>
      <c r="AT236" s="178" t="s">
        <v>72</v>
      </c>
      <c r="AU236" s="178" t="s">
        <v>73</v>
      </c>
      <c r="AY236" s="177" t="s">
        <v>174</v>
      </c>
      <c r="BK236" s="179">
        <f>SUM(BK237:BK255)</f>
        <v>0</v>
      </c>
    </row>
    <row r="237" spans="1:65" s="2" customFormat="1" ht="16.5" customHeight="1">
      <c r="A237" s="35"/>
      <c r="B237" s="36"/>
      <c r="C237" s="180" t="s">
        <v>73</v>
      </c>
      <c r="D237" s="180" t="s">
        <v>175</v>
      </c>
      <c r="E237" s="181" t="s">
        <v>5605</v>
      </c>
      <c r="F237" s="182" t="s">
        <v>5606</v>
      </c>
      <c r="G237" s="183" t="s">
        <v>444</v>
      </c>
      <c r="H237" s="184">
        <v>85</v>
      </c>
      <c r="I237" s="185"/>
      <c r="J237" s="186">
        <f t="shared" ref="J237:J255" si="50">ROUND(I237*H237,2)</f>
        <v>0</v>
      </c>
      <c r="K237" s="187"/>
      <c r="L237" s="40"/>
      <c r="M237" s="188" t="s">
        <v>1</v>
      </c>
      <c r="N237" s="189" t="s">
        <v>38</v>
      </c>
      <c r="O237" s="72"/>
      <c r="P237" s="190">
        <f t="shared" ref="P237:P255" si="51">O237*H237</f>
        <v>0</v>
      </c>
      <c r="Q237" s="190">
        <v>0</v>
      </c>
      <c r="R237" s="190">
        <f t="shared" ref="R237:R255" si="52">Q237*H237</f>
        <v>0</v>
      </c>
      <c r="S237" s="190">
        <v>0</v>
      </c>
      <c r="T237" s="191">
        <f t="shared" ref="T237:T255" si="53"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2" t="s">
        <v>179</v>
      </c>
      <c r="AT237" s="192" t="s">
        <v>175</v>
      </c>
      <c r="AU237" s="192" t="s">
        <v>81</v>
      </c>
      <c r="AY237" s="18" t="s">
        <v>174</v>
      </c>
      <c r="BE237" s="193">
        <f t="shared" ref="BE237:BE255" si="54">IF(N237="základní",J237,0)</f>
        <v>0</v>
      </c>
      <c r="BF237" s="193">
        <f t="shared" ref="BF237:BF255" si="55">IF(N237="snížená",J237,0)</f>
        <v>0</v>
      </c>
      <c r="BG237" s="193">
        <f t="shared" ref="BG237:BG255" si="56">IF(N237="zákl. přenesená",J237,0)</f>
        <v>0</v>
      </c>
      <c r="BH237" s="193">
        <f t="shared" ref="BH237:BH255" si="57">IF(N237="sníž. přenesená",J237,0)</f>
        <v>0</v>
      </c>
      <c r="BI237" s="193">
        <f t="shared" ref="BI237:BI255" si="58">IF(N237="nulová",J237,0)</f>
        <v>0</v>
      </c>
      <c r="BJ237" s="18" t="s">
        <v>81</v>
      </c>
      <c r="BK237" s="193">
        <f t="shared" ref="BK237:BK255" si="59">ROUND(I237*H237,2)</f>
        <v>0</v>
      </c>
      <c r="BL237" s="18" t="s">
        <v>179</v>
      </c>
      <c r="BM237" s="192" t="s">
        <v>5607</v>
      </c>
    </row>
    <row r="238" spans="1:65" s="2" customFormat="1" ht="16.5" customHeight="1">
      <c r="A238" s="35"/>
      <c r="B238" s="36"/>
      <c r="C238" s="180" t="s">
        <v>73</v>
      </c>
      <c r="D238" s="180" t="s">
        <v>175</v>
      </c>
      <c r="E238" s="181" t="s">
        <v>5608</v>
      </c>
      <c r="F238" s="182" t="s">
        <v>5609</v>
      </c>
      <c r="G238" s="183" t="s">
        <v>444</v>
      </c>
      <c r="H238" s="184">
        <v>105</v>
      </c>
      <c r="I238" s="185"/>
      <c r="J238" s="186">
        <f t="shared" si="50"/>
        <v>0</v>
      </c>
      <c r="K238" s="187"/>
      <c r="L238" s="40"/>
      <c r="M238" s="188" t="s">
        <v>1</v>
      </c>
      <c r="N238" s="189" t="s">
        <v>38</v>
      </c>
      <c r="O238" s="72"/>
      <c r="P238" s="190">
        <f t="shared" si="51"/>
        <v>0</v>
      </c>
      <c r="Q238" s="190">
        <v>0</v>
      </c>
      <c r="R238" s="190">
        <f t="shared" si="52"/>
        <v>0</v>
      </c>
      <c r="S238" s="190">
        <v>0</v>
      </c>
      <c r="T238" s="191">
        <f t="shared" si="5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2" t="s">
        <v>179</v>
      </c>
      <c r="AT238" s="192" t="s">
        <v>175</v>
      </c>
      <c r="AU238" s="192" t="s">
        <v>81</v>
      </c>
      <c r="AY238" s="18" t="s">
        <v>174</v>
      </c>
      <c r="BE238" s="193">
        <f t="shared" si="54"/>
        <v>0</v>
      </c>
      <c r="BF238" s="193">
        <f t="shared" si="55"/>
        <v>0</v>
      </c>
      <c r="BG238" s="193">
        <f t="shared" si="56"/>
        <v>0</v>
      </c>
      <c r="BH238" s="193">
        <f t="shared" si="57"/>
        <v>0</v>
      </c>
      <c r="BI238" s="193">
        <f t="shared" si="58"/>
        <v>0</v>
      </c>
      <c r="BJ238" s="18" t="s">
        <v>81</v>
      </c>
      <c r="BK238" s="193">
        <f t="shared" si="59"/>
        <v>0</v>
      </c>
      <c r="BL238" s="18" t="s">
        <v>179</v>
      </c>
      <c r="BM238" s="192" t="s">
        <v>5610</v>
      </c>
    </row>
    <row r="239" spans="1:65" s="2" customFormat="1" ht="24.25" customHeight="1">
      <c r="A239" s="35"/>
      <c r="B239" s="36"/>
      <c r="C239" s="180" t="s">
        <v>73</v>
      </c>
      <c r="D239" s="180" t="s">
        <v>175</v>
      </c>
      <c r="E239" s="181" t="s">
        <v>5611</v>
      </c>
      <c r="F239" s="182" t="s">
        <v>5612</v>
      </c>
      <c r="G239" s="183" t="s">
        <v>444</v>
      </c>
      <c r="H239" s="184">
        <v>16</v>
      </c>
      <c r="I239" s="185"/>
      <c r="J239" s="186">
        <f t="shared" si="50"/>
        <v>0</v>
      </c>
      <c r="K239" s="187"/>
      <c r="L239" s="40"/>
      <c r="M239" s="188" t="s">
        <v>1</v>
      </c>
      <c r="N239" s="189" t="s">
        <v>38</v>
      </c>
      <c r="O239" s="72"/>
      <c r="P239" s="190">
        <f t="shared" si="51"/>
        <v>0</v>
      </c>
      <c r="Q239" s="190">
        <v>0</v>
      </c>
      <c r="R239" s="190">
        <f t="shared" si="52"/>
        <v>0</v>
      </c>
      <c r="S239" s="190">
        <v>0</v>
      </c>
      <c r="T239" s="191">
        <f t="shared" si="5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2" t="s">
        <v>179</v>
      </c>
      <c r="AT239" s="192" t="s">
        <v>175</v>
      </c>
      <c r="AU239" s="192" t="s">
        <v>81</v>
      </c>
      <c r="AY239" s="18" t="s">
        <v>174</v>
      </c>
      <c r="BE239" s="193">
        <f t="shared" si="54"/>
        <v>0</v>
      </c>
      <c r="BF239" s="193">
        <f t="shared" si="55"/>
        <v>0</v>
      </c>
      <c r="BG239" s="193">
        <f t="shared" si="56"/>
        <v>0</v>
      </c>
      <c r="BH239" s="193">
        <f t="shared" si="57"/>
        <v>0</v>
      </c>
      <c r="BI239" s="193">
        <f t="shared" si="58"/>
        <v>0</v>
      </c>
      <c r="BJ239" s="18" t="s">
        <v>81</v>
      </c>
      <c r="BK239" s="193">
        <f t="shared" si="59"/>
        <v>0</v>
      </c>
      <c r="BL239" s="18" t="s">
        <v>179</v>
      </c>
      <c r="BM239" s="192" t="s">
        <v>5613</v>
      </c>
    </row>
    <row r="240" spans="1:65" s="2" customFormat="1" ht="16.5" customHeight="1">
      <c r="A240" s="35"/>
      <c r="B240" s="36"/>
      <c r="C240" s="180" t="s">
        <v>73</v>
      </c>
      <c r="D240" s="180" t="s">
        <v>175</v>
      </c>
      <c r="E240" s="181" t="s">
        <v>5614</v>
      </c>
      <c r="F240" s="182" t="s">
        <v>5615</v>
      </c>
      <c r="G240" s="183" t="s">
        <v>3878</v>
      </c>
      <c r="H240" s="184">
        <v>44</v>
      </c>
      <c r="I240" s="185"/>
      <c r="J240" s="186">
        <f t="shared" si="50"/>
        <v>0</v>
      </c>
      <c r="K240" s="187"/>
      <c r="L240" s="40"/>
      <c r="M240" s="188" t="s">
        <v>1</v>
      </c>
      <c r="N240" s="189" t="s">
        <v>38</v>
      </c>
      <c r="O240" s="72"/>
      <c r="P240" s="190">
        <f t="shared" si="51"/>
        <v>0</v>
      </c>
      <c r="Q240" s="190">
        <v>0</v>
      </c>
      <c r="R240" s="190">
        <f t="shared" si="52"/>
        <v>0</v>
      </c>
      <c r="S240" s="190">
        <v>0</v>
      </c>
      <c r="T240" s="191">
        <f t="shared" si="5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2" t="s">
        <v>179</v>
      </c>
      <c r="AT240" s="192" t="s">
        <v>175</v>
      </c>
      <c r="AU240" s="192" t="s">
        <v>81</v>
      </c>
      <c r="AY240" s="18" t="s">
        <v>174</v>
      </c>
      <c r="BE240" s="193">
        <f t="shared" si="54"/>
        <v>0</v>
      </c>
      <c r="BF240" s="193">
        <f t="shared" si="55"/>
        <v>0</v>
      </c>
      <c r="BG240" s="193">
        <f t="shared" si="56"/>
        <v>0</v>
      </c>
      <c r="BH240" s="193">
        <f t="shared" si="57"/>
        <v>0</v>
      </c>
      <c r="BI240" s="193">
        <f t="shared" si="58"/>
        <v>0</v>
      </c>
      <c r="BJ240" s="18" t="s">
        <v>81</v>
      </c>
      <c r="BK240" s="193">
        <f t="shared" si="59"/>
        <v>0</v>
      </c>
      <c r="BL240" s="18" t="s">
        <v>179</v>
      </c>
      <c r="BM240" s="192" t="s">
        <v>5616</v>
      </c>
    </row>
    <row r="241" spans="1:65" s="2" customFormat="1" ht="16.5" customHeight="1">
      <c r="A241" s="35"/>
      <c r="B241" s="36"/>
      <c r="C241" s="180" t="s">
        <v>73</v>
      </c>
      <c r="D241" s="180" t="s">
        <v>175</v>
      </c>
      <c r="E241" s="181" t="s">
        <v>5617</v>
      </c>
      <c r="F241" s="182" t="s">
        <v>5618</v>
      </c>
      <c r="G241" s="183" t="s">
        <v>3878</v>
      </c>
      <c r="H241" s="184">
        <v>12</v>
      </c>
      <c r="I241" s="185"/>
      <c r="J241" s="186">
        <f t="shared" si="50"/>
        <v>0</v>
      </c>
      <c r="K241" s="187"/>
      <c r="L241" s="40"/>
      <c r="M241" s="188" t="s">
        <v>1</v>
      </c>
      <c r="N241" s="189" t="s">
        <v>38</v>
      </c>
      <c r="O241" s="72"/>
      <c r="P241" s="190">
        <f t="shared" si="51"/>
        <v>0</v>
      </c>
      <c r="Q241" s="190">
        <v>0</v>
      </c>
      <c r="R241" s="190">
        <f t="shared" si="52"/>
        <v>0</v>
      </c>
      <c r="S241" s="190">
        <v>0</v>
      </c>
      <c r="T241" s="191">
        <f t="shared" si="5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2" t="s">
        <v>179</v>
      </c>
      <c r="AT241" s="192" t="s">
        <v>175</v>
      </c>
      <c r="AU241" s="192" t="s">
        <v>81</v>
      </c>
      <c r="AY241" s="18" t="s">
        <v>174</v>
      </c>
      <c r="BE241" s="193">
        <f t="shared" si="54"/>
        <v>0</v>
      </c>
      <c r="BF241" s="193">
        <f t="shared" si="55"/>
        <v>0</v>
      </c>
      <c r="BG241" s="193">
        <f t="shared" si="56"/>
        <v>0</v>
      </c>
      <c r="BH241" s="193">
        <f t="shared" si="57"/>
        <v>0</v>
      </c>
      <c r="BI241" s="193">
        <f t="shared" si="58"/>
        <v>0</v>
      </c>
      <c r="BJ241" s="18" t="s">
        <v>81</v>
      </c>
      <c r="BK241" s="193">
        <f t="shared" si="59"/>
        <v>0</v>
      </c>
      <c r="BL241" s="18" t="s">
        <v>179</v>
      </c>
      <c r="BM241" s="192" t="s">
        <v>5619</v>
      </c>
    </row>
    <row r="242" spans="1:65" s="2" customFormat="1" ht="16.5" customHeight="1">
      <c r="A242" s="35"/>
      <c r="B242" s="36"/>
      <c r="C242" s="180" t="s">
        <v>73</v>
      </c>
      <c r="D242" s="180" t="s">
        <v>175</v>
      </c>
      <c r="E242" s="181" t="s">
        <v>5620</v>
      </c>
      <c r="F242" s="182" t="s">
        <v>5621</v>
      </c>
      <c r="G242" s="183" t="s">
        <v>3878</v>
      </c>
      <c r="H242" s="184">
        <v>24</v>
      </c>
      <c r="I242" s="185"/>
      <c r="J242" s="186">
        <f t="shared" si="50"/>
        <v>0</v>
      </c>
      <c r="K242" s="187"/>
      <c r="L242" s="40"/>
      <c r="M242" s="188" t="s">
        <v>1</v>
      </c>
      <c r="N242" s="189" t="s">
        <v>38</v>
      </c>
      <c r="O242" s="72"/>
      <c r="P242" s="190">
        <f t="shared" si="51"/>
        <v>0</v>
      </c>
      <c r="Q242" s="190">
        <v>0</v>
      </c>
      <c r="R242" s="190">
        <f t="shared" si="52"/>
        <v>0</v>
      </c>
      <c r="S242" s="190">
        <v>0</v>
      </c>
      <c r="T242" s="191">
        <f t="shared" si="5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2" t="s">
        <v>179</v>
      </c>
      <c r="AT242" s="192" t="s">
        <v>175</v>
      </c>
      <c r="AU242" s="192" t="s">
        <v>81</v>
      </c>
      <c r="AY242" s="18" t="s">
        <v>174</v>
      </c>
      <c r="BE242" s="193">
        <f t="shared" si="54"/>
        <v>0</v>
      </c>
      <c r="BF242" s="193">
        <f t="shared" si="55"/>
        <v>0</v>
      </c>
      <c r="BG242" s="193">
        <f t="shared" si="56"/>
        <v>0</v>
      </c>
      <c r="BH242" s="193">
        <f t="shared" si="57"/>
        <v>0</v>
      </c>
      <c r="BI242" s="193">
        <f t="shared" si="58"/>
        <v>0</v>
      </c>
      <c r="BJ242" s="18" t="s">
        <v>81</v>
      </c>
      <c r="BK242" s="193">
        <f t="shared" si="59"/>
        <v>0</v>
      </c>
      <c r="BL242" s="18" t="s">
        <v>179</v>
      </c>
      <c r="BM242" s="192" t="s">
        <v>5622</v>
      </c>
    </row>
    <row r="243" spans="1:65" s="2" customFormat="1" ht="16.5" customHeight="1">
      <c r="A243" s="35"/>
      <c r="B243" s="36"/>
      <c r="C243" s="180" t="s">
        <v>73</v>
      </c>
      <c r="D243" s="180" t="s">
        <v>175</v>
      </c>
      <c r="E243" s="181" t="s">
        <v>5623</v>
      </c>
      <c r="F243" s="182" t="s">
        <v>5624</v>
      </c>
      <c r="G243" s="183" t="s">
        <v>3878</v>
      </c>
      <c r="H243" s="184">
        <v>2</v>
      </c>
      <c r="I243" s="185"/>
      <c r="J243" s="186">
        <f t="shared" si="50"/>
        <v>0</v>
      </c>
      <c r="K243" s="187"/>
      <c r="L243" s="40"/>
      <c r="M243" s="188" t="s">
        <v>1</v>
      </c>
      <c r="N243" s="189" t="s">
        <v>38</v>
      </c>
      <c r="O243" s="72"/>
      <c r="P243" s="190">
        <f t="shared" si="51"/>
        <v>0</v>
      </c>
      <c r="Q243" s="190">
        <v>0</v>
      </c>
      <c r="R243" s="190">
        <f t="shared" si="52"/>
        <v>0</v>
      </c>
      <c r="S243" s="190">
        <v>0</v>
      </c>
      <c r="T243" s="191">
        <f t="shared" si="5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2" t="s">
        <v>179</v>
      </c>
      <c r="AT243" s="192" t="s">
        <v>175</v>
      </c>
      <c r="AU243" s="192" t="s">
        <v>81</v>
      </c>
      <c r="AY243" s="18" t="s">
        <v>174</v>
      </c>
      <c r="BE243" s="193">
        <f t="shared" si="54"/>
        <v>0</v>
      </c>
      <c r="BF243" s="193">
        <f t="shared" si="55"/>
        <v>0</v>
      </c>
      <c r="BG243" s="193">
        <f t="shared" si="56"/>
        <v>0</v>
      </c>
      <c r="BH243" s="193">
        <f t="shared" si="57"/>
        <v>0</v>
      </c>
      <c r="BI243" s="193">
        <f t="shared" si="58"/>
        <v>0</v>
      </c>
      <c r="BJ243" s="18" t="s">
        <v>81</v>
      </c>
      <c r="BK243" s="193">
        <f t="shared" si="59"/>
        <v>0</v>
      </c>
      <c r="BL243" s="18" t="s">
        <v>179</v>
      </c>
      <c r="BM243" s="192" t="s">
        <v>5625</v>
      </c>
    </row>
    <row r="244" spans="1:65" s="2" customFormat="1" ht="16.5" customHeight="1">
      <c r="A244" s="35"/>
      <c r="B244" s="36"/>
      <c r="C244" s="180" t="s">
        <v>73</v>
      </c>
      <c r="D244" s="180" t="s">
        <v>175</v>
      </c>
      <c r="E244" s="181" t="s">
        <v>5626</v>
      </c>
      <c r="F244" s="182" t="s">
        <v>5627</v>
      </c>
      <c r="G244" s="183" t="s">
        <v>3878</v>
      </c>
      <c r="H244" s="184">
        <v>4</v>
      </c>
      <c r="I244" s="185"/>
      <c r="J244" s="186">
        <f t="shared" si="50"/>
        <v>0</v>
      </c>
      <c r="K244" s="187"/>
      <c r="L244" s="40"/>
      <c r="M244" s="188" t="s">
        <v>1</v>
      </c>
      <c r="N244" s="189" t="s">
        <v>38</v>
      </c>
      <c r="O244" s="72"/>
      <c r="P244" s="190">
        <f t="shared" si="51"/>
        <v>0</v>
      </c>
      <c r="Q244" s="190">
        <v>0</v>
      </c>
      <c r="R244" s="190">
        <f t="shared" si="52"/>
        <v>0</v>
      </c>
      <c r="S244" s="190">
        <v>0</v>
      </c>
      <c r="T244" s="191">
        <f t="shared" si="5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2" t="s">
        <v>179</v>
      </c>
      <c r="AT244" s="192" t="s">
        <v>175</v>
      </c>
      <c r="AU244" s="192" t="s">
        <v>81</v>
      </c>
      <c r="AY244" s="18" t="s">
        <v>174</v>
      </c>
      <c r="BE244" s="193">
        <f t="shared" si="54"/>
        <v>0</v>
      </c>
      <c r="BF244" s="193">
        <f t="shared" si="55"/>
        <v>0</v>
      </c>
      <c r="BG244" s="193">
        <f t="shared" si="56"/>
        <v>0</v>
      </c>
      <c r="BH244" s="193">
        <f t="shared" si="57"/>
        <v>0</v>
      </c>
      <c r="BI244" s="193">
        <f t="shared" si="58"/>
        <v>0</v>
      </c>
      <c r="BJ244" s="18" t="s">
        <v>81</v>
      </c>
      <c r="BK244" s="193">
        <f t="shared" si="59"/>
        <v>0</v>
      </c>
      <c r="BL244" s="18" t="s">
        <v>179</v>
      </c>
      <c r="BM244" s="192" t="s">
        <v>5628</v>
      </c>
    </row>
    <row r="245" spans="1:65" s="2" customFormat="1" ht="16.5" customHeight="1">
      <c r="A245" s="35"/>
      <c r="B245" s="36"/>
      <c r="C245" s="180" t="s">
        <v>73</v>
      </c>
      <c r="D245" s="180" t="s">
        <v>175</v>
      </c>
      <c r="E245" s="181" t="s">
        <v>5629</v>
      </c>
      <c r="F245" s="182" t="s">
        <v>5630</v>
      </c>
      <c r="G245" s="183" t="s">
        <v>3878</v>
      </c>
      <c r="H245" s="184">
        <v>4</v>
      </c>
      <c r="I245" s="185"/>
      <c r="J245" s="186">
        <f t="shared" si="50"/>
        <v>0</v>
      </c>
      <c r="K245" s="187"/>
      <c r="L245" s="40"/>
      <c r="M245" s="188" t="s">
        <v>1</v>
      </c>
      <c r="N245" s="189" t="s">
        <v>38</v>
      </c>
      <c r="O245" s="72"/>
      <c r="P245" s="190">
        <f t="shared" si="51"/>
        <v>0</v>
      </c>
      <c r="Q245" s="190">
        <v>0</v>
      </c>
      <c r="R245" s="190">
        <f t="shared" si="52"/>
        <v>0</v>
      </c>
      <c r="S245" s="190">
        <v>0</v>
      </c>
      <c r="T245" s="191">
        <f t="shared" si="5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2" t="s">
        <v>179</v>
      </c>
      <c r="AT245" s="192" t="s">
        <v>175</v>
      </c>
      <c r="AU245" s="192" t="s">
        <v>81</v>
      </c>
      <c r="AY245" s="18" t="s">
        <v>174</v>
      </c>
      <c r="BE245" s="193">
        <f t="shared" si="54"/>
        <v>0</v>
      </c>
      <c r="BF245" s="193">
        <f t="shared" si="55"/>
        <v>0</v>
      </c>
      <c r="BG245" s="193">
        <f t="shared" si="56"/>
        <v>0</v>
      </c>
      <c r="BH245" s="193">
        <f t="shared" si="57"/>
        <v>0</v>
      </c>
      <c r="BI245" s="193">
        <f t="shared" si="58"/>
        <v>0</v>
      </c>
      <c r="BJ245" s="18" t="s">
        <v>81</v>
      </c>
      <c r="BK245" s="193">
        <f t="shared" si="59"/>
        <v>0</v>
      </c>
      <c r="BL245" s="18" t="s">
        <v>179</v>
      </c>
      <c r="BM245" s="192" t="s">
        <v>5631</v>
      </c>
    </row>
    <row r="246" spans="1:65" s="2" customFormat="1" ht="16.5" customHeight="1">
      <c r="A246" s="35"/>
      <c r="B246" s="36"/>
      <c r="C246" s="180" t="s">
        <v>73</v>
      </c>
      <c r="D246" s="180" t="s">
        <v>175</v>
      </c>
      <c r="E246" s="181" t="s">
        <v>5632</v>
      </c>
      <c r="F246" s="182" t="s">
        <v>5633</v>
      </c>
      <c r="G246" s="183" t="s">
        <v>3878</v>
      </c>
      <c r="H246" s="184">
        <v>10</v>
      </c>
      <c r="I246" s="185"/>
      <c r="J246" s="186">
        <f t="shared" si="50"/>
        <v>0</v>
      </c>
      <c r="K246" s="187"/>
      <c r="L246" s="40"/>
      <c r="M246" s="188" t="s">
        <v>1</v>
      </c>
      <c r="N246" s="189" t="s">
        <v>38</v>
      </c>
      <c r="O246" s="72"/>
      <c r="P246" s="190">
        <f t="shared" si="51"/>
        <v>0</v>
      </c>
      <c r="Q246" s="190">
        <v>0</v>
      </c>
      <c r="R246" s="190">
        <f t="shared" si="52"/>
        <v>0</v>
      </c>
      <c r="S246" s="190">
        <v>0</v>
      </c>
      <c r="T246" s="191">
        <f t="shared" si="5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2" t="s">
        <v>179</v>
      </c>
      <c r="AT246" s="192" t="s">
        <v>175</v>
      </c>
      <c r="AU246" s="192" t="s">
        <v>81</v>
      </c>
      <c r="AY246" s="18" t="s">
        <v>174</v>
      </c>
      <c r="BE246" s="193">
        <f t="shared" si="54"/>
        <v>0</v>
      </c>
      <c r="BF246" s="193">
        <f t="shared" si="55"/>
        <v>0</v>
      </c>
      <c r="BG246" s="193">
        <f t="shared" si="56"/>
        <v>0</v>
      </c>
      <c r="BH246" s="193">
        <f t="shared" si="57"/>
        <v>0</v>
      </c>
      <c r="BI246" s="193">
        <f t="shared" si="58"/>
        <v>0</v>
      </c>
      <c r="BJ246" s="18" t="s">
        <v>81</v>
      </c>
      <c r="BK246" s="193">
        <f t="shared" si="59"/>
        <v>0</v>
      </c>
      <c r="BL246" s="18" t="s">
        <v>179</v>
      </c>
      <c r="BM246" s="192" t="s">
        <v>5634</v>
      </c>
    </row>
    <row r="247" spans="1:65" s="2" customFormat="1" ht="16.5" customHeight="1">
      <c r="A247" s="35"/>
      <c r="B247" s="36"/>
      <c r="C247" s="180" t="s">
        <v>73</v>
      </c>
      <c r="D247" s="180" t="s">
        <v>175</v>
      </c>
      <c r="E247" s="181" t="s">
        <v>5635</v>
      </c>
      <c r="F247" s="182" t="s">
        <v>5636</v>
      </c>
      <c r="G247" s="183" t="s">
        <v>964</v>
      </c>
      <c r="H247" s="184">
        <v>4</v>
      </c>
      <c r="I247" s="185"/>
      <c r="J247" s="186">
        <f t="shared" si="50"/>
        <v>0</v>
      </c>
      <c r="K247" s="187"/>
      <c r="L247" s="40"/>
      <c r="M247" s="188" t="s">
        <v>1</v>
      </c>
      <c r="N247" s="189" t="s">
        <v>38</v>
      </c>
      <c r="O247" s="72"/>
      <c r="P247" s="190">
        <f t="shared" si="51"/>
        <v>0</v>
      </c>
      <c r="Q247" s="190">
        <v>0</v>
      </c>
      <c r="R247" s="190">
        <f t="shared" si="52"/>
        <v>0</v>
      </c>
      <c r="S247" s="190">
        <v>0</v>
      </c>
      <c r="T247" s="191">
        <f t="shared" si="5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2" t="s">
        <v>179</v>
      </c>
      <c r="AT247" s="192" t="s">
        <v>175</v>
      </c>
      <c r="AU247" s="192" t="s">
        <v>81</v>
      </c>
      <c r="AY247" s="18" t="s">
        <v>174</v>
      </c>
      <c r="BE247" s="193">
        <f t="shared" si="54"/>
        <v>0</v>
      </c>
      <c r="BF247" s="193">
        <f t="shared" si="55"/>
        <v>0</v>
      </c>
      <c r="BG247" s="193">
        <f t="shared" si="56"/>
        <v>0</v>
      </c>
      <c r="BH247" s="193">
        <f t="shared" si="57"/>
        <v>0</v>
      </c>
      <c r="BI247" s="193">
        <f t="shared" si="58"/>
        <v>0</v>
      </c>
      <c r="BJ247" s="18" t="s">
        <v>81</v>
      </c>
      <c r="BK247" s="193">
        <f t="shared" si="59"/>
        <v>0</v>
      </c>
      <c r="BL247" s="18" t="s">
        <v>179</v>
      </c>
      <c r="BM247" s="192" t="s">
        <v>5637</v>
      </c>
    </row>
    <row r="248" spans="1:65" s="2" customFormat="1" ht="16.5" customHeight="1">
      <c r="A248" s="35"/>
      <c r="B248" s="36"/>
      <c r="C248" s="180" t="s">
        <v>73</v>
      </c>
      <c r="D248" s="180" t="s">
        <v>175</v>
      </c>
      <c r="E248" s="181" t="s">
        <v>5638</v>
      </c>
      <c r="F248" s="182" t="s">
        <v>5639</v>
      </c>
      <c r="G248" s="183" t="s">
        <v>3878</v>
      </c>
      <c r="H248" s="184">
        <v>12</v>
      </c>
      <c r="I248" s="185"/>
      <c r="J248" s="186">
        <f t="shared" si="50"/>
        <v>0</v>
      </c>
      <c r="K248" s="187"/>
      <c r="L248" s="40"/>
      <c r="M248" s="188" t="s">
        <v>1</v>
      </c>
      <c r="N248" s="189" t="s">
        <v>38</v>
      </c>
      <c r="O248" s="72"/>
      <c r="P248" s="190">
        <f t="shared" si="51"/>
        <v>0</v>
      </c>
      <c r="Q248" s="190">
        <v>0</v>
      </c>
      <c r="R248" s="190">
        <f t="shared" si="52"/>
        <v>0</v>
      </c>
      <c r="S248" s="190">
        <v>0</v>
      </c>
      <c r="T248" s="191">
        <f t="shared" si="5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2" t="s">
        <v>179</v>
      </c>
      <c r="AT248" s="192" t="s">
        <v>175</v>
      </c>
      <c r="AU248" s="192" t="s">
        <v>81</v>
      </c>
      <c r="AY248" s="18" t="s">
        <v>174</v>
      </c>
      <c r="BE248" s="193">
        <f t="shared" si="54"/>
        <v>0</v>
      </c>
      <c r="BF248" s="193">
        <f t="shared" si="55"/>
        <v>0</v>
      </c>
      <c r="BG248" s="193">
        <f t="shared" si="56"/>
        <v>0</v>
      </c>
      <c r="BH248" s="193">
        <f t="shared" si="57"/>
        <v>0</v>
      </c>
      <c r="BI248" s="193">
        <f t="shared" si="58"/>
        <v>0</v>
      </c>
      <c r="BJ248" s="18" t="s">
        <v>81</v>
      </c>
      <c r="BK248" s="193">
        <f t="shared" si="59"/>
        <v>0</v>
      </c>
      <c r="BL248" s="18" t="s">
        <v>179</v>
      </c>
      <c r="BM248" s="192" t="s">
        <v>5640</v>
      </c>
    </row>
    <row r="249" spans="1:65" s="2" customFormat="1" ht="16.5" customHeight="1">
      <c r="A249" s="35"/>
      <c r="B249" s="36"/>
      <c r="C249" s="180" t="s">
        <v>73</v>
      </c>
      <c r="D249" s="180" t="s">
        <v>175</v>
      </c>
      <c r="E249" s="181" t="s">
        <v>5641</v>
      </c>
      <c r="F249" s="182" t="s">
        <v>5642</v>
      </c>
      <c r="G249" s="183" t="s">
        <v>3878</v>
      </c>
      <c r="H249" s="184">
        <v>4</v>
      </c>
      <c r="I249" s="185"/>
      <c r="J249" s="186">
        <f t="shared" si="50"/>
        <v>0</v>
      </c>
      <c r="K249" s="187"/>
      <c r="L249" s="40"/>
      <c r="M249" s="188" t="s">
        <v>1</v>
      </c>
      <c r="N249" s="189" t="s">
        <v>38</v>
      </c>
      <c r="O249" s="72"/>
      <c r="P249" s="190">
        <f t="shared" si="51"/>
        <v>0</v>
      </c>
      <c r="Q249" s="190">
        <v>0</v>
      </c>
      <c r="R249" s="190">
        <f t="shared" si="52"/>
        <v>0</v>
      </c>
      <c r="S249" s="190">
        <v>0</v>
      </c>
      <c r="T249" s="191">
        <f t="shared" si="5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2" t="s">
        <v>179</v>
      </c>
      <c r="AT249" s="192" t="s">
        <v>175</v>
      </c>
      <c r="AU249" s="192" t="s">
        <v>81</v>
      </c>
      <c r="AY249" s="18" t="s">
        <v>174</v>
      </c>
      <c r="BE249" s="193">
        <f t="shared" si="54"/>
        <v>0</v>
      </c>
      <c r="BF249" s="193">
        <f t="shared" si="55"/>
        <v>0</v>
      </c>
      <c r="BG249" s="193">
        <f t="shared" si="56"/>
        <v>0</v>
      </c>
      <c r="BH249" s="193">
        <f t="shared" si="57"/>
        <v>0</v>
      </c>
      <c r="BI249" s="193">
        <f t="shared" si="58"/>
        <v>0</v>
      </c>
      <c r="BJ249" s="18" t="s">
        <v>81</v>
      </c>
      <c r="BK249" s="193">
        <f t="shared" si="59"/>
        <v>0</v>
      </c>
      <c r="BL249" s="18" t="s">
        <v>179</v>
      </c>
      <c r="BM249" s="192" t="s">
        <v>5643</v>
      </c>
    </row>
    <row r="250" spans="1:65" s="2" customFormat="1" ht="16.5" customHeight="1">
      <c r="A250" s="35"/>
      <c r="B250" s="36"/>
      <c r="C250" s="180" t="s">
        <v>73</v>
      </c>
      <c r="D250" s="180" t="s">
        <v>175</v>
      </c>
      <c r="E250" s="181" t="s">
        <v>5644</v>
      </c>
      <c r="F250" s="182" t="s">
        <v>5645</v>
      </c>
      <c r="G250" s="183" t="s">
        <v>3878</v>
      </c>
      <c r="H250" s="184">
        <v>4</v>
      </c>
      <c r="I250" s="185"/>
      <c r="J250" s="186">
        <f t="shared" si="50"/>
        <v>0</v>
      </c>
      <c r="K250" s="187"/>
      <c r="L250" s="40"/>
      <c r="M250" s="188" t="s">
        <v>1</v>
      </c>
      <c r="N250" s="189" t="s">
        <v>38</v>
      </c>
      <c r="O250" s="72"/>
      <c r="P250" s="190">
        <f t="shared" si="51"/>
        <v>0</v>
      </c>
      <c r="Q250" s="190">
        <v>0</v>
      </c>
      <c r="R250" s="190">
        <f t="shared" si="52"/>
        <v>0</v>
      </c>
      <c r="S250" s="190">
        <v>0</v>
      </c>
      <c r="T250" s="191">
        <f t="shared" si="5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2" t="s">
        <v>179</v>
      </c>
      <c r="AT250" s="192" t="s">
        <v>175</v>
      </c>
      <c r="AU250" s="192" t="s">
        <v>81</v>
      </c>
      <c r="AY250" s="18" t="s">
        <v>174</v>
      </c>
      <c r="BE250" s="193">
        <f t="shared" si="54"/>
        <v>0</v>
      </c>
      <c r="BF250" s="193">
        <f t="shared" si="55"/>
        <v>0</v>
      </c>
      <c r="BG250" s="193">
        <f t="shared" si="56"/>
        <v>0</v>
      </c>
      <c r="BH250" s="193">
        <f t="shared" si="57"/>
        <v>0</v>
      </c>
      <c r="BI250" s="193">
        <f t="shared" si="58"/>
        <v>0</v>
      </c>
      <c r="BJ250" s="18" t="s">
        <v>81</v>
      </c>
      <c r="BK250" s="193">
        <f t="shared" si="59"/>
        <v>0</v>
      </c>
      <c r="BL250" s="18" t="s">
        <v>179</v>
      </c>
      <c r="BM250" s="192" t="s">
        <v>5646</v>
      </c>
    </row>
    <row r="251" spans="1:65" s="2" customFormat="1" ht="16.5" customHeight="1">
      <c r="A251" s="35"/>
      <c r="B251" s="36"/>
      <c r="C251" s="180" t="s">
        <v>73</v>
      </c>
      <c r="D251" s="180" t="s">
        <v>175</v>
      </c>
      <c r="E251" s="181" t="s">
        <v>5647</v>
      </c>
      <c r="F251" s="182" t="s">
        <v>5648</v>
      </c>
      <c r="G251" s="183" t="s">
        <v>444</v>
      </c>
      <c r="H251" s="184">
        <v>32</v>
      </c>
      <c r="I251" s="185"/>
      <c r="J251" s="186">
        <f t="shared" si="50"/>
        <v>0</v>
      </c>
      <c r="K251" s="187"/>
      <c r="L251" s="40"/>
      <c r="M251" s="188" t="s">
        <v>1</v>
      </c>
      <c r="N251" s="189" t="s">
        <v>38</v>
      </c>
      <c r="O251" s="72"/>
      <c r="P251" s="190">
        <f t="shared" si="51"/>
        <v>0</v>
      </c>
      <c r="Q251" s="190">
        <v>0</v>
      </c>
      <c r="R251" s="190">
        <f t="shared" si="52"/>
        <v>0</v>
      </c>
      <c r="S251" s="190">
        <v>0</v>
      </c>
      <c r="T251" s="191">
        <f t="shared" si="5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2" t="s">
        <v>179</v>
      </c>
      <c r="AT251" s="192" t="s">
        <v>175</v>
      </c>
      <c r="AU251" s="192" t="s">
        <v>81</v>
      </c>
      <c r="AY251" s="18" t="s">
        <v>174</v>
      </c>
      <c r="BE251" s="193">
        <f t="shared" si="54"/>
        <v>0</v>
      </c>
      <c r="BF251" s="193">
        <f t="shared" si="55"/>
        <v>0</v>
      </c>
      <c r="BG251" s="193">
        <f t="shared" si="56"/>
        <v>0</v>
      </c>
      <c r="BH251" s="193">
        <f t="shared" si="57"/>
        <v>0</v>
      </c>
      <c r="BI251" s="193">
        <f t="shared" si="58"/>
        <v>0</v>
      </c>
      <c r="BJ251" s="18" t="s">
        <v>81</v>
      </c>
      <c r="BK251" s="193">
        <f t="shared" si="59"/>
        <v>0</v>
      </c>
      <c r="BL251" s="18" t="s">
        <v>179</v>
      </c>
      <c r="BM251" s="192" t="s">
        <v>5649</v>
      </c>
    </row>
    <row r="252" spans="1:65" s="2" customFormat="1" ht="21.75" customHeight="1">
      <c r="A252" s="35"/>
      <c r="B252" s="36"/>
      <c r="C252" s="180" t="s">
        <v>73</v>
      </c>
      <c r="D252" s="180" t="s">
        <v>175</v>
      </c>
      <c r="E252" s="181" t="s">
        <v>5650</v>
      </c>
      <c r="F252" s="182" t="s">
        <v>5651</v>
      </c>
      <c r="G252" s="183" t="s">
        <v>3878</v>
      </c>
      <c r="H252" s="184">
        <v>4</v>
      </c>
      <c r="I252" s="185"/>
      <c r="J252" s="186">
        <f t="shared" si="50"/>
        <v>0</v>
      </c>
      <c r="K252" s="187"/>
      <c r="L252" s="40"/>
      <c r="M252" s="188" t="s">
        <v>1</v>
      </c>
      <c r="N252" s="189" t="s">
        <v>38</v>
      </c>
      <c r="O252" s="72"/>
      <c r="P252" s="190">
        <f t="shared" si="51"/>
        <v>0</v>
      </c>
      <c r="Q252" s="190">
        <v>0</v>
      </c>
      <c r="R252" s="190">
        <f t="shared" si="52"/>
        <v>0</v>
      </c>
      <c r="S252" s="190">
        <v>0</v>
      </c>
      <c r="T252" s="191">
        <f t="shared" si="5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2" t="s">
        <v>179</v>
      </c>
      <c r="AT252" s="192" t="s">
        <v>175</v>
      </c>
      <c r="AU252" s="192" t="s">
        <v>81</v>
      </c>
      <c r="AY252" s="18" t="s">
        <v>174</v>
      </c>
      <c r="BE252" s="193">
        <f t="shared" si="54"/>
        <v>0</v>
      </c>
      <c r="BF252" s="193">
        <f t="shared" si="55"/>
        <v>0</v>
      </c>
      <c r="BG252" s="193">
        <f t="shared" si="56"/>
        <v>0</v>
      </c>
      <c r="BH252" s="193">
        <f t="shared" si="57"/>
        <v>0</v>
      </c>
      <c r="BI252" s="193">
        <f t="shared" si="58"/>
        <v>0</v>
      </c>
      <c r="BJ252" s="18" t="s">
        <v>81</v>
      </c>
      <c r="BK252" s="193">
        <f t="shared" si="59"/>
        <v>0</v>
      </c>
      <c r="BL252" s="18" t="s">
        <v>179</v>
      </c>
      <c r="BM252" s="192" t="s">
        <v>5652</v>
      </c>
    </row>
    <row r="253" spans="1:65" s="2" customFormat="1" ht="16.5" customHeight="1">
      <c r="A253" s="35"/>
      <c r="B253" s="36"/>
      <c r="C253" s="180" t="s">
        <v>73</v>
      </c>
      <c r="D253" s="180" t="s">
        <v>175</v>
      </c>
      <c r="E253" s="181" t="s">
        <v>5653</v>
      </c>
      <c r="F253" s="182" t="s">
        <v>5654</v>
      </c>
      <c r="G253" s="183" t="s">
        <v>3878</v>
      </c>
      <c r="H253" s="184">
        <v>1</v>
      </c>
      <c r="I253" s="185"/>
      <c r="J253" s="186">
        <f t="shared" si="50"/>
        <v>0</v>
      </c>
      <c r="K253" s="187"/>
      <c r="L253" s="40"/>
      <c r="M253" s="188" t="s">
        <v>1</v>
      </c>
      <c r="N253" s="189" t="s">
        <v>38</v>
      </c>
      <c r="O253" s="72"/>
      <c r="P253" s="190">
        <f t="shared" si="51"/>
        <v>0</v>
      </c>
      <c r="Q253" s="190">
        <v>0</v>
      </c>
      <c r="R253" s="190">
        <f t="shared" si="52"/>
        <v>0</v>
      </c>
      <c r="S253" s="190">
        <v>0</v>
      </c>
      <c r="T253" s="191">
        <f t="shared" si="5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2" t="s">
        <v>179</v>
      </c>
      <c r="AT253" s="192" t="s">
        <v>175</v>
      </c>
      <c r="AU253" s="192" t="s">
        <v>81</v>
      </c>
      <c r="AY253" s="18" t="s">
        <v>174</v>
      </c>
      <c r="BE253" s="193">
        <f t="shared" si="54"/>
        <v>0</v>
      </c>
      <c r="BF253" s="193">
        <f t="shared" si="55"/>
        <v>0</v>
      </c>
      <c r="BG253" s="193">
        <f t="shared" si="56"/>
        <v>0</v>
      </c>
      <c r="BH253" s="193">
        <f t="shared" si="57"/>
        <v>0</v>
      </c>
      <c r="BI253" s="193">
        <f t="shared" si="58"/>
        <v>0</v>
      </c>
      <c r="BJ253" s="18" t="s">
        <v>81</v>
      </c>
      <c r="BK253" s="193">
        <f t="shared" si="59"/>
        <v>0</v>
      </c>
      <c r="BL253" s="18" t="s">
        <v>179</v>
      </c>
      <c r="BM253" s="192" t="s">
        <v>5655</v>
      </c>
    </row>
    <row r="254" spans="1:65" s="2" customFormat="1" ht="16.5" customHeight="1">
      <c r="A254" s="35"/>
      <c r="B254" s="36"/>
      <c r="C254" s="180" t="s">
        <v>73</v>
      </c>
      <c r="D254" s="180" t="s">
        <v>175</v>
      </c>
      <c r="E254" s="181" t="s">
        <v>5656</v>
      </c>
      <c r="F254" s="182" t="s">
        <v>5657</v>
      </c>
      <c r="G254" s="183" t="s">
        <v>4585</v>
      </c>
      <c r="H254" s="184">
        <v>4</v>
      </c>
      <c r="I254" s="185"/>
      <c r="J254" s="186">
        <f t="shared" si="50"/>
        <v>0</v>
      </c>
      <c r="K254" s="187"/>
      <c r="L254" s="40"/>
      <c r="M254" s="188" t="s">
        <v>1</v>
      </c>
      <c r="N254" s="189" t="s">
        <v>38</v>
      </c>
      <c r="O254" s="72"/>
      <c r="P254" s="190">
        <f t="shared" si="51"/>
        <v>0</v>
      </c>
      <c r="Q254" s="190">
        <v>0</v>
      </c>
      <c r="R254" s="190">
        <f t="shared" si="52"/>
        <v>0</v>
      </c>
      <c r="S254" s="190">
        <v>0</v>
      </c>
      <c r="T254" s="191">
        <f t="shared" si="5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2" t="s">
        <v>179</v>
      </c>
      <c r="AT254" s="192" t="s">
        <v>175</v>
      </c>
      <c r="AU254" s="192" t="s">
        <v>81</v>
      </c>
      <c r="AY254" s="18" t="s">
        <v>174</v>
      </c>
      <c r="BE254" s="193">
        <f t="shared" si="54"/>
        <v>0</v>
      </c>
      <c r="BF254" s="193">
        <f t="shared" si="55"/>
        <v>0</v>
      </c>
      <c r="BG254" s="193">
        <f t="shared" si="56"/>
        <v>0</v>
      </c>
      <c r="BH254" s="193">
        <f t="shared" si="57"/>
        <v>0</v>
      </c>
      <c r="BI254" s="193">
        <f t="shared" si="58"/>
        <v>0</v>
      </c>
      <c r="BJ254" s="18" t="s">
        <v>81</v>
      </c>
      <c r="BK254" s="193">
        <f t="shared" si="59"/>
        <v>0</v>
      </c>
      <c r="BL254" s="18" t="s">
        <v>179</v>
      </c>
      <c r="BM254" s="192" t="s">
        <v>5658</v>
      </c>
    </row>
    <row r="255" spans="1:65" s="2" customFormat="1" ht="16.5" customHeight="1">
      <c r="A255" s="35"/>
      <c r="B255" s="36"/>
      <c r="C255" s="180" t="s">
        <v>73</v>
      </c>
      <c r="D255" s="180" t="s">
        <v>175</v>
      </c>
      <c r="E255" s="181" t="s">
        <v>5659</v>
      </c>
      <c r="F255" s="182" t="s">
        <v>5660</v>
      </c>
      <c r="G255" s="183" t="s">
        <v>3878</v>
      </c>
      <c r="H255" s="184">
        <v>1</v>
      </c>
      <c r="I255" s="185"/>
      <c r="J255" s="186">
        <f t="shared" si="50"/>
        <v>0</v>
      </c>
      <c r="K255" s="187"/>
      <c r="L255" s="40"/>
      <c r="M255" s="250" t="s">
        <v>1</v>
      </c>
      <c r="N255" s="251" t="s">
        <v>38</v>
      </c>
      <c r="O255" s="252"/>
      <c r="P255" s="253">
        <f t="shared" si="51"/>
        <v>0</v>
      </c>
      <c r="Q255" s="253">
        <v>0</v>
      </c>
      <c r="R255" s="253">
        <f t="shared" si="52"/>
        <v>0</v>
      </c>
      <c r="S255" s="253">
        <v>0</v>
      </c>
      <c r="T255" s="254">
        <f t="shared" si="5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2" t="s">
        <v>179</v>
      </c>
      <c r="AT255" s="192" t="s">
        <v>175</v>
      </c>
      <c r="AU255" s="192" t="s">
        <v>81</v>
      </c>
      <c r="AY255" s="18" t="s">
        <v>174</v>
      </c>
      <c r="BE255" s="193">
        <f t="shared" si="54"/>
        <v>0</v>
      </c>
      <c r="BF255" s="193">
        <f t="shared" si="55"/>
        <v>0</v>
      </c>
      <c r="BG255" s="193">
        <f t="shared" si="56"/>
        <v>0</v>
      </c>
      <c r="BH255" s="193">
        <f t="shared" si="57"/>
        <v>0</v>
      </c>
      <c r="BI255" s="193">
        <f t="shared" si="58"/>
        <v>0</v>
      </c>
      <c r="BJ255" s="18" t="s">
        <v>81</v>
      </c>
      <c r="BK255" s="193">
        <f t="shared" si="59"/>
        <v>0</v>
      </c>
      <c r="BL255" s="18" t="s">
        <v>179</v>
      </c>
      <c r="BM255" s="192" t="s">
        <v>5661</v>
      </c>
    </row>
    <row r="256" spans="1:65" s="2" customFormat="1" ht="7" customHeight="1">
      <c r="A256" s="35"/>
      <c r="B256" s="55"/>
      <c r="C256" s="56"/>
      <c r="D256" s="56"/>
      <c r="E256" s="56"/>
      <c r="F256" s="56"/>
      <c r="G256" s="56"/>
      <c r="H256" s="56"/>
      <c r="I256" s="56"/>
      <c r="J256" s="56"/>
      <c r="K256" s="56"/>
      <c r="L256" s="40"/>
      <c r="M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</row>
  </sheetData>
  <sheetProtection algorithmName="SHA-512" hashValue="K2BvT2VKSuByo9wMKQO9vA7irdwzDV4xZi1Ay1bunHwJoV0mIXp4EvXTfsDFcMbLxYxVx/Cc63koTV/NA4R1lQ==" saltValue="R9ujPNhE/3glpbE88v09DjN2nW9JFVT9ri21L9l7U7HUXF1OyOQww37dBdFWqled2DjjlTRGVa0rzJwFPZ6fug==" spinCount="100000" sheet="1" objects="1" scenarios="1" formatColumns="0" formatRows="0" autoFilter="0"/>
  <autoFilter ref="C122:K255" xr:uid="{00000000-0009-0000-0000-00000C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45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119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5662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ROUND(J116,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ROUND((SUM(BE116:BE144)),  2)</f>
        <v>0</v>
      </c>
      <c r="G33" s="35"/>
      <c r="H33" s="35"/>
      <c r="I33" s="125">
        <v>0.21</v>
      </c>
      <c r="J33" s="124">
        <f>ROUND(((SUM(BE116:BE144))*I33),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ROUND((SUM(BF116:BF144)),  2)</f>
        <v>0</v>
      </c>
      <c r="G34" s="35"/>
      <c r="H34" s="35"/>
      <c r="I34" s="125">
        <v>0.15</v>
      </c>
      <c r="J34" s="124">
        <f>ROUND(((SUM(BF116:BF144))*I34),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ROUND((SUM(BG116:BG144)),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ROUND((SUM(BH116:BH144)),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ROUND((SUM(BI116:BI144)),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D.1.4.7 CCTV - Slaboproud - CCTV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J116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2" customFormat="1" ht="21.7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31" s="2" customFormat="1" ht="7" customHeight="1">
      <c r="A98" s="35"/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pans="1:31" s="2" customFormat="1" ht="7" customHeight="1">
      <c r="A102" s="35"/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25" customHeight="1">
      <c r="A103" s="35"/>
      <c r="B103" s="36"/>
      <c r="C103" s="24" t="s">
        <v>159</v>
      </c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7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12" customHeight="1">
      <c r="A105" s="35"/>
      <c r="B105" s="36"/>
      <c r="C105" s="30" t="s">
        <v>16</v>
      </c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6.5" customHeight="1">
      <c r="A106" s="35"/>
      <c r="B106" s="36"/>
      <c r="C106" s="37"/>
      <c r="D106" s="37"/>
      <c r="E106" s="311" t="str">
        <f>E7</f>
        <v>Rekonstrukce a přístavba MŠ Blučina</v>
      </c>
      <c r="F106" s="312"/>
      <c r="G106" s="312"/>
      <c r="H106" s="312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267" t="str">
        <f>E9</f>
        <v>D.1.4.7 CCTV - Slaboproud - CCTV</v>
      </c>
      <c r="F108" s="313"/>
      <c r="G108" s="313"/>
      <c r="H108" s="313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20</v>
      </c>
      <c r="D110" s="37"/>
      <c r="E110" s="37"/>
      <c r="F110" s="28" t="str">
        <f>F12</f>
        <v xml:space="preserve"> </v>
      </c>
      <c r="G110" s="37"/>
      <c r="H110" s="37"/>
      <c r="I110" s="30" t="s">
        <v>22</v>
      </c>
      <c r="J110" s="67" t="str">
        <f>IF(J12="","",J12)</f>
        <v>26. 5. 2021</v>
      </c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5.25" customHeight="1">
      <c r="A112" s="35"/>
      <c r="B112" s="36"/>
      <c r="C112" s="30" t="s">
        <v>24</v>
      </c>
      <c r="D112" s="37"/>
      <c r="E112" s="37"/>
      <c r="F112" s="28" t="str">
        <f>E15</f>
        <v xml:space="preserve"> </v>
      </c>
      <c r="G112" s="37"/>
      <c r="H112" s="37"/>
      <c r="I112" s="30" t="s">
        <v>29</v>
      </c>
      <c r="J112" s="33" t="str">
        <f>E21</f>
        <v xml:space="preserve"> </v>
      </c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25" customHeight="1">
      <c r="A113" s="35"/>
      <c r="B113" s="36"/>
      <c r="C113" s="30" t="s">
        <v>27</v>
      </c>
      <c r="D113" s="37"/>
      <c r="E113" s="37"/>
      <c r="F113" s="28" t="str">
        <f>IF(E18="","",E18)</f>
        <v>Vyplň údaj</v>
      </c>
      <c r="G113" s="37"/>
      <c r="H113" s="37"/>
      <c r="I113" s="30" t="s">
        <v>31</v>
      </c>
      <c r="J113" s="33" t="str">
        <f>E24</f>
        <v xml:space="preserve"> </v>
      </c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0.2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0" customFormat="1" ht="29.25" customHeight="1">
      <c r="A115" s="154"/>
      <c r="B115" s="155"/>
      <c r="C115" s="156" t="s">
        <v>160</v>
      </c>
      <c r="D115" s="157" t="s">
        <v>58</v>
      </c>
      <c r="E115" s="157" t="s">
        <v>54</v>
      </c>
      <c r="F115" s="157" t="s">
        <v>55</v>
      </c>
      <c r="G115" s="157" t="s">
        <v>161</v>
      </c>
      <c r="H115" s="157" t="s">
        <v>162</v>
      </c>
      <c r="I115" s="157" t="s">
        <v>163</v>
      </c>
      <c r="J115" s="158" t="s">
        <v>134</v>
      </c>
      <c r="K115" s="159" t="s">
        <v>164</v>
      </c>
      <c r="L115" s="160"/>
      <c r="M115" s="76" t="s">
        <v>1</v>
      </c>
      <c r="N115" s="77" t="s">
        <v>37</v>
      </c>
      <c r="O115" s="77" t="s">
        <v>165</v>
      </c>
      <c r="P115" s="77" t="s">
        <v>166</v>
      </c>
      <c r="Q115" s="77" t="s">
        <v>167</v>
      </c>
      <c r="R115" s="77" t="s">
        <v>168</v>
      </c>
      <c r="S115" s="77" t="s">
        <v>169</v>
      </c>
      <c r="T115" s="78" t="s">
        <v>170</v>
      </c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</row>
    <row r="116" spans="1:65" s="2" customFormat="1" ht="22.75" customHeight="1">
      <c r="A116" s="35"/>
      <c r="B116" s="36"/>
      <c r="C116" s="83" t="s">
        <v>171</v>
      </c>
      <c r="D116" s="37"/>
      <c r="E116" s="37"/>
      <c r="F116" s="37"/>
      <c r="G116" s="37"/>
      <c r="H116" s="37"/>
      <c r="I116" s="37"/>
      <c r="J116" s="161">
        <f>BK116</f>
        <v>0</v>
      </c>
      <c r="K116" s="37"/>
      <c r="L116" s="40"/>
      <c r="M116" s="79"/>
      <c r="N116" s="162"/>
      <c r="O116" s="80"/>
      <c r="P116" s="163">
        <f>SUM(P117:P144)</f>
        <v>0</v>
      </c>
      <c r="Q116" s="80"/>
      <c r="R116" s="163">
        <f>SUM(R117:R144)</f>
        <v>0</v>
      </c>
      <c r="S116" s="80"/>
      <c r="T116" s="164">
        <f>SUM(T117:T144)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72</v>
      </c>
      <c r="AU116" s="18" t="s">
        <v>136</v>
      </c>
      <c r="BK116" s="165">
        <f>SUM(BK117:BK144)</f>
        <v>0</v>
      </c>
    </row>
    <row r="117" spans="1:65" s="2" customFormat="1" ht="55.5" customHeight="1">
      <c r="A117" s="35"/>
      <c r="B117" s="36"/>
      <c r="C117" s="180" t="s">
        <v>73</v>
      </c>
      <c r="D117" s="180" t="s">
        <v>175</v>
      </c>
      <c r="E117" s="181" t="s">
        <v>5663</v>
      </c>
      <c r="F117" s="182" t="s">
        <v>5664</v>
      </c>
      <c r="G117" s="183" t="s">
        <v>3878</v>
      </c>
      <c r="H117" s="184">
        <v>5</v>
      </c>
      <c r="I117" s="185"/>
      <c r="J117" s="186">
        <f t="shared" ref="J117:J144" si="0">ROUND(I117*H117,2)</f>
        <v>0</v>
      </c>
      <c r="K117" s="187"/>
      <c r="L117" s="40"/>
      <c r="M117" s="188" t="s">
        <v>1</v>
      </c>
      <c r="N117" s="189" t="s">
        <v>38</v>
      </c>
      <c r="O117" s="72"/>
      <c r="P117" s="190">
        <f t="shared" ref="P117:P144" si="1">O117*H117</f>
        <v>0</v>
      </c>
      <c r="Q117" s="190">
        <v>0</v>
      </c>
      <c r="R117" s="190">
        <f t="shared" ref="R117:R144" si="2">Q117*H117</f>
        <v>0</v>
      </c>
      <c r="S117" s="190">
        <v>0</v>
      </c>
      <c r="T117" s="191">
        <f t="shared" ref="T117:T144" si="3"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2" t="s">
        <v>179</v>
      </c>
      <c r="AT117" s="192" t="s">
        <v>175</v>
      </c>
      <c r="AU117" s="192" t="s">
        <v>73</v>
      </c>
      <c r="AY117" s="18" t="s">
        <v>174</v>
      </c>
      <c r="BE117" s="193">
        <f t="shared" ref="BE117:BE144" si="4">IF(N117="základní",J117,0)</f>
        <v>0</v>
      </c>
      <c r="BF117" s="193">
        <f t="shared" ref="BF117:BF144" si="5">IF(N117="snížená",J117,0)</f>
        <v>0</v>
      </c>
      <c r="BG117" s="193">
        <f t="shared" ref="BG117:BG144" si="6">IF(N117="zákl. přenesená",J117,0)</f>
        <v>0</v>
      </c>
      <c r="BH117" s="193">
        <f t="shared" ref="BH117:BH144" si="7">IF(N117="sníž. přenesená",J117,0)</f>
        <v>0</v>
      </c>
      <c r="BI117" s="193">
        <f t="shared" ref="BI117:BI144" si="8">IF(N117="nulová",J117,0)</f>
        <v>0</v>
      </c>
      <c r="BJ117" s="18" t="s">
        <v>81</v>
      </c>
      <c r="BK117" s="193">
        <f t="shared" ref="BK117:BK144" si="9">ROUND(I117*H117,2)</f>
        <v>0</v>
      </c>
      <c r="BL117" s="18" t="s">
        <v>179</v>
      </c>
      <c r="BM117" s="192" t="s">
        <v>5665</v>
      </c>
    </row>
    <row r="118" spans="1:65" s="2" customFormat="1" ht="66.75" customHeight="1">
      <c r="A118" s="35"/>
      <c r="B118" s="36"/>
      <c r="C118" s="180" t="s">
        <v>73</v>
      </c>
      <c r="D118" s="180" t="s">
        <v>175</v>
      </c>
      <c r="E118" s="181" t="s">
        <v>5666</v>
      </c>
      <c r="F118" s="182" t="s">
        <v>5667</v>
      </c>
      <c r="G118" s="183" t="s">
        <v>3878</v>
      </c>
      <c r="H118" s="184">
        <v>1</v>
      </c>
      <c r="I118" s="185"/>
      <c r="J118" s="186">
        <f t="shared" si="0"/>
        <v>0</v>
      </c>
      <c r="K118" s="187"/>
      <c r="L118" s="40"/>
      <c r="M118" s="188" t="s">
        <v>1</v>
      </c>
      <c r="N118" s="189" t="s">
        <v>38</v>
      </c>
      <c r="O118" s="72"/>
      <c r="P118" s="190">
        <f t="shared" si="1"/>
        <v>0</v>
      </c>
      <c r="Q118" s="190">
        <v>0</v>
      </c>
      <c r="R118" s="190">
        <f t="shared" si="2"/>
        <v>0</v>
      </c>
      <c r="S118" s="190">
        <v>0</v>
      </c>
      <c r="T118" s="191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2" t="s">
        <v>179</v>
      </c>
      <c r="AT118" s="192" t="s">
        <v>175</v>
      </c>
      <c r="AU118" s="192" t="s">
        <v>73</v>
      </c>
      <c r="AY118" s="18" t="s">
        <v>174</v>
      </c>
      <c r="BE118" s="193">
        <f t="shared" si="4"/>
        <v>0</v>
      </c>
      <c r="BF118" s="193">
        <f t="shared" si="5"/>
        <v>0</v>
      </c>
      <c r="BG118" s="193">
        <f t="shared" si="6"/>
        <v>0</v>
      </c>
      <c r="BH118" s="193">
        <f t="shared" si="7"/>
        <v>0</v>
      </c>
      <c r="BI118" s="193">
        <f t="shared" si="8"/>
        <v>0</v>
      </c>
      <c r="BJ118" s="18" t="s">
        <v>81</v>
      </c>
      <c r="BK118" s="193">
        <f t="shared" si="9"/>
        <v>0</v>
      </c>
      <c r="BL118" s="18" t="s">
        <v>179</v>
      </c>
      <c r="BM118" s="192" t="s">
        <v>5668</v>
      </c>
    </row>
    <row r="119" spans="1:65" s="2" customFormat="1" ht="24.25" customHeight="1">
      <c r="A119" s="35"/>
      <c r="B119" s="36"/>
      <c r="C119" s="180" t="s">
        <v>73</v>
      </c>
      <c r="D119" s="180" t="s">
        <v>175</v>
      </c>
      <c r="E119" s="181" t="s">
        <v>5669</v>
      </c>
      <c r="F119" s="182" t="s">
        <v>5670</v>
      </c>
      <c r="G119" s="183" t="s">
        <v>3878</v>
      </c>
      <c r="H119" s="184">
        <v>2</v>
      </c>
      <c r="I119" s="185"/>
      <c r="J119" s="186">
        <f t="shared" si="0"/>
        <v>0</v>
      </c>
      <c r="K119" s="187"/>
      <c r="L119" s="40"/>
      <c r="M119" s="188" t="s">
        <v>1</v>
      </c>
      <c r="N119" s="189" t="s">
        <v>38</v>
      </c>
      <c r="O119" s="72"/>
      <c r="P119" s="190">
        <f t="shared" si="1"/>
        <v>0</v>
      </c>
      <c r="Q119" s="190">
        <v>0</v>
      </c>
      <c r="R119" s="190">
        <f t="shared" si="2"/>
        <v>0</v>
      </c>
      <c r="S119" s="190">
        <v>0</v>
      </c>
      <c r="T119" s="191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2" t="s">
        <v>179</v>
      </c>
      <c r="AT119" s="192" t="s">
        <v>175</v>
      </c>
      <c r="AU119" s="192" t="s">
        <v>73</v>
      </c>
      <c r="AY119" s="18" t="s">
        <v>174</v>
      </c>
      <c r="BE119" s="193">
        <f t="shared" si="4"/>
        <v>0</v>
      </c>
      <c r="BF119" s="193">
        <f t="shared" si="5"/>
        <v>0</v>
      </c>
      <c r="BG119" s="193">
        <f t="shared" si="6"/>
        <v>0</v>
      </c>
      <c r="BH119" s="193">
        <f t="shared" si="7"/>
        <v>0</v>
      </c>
      <c r="BI119" s="193">
        <f t="shared" si="8"/>
        <v>0</v>
      </c>
      <c r="BJ119" s="18" t="s">
        <v>81</v>
      </c>
      <c r="BK119" s="193">
        <f t="shared" si="9"/>
        <v>0</v>
      </c>
      <c r="BL119" s="18" t="s">
        <v>179</v>
      </c>
      <c r="BM119" s="192" t="s">
        <v>5671</v>
      </c>
    </row>
    <row r="120" spans="1:65" s="2" customFormat="1" ht="44.25" customHeight="1">
      <c r="A120" s="35"/>
      <c r="B120" s="36"/>
      <c r="C120" s="180" t="s">
        <v>73</v>
      </c>
      <c r="D120" s="180" t="s">
        <v>175</v>
      </c>
      <c r="E120" s="181" t="s">
        <v>5672</v>
      </c>
      <c r="F120" s="182" t="s">
        <v>5673</v>
      </c>
      <c r="G120" s="183" t="s">
        <v>3878</v>
      </c>
      <c r="H120" s="184">
        <v>1</v>
      </c>
      <c r="I120" s="185"/>
      <c r="J120" s="186">
        <f t="shared" si="0"/>
        <v>0</v>
      </c>
      <c r="K120" s="187"/>
      <c r="L120" s="40"/>
      <c r="M120" s="188" t="s">
        <v>1</v>
      </c>
      <c r="N120" s="189" t="s">
        <v>38</v>
      </c>
      <c r="O120" s="72"/>
      <c r="P120" s="190">
        <f t="shared" si="1"/>
        <v>0</v>
      </c>
      <c r="Q120" s="190">
        <v>0</v>
      </c>
      <c r="R120" s="190">
        <f t="shared" si="2"/>
        <v>0</v>
      </c>
      <c r="S120" s="190">
        <v>0</v>
      </c>
      <c r="T120" s="191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2" t="s">
        <v>179</v>
      </c>
      <c r="AT120" s="192" t="s">
        <v>175</v>
      </c>
      <c r="AU120" s="192" t="s">
        <v>73</v>
      </c>
      <c r="AY120" s="18" t="s">
        <v>174</v>
      </c>
      <c r="BE120" s="193">
        <f t="shared" si="4"/>
        <v>0</v>
      </c>
      <c r="BF120" s="193">
        <f t="shared" si="5"/>
        <v>0</v>
      </c>
      <c r="BG120" s="193">
        <f t="shared" si="6"/>
        <v>0</v>
      </c>
      <c r="BH120" s="193">
        <f t="shared" si="7"/>
        <v>0</v>
      </c>
      <c r="BI120" s="193">
        <f t="shared" si="8"/>
        <v>0</v>
      </c>
      <c r="BJ120" s="18" t="s">
        <v>81</v>
      </c>
      <c r="BK120" s="193">
        <f t="shared" si="9"/>
        <v>0</v>
      </c>
      <c r="BL120" s="18" t="s">
        <v>179</v>
      </c>
      <c r="BM120" s="192" t="s">
        <v>5674</v>
      </c>
    </row>
    <row r="121" spans="1:65" s="2" customFormat="1" ht="37.75" customHeight="1">
      <c r="A121" s="35"/>
      <c r="B121" s="36"/>
      <c r="C121" s="180" t="s">
        <v>73</v>
      </c>
      <c r="D121" s="180" t="s">
        <v>175</v>
      </c>
      <c r="E121" s="181" t="s">
        <v>5675</v>
      </c>
      <c r="F121" s="182" t="s">
        <v>5676</v>
      </c>
      <c r="G121" s="183" t="s">
        <v>3878</v>
      </c>
      <c r="H121" s="184">
        <v>1</v>
      </c>
      <c r="I121" s="185"/>
      <c r="J121" s="186">
        <f t="shared" si="0"/>
        <v>0</v>
      </c>
      <c r="K121" s="187"/>
      <c r="L121" s="40"/>
      <c r="M121" s="188" t="s">
        <v>1</v>
      </c>
      <c r="N121" s="189" t="s">
        <v>38</v>
      </c>
      <c r="O121" s="72"/>
      <c r="P121" s="190">
        <f t="shared" si="1"/>
        <v>0</v>
      </c>
      <c r="Q121" s="190">
        <v>0</v>
      </c>
      <c r="R121" s="190">
        <f t="shared" si="2"/>
        <v>0</v>
      </c>
      <c r="S121" s="190">
        <v>0</v>
      </c>
      <c r="T121" s="191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2" t="s">
        <v>179</v>
      </c>
      <c r="AT121" s="192" t="s">
        <v>175</v>
      </c>
      <c r="AU121" s="192" t="s">
        <v>73</v>
      </c>
      <c r="AY121" s="18" t="s">
        <v>174</v>
      </c>
      <c r="BE121" s="193">
        <f t="shared" si="4"/>
        <v>0</v>
      </c>
      <c r="BF121" s="193">
        <f t="shared" si="5"/>
        <v>0</v>
      </c>
      <c r="BG121" s="193">
        <f t="shared" si="6"/>
        <v>0</v>
      </c>
      <c r="BH121" s="193">
        <f t="shared" si="7"/>
        <v>0</v>
      </c>
      <c r="BI121" s="193">
        <f t="shared" si="8"/>
        <v>0</v>
      </c>
      <c r="BJ121" s="18" t="s">
        <v>81</v>
      </c>
      <c r="BK121" s="193">
        <f t="shared" si="9"/>
        <v>0</v>
      </c>
      <c r="BL121" s="18" t="s">
        <v>179</v>
      </c>
      <c r="BM121" s="192" t="s">
        <v>5677</v>
      </c>
    </row>
    <row r="122" spans="1:65" s="2" customFormat="1" ht="24.25" customHeight="1">
      <c r="A122" s="35"/>
      <c r="B122" s="36"/>
      <c r="C122" s="180" t="s">
        <v>73</v>
      </c>
      <c r="D122" s="180" t="s">
        <v>175</v>
      </c>
      <c r="E122" s="181" t="s">
        <v>5678</v>
      </c>
      <c r="F122" s="182" t="s">
        <v>5679</v>
      </c>
      <c r="G122" s="183" t="s">
        <v>3878</v>
      </c>
      <c r="H122" s="184">
        <v>5</v>
      </c>
      <c r="I122" s="185"/>
      <c r="J122" s="186">
        <f t="shared" si="0"/>
        <v>0</v>
      </c>
      <c r="K122" s="187"/>
      <c r="L122" s="40"/>
      <c r="M122" s="188" t="s">
        <v>1</v>
      </c>
      <c r="N122" s="189" t="s">
        <v>38</v>
      </c>
      <c r="O122" s="72"/>
      <c r="P122" s="190">
        <f t="shared" si="1"/>
        <v>0</v>
      </c>
      <c r="Q122" s="190">
        <v>0</v>
      </c>
      <c r="R122" s="190">
        <f t="shared" si="2"/>
        <v>0</v>
      </c>
      <c r="S122" s="190">
        <v>0</v>
      </c>
      <c r="T122" s="191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2" t="s">
        <v>179</v>
      </c>
      <c r="AT122" s="192" t="s">
        <v>175</v>
      </c>
      <c r="AU122" s="192" t="s">
        <v>73</v>
      </c>
      <c r="AY122" s="18" t="s">
        <v>174</v>
      </c>
      <c r="BE122" s="193">
        <f t="shared" si="4"/>
        <v>0</v>
      </c>
      <c r="BF122" s="193">
        <f t="shared" si="5"/>
        <v>0</v>
      </c>
      <c r="BG122" s="193">
        <f t="shared" si="6"/>
        <v>0</v>
      </c>
      <c r="BH122" s="193">
        <f t="shared" si="7"/>
        <v>0</v>
      </c>
      <c r="BI122" s="193">
        <f t="shared" si="8"/>
        <v>0</v>
      </c>
      <c r="BJ122" s="18" t="s">
        <v>81</v>
      </c>
      <c r="BK122" s="193">
        <f t="shared" si="9"/>
        <v>0</v>
      </c>
      <c r="BL122" s="18" t="s">
        <v>179</v>
      </c>
      <c r="BM122" s="192" t="s">
        <v>5680</v>
      </c>
    </row>
    <row r="123" spans="1:65" s="2" customFormat="1" ht="16.5" customHeight="1">
      <c r="A123" s="35"/>
      <c r="B123" s="36"/>
      <c r="C123" s="180" t="s">
        <v>73</v>
      </c>
      <c r="D123" s="180" t="s">
        <v>175</v>
      </c>
      <c r="E123" s="181" t="s">
        <v>5681</v>
      </c>
      <c r="F123" s="182" t="s">
        <v>5682</v>
      </c>
      <c r="G123" s="183" t="s">
        <v>3878</v>
      </c>
      <c r="H123" s="184">
        <v>1</v>
      </c>
      <c r="I123" s="185"/>
      <c r="J123" s="186">
        <f t="shared" si="0"/>
        <v>0</v>
      </c>
      <c r="K123" s="187"/>
      <c r="L123" s="40"/>
      <c r="M123" s="188" t="s">
        <v>1</v>
      </c>
      <c r="N123" s="189" t="s">
        <v>38</v>
      </c>
      <c r="O123" s="72"/>
      <c r="P123" s="190">
        <f t="shared" si="1"/>
        <v>0</v>
      </c>
      <c r="Q123" s="190">
        <v>0</v>
      </c>
      <c r="R123" s="190">
        <f t="shared" si="2"/>
        <v>0</v>
      </c>
      <c r="S123" s="190">
        <v>0</v>
      </c>
      <c r="T123" s="191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2" t="s">
        <v>179</v>
      </c>
      <c r="AT123" s="192" t="s">
        <v>175</v>
      </c>
      <c r="AU123" s="192" t="s">
        <v>73</v>
      </c>
      <c r="AY123" s="18" t="s">
        <v>174</v>
      </c>
      <c r="BE123" s="193">
        <f t="shared" si="4"/>
        <v>0</v>
      </c>
      <c r="BF123" s="193">
        <f t="shared" si="5"/>
        <v>0</v>
      </c>
      <c r="BG123" s="193">
        <f t="shared" si="6"/>
        <v>0</v>
      </c>
      <c r="BH123" s="193">
        <f t="shared" si="7"/>
        <v>0</v>
      </c>
      <c r="BI123" s="193">
        <f t="shared" si="8"/>
        <v>0</v>
      </c>
      <c r="BJ123" s="18" t="s">
        <v>81</v>
      </c>
      <c r="BK123" s="193">
        <f t="shared" si="9"/>
        <v>0</v>
      </c>
      <c r="BL123" s="18" t="s">
        <v>179</v>
      </c>
      <c r="BM123" s="192" t="s">
        <v>5683</v>
      </c>
    </row>
    <row r="124" spans="1:65" s="2" customFormat="1" ht="16.5" customHeight="1">
      <c r="A124" s="35"/>
      <c r="B124" s="36"/>
      <c r="C124" s="180" t="s">
        <v>73</v>
      </c>
      <c r="D124" s="180" t="s">
        <v>175</v>
      </c>
      <c r="E124" s="181" t="s">
        <v>5684</v>
      </c>
      <c r="F124" s="182" t="s">
        <v>5685</v>
      </c>
      <c r="G124" s="183" t="s">
        <v>3878</v>
      </c>
      <c r="H124" s="184">
        <v>1</v>
      </c>
      <c r="I124" s="185"/>
      <c r="J124" s="186">
        <f t="shared" si="0"/>
        <v>0</v>
      </c>
      <c r="K124" s="187"/>
      <c r="L124" s="40"/>
      <c r="M124" s="188" t="s">
        <v>1</v>
      </c>
      <c r="N124" s="189" t="s">
        <v>38</v>
      </c>
      <c r="O124" s="72"/>
      <c r="P124" s="190">
        <f t="shared" si="1"/>
        <v>0</v>
      </c>
      <c r="Q124" s="190">
        <v>0</v>
      </c>
      <c r="R124" s="190">
        <f t="shared" si="2"/>
        <v>0</v>
      </c>
      <c r="S124" s="190">
        <v>0</v>
      </c>
      <c r="T124" s="191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2" t="s">
        <v>179</v>
      </c>
      <c r="AT124" s="192" t="s">
        <v>175</v>
      </c>
      <c r="AU124" s="192" t="s">
        <v>73</v>
      </c>
      <c r="AY124" s="18" t="s">
        <v>174</v>
      </c>
      <c r="BE124" s="193">
        <f t="shared" si="4"/>
        <v>0</v>
      </c>
      <c r="BF124" s="193">
        <f t="shared" si="5"/>
        <v>0</v>
      </c>
      <c r="BG124" s="193">
        <f t="shared" si="6"/>
        <v>0</v>
      </c>
      <c r="BH124" s="193">
        <f t="shared" si="7"/>
        <v>0</v>
      </c>
      <c r="BI124" s="193">
        <f t="shared" si="8"/>
        <v>0</v>
      </c>
      <c r="BJ124" s="18" t="s">
        <v>81</v>
      </c>
      <c r="BK124" s="193">
        <f t="shared" si="9"/>
        <v>0</v>
      </c>
      <c r="BL124" s="18" t="s">
        <v>179</v>
      </c>
      <c r="BM124" s="192" t="s">
        <v>5686</v>
      </c>
    </row>
    <row r="125" spans="1:65" s="2" customFormat="1" ht="16.5" customHeight="1">
      <c r="A125" s="35"/>
      <c r="B125" s="36"/>
      <c r="C125" s="180" t="s">
        <v>73</v>
      </c>
      <c r="D125" s="180" t="s">
        <v>175</v>
      </c>
      <c r="E125" s="181" t="s">
        <v>5687</v>
      </c>
      <c r="F125" s="182" t="s">
        <v>5688</v>
      </c>
      <c r="G125" s="183" t="s">
        <v>444</v>
      </c>
      <c r="H125" s="184">
        <v>305</v>
      </c>
      <c r="I125" s="185"/>
      <c r="J125" s="186">
        <f t="shared" si="0"/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si="1"/>
        <v>0</v>
      </c>
      <c r="Q125" s="190">
        <v>0</v>
      </c>
      <c r="R125" s="190">
        <f t="shared" si="2"/>
        <v>0</v>
      </c>
      <c r="S125" s="190">
        <v>0</v>
      </c>
      <c r="T125" s="191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73</v>
      </c>
      <c r="AY125" s="18" t="s">
        <v>174</v>
      </c>
      <c r="BE125" s="193">
        <f t="shared" si="4"/>
        <v>0</v>
      </c>
      <c r="BF125" s="193">
        <f t="shared" si="5"/>
        <v>0</v>
      </c>
      <c r="BG125" s="193">
        <f t="shared" si="6"/>
        <v>0</v>
      </c>
      <c r="BH125" s="193">
        <f t="shared" si="7"/>
        <v>0</v>
      </c>
      <c r="BI125" s="193">
        <f t="shared" si="8"/>
        <v>0</v>
      </c>
      <c r="BJ125" s="18" t="s">
        <v>81</v>
      </c>
      <c r="BK125" s="193">
        <f t="shared" si="9"/>
        <v>0</v>
      </c>
      <c r="BL125" s="18" t="s">
        <v>179</v>
      </c>
      <c r="BM125" s="192" t="s">
        <v>5689</v>
      </c>
    </row>
    <row r="126" spans="1:65" s="2" customFormat="1" ht="16.5" customHeight="1">
      <c r="A126" s="35"/>
      <c r="B126" s="36"/>
      <c r="C126" s="180" t="s">
        <v>73</v>
      </c>
      <c r="D126" s="180" t="s">
        <v>175</v>
      </c>
      <c r="E126" s="181" t="s">
        <v>5690</v>
      </c>
      <c r="F126" s="182" t="s">
        <v>5691</v>
      </c>
      <c r="G126" s="183" t="s">
        <v>3878</v>
      </c>
      <c r="H126" s="184">
        <v>5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73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5692</v>
      </c>
    </row>
    <row r="127" spans="1:65" s="2" customFormat="1" ht="16.5" customHeight="1">
      <c r="A127" s="35"/>
      <c r="B127" s="36"/>
      <c r="C127" s="180" t="s">
        <v>73</v>
      </c>
      <c r="D127" s="180" t="s">
        <v>175</v>
      </c>
      <c r="E127" s="181" t="s">
        <v>5693</v>
      </c>
      <c r="F127" s="182" t="s">
        <v>5694</v>
      </c>
      <c r="G127" s="183" t="s">
        <v>3878</v>
      </c>
      <c r="H127" s="184">
        <v>1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73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5695</v>
      </c>
    </row>
    <row r="128" spans="1:65" s="2" customFormat="1" ht="16.5" customHeight="1">
      <c r="A128" s="35"/>
      <c r="B128" s="36"/>
      <c r="C128" s="180" t="s">
        <v>73</v>
      </c>
      <c r="D128" s="180" t="s">
        <v>175</v>
      </c>
      <c r="E128" s="181" t="s">
        <v>5696</v>
      </c>
      <c r="F128" s="182" t="s">
        <v>5697</v>
      </c>
      <c r="G128" s="183" t="s">
        <v>444</v>
      </c>
      <c r="H128" s="184">
        <v>280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73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5698</v>
      </c>
    </row>
    <row r="129" spans="1:65" s="2" customFormat="1" ht="16.5" customHeight="1">
      <c r="A129" s="35"/>
      <c r="B129" s="36"/>
      <c r="C129" s="180" t="s">
        <v>73</v>
      </c>
      <c r="D129" s="180" t="s">
        <v>175</v>
      </c>
      <c r="E129" s="181" t="s">
        <v>5699</v>
      </c>
      <c r="F129" s="182" t="s">
        <v>5700</v>
      </c>
      <c r="G129" s="183" t="s">
        <v>444</v>
      </c>
      <c r="H129" s="184">
        <v>28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73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5701</v>
      </c>
    </row>
    <row r="130" spans="1:65" s="2" customFormat="1" ht="16.5" customHeight="1">
      <c r="A130" s="35"/>
      <c r="B130" s="36"/>
      <c r="C130" s="180" t="s">
        <v>73</v>
      </c>
      <c r="D130" s="180" t="s">
        <v>175</v>
      </c>
      <c r="E130" s="181" t="s">
        <v>5702</v>
      </c>
      <c r="F130" s="182" t="s">
        <v>5703</v>
      </c>
      <c r="G130" s="183" t="s">
        <v>3878</v>
      </c>
      <c r="H130" s="184">
        <v>50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73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5704</v>
      </c>
    </row>
    <row r="131" spans="1:65" s="2" customFormat="1" ht="16.5" customHeight="1">
      <c r="A131" s="35"/>
      <c r="B131" s="36"/>
      <c r="C131" s="180" t="s">
        <v>73</v>
      </c>
      <c r="D131" s="180" t="s">
        <v>175</v>
      </c>
      <c r="E131" s="181" t="s">
        <v>5705</v>
      </c>
      <c r="F131" s="182" t="s">
        <v>5706</v>
      </c>
      <c r="G131" s="183" t="s">
        <v>3878</v>
      </c>
      <c r="H131" s="184">
        <v>80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73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5707</v>
      </c>
    </row>
    <row r="132" spans="1:65" s="2" customFormat="1" ht="16.5" customHeight="1">
      <c r="A132" s="35"/>
      <c r="B132" s="36"/>
      <c r="C132" s="180" t="s">
        <v>73</v>
      </c>
      <c r="D132" s="180" t="s">
        <v>175</v>
      </c>
      <c r="E132" s="181" t="s">
        <v>5708</v>
      </c>
      <c r="F132" s="182" t="s">
        <v>5709</v>
      </c>
      <c r="G132" s="183" t="s">
        <v>3878</v>
      </c>
      <c r="H132" s="184">
        <v>10</v>
      </c>
      <c r="I132" s="185"/>
      <c r="J132" s="186">
        <f t="shared" si="0"/>
        <v>0</v>
      </c>
      <c r="K132" s="187"/>
      <c r="L132" s="40"/>
      <c r="M132" s="188" t="s">
        <v>1</v>
      </c>
      <c r="N132" s="189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179</v>
      </c>
      <c r="AT132" s="192" t="s">
        <v>175</v>
      </c>
      <c r="AU132" s="192" t="s">
        <v>73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179</v>
      </c>
      <c r="BM132" s="192" t="s">
        <v>5710</v>
      </c>
    </row>
    <row r="133" spans="1:65" s="2" customFormat="1" ht="16.5" customHeight="1">
      <c r="A133" s="35"/>
      <c r="B133" s="36"/>
      <c r="C133" s="180" t="s">
        <v>73</v>
      </c>
      <c r="D133" s="180" t="s">
        <v>175</v>
      </c>
      <c r="E133" s="181" t="s">
        <v>5711</v>
      </c>
      <c r="F133" s="182" t="s">
        <v>5712</v>
      </c>
      <c r="G133" s="183" t="s">
        <v>3878</v>
      </c>
      <c r="H133" s="184">
        <v>2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73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179</v>
      </c>
      <c r="BM133" s="192" t="s">
        <v>5713</v>
      </c>
    </row>
    <row r="134" spans="1:65" s="2" customFormat="1" ht="16.5" customHeight="1">
      <c r="A134" s="35"/>
      <c r="B134" s="36"/>
      <c r="C134" s="180" t="s">
        <v>73</v>
      </c>
      <c r="D134" s="180" t="s">
        <v>175</v>
      </c>
      <c r="E134" s="181" t="s">
        <v>5714</v>
      </c>
      <c r="F134" s="182" t="s">
        <v>5715</v>
      </c>
      <c r="G134" s="183" t="s">
        <v>3878</v>
      </c>
      <c r="H134" s="184">
        <v>9</v>
      </c>
      <c r="I134" s="185"/>
      <c r="J134" s="186">
        <f t="shared" si="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73</v>
      </c>
      <c r="AY134" s="18" t="s">
        <v>174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8" t="s">
        <v>81</v>
      </c>
      <c r="BK134" s="193">
        <f t="shared" si="9"/>
        <v>0</v>
      </c>
      <c r="BL134" s="18" t="s">
        <v>179</v>
      </c>
      <c r="BM134" s="192" t="s">
        <v>5716</v>
      </c>
    </row>
    <row r="135" spans="1:65" s="2" customFormat="1" ht="16.5" customHeight="1">
      <c r="A135" s="35"/>
      <c r="B135" s="36"/>
      <c r="C135" s="180" t="s">
        <v>73</v>
      </c>
      <c r="D135" s="180" t="s">
        <v>175</v>
      </c>
      <c r="E135" s="181" t="s">
        <v>5717</v>
      </c>
      <c r="F135" s="182" t="s">
        <v>5718</v>
      </c>
      <c r="G135" s="183" t="s">
        <v>3878</v>
      </c>
      <c r="H135" s="184">
        <v>2</v>
      </c>
      <c r="I135" s="185"/>
      <c r="J135" s="186">
        <f t="shared" si="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73</v>
      </c>
      <c r="AY135" s="18" t="s">
        <v>174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8" t="s">
        <v>81</v>
      </c>
      <c r="BK135" s="193">
        <f t="shared" si="9"/>
        <v>0</v>
      </c>
      <c r="BL135" s="18" t="s">
        <v>179</v>
      </c>
      <c r="BM135" s="192" t="s">
        <v>5719</v>
      </c>
    </row>
    <row r="136" spans="1:65" s="2" customFormat="1" ht="24.25" customHeight="1">
      <c r="A136" s="35"/>
      <c r="B136" s="36"/>
      <c r="C136" s="180" t="s">
        <v>73</v>
      </c>
      <c r="D136" s="180" t="s">
        <v>175</v>
      </c>
      <c r="E136" s="181" t="s">
        <v>5720</v>
      </c>
      <c r="F136" s="182" t="s">
        <v>5721</v>
      </c>
      <c r="G136" s="183" t="s">
        <v>5562</v>
      </c>
      <c r="H136" s="184">
        <v>1</v>
      </c>
      <c r="I136" s="185"/>
      <c r="J136" s="186">
        <f t="shared" si="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73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179</v>
      </c>
      <c r="BM136" s="192" t="s">
        <v>5722</v>
      </c>
    </row>
    <row r="137" spans="1:65" s="2" customFormat="1" ht="16.5" customHeight="1">
      <c r="A137" s="35"/>
      <c r="B137" s="36"/>
      <c r="C137" s="180" t="s">
        <v>73</v>
      </c>
      <c r="D137" s="180" t="s">
        <v>175</v>
      </c>
      <c r="E137" s="181" t="s">
        <v>5723</v>
      </c>
      <c r="F137" s="182" t="s">
        <v>5724</v>
      </c>
      <c r="G137" s="183" t="s">
        <v>4585</v>
      </c>
      <c r="H137" s="184">
        <v>8</v>
      </c>
      <c r="I137" s="185"/>
      <c r="J137" s="186">
        <f t="shared" si="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73</v>
      </c>
      <c r="AY137" s="18" t="s">
        <v>174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8" t="s">
        <v>81</v>
      </c>
      <c r="BK137" s="193">
        <f t="shared" si="9"/>
        <v>0</v>
      </c>
      <c r="BL137" s="18" t="s">
        <v>179</v>
      </c>
      <c r="BM137" s="192" t="s">
        <v>5725</v>
      </c>
    </row>
    <row r="138" spans="1:65" s="2" customFormat="1" ht="16.5" customHeight="1">
      <c r="A138" s="35"/>
      <c r="B138" s="36"/>
      <c r="C138" s="180" t="s">
        <v>73</v>
      </c>
      <c r="D138" s="180" t="s">
        <v>175</v>
      </c>
      <c r="E138" s="181" t="s">
        <v>5726</v>
      </c>
      <c r="F138" s="182" t="s">
        <v>5727</v>
      </c>
      <c r="G138" s="183" t="s">
        <v>5562</v>
      </c>
      <c r="H138" s="184">
        <v>1</v>
      </c>
      <c r="I138" s="185"/>
      <c r="J138" s="186">
        <f t="shared" si="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73</v>
      </c>
      <c r="AY138" s="18" t="s">
        <v>174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8" t="s">
        <v>81</v>
      </c>
      <c r="BK138" s="193">
        <f t="shared" si="9"/>
        <v>0</v>
      </c>
      <c r="BL138" s="18" t="s">
        <v>179</v>
      </c>
      <c r="BM138" s="192" t="s">
        <v>5728</v>
      </c>
    </row>
    <row r="139" spans="1:65" s="2" customFormat="1" ht="16.5" customHeight="1">
      <c r="A139" s="35"/>
      <c r="B139" s="36"/>
      <c r="C139" s="180" t="s">
        <v>73</v>
      </c>
      <c r="D139" s="180" t="s">
        <v>175</v>
      </c>
      <c r="E139" s="181" t="s">
        <v>5729</v>
      </c>
      <c r="F139" s="182" t="s">
        <v>5730</v>
      </c>
      <c r="G139" s="183" t="s">
        <v>5562</v>
      </c>
      <c r="H139" s="184">
        <v>1</v>
      </c>
      <c r="I139" s="185"/>
      <c r="J139" s="186">
        <f t="shared" si="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73</v>
      </c>
      <c r="AY139" s="18" t="s">
        <v>174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8" t="s">
        <v>81</v>
      </c>
      <c r="BK139" s="193">
        <f t="shared" si="9"/>
        <v>0</v>
      </c>
      <c r="BL139" s="18" t="s">
        <v>179</v>
      </c>
      <c r="BM139" s="192" t="s">
        <v>5731</v>
      </c>
    </row>
    <row r="140" spans="1:65" s="2" customFormat="1" ht="21.75" customHeight="1">
      <c r="A140" s="35"/>
      <c r="B140" s="36"/>
      <c r="C140" s="180" t="s">
        <v>73</v>
      </c>
      <c r="D140" s="180" t="s">
        <v>175</v>
      </c>
      <c r="E140" s="181" t="s">
        <v>5732</v>
      </c>
      <c r="F140" s="182" t="s">
        <v>5733</v>
      </c>
      <c r="G140" s="183" t="s">
        <v>5562</v>
      </c>
      <c r="H140" s="184">
        <v>1</v>
      </c>
      <c r="I140" s="185"/>
      <c r="J140" s="186">
        <f t="shared" si="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73</v>
      </c>
      <c r="AY140" s="18" t="s">
        <v>174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8" t="s">
        <v>81</v>
      </c>
      <c r="BK140" s="193">
        <f t="shared" si="9"/>
        <v>0</v>
      </c>
      <c r="BL140" s="18" t="s">
        <v>179</v>
      </c>
      <c r="BM140" s="192" t="s">
        <v>5734</v>
      </c>
    </row>
    <row r="141" spans="1:65" s="2" customFormat="1" ht="16.5" customHeight="1">
      <c r="A141" s="35"/>
      <c r="B141" s="36"/>
      <c r="C141" s="180" t="s">
        <v>73</v>
      </c>
      <c r="D141" s="180" t="s">
        <v>175</v>
      </c>
      <c r="E141" s="181" t="s">
        <v>5735</v>
      </c>
      <c r="F141" s="182" t="s">
        <v>5736</v>
      </c>
      <c r="G141" s="183" t="s">
        <v>4585</v>
      </c>
      <c r="H141" s="184">
        <v>8</v>
      </c>
      <c r="I141" s="185"/>
      <c r="J141" s="186">
        <f t="shared" si="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73</v>
      </c>
      <c r="AY141" s="18" t="s">
        <v>174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8" t="s">
        <v>81</v>
      </c>
      <c r="BK141" s="193">
        <f t="shared" si="9"/>
        <v>0</v>
      </c>
      <c r="BL141" s="18" t="s">
        <v>179</v>
      </c>
      <c r="BM141" s="192" t="s">
        <v>5737</v>
      </c>
    </row>
    <row r="142" spans="1:65" s="2" customFormat="1" ht="16.5" customHeight="1">
      <c r="A142" s="35"/>
      <c r="B142" s="36"/>
      <c r="C142" s="180" t="s">
        <v>81</v>
      </c>
      <c r="D142" s="180" t="s">
        <v>175</v>
      </c>
      <c r="E142" s="181" t="s">
        <v>5738</v>
      </c>
      <c r="F142" s="182" t="s">
        <v>5739</v>
      </c>
      <c r="G142" s="183" t="s">
        <v>705</v>
      </c>
      <c r="H142" s="249"/>
      <c r="I142" s="185"/>
      <c r="J142" s="186">
        <f t="shared" si="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"/>
        <v>0</v>
      </c>
      <c r="Q142" s="190">
        <v>0</v>
      </c>
      <c r="R142" s="190">
        <f t="shared" si="2"/>
        <v>0</v>
      </c>
      <c r="S142" s="190">
        <v>0</v>
      </c>
      <c r="T142" s="191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73</v>
      </c>
      <c r="AY142" s="18" t="s">
        <v>174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18" t="s">
        <v>81</v>
      </c>
      <c r="BK142" s="193">
        <f t="shared" si="9"/>
        <v>0</v>
      </c>
      <c r="BL142" s="18" t="s">
        <v>179</v>
      </c>
      <c r="BM142" s="192" t="s">
        <v>5740</v>
      </c>
    </row>
    <row r="143" spans="1:65" s="2" customFormat="1" ht="16.5" customHeight="1">
      <c r="A143" s="35"/>
      <c r="B143" s="36"/>
      <c r="C143" s="180" t="s">
        <v>83</v>
      </c>
      <c r="D143" s="180" t="s">
        <v>175</v>
      </c>
      <c r="E143" s="181" t="s">
        <v>5741</v>
      </c>
      <c r="F143" s="182" t="s">
        <v>5742</v>
      </c>
      <c r="G143" s="183" t="s">
        <v>705</v>
      </c>
      <c r="H143" s="249"/>
      <c r="I143" s="185"/>
      <c r="J143" s="186">
        <f t="shared" si="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"/>
        <v>0</v>
      </c>
      <c r="Q143" s="190">
        <v>0</v>
      </c>
      <c r="R143" s="190">
        <f t="shared" si="2"/>
        <v>0</v>
      </c>
      <c r="S143" s="190">
        <v>0</v>
      </c>
      <c r="T143" s="191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73</v>
      </c>
      <c r="AY143" s="18" t="s">
        <v>174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18" t="s">
        <v>81</v>
      </c>
      <c r="BK143" s="193">
        <f t="shared" si="9"/>
        <v>0</v>
      </c>
      <c r="BL143" s="18" t="s">
        <v>179</v>
      </c>
      <c r="BM143" s="192" t="s">
        <v>5743</v>
      </c>
    </row>
    <row r="144" spans="1:65" s="2" customFormat="1" ht="16.5" customHeight="1">
      <c r="A144" s="35"/>
      <c r="B144" s="36"/>
      <c r="C144" s="180" t="s">
        <v>204</v>
      </c>
      <c r="D144" s="180" t="s">
        <v>175</v>
      </c>
      <c r="E144" s="181" t="s">
        <v>5744</v>
      </c>
      <c r="F144" s="182" t="s">
        <v>5745</v>
      </c>
      <c r="G144" s="183" t="s">
        <v>705</v>
      </c>
      <c r="H144" s="249"/>
      <c r="I144" s="185"/>
      <c r="J144" s="186">
        <f t="shared" si="0"/>
        <v>0</v>
      </c>
      <c r="K144" s="187"/>
      <c r="L144" s="40"/>
      <c r="M144" s="250" t="s">
        <v>1</v>
      </c>
      <c r="N144" s="251" t="s">
        <v>38</v>
      </c>
      <c r="O144" s="252"/>
      <c r="P144" s="253">
        <f t="shared" si="1"/>
        <v>0</v>
      </c>
      <c r="Q144" s="253">
        <v>0</v>
      </c>
      <c r="R144" s="253">
        <f t="shared" si="2"/>
        <v>0</v>
      </c>
      <c r="S144" s="253">
        <v>0</v>
      </c>
      <c r="T144" s="254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73</v>
      </c>
      <c r="AY144" s="18" t="s">
        <v>174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18" t="s">
        <v>81</v>
      </c>
      <c r="BK144" s="193">
        <f t="shared" si="9"/>
        <v>0</v>
      </c>
      <c r="BL144" s="18" t="s">
        <v>179</v>
      </c>
      <c r="BM144" s="192" t="s">
        <v>5746</v>
      </c>
    </row>
    <row r="145" spans="1:31" s="2" customFormat="1" ht="7" customHeight="1">
      <c r="A145" s="35"/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40"/>
      <c r="M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</sheetData>
  <sheetProtection algorithmName="SHA-512" hashValue="YbhoTCEL96YyoNoPpwnYP/Www8J+wEujlEePuaXqhaVarfRKIYJGxDoJ6AtIG7+OpDcX5oP6cIZjJWRY2d9NcQ==" saltValue="NsWqvFF0GXJpmJDHVeYxai6fgMQ5WXcasRhCFqztIQRE30aCrE/qYQvz9yMFlY7+Do77X/yRpLBe+eKfFQyoww==" spinCount="100000" sheet="1" objects="1" scenarios="1" formatColumns="0" formatRows="0" autoFilter="0"/>
  <autoFilter ref="C115:K144" xr:uid="{00000000-0009-0000-0000-00000D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51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122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5747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ROUND(J116,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ROUND((SUM(BE116:BE150)),  2)</f>
        <v>0</v>
      </c>
      <c r="G33" s="35"/>
      <c r="H33" s="35"/>
      <c r="I33" s="125">
        <v>0.21</v>
      </c>
      <c r="J33" s="124">
        <f>ROUND(((SUM(BE116:BE150))*I33),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ROUND((SUM(BF116:BF150)),  2)</f>
        <v>0</v>
      </c>
      <c r="G34" s="35"/>
      <c r="H34" s="35"/>
      <c r="I34" s="125">
        <v>0.15</v>
      </c>
      <c r="J34" s="124">
        <f>ROUND(((SUM(BF116:BF150))*I34),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ROUND((SUM(BG116:BG150)),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ROUND((SUM(BH116:BH150)),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ROUND((SUM(BI116:BI150)),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D.1.4.7 DAT - Slaboproud - Dat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J116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2" customFormat="1" ht="21.7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31" s="2" customFormat="1" ht="7" customHeight="1">
      <c r="A98" s="35"/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pans="1:31" s="2" customFormat="1" ht="7" customHeight="1">
      <c r="A102" s="35"/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25" customHeight="1">
      <c r="A103" s="35"/>
      <c r="B103" s="36"/>
      <c r="C103" s="24" t="s">
        <v>159</v>
      </c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7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12" customHeight="1">
      <c r="A105" s="35"/>
      <c r="B105" s="36"/>
      <c r="C105" s="30" t="s">
        <v>16</v>
      </c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6.5" customHeight="1">
      <c r="A106" s="35"/>
      <c r="B106" s="36"/>
      <c r="C106" s="37"/>
      <c r="D106" s="37"/>
      <c r="E106" s="311" t="str">
        <f>E7</f>
        <v>Rekonstrukce a přístavba MŠ Blučina</v>
      </c>
      <c r="F106" s="312"/>
      <c r="G106" s="312"/>
      <c r="H106" s="312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267" t="str">
        <f>E9</f>
        <v>D.1.4.7 DAT - Slaboproud - Dat</v>
      </c>
      <c r="F108" s="313"/>
      <c r="G108" s="313"/>
      <c r="H108" s="313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20</v>
      </c>
      <c r="D110" s="37"/>
      <c r="E110" s="37"/>
      <c r="F110" s="28" t="str">
        <f>F12</f>
        <v xml:space="preserve"> </v>
      </c>
      <c r="G110" s="37"/>
      <c r="H110" s="37"/>
      <c r="I110" s="30" t="s">
        <v>22</v>
      </c>
      <c r="J110" s="67" t="str">
        <f>IF(J12="","",J12)</f>
        <v>26. 5. 2021</v>
      </c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5.25" customHeight="1">
      <c r="A112" s="35"/>
      <c r="B112" s="36"/>
      <c r="C112" s="30" t="s">
        <v>24</v>
      </c>
      <c r="D112" s="37"/>
      <c r="E112" s="37"/>
      <c r="F112" s="28" t="str">
        <f>E15</f>
        <v xml:space="preserve"> </v>
      </c>
      <c r="G112" s="37"/>
      <c r="H112" s="37"/>
      <c r="I112" s="30" t="s">
        <v>29</v>
      </c>
      <c r="J112" s="33" t="str">
        <f>E21</f>
        <v xml:space="preserve"> </v>
      </c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25" customHeight="1">
      <c r="A113" s="35"/>
      <c r="B113" s="36"/>
      <c r="C113" s="30" t="s">
        <v>27</v>
      </c>
      <c r="D113" s="37"/>
      <c r="E113" s="37"/>
      <c r="F113" s="28" t="str">
        <f>IF(E18="","",E18)</f>
        <v>Vyplň údaj</v>
      </c>
      <c r="G113" s="37"/>
      <c r="H113" s="37"/>
      <c r="I113" s="30" t="s">
        <v>31</v>
      </c>
      <c r="J113" s="33" t="str">
        <f>E24</f>
        <v xml:space="preserve"> </v>
      </c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0.2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0" customFormat="1" ht="29.25" customHeight="1">
      <c r="A115" s="154"/>
      <c r="B115" s="155"/>
      <c r="C115" s="156" t="s">
        <v>160</v>
      </c>
      <c r="D115" s="157" t="s">
        <v>58</v>
      </c>
      <c r="E115" s="157" t="s">
        <v>54</v>
      </c>
      <c r="F115" s="157" t="s">
        <v>55</v>
      </c>
      <c r="G115" s="157" t="s">
        <v>161</v>
      </c>
      <c r="H115" s="157" t="s">
        <v>162</v>
      </c>
      <c r="I115" s="157" t="s">
        <v>163</v>
      </c>
      <c r="J115" s="158" t="s">
        <v>134</v>
      </c>
      <c r="K115" s="159" t="s">
        <v>164</v>
      </c>
      <c r="L115" s="160"/>
      <c r="M115" s="76" t="s">
        <v>1</v>
      </c>
      <c r="N115" s="77" t="s">
        <v>37</v>
      </c>
      <c r="O115" s="77" t="s">
        <v>165</v>
      </c>
      <c r="P115" s="77" t="s">
        <v>166</v>
      </c>
      <c r="Q115" s="77" t="s">
        <v>167</v>
      </c>
      <c r="R115" s="77" t="s">
        <v>168</v>
      </c>
      <c r="S115" s="77" t="s">
        <v>169</v>
      </c>
      <c r="T115" s="78" t="s">
        <v>170</v>
      </c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</row>
    <row r="116" spans="1:65" s="2" customFormat="1" ht="22.75" customHeight="1">
      <c r="A116" s="35"/>
      <c r="B116" s="36"/>
      <c r="C116" s="83" t="s">
        <v>171</v>
      </c>
      <c r="D116" s="37"/>
      <c r="E116" s="37"/>
      <c r="F116" s="37"/>
      <c r="G116" s="37"/>
      <c r="H116" s="37"/>
      <c r="I116" s="37"/>
      <c r="J116" s="161">
        <f>BK116</f>
        <v>0</v>
      </c>
      <c r="K116" s="37"/>
      <c r="L116" s="40"/>
      <c r="M116" s="79"/>
      <c r="N116" s="162"/>
      <c r="O116" s="80"/>
      <c r="P116" s="163">
        <f>SUM(P117:P150)</f>
        <v>0</v>
      </c>
      <c r="Q116" s="80"/>
      <c r="R116" s="163">
        <f>SUM(R117:R150)</f>
        <v>0</v>
      </c>
      <c r="S116" s="80"/>
      <c r="T116" s="164">
        <f>SUM(T117:T150)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72</v>
      </c>
      <c r="AU116" s="18" t="s">
        <v>136</v>
      </c>
      <c r="BK116" s="165">
        <f>SUM(BK117:BK150)</f>
        <v>0</v>
      </c>
    </row>
    <row r="117" spans="1:65" s="2" customFormat="1" ht="24.25" customHeight="1">
      <c r="A117" s="35"/>
      <c r="B117" s="36"/>
      <c r="C117" s="180" t="s">
        <v>73</v>
      </c>
      <c r="D117" s="180" t="s">
        <v>175</v>
      </c>
      <c r="E117" s="181" t="s">
        <v>5748</v>
      </c>
      <c r="F117" s="182" t="s">
        <v>5749</v>
      </c>
      <c r="G117" s="183" t="s">
        <v>3878</v>
      </c>
      <c r="H117" s="184">
        <v>1</v>
      </c>
      <c r="I117" s="185"/>
      <c r="J117" s="186">
        <f t="shared" ref="J117:J150" si="0">ROUND(I117*H117,2)</f>
        <v>0</v>
      </c>
      <c r="K117" s="187"/>
      <c r="L117" s="40"/>
      <c r="M117" s="188" t="s">
        <v>1</v>
      </c>
      <c r="N117" s="189" t="s">
        <v>38</v>
      </c>
      <c r="O117" s="72"/>
      <c r="P117" s="190">
        <f t="shared" ref="P117:P150" si="1">O117*H117</f>
        <v>0</v>
      </c>
      <c r="Q117" s="190">
        <v>0</v>
      </c>
      <c r="R117" s="190">
        <f t="shared" ref="R117:R150" si="2">Q117*H117</f>
        <v>0</v>
      </c>
      <c r="S117" s="190">
        <v>0</v>
      </c>
      <c r="T117" s="191">
        <f t="shared" ref="T117:T150" si="3"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2" t="s">
        <v>179</v>
      </c>
      <c r="AT117" s="192" t="s">
        <v>175</v>
      </c>
      <c r="AU117" s="192" t="s">
        <v>73</v>
      </c>
      <c r="AY117" s="18" t="s">
        <v>174</v>
      </c>
      <c r="BE117" s="193">
        <f t="shared" ref="BE117:BE150" si="4">IF(N117="základní",J117,0)</f>
        <v>0</v>
      </c>
      <c r="BF117" s="193">
        <f t="shared" ref="BF117:BF150" si="5">IF(N117="snížená",J117,0)</f>
        <v>0</v>
      </c>
      <c r="BG117" s="193">
        <f t="shared" ref="BG117:BG150" si="6">IF(N117="zákl. přenesená",J117,0)</f>
        <v>0</v>
      </c>
      <c r="BH117" s="193">
        <f t="shared" ref="BH117:BH150" si="7">IF(N117="sníž. přenesená",J117,0)</f>
        <v>0</v>
      </c>
      <c r="BI117" s="193">
        <f t="shared" ref="BI117:BI150" si="8">IF(N117="nulová",J117,0)</f>
        <v>0</v>
      </c>
      <c r="BJ117" s="18" t="s">
        <v>81</v>
      </c>
      <c r="BK117" s="193">
        <f t="shared" ref="BK117:BK150" si="9">ROUND(I117*H117,2)</f>
        <v>0</v>
      </c>
      <c r="BL117" s="18" t="s">
        <v>179</v>
      </c>
      <c r="BM117" s="192" t="s">
        <v>5750</v>
      </c>
    </row>
    <row r="118" spans="1:65" s="2" customFormat="1" ht="16.5" customHeight="1">
      <c r="A118" s="35"/>
      <c r="B118" s="36"/>
      <c r="C118" s="180" t="s">
        <v>73</v>
      </c>
      <c r="D118" s="180" t="s">
        <v>175</v>
      </c>
      <c r="E118" s="181" t="s">
        <v>5751</v>
      </c>
      <c r="F118" s="182" t="s">
        <v>5752</v>
      </c>
      <c r="G118" s="183" t="s">
        <v>3878</v>
      </c>
      <c r="H118" s="184">
        <v>1</v>
      </c>
      <c r="I118" s="185"/>
      <c r="J118" s="186">
        <f t="shared" si="0"/>
        <v>0</v>
      </c>
      <c r="K118" s="187"/>
      <c r="L118" s="40"/>
      <c r="M118" s="188" t="s">
        <v>1</v>
      </c>
      <c r="N118" s="189" t="s">
        <v>38</v>
      </c>
      <c r="O118" s="72"/>
      <c r="P118" s="190">
        <f t="shared" si="1"/>
        <v>0</v>
      </c>
      <c r="Q118" s="190">
        <v>0</v>
      </c>
      <c r="R118" s="190">
        <f t="shared" si="2"/>
        <v>0</v>
      </c>
      <c r="S118" s="190">
        <v>0</v>
      </c>
      <c r="T118" s="191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2" t="s">
        <v>179</v>
      </c>
      <c r="AT118" s="192" t="s">
        <v>175</v>
      </c>
      <c r="AU118" s="192" t="s">
        <v>73</v>
      </c>
      <c r="AY118" s="18" t="s">
        <v>174</v>
      </c>
      <c r="BE118" s="193">
        <f t="shared" si="4"/>
        <v>0</v>
      </c>
      <c r="BF118" s="193">
        <f t="shared" si="5"/>
        <v>0</v>
      </c>
      <c r="BG118" s="193">
        <f t="shared" si="6"/>
        <v>0</v>
      </c>
      <c r="BH118" s="193">
        <f t="shared" si="7"/>
        <v>0</v>
      </c>
      <c r="BI118" s="193">
        <f t="shared" si="8"/>
        <v>0</v>
      </c>
      <c r="BJ118" s="18" t="s">
        <v>81</v>
      </c>
      <c r="BK118" s="193">
        <f t="shared" si="9"/>
        <v>0</v>
      </c>
      <c r="BL118" s="18" t="s">
        <v>179</v>
      </c>
      <c r="BM118" s="192" t="s">
        <v>5753</v>
      </c>
    </row>
    <row r="119" spans="1:65" s="2" customFormat="1" ht="16.5" customHeight="1">
      <c r="A119" s="35"/>
      <c r="B119" s="36"/>
      <c r="C119" s="180" t="s">
        <v>73</v>
      </c>
      <c r="D119" s="180" t="s">
        <v>175</v>
      </c>
      <c r="E119" s="181" t="s">
        <v>5754</v>
      </c>
      <c r="F119" s="182" t="s">
        <v>5755</v>
      </c>
      <c r="G119" s="183" t="s">
        <v>3878</v>
      </c>
      <c r="H119" s="184">
        <v>3</v>
      </c>
      <c r="I119" s="185"/>
      <c r="J119" s="186">
        <f t="shared" si="0"/>
        <v>0</v>
      </c>
      <c r="K119" s="187"/>
      <c r="L119" s="40"/>
      <c r="M119" s="188" t="s">
        <v>1</v>
      </c>
      <c r="N119" s="189" t="s">
        <v>38</v>
      </c>
      <c r="O119" s="72"/>
      <c r="P119" s="190">
        <f t="shared" si="1"/>
        <v>0</v>
      </c>
      <c r="Q119" s="190">
        <v>0</v>
      </c>
      <c r="R119" s="190">
        <f t="shared" si="2"/>
        <v>0</v>
      </c>
      <c r="S119" s="190">
        <v>0</v>
      </c>
      <c r="T119" s="191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2" t="s">
        <v>179</v>
      </c>
      <c r="AT119" s="192" t="s">
        <v>175</v>
      </c>
      <c r="AU119" s="192" t="s">
        <v>73</v>
      </c>
      <c r="AY119" s="18" t="s">
        <v>174</v>
      </c>
      <c r="BE119" s="193">
        <f t="shared" si="4"/>
        <v>0</v>
      </c>
      <c r="BF119" s="193">
        <f t="shared" si="5"/>
        <v>0</v>
      </c>
      <c r="BG119" s="193">
        <f t="shared" si="6"/>
        <v>0</v>
      </c>
      <c r="BH119" s="193">
        <f t="shared" si="7"/>
        <v>0</v>
      </c>
      <c r="BI119" s="193">
        <f t="shared" si="8"/>
        <v>0</v>
      </c>
      <c r="BJ119" s="18" t="s">
        <v>81</v>
      </c>
      <c r="BK119" s="193">
        <f t="shared" si="9"/>
        <v>0</v>
      </c>
      <c r="BL119" s="18" t="s">
        <v>179</v>
      </c>
      <c r="BM119" s="192" t="s">
        <v>5756</v>
      </c>
    </row>
    <row r="120" spans="1:65" s="2" customFormat="1" ht="16.5" customHeight="1">
      <c r="A120" s="35"/>
      <c r="B120" s="36"/>
      <c r="C120" s="180" t="s">
        <v>73</v>
      </c>
      <c r="D120" s="180" t="s">
        <v>175</v>
      </c>
      <c r="E120" s="181" t="s">
        <v>5757</v>
      </c>
      <c r="F120" s="182" t="s">
        <v>5758</v>
      </c>
      <c r="G120" s="183" t="s">
        <v>3878</v>
      </c>
      <c r="H120" s="184">
        <v>72</v>
      </c>
      <c r="I120" s="185"/>
      <c r="J120" s="186">
        <f t="shared" si="0"/>
        <v>0</v>
      </c>
      <c r="K120" s="187"/>
      <c r="L120" s="40"/>
      <c r="M120" s="188" t="s">
        <v>1</v>
      </c>
      <c r="N120" s="189" t="s">
        <v>38</v>
      </c>
      <c r="O120" s="72"/>
      <c r="P120" s="190">
        <f t="shared" si="1"/>
        <v>0</v>
      </c>
      <c r="Q120" s="190">
        <v>0</v>
      </c>
      <c r="R120" s="190">
        <f t="shared" si="2"/>
        <v>0</v>
      </c>
      <c r="S120" s="190">
        <v>0</v>
      </c>
      <c r="T120" s="191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2" t="s">
        <v>179</v>
      </c>
      <c r="AT120" s="192" t="s">
        <v>175</v>
      </c>
      <c r="AU120" s="192" t="s">
        <v>73</v>
      </c>
      <c r="AY120" s="18" t="s">
        <v>174</v>
      </c>
      <c r="BE120" s="193">
        <f t="shared" si="4"/>
        <v>0</v>
      </c>
      <c r="BF120" s="193">
        <f t="shared" si="5"/>
        <v>0</v>
      </c>
      <c r="BG120" s="193">
        <f t="shared" si="6"/>
        <v>0</v>
      </c>
      <c r="BH120" s="193">
        <f t="shared" si="7"/>
        <v>0</v>
      </c>
      <c r="BI120" s="193">
        <f t="shared" si="8"/>
        <v>0</v>
      </c>
      <c r="BJ120" s="18" t="s">
        <v>81</v>
      </c>
      <c r="BK120" s="193">
        <f t="shared" si="9"/>
        <v>0</v>
      </c>
      <c r="BL120" s="18" t="s">
        <v>179</v>
      </c>
      <c r="BM120" s="192" t="s">
        <v>5759</v>
      </c>
    </row>
    <row r="121" spans="1:65" s="2" customFormat="1" ht="16.5" customHeight="1">
      <c r="A121" s="35"/>
      <c r="B121" s="36"/>
      <c r="C121" s="180" t="s">
        <v>73</v>
      </c>
      <c r="D121" s="180" t="s">
        <v>175</v>
      </c>
      <c r="E121" s="181" t="s">
        <v>5760</v>
      </c>
      <c r="F121" s="182" t="s">
        <v>5761</v>
      </c>
      <c r="G121" s="183" t="s">
        <v>3878</v>
      </c>
      <c r="H121" s="184">
        <v>3</v>
      </c>
      <c r="I121" s="185"/>
      <c r="J121" s="186">
        <f t="shared" si="0"/>
        <v>0</v>
      </c>
      <c r="K121" s="187"/>
      <c r="L121" s="40"/>
      <c r="M121" s="188" t="s">
        <v>1</v>
      </c>
      <c r="N121" s="189" t="s">
        <v>38</v>
      </c>
      <c r="O121" s="72"/>
      <c r="P121" s="190">
        <f t="shared" si="1"/>
        <v>0</v>
      </c>
      <c r="Q121" s="190">
        <v>0</v>
      </c>
      <c r="R121" s="190">
        <f t="shared" si="2"/>
        <v>0</v>
      </c>
      <c r="S121" s="190">
        <v>0</v>
      </c>
      <c r="T121" s="191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2" t="s">
        <v>179</v>
      </c>
      <c r="AT121" s="192" t="s">
        <v>175</v>
      </c>
      <c r="AU121" s="192" t="s">
        <v>73</v>
      </c>
      <c r="AY121" s="18" t="s">
        <v>174</v>
      </c>
      <c r="BE121" s="193">
        <f t="shared" si="4"/>
        <v>0</v>
      </c>
      <c r="BF121" s="193">
        <f t="shared" si="5"/>
        <v>0</v>
      </c>
      <c r="BG121" s="193">
        <f t="shared" si="6"/>
        <v>0</v>
      </c>
      <c r="BH121" s="193">
        <f t="shared" si="7"/>
        <v>0</v>
      </c>
      <c r="BI121" s="193">
        <f t="shared" si="8"/>
        <v>0</v>
      </c>
      <c r="BJ121" s="18" t="s">
        <v>81</v>
      </c>
      <c r="BK121" s="193">
        <f t="shared" si="9"/>
        <v>0</v>
      </c>
      <c r="BL121" s="18" t="s">
        <v>179</v>
      </c>
      <c r="BM121" s="192" t="s">
        <v>5762</v>
      </c>
    </row>
    <row r="122" spans="1:65" s="2" customFormat="1" ht="16.5" customHeight="1">
      <c r="A122" s="35"/>
      <c r="B122" s="36"/>
      <c r="C122" s="180" t="s">
        <v>73</v>
      </c>
      <c r="D122" s="180" t="s">
        <v>175</v>
      </c>
      <c r="E122" s="181" t="s">
        <v>5684</v>
      </c>
      <c r="F122" s="182" t="s">
        <v>5685</v>
      </c>
      <c r="G122" s="183" t="s">
        <v>3878</v>
      </c>
      <c r="H122" s="184">
        <v>1</v>
      </c>
      <c r="I122" s="185"/>
      <c r="J122" s="186">
        <f t="shared" si="0"/>
        <v>0</v>
      </c>
      <c r="K122" s="187"/>
      <c r="L122" s="40"/>
      <c r="M122" s="188" t="s">
        <v>1</v>
      </c>
      <c r="N122" s="189" t="s">
        <v>38</v>
      </c>
      <c r="O122" s="72"/>
      <c r="P122" s="190">
        <f t="shared" si="1"/>
        <v>0</v>
      </c>
      <c r="Q122" s="190">
        <v>0</v>
      </c>
      <c r="R122" s="190">
        <f t="shared" si="2"/>
        <v>0</v>
      </c>
      <c r="S122" s="190">
        <v>0</v>
      </c>
      <c r="T122" s="191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2" t="s">
        <v>179</v>
      </c>
      <c r="AT122" s="192" t="s">
        <v>175</v>
      </c>
      <c r="AU122" s="192" t="s">
        <v>73</v>
      </c>
      <c r="AY122" s="18" t="s">
        <v>174</v>
      </c>
      <c r="BE122" s="193">
        <f t="shared" si="4"/>
        <v>0</v>
      </c>
      <c r="BF122" s="193">
        <f t="shared" si="5"/>
        <v>0</v>
      </c>
      <c r="BG122" s="193">
        <f t="shared" si="6"/>
        <v>0</v>
      </c>
      <c r="BH122" s="193">
        <f t="shared" si="7"/>
        <v>0</v>
      </c>
      <c r="BI122" s="193">
        <f t="shared" si="8"/>
        <v>0</v>
      </c>
      <c r="BJ122" s="18" t="s">
        <v>81</v>
      </c>
      <c r="BK122" s="193">
        <f t="shared" si="9"/>
        <v>0</v>
      </c>
      <c r="BL122" s="18" t="s">
        <v>179</v>
      </c>
      <c r="BM122" s="192" t="s">
        <v>5763</v>
      </c>
    </row>
    <row r="123" spans="1:65" s="2" customFormat="1" ht="21.75" customHeight="1">
      <c r="A123" s="35"/>
      <c r="B123" s="36"/>
      <c r="C123" s="180" t="s">
        <v>73</v>
      </c>
      <c r="D123" s="180" t="s">
        <v>175</v>
      </c>
      <c r="E123" s="181" t="s">
        <v>5764</v>
      </c>
      <c r="F123" s="182" t="s">
        <v>5765</v>
      </c>
      <c r="G123" s="183" t="s">
        <v>3878</v>
      </c>
      <c r="H123" s="184">
        <v>1</v>
      </c>
      <c r="I123" s="185"/>
      <c r="J123" s="186">
        <f t="shared" si="0"/>
        <v>0</v>
      </c>
      <c r="K123" s="187"/>
      <c r="L123" s="40"/>
      <c r="M123" s="188" t="s">
        <v>1</v>
      </c>
      <c r="N123" s="189" t="s">
        <v>38</v>
      </c>
      <c r="O123" s="72"/>
      <c r="P123" s="190">
        <f t="shared" si="1"/>
        <v>0</v>
      </c>
      <c r="Q123" s="190">
        <v>0</v>
      </c>
      <c r="R123" s="190">
        <f t="shared" si="2"/>
        <v>0</v>
      </c>
      <c r="S123" s="190">
        <v>0</v>
      </c>
      <c r="T123" s="191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2" t="s">
        <v>179</v>
      </c>
      <c r="AT123" s="192" t="s">
        <v>175</v>
      </c>
      <c r="AU123" s="192" t="s">
        <v>73</v>
      </c>
      <c r="AY123" s="18" t="s">
        <v>174</v>
      </c>
      <c r="BE123" s="193">
        <f t="shared" si="4"/>
        <v>0</v>
      </c>
      <c r="BF123" s="193">
        <f t="shared" si="5"/>
        <v>0</v>
      </c>
      <c r="BG123" s="193">
        <f t="shared" si="6"/>
        <v>0</v>
      </c>
      <c r="BH123" s="193">
        <f t="shared" si="7"/>
        <v>0</v>
      </c>
      <c r="BI123" s="193">
        <f t="shared" si="8"/>
        <v>0</v>
      </c>
      <c r="BJ123" s="18" t="s">
        <v>81</v>
      </c>
      <c r="BK123" s="193">
        <f t="shared" si="9"/>
        <v>0</v>
      </c>
      <c r="BL123" s="18" t="s">
        <v>179</v>
      </c>
      <c r="BM123" s="192" t="s">
        <v>5766</v>
      </c>
    </row>
    <row r="124" spans="1:65" s="2" customFormat="1" ht="16.5" customHeight="1">
      <c r="A124" s="35"/>
      <c r="B124" s="36"/>
      <c r="C124" s="180" t="s">
        <v>73</v>
      </c>
      <c r="D124" s="180" t="s">
        <v>175</v>
      </c>
      <c r="E124" s="181" t="s">
        <v>5767</v>
      </c>
      <c r="F124" s="182" t="s">
        <v>5768</v>
      </c>
      <c r="G124" s="183" t="s">
        <v>3878</v>
      </c>
      <c r="H124" s="184">
        <v>1</v>
      </c>
      <c r="I124" s="185"/>
      <c r="J124" s="186">
        <f t="shared" si="0"/>
        <v>0</v>
      </c>
      <c r="K124" s="187"/>
      <c r="L124" s="40"/>
      <c r="M124" s="188" t="s">
        <v>1</v>
      </c>
      <c r="N124" s="189" t="s">
        <v>38</v>
      </c>
      <c r="O124" s="72"/>
      <c r="P124" s="190">
        <f t="shared" si="1"/>
        <v>0</v>
      </c>
      <c r="Q124" s="190">
        <v>0</v>
      </c>
      <c r="R124" s="190">
        <f t="shared" si="2"/>
        <v>0</v>
      </c>
      <c r="S124" s="190">
        <v>0</v>
      </c>
      <c r="T124" s="191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2" t="s">
        <v>179</v>
      </c>
      <c r="AT124" s="192" t="s">
        <v>175</v>
      </c>
      <c r="AU124" s="192" t="s">
        <v>73</v>
      </c>
      <c r="AY124" s="18" t="s">
        <v>174</v>
      </c>
      <c r="BE124" s="193">
        <f t="shared" si="4"/>
        <v>0</v>
      </c>
      <c r="BF124" s="193">
        <f t="shared" si="5"/>
        <v>0</v>
      </c>
      <c r="BG124" s="193">
        <f t="shared" si="6"/>
        <v>0</v>
      </c>
      <c r="BH124" s="193">
        <f t="shared" si="7"/>
        <v>0</v>
      </c>
      <c r="BI124" s="193">
        <f t="shared" si="8"/>
        <v>0</v>
      </c>
      <c r="BJ124" s="18" t="s">
        <v>81</v>
      </c>
      <c r="BK124" s="193">
        <f t="shared" si="9"/>
        <v>0</v>
      </c>
      <c r="BL124" s="18" t="s">
        <v>179</v>
      </c>
      <c r="BM124" s="192" t="s">
        <v>5769</v>
      </c>
    </row>
    <row r="125" spans="1:65" s="2" customFormat="1" ht="24.25" customHeight="1">
      <c r="A125" s="35"/>
      <c r="B125" s="36"/>
      <c r="C125" s="180" t="s">
        <v>73</v>
      </c>
      <c r="D125" s="180" t="s">
        <v>175</v>
      </c>
      <c r="E125" s="181" t="s">
        <v>5770</v>
      </c>
      <c r="F125" s="182" t="s">
        <v>5771</v>
      </c>
      <c r="G125" s="183" t="s">
        <v>3878</v>
      </c>
      <c r="H125" s="184">
        <v>1</v>
      </c>
      <c r="I125" s="185"/>
      <c r="J125" s="186">
        <f t="shared" si="0"/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si="1"/>
        <v>0</v>
      </c>
      <c r="Q125" s="190">
        <v>0</v>
      </c>
      <c r="R125" s="190">
        <f t="shared" si="2"/>
        <v>0</v>
      </c>
      <c r="S125" s="190">
        <v>0</v>
      </c>
      <c r="T125" s="191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73</v>
      </c>
      <c r="AY125" s="18" t="s">
        <v>174</v>
      </c>
      <c r="BE125" s="193">
        <f t="shared" si="4"/>
        <v>0</v>
      </c>
      <c r="BF125" s="193">
        <f t="shared" si="5"/>
        <v>0</v>
      </c>
      <c r="BG125" s="193">
        <f t="shared" si="6"/>
        <v>0</v>
      </c>
      <c r="BH125" s="193">
        <f t="shared" si="7"/>
        <v>0</v>
      </c>
      <c r="BI125" s="193">
        <f t="shared" si="8"/>
        <v>0</v>
      </c>
      <c r="BJ125" s="18" t="s">
        <v>81</v>
      </c>
      <c r="BK125" s="193">
        <f t="shared" si="9"/>
        <v>0</v>
      </c>
      <c r="BL125" s="18" t="s">
        <v>179</v>
      </c>
      <c r="BM125" s="192" t="s">
        <v>5772</v>
      </c>
    </row>
    <row r="126" spans="1:65" s="2" customFormat="1" ht="33" customHeight="1">
      <c r="A126" s="35"/>
      <c r="B126" s="36"/>
      <c r="C126" s="180" t="s">
        <v>73</v>
      </c>
      <c r="D126" s="180" t="s">
        <v>175</v>
      </c>
      <c r="E126" s="181" t="s">
        <v>5773</v>
      </c>
      <c r="F126" s="182" t="s">
        <v>5774</v>
      </c>
      <c r="G126" s="183" t="s">
        <v>3878</v>
      </c>
      <c r="H126" s="184">
        <v>1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73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5775</v>
      </c>
    </row>
    <row r="127" spans="1:65" s="2" customFormat="1" ht="66.75" customHeight="1">
      <c r="A127" s="35"/>
      <c r="B127" s="36"/>
      <c r="C127" s="180" t="s">
        <v>73</v>
      </c>
      <c r="D127" s="180" t="s">
        <v>175</v>
      </c>
      <c r="E127" s="181" t="s">
        <v>5776</v>
      </c>
      <c r="F127" s="182" t="s">
        <v>5777</v>
      </c>
      <c r="G127" s="183" t="s">
        <v>3878</v>
      </c>
      <c r="H127" s="184">
        <v>4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73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5778</v>
      </c>
    </row>
    <row r="128" spans="1:65" s="2" customFormat="1" ht="16.5" customHeight="1">
      <c r="A128" s="35"/>
      <c r="B128" s="36"/>
      <c r="C128" s="180" t="s">
        <v>73</v>
      </c>
      <c r="D128" s="180" t="s">
        <v>175</v>
      </c>
      <c r="E128" s="181" t="s">
        <v>5687</v>
      </c>
      <c r="F128" s="182" t="s">
        <v>5688</v>
      </c>
      <c r="G128" s="183" t="s">
        <v>444</v>
      </c>
      <c r="H128" s="184">
        <v>1830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73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5779</v>
      </c>
    </row>
    <row r="129" spans="1:65" s="2" customFormat="1" ht="16.5" customHeight="1">
      <c r="A129" s="35"/>
      <c r="B129" s="36"/>
      <c r="C129" s="180" t="s">
        <v>73</v>
      </c>
      <c r="D129" s="180" t="s">
        <v>175</v>
      </c>
      <c r="E129" s="181" t="s">
        <v>5690</v>
      </c>
      <c r="F129" s="182" t="s">
        <v>5691</v>
      </c>
      <c r="G129" s="183" t="s">
        <v>3878</v>
      </c>
      <c r="H129" s="184">
        <v>30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73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5780</v>
      </c>
    </row>
    <row r="130" spans="1:65" s="2" customFormat="1" ht="16.5" customHeight="1">
      <c r="A130" s="35"/>
      <c r="B130" s="36"/>
      <c r="C130" s="180" t="s">
        <v>73</v>
      </c>
      <c r="D130" s="180" t="s">
        <v>175</v>
      </c>
      <c r="E130" s="181" t="s">
        <v>5781</v>
      </c>
      <c r="F130" s="182" t="s">
        <v>5782</v>
      </c>
      <c r="G130" s="183" t="s">
        <v>3878</v>
      </c>
      <c r="H130" s="184">
        <v>30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73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5783</v>
      </c>
    </row>
    <row r="131" spans="1:65" s="2" customFormat="1" ht="16.5" customHeight="1">
      <c r="A131" s="35"/>
      <c r="B131" s="36"/>
      <c r="C131" s="180" t="s">
        <v>73</v>
      </c>
      <c r="D131" s="180" t="s">
        <v>175</v>
      </c>
      <c r="E131" s="181" t="s">
        <v>5784</v>
      </c>
      <c r="F131" s="182" t="s">
        <v>5785</v>
      </c>
      <c r="G131" s="183" t="s">
        <v>3878</v>
      </c>
      <c r="H131" s="184">
        <v>21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73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5786</v>
      </c>
    </row>
    <row r="132" spans="1:65" s="2" customFormat="1" ht="16.5" customHeight="1">
      <c r="A132" s="35"/>
      <c r="B132" s="36"/>
      <c r="C132" s="180" t="s">
        <v>73</v>
      </c>
      <c r="D132" s="180" t="s">
        <v>175</v>
      </c>
      <c r="E132" s="181" t="s">
        <v>5696</v>
      </c>
      <c r="F132" s="182" t="s">
        <v>5697</v>
      </c>
      <c r="G132" s="183" t="s">
        <v>444</v>
      </c>
      <c r="H132" s="184">
        <v>425</v>
      </c>
      <c r="I132" s="185"/>
      <c r="J132" s="186">
        <f t="shared" si="0"/>
        <v>0</v>
      </c>
      <c r="K132" s="187"/>
      <c r="L132" s="40"/>
      <c r="M132" s="188" t="s">
        <v>1</v>
      </c>
      <c r="N132" s="189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179</v>
      </c>
      <c r="AT132" s="192" t="s">
        <v>175</v>
      </c>
      <c r="AU132" s="192" t="s">
        <v>73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179</v>
      </c>
      <c r="BM132" s="192" t="s">
        <v>5787</v>
      </c>
    </row>
    <row r="133" spans="1:65" s="2" customFormat="1" ht="16.5" customHeight="1">
      <c r="A133" s="35"/>
      <c r="B133" s="36"/>
      <c r="C133" s="180" t="s">
        <v>73</v>
      </c>
      <c r="D133" s="180" t="s">
        <v>175</v>
      </c>
      <c r="E133" s="181" t="s">
        <v>5699</v>
      </c>
      <c r="F133" s="182" t="s">
        <v>5700</v>
      </c>
      <c r="G133" s="183" t="s">
        <v>444</v>
      </c>
      <c r="H133" s="184">
        <v>69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73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179</v>
      </c>
      <c r="BM133" s="192" t="s">
        <v>5788</v>
      </c>
    </row>
    <row r="134" spans="1:65" s="2" customFormat="1" ht="16.5" customHeight="1">
      <c r="A134" s="35"/>
      <c r="B134" s="36"/>
      <c r="C134" s="180" t="s">
        <v>73</v>
      </c>
      <c r="D134" s="180" t="s">
        <v>175</v>
      </c>
      <c r="E134" s="181" t="s">
        <v>5789</v>
      </c>
      <c r="F134" s="182" t="s">
        <v>5790</v>
      </c>
      <c r="G134" s="183" t="s">
        <v>3878</v>
      </c>
      <c r="H134" s="184">
        <v>120</v>
      </c>
      <c r="I134" s="185"/>
      <c r="J134" s="186">
        <f t="shared" si="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73</v>
      </c>
      <c r="AY134" s="18" t="s">
        <v>174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8" t="s">
        <v>81</v>
      </c>
      <c r="BK134" s="193">
        <f t="shared" si="9"/>
        <v>0</v>
      </c>
      <c r="BL134" s="18" t="s">
        <v>179</v>
      </c>
      <c r="BM134" s="192" t="s">
        <v>5791</v>
      </c>
    </row>
    <row r="135" spans="1:65" s="2" customFormat="1" ht="16.5" customHeight="1">
      <c r="A135" s="35"/>
      <c r="B135" s="36"/>
      <c r="C135" s="180" t="s">
        <v>73</v>
      </c>
      <c r="D135" s="180" t="s">
        <v>175</v>
      </c>
      <c r="E135" s="181" t="s">
        <v>5792</v>
      </c>
      <c r="F135" s="182" t="s">
        <v>5793</v>
      </c>
      <c r="G135" s="183" t="s">
        <v>3878</v>
      </c>
      <c r="H135" s="184">
        <v>21</v>
      </c>
      <c r="I135" s="185"/>
      <c r="J135" s="186">
        <f t="shared" si="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73</v>
      </c>
      <c r="AY135" s="18" t="s">
        <v>174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8" t="s">
        <v>81</v>
      </c>
      <c r="BK135" s="193">
        <f t="shared" si="9"/>
        <v>0</v>
      </c>
      <c r="BL135" s="18" t="s">
        <v>179</v>
      </c>
      <c r="BM135" s="192" t="s">
        <v>5794</v>
      </c>
    </row>
    <row r="136" spans="1:65" s="2" customFormat="1" ht="16.5" customHeight="1">
      <c r="A136" s="35"/>
      <c r="B136" s="36"/>
      <c r="C136" s="180" t="s">
        <v>73</v>
      </c>
      <c r="D136" s="180" t="s">
        <v>175</v>
      </c>
      <c r="E136" s="181" t="s">
        <v>5711</v>
      </c>
      <c r="F136" s="182" t="s">
        <v>5712</v>
      </c>
      <c r="G136" s="183" t="s">
        <v>3878</v>
      </c>
      <c r="H136" s="184">
        <v>8</v>
      </c>
      <c r="I136" s="185"/>
      <c r="J136" s="186">
        <f t="shared" si="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73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179</v>
      </c>
      <c r="BM136" s="192" t="s">
        <v>5795</v>
      </c>
    </row>
    <row r="137" spans="1:65" s="2" customFormat="1" ht="16.5" customHeight="1">
      <c r="A137" s="35"/>
      <c r="B137" s="36"/>
      <c r="C137" s="180" t="s">
        <v>73</v>
      </c>
      <c r="D137" s="180" t="s">
        <v>175</v>
      </c>
      <c r="E137" s="181" t="s">
        <v>5705</v>
      </c>
      <c r="F137" s="182" t="s">
        <v>5706</v>
      </c>
      <c r="G137" s="183" t="s">
        <v>3878</v>
      </c>
      <c r="H137" s="184">
        <v>150</v>
      </c>
      <c r="I137" s="185"/>
      <c r="J137" s="186">
        <f t="shared" si="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73</v>
      </c>
      <c r="AY137" s="18" t="s">
        <v>174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8" t="s">
        <v>81</v>
      </c>
      <c r="BK137" s="193">
        <f t="shared" si="9"/>
        <v>0</v>
      </c>
      <c r="BL137" s="18" t="s">
        <v>179</v>
      </c>
      <c r="BM137" s="192" t="s">
        <v>5796</v>
      </c>
    </row>
    <row r="138" spans="1:65" s="2" customFormat="1" ht="16.5" customHeight="1">
      <c r="A138" s="35"/>
      <c r="B138" s="36"/>
      <c r="C138" s="180" t="s">
        <v>73</v>
      </c>
      <c r="D138" s="180" t="s">
        <v>175</v>
      </c>
      <c r="E138" s="181" t="s">
        <v>5797</v>
      </c>
      <c r="F138" s="182" t="s">
        <v>5798</v>
      </c>
      <c r="G138" s="183" t="s">
        <v>4585</v>
      </c>
      <c r="H138" s="184">
        <v>2</v>
      </c>
      <c r="I138" s="185"/>
      <c r="J138" s="186">
        <f t="shared" si="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73</v>
      </c>
      <c r="AY138" s="18" t="s">
        <v>174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8" t="s">
        <v>81</v>
      </c>
      <c r="BK138" s="193">
        <f t="shared" si="9"/>
        <v>0</v>
      </c>
      <c r="BL138" s="18" t="s">
        <v>179</v>
      </c>
      <c r="BM138" s="192" t="s">
        <v>5799</v>
      </c>
    </row>
    <row r="139" spans="1:65" s="2" customFormat="1" ht="16.5" customHeight="1">
      <c r="A139" s="35"/>
      <c r="B139" s="36"/>
      <c r="C139" s="180" t="s">
        <v>73</v>
      </c>
      <c r="D139" s="180" t="s">
        <v>175</v>
      </c>
      <c r="E139" s="181" t="s">
        <v>5800</v>
      </c>
      <c r="F139" s="182" t="s">
        <v>5801</v>
      </c>
      <c r="G139" s="183" t="s">
        <v>4585</v>
      </c>
      <c r="H139" s="184">
        <v>2</v>
      </c>
      <c r="I139" s="185"/>
      <c r="J139" s="186">
        <f t="shared" si="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73</v>
      </c>
      <c r="AY139" s="18" t="s">
        <v>174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8" t="s">
        <v>81</v>
      </c>
      <c r="BK139" s="193">
        <f t="shared" si="9"/>
        <v>0</v>
      </c>
      <c r="BL139" s="18" t="s">
        <v>179</v>
      </c>
      <c r="BM139" s="192" t="s">
        <v>5802</v>
      </c>
    </row>
    <row r="140" spans="1:65" s="2" customFormat="1" ht="16.5" customHeight="1">
      <c r="A140" s="35"/>
      <c r="B140" s="36"/>
      <c r="C140" s="180" t="s">
        <v>73</v>
      </c>
      <c r="D140" s="180" t="s">
        <v>175</v>
      </c>
      <c r="E140" s="181" t="s">
        <v>5803</v>
      </c>
      <c r="F140" s="182" t="s">
        <v>5804</v>
      </c>
      <c r="G140" s="183" t="s">
        <v>3878</v>
      </c>
      <c r="H140" s="184">
        <v>84</v>
      </c>
      <c r="I140" s="185"/>
      <c r="J140" s="186">
        <f t="shared" si="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73</v>
      </c>
      <c r="AY140" s="18" t="s">
        <v>174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8" t="s">
        <v>81</v>
      </c>
      <c r="BK140" s="193">
        <f t="shared" si="9"/>
        <v>0</v>
      </c>
      <c r="BL140" s="18" t="s">
        <v>179</v>
      </c>
      <c r="BM140" s="192" t="s">
        <v>5805</v>
      </c>
    </row>
    <row r="141" spans="1:65" s="2" customFormat="1" ht="16.5" customHeight="1">
      <c r="A141" s="35"/>
      <c r="B141" s="36"/>
      <c r="C141" s="180" t="s">
        <v>73</v>
      </c>
      <c r="D141" s="180" t="s">
        <v>175</v>
      </c>
      <c r="E141" s="181" t="s">
        <v>5806</v>
      </c>
      <c r="F141" s="182" t="s">
        <v>5807</v>
      </c>
      <c r="G141" s="183" t="s">
        <v>3878</v>
      </c>
      <c r="H141" s="184">
        <v>42</v>
      </c>
      <c r="I141" s="185"/>
      <c r="J141" s="186">
        <f t="shared" si="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73</v>
      </c>
      <c r="AY141" s="18" t="s">
        <v>174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8" t="s">
        <v>81</v>
      </c>
      <c r="BK141" s="193">
        <f t="shared" si="9"/>
        <v>0</v>
      </c>
      <c r="BL141" s="18" t="s">
        <v>179</v>
      </c>
      <c r="BM141" s="192" t="s">
        <v>5808</v>
      </c>
    </row>
    <row r="142" spans="1:65" s="2" customFormat="1" ht="16.5" customHeight="1">
      <c r="A142" s="35"/>
      <c r="B142" s="36"/>
      <c r="C142" s="180" t="s">
        <v>73</v>
      </c>
      <c r="D142" s="180" t="s">
        <v>175</v>
      </c>
      <c r="E142" s="181" t="s">
        <v>5809</v>
      </c>
      <c r="F142" s="182" t="s">
        <v>5810</v>
      </c>
      <c r="G142" s="183" t="s">
        <v>4585</v>
      </c>
      <c r="H142" s="184">
        <v>3</v>
      </c>
      <c r="I142" s="185"/>
      <c r="J142" s="186">
        <f t="shared" si="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"/>
        <v>0</v>
      </c>
      <c r="Q142" s="190">
        <v>0</v>
      </c>
      <c r="R142" s="190">
        <f t="shared" si="2"/>
        <v>0</v>
      </c>
      <c r="S142" s="190">
        <v>0</v>
      </c>
      <c r="T142" s="191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73</v>
      </c>
      <c r="AY142" s="18" t="s">
        <v>174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18" t="s">
        <v>81</v>
      </c>
      <c r="BK142" s="193">
        <f t="shared" si="9"/>
        <v>0</v>
      </c>
      <c r="BL142" s="18" t="s">
        <v>179</v>
      </c>
      <c r="BM142" s="192" t="s">
        <v>5811</v>
      </c>
    </row>
    <row r="143" spans="1:65" s="2" customFormat="1" ht="16.5" customHeight="1">
      <c r="A143" s="35"/>
      <c r="B143" s="36"/>
      <c r="C143" s="180" t="s">
        <v>73</v>
      </c>
      <c r="D143" s="180" t="s">
        <v>175</v>
      </c>
      <c r="E143" s="181" t="s">
        <v>5812</v>
      </c>
      <c r="F143" s="182" t="s">
        <v>5813</v>
      </c>
      <c r="G143" s="183" t="s">
        <v>4585</v>
      </c>
      <c r="H143" s="184">
        <v>2</v>
      </c>
      <c r="I143" s="185"/>
      <c r="J143" s="186">
        <f t="shared" si="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"/>
        <v>0</v>
      </c>
      <c r="Q143" s="190">
        <v>0</v>
      </c>
      <c r="R143" s="190">
        <f t="shared" si="2"/>
        <v>0</v>
      </c>
      <c r="S143" s="190">
        <v>0</v>
      </c>
      <c r="T143" s="191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73</v>
      </c>
      <c r="AY143" s="18" t="s">
        <v>174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18" t="s">
        <v>81</v>
      </c>
      <c r="BK143" s="193">
        <f t="shared" si="9"/>
        <v>0</v>
      </c>
      <c r="BL143" s="18" t="s">
        <v>179</v>
      </c>
      <c r="BM143" s="192" t="s">
        <v>5814</v>
      </c>
    </row>
    <row r="144" spans="1:65" s="2" customFormat="1" ht="24.25" customHeight="1">
      <c r="A144" s="35"/>
      <c r="B144" s="36"/>
      <c r="C144" s="180" t="s">
        <v>73</v>
      </c>
      <c r="D144" s="180" t="s">
        <v>175</v>
      </c>
      <c r="E144" s="181" t="s">
        <v>5815</v>
      </c>
      <c r="F144" s="182" t="s">
        <v>5816</v>
      </c>
      <c r="G144" s="183" t="s">
        <v>4585</v>
      </c>
      <c r="H144" s="184">
        <v>16</v>
      </c>
      <c r="I144" s="185"/>
      <c r="J144" s="186">
        <f t="shared" si="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"/>
        <v>0</v>
      </c>
      <c r="Q144" s="190">
        <v>0</v>
      </c>
      <c r="R144" s="190">
        <f t="shared" si="2"/>
        <v>0</v>
      </c>
      <c r="S144" s="190">
        <v>0</v>
      </c>
      <c r="T144" s="191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73</v>
      </c>
      <c r="AY144" s="18" t="s">
        <v>174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18" t="s">
        <v>81</v>
      </c>
      <c r="BK144" s="193">
        <f t="shared" si="9"/>
        <v>0</v>
      </c>
      <c r="BL144" s="18" t="s">
        <v>179</v>
      </c>
      <c r="BM144" s="192" t="s">
        <v>5817</v>
      </c>
    </row>
    <row r="145" spans="1:65" s="2" customFormat="1" ht="16.5" customHeight="1">
      <c r="A145" s="35"/>
      <c r="B145" s="36"/>
      <c r="C145" s="180" t="s">
        <v>73</v>
      </c>
      <c r="D145" s="180" t="s">
        <v>175</v>
      </c>
      <c r="E145" s="181" t="s">
        <v>5714</v>
      </c>
      <c r="F145" s="182" t="s">
        <v>5715</v>
      </c>
      <c r="G145" s="183" t="s">
        <v>3878</v>
      </c>
      <c r="H145" s="184">
        <v>6</v>
      </c>
      <c r="I145" s="185"/>
      <c r="J145" s="186">
        <f t="shared" si="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"/>
        <v>0</v>
      </c>
      <c r="Q145" s="190">
        <v>0</v>
      </c>
      <c r="R145" s="190">
        <f t="shared" si="2"/>
        <v>0</v>
      </c>
      <c r="S145" s="190">
        <v>0</v>
      </c>
      <c r="T145" s="191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73</v>
      </c>
      <c r="AY145" s="18" t="s">
        <v>174</v>
      </c>
      <c r="BE145" s="193">
        <f t="shared" si="4"/>
        <v>0</v>
      </c>
      <c r="BF145" s="193">
        <f t="shared" si="5"/>
        <v>0</v>
      </c>
      <c r="BG145" s="193">
        <f t="shared" si="6"/>
        <v>0</v>
      </c>
      <c r="BH145" s="193">
        <f t="shared" si="7"/>
        <v>0</v>
      </c>
      <c r="BI145" s="193">
        <f t="shared" si="8"/>
        <v>0</v>
      </c>
      <c r="BJ145" s="18" t="s">
        <v>81</v>
      </c>
      <c r="BK145" s="193">
        <f t="shared" si="9"/>
        <v>0</v>
      </c>
      <c r="BL145" s="18" t="s">
        <v>179</v>
      </c>
      <c r="BM145" s="192" t="s">
        <v>5818</v>
      </c>
    </row>
    <row r="146" spans="1:65" s="2" customFormat="1" ht="16.5" customHeight="1">
      <c r="A146" s="35"/>
      <c r="B146" s="36"/>
      <c r="C146" s="180" t="s">
        <v>73</v>
      </c>
      <c r="D146" s="180" t="s">
        <v>175</v>
      </c>
      <c r="E146" s="181" t="s">
        <v>5717</v>
      </c>
      <c r="F146" s="182" t="s">
        <v>5718</v>
      </c>
      <c r="G146" s="183" t="s">
        <v>3878</v>
      </c>
      <c r="H146" s="184">
        <v>3</v>
      </c>
      <c r="I146" s="185"/>
      <c r="J146" s="186">
        <f t="shared" si="0"/>
        <v>0</v>
      </c>
      <c r="K146" s="187"/>
      <c r="L146" s="40"/>
      <c r="M146" s="188" t="s">
        <v>1</v>
      </c>
      <c r="N146" s="189" t="s">
        <v>38</v>
      </c>
      <c r="O146" s="72"/>
      <c r="P146" s="190">
        <f t="shared" si="1"/>
        <v>0</v>
      </c>
      <c r="Q146" s="190">
        <v>0</v>
      </c>
      <c r="R146" s="190">
        <f t="shared" si="2"/>
        <v>0</v>
      </c>
      <c r="S146" s="190">
        <v>0</v>
      </c>
      <c r="T146" s="191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179</v>
      </c>
      <c r="AT146" s="192" t="s">
        <v>175</v>
      </c>
      <c r="AU146" s="192" t="s">
        <v>73</v>
      </c>
      <c r="AY146" s="18" t="s">
        <v>174</v>
      </c>
      <c r="BE146" s="193">
        <f t="shared" si="4"/>
        <v>0</v>
      </c>
      <c r="BF146" s="193">
        <f t="shared" si="5"/>
        <v>0</v>
      </c>
      <c r="BG146" s="193">
        <f t="shared" si="6"/>
        <v>0</v>
      </c>
      <c r="BH146" s="193">
        <f t="shared" si="7"/>
        <v>0</v>
      </c>
      <c r="BI146" s="193">
        <f t="shared" si="8"/>
        <v>0</v>
      </c>
      <c r="BJ146" s="18" t="s">
        <v>81</v>
      </c>
      <c r="BK146" s="193">
        <f t="shared" si="9"/>
        <v>0</v>
      </c>
      <c r="BL146" s="18" t="s">
        <v>179</v>
      </c>
      <c r="BM146" s="192" t="s">
        <v>5819</v>
      </c>
    </row>
    <row r="147" spans="1:65" s="2" customFormat="1" ht="21.75" customHeight="1">
      <c r="A147" s="35"/>
      <c r="B147" s="36"/>
      <c r="C147" s="180" t="s">
        <v>73</v>
      </c>
      <c r="D147" s="180" t="s">
        <v>175</v>
      </c>
      <c r="E147" s="181" t="s">
        <v>5732</v>
      </c>
      <c r="F147" s="182" t="s">
        <v>5733</v>
      </c>
      <c r="G147" s="183" t="s">
        <v>5562</v>
      </c>
      <c r="H147" s="184">
        <v>1</v>
      </c>
      <c r="I147" s="185"/>
      <c r="J147" s="186">
        <f t="shared" si="0"/>
        <v>0</v>
      </c>
      <c r="K147" s="187"/>
      <c r="L147" s="40"/>
      <c r="M147" s="188" t="s">
        <v>1</v>
      </c>
      <c r="N147" s="189" t="s">
        <v>38</v>
      </c>
      <c r="O147" s="72"/>
      <c r="P147" s="190">
        <f t="shared" si="1"/>
        <v>0</v>
      </c>
      <c r="Q147" s="190">
        <v>0</v>
      </c>
      <c r="R147" s="190">
        <f t="shared" si="2"/>
        <v>0</v>
      </c>
      <c r="S147" s="190">
        <v>0</v>
      </c>
      <c r="T147" s="191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179</v>
      </c>
      <c r="AT147" s="192" t="s">
        <v>175</v>
      </c>
      <c r="AU147" s="192" t="s">
        <v>73</v>
      </c>
      <c r="AY147" s="18" t="s">
        <v>174</v>
      </c>
      <c r="BE147" s="193">
        <f t="shared" si="4"/>
        <v>0</v>
      </c>
      <c r="BF147" s="193">
        <f t="shared" si="5"/>
        <v>0</v>
      </c>
      <c r="BG147" s="193">
        <f t="shared" si="6"/>
        <v>0</v>
      </c>
      <c r="BH147" s="193">
        <f t="shared" si="7"/>
        <v>0</v>
      </c>
      <c r="BI147" s="193">
        <f t="shared" si="8"/>
        <v>0</v>
      </c>
      <c r="BJ147" s="18" t="s">
        <v>81</v>
      </c>
      <c r="BK147" s="193">
        <f t="shared" si="9"/>
        <v>0</v>
      </c>
      <c r="BL147" s="18" t="s">
        <v>179</v>
      </c>
      <c r="BM147" s="192" t="s">
        <v>5820</v>
      </c>
    </row>
    <row r="148" spans="1:65" s="2" customFormat="1" ht="16.5" customHeight="1">
      <c r="A148" s="35"/>
      <c r="B148" s="36"/>
      <c r="C148" s="180" t="s">
        <v>81</v>
      </c>
      <c r="D148" s="180" t="s">
        <v>175</v>
      </c>
      <c r="E148" s="181" t="s">
        <v>5738</v>
      </c>
      <c r="F148" s="182" t="s">
        <v>5739</v>
      </c>
      <c r="G148" s="183" t="s">
        <v>705</v>
      </c>
      <c r="H148" s="249"/>
      <c r="I148" s="185"/>
      <c r="J148" s="186">
        <f t="shared" si="0"/>
        <v>0</v>
      </c>
      <c r="K148" s="187"/>
      <c r="L148" s="40"/>
      <c r="M148" s="188" t="s">
        <v>1</v>
      </c>
      <c r="N148" s="189" t="s">
        <v>38</v>
      </c>
      <c r="O148" s="72"/>
      <c r="P148" s="190">
        <f t="shared" si="1"/>
        <v>0</v>
      </c>
      <c r="Q148" s="190">
        <v>0</v>
      </c>
      <c r="R148" s="190">
        <f t="shared" si="2"/>
        <v>0</v>
      </c>
      <c r="S148" s="190">
        <v>0</v>
      </c>
      <c r="T148" s="191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179</v>
      </c>
      <c r="AT148" s="192" t="s">
        <v>175</v>
      </c>
      <c r="AU148" s="192" t="s">
        <v>73</v>
      </c>
      <c r="AY148" s="18" t="s">
        <v>174</v>
      </c>
      <c r="BE148" s="193">
        <f t="shared" si="4"/>
        <v>0</v>
      </c>
      <c r="BF148" s="193">
        <f t="shared" si="5"/>
        <v>0</v>
      </c>
      <c r="BG148" s="193">
        <f t="shared" si="6"/>
        <v>0</v>
      </c>
      <c r="BH148" s="193">
        <f t="shared" si="7"/>
        <v>0</v>
      </c>
      <c r="BI148" s="193">
        <f t="shared" si="8"/>
        <v>0</v>
      </c>
      <c r="BJ148" s="18" t="s">
        <v>81</v>
      </c>
      <c r="BK148" s="193">
        <f t="shared" si="9"/>
        <v>0</v>
      </c>
      <c r="BL148" s="18" t="s">
        <v>179</v>
      </c>
      <c r="BM148" s="192" t="s">
        <v>5821</v>
      </c>
    </row>
    <row r="149" spans="1:65" s="2" customFormat="1" ht="16.5" customHeight="1">
      <c r="A149" s="35"/>
      <c r="B149" s="36"/>
      <c r="C149" s="180" t="s">
        <v>83</v>
      </c>
      <c r="D149" s="180" t="s">
        <v>175</v>
      </c>
      <c r="E149" s="181" t="s">
        <v>5741</v>
      </c>
      <c r="F149" s="182" t="s">
        <v>5742</v>
      </c>
      <c r="G149" s="183" t="s">
        <v>705</v>
      </c>
      <c r="H149" s="249"/>
      <c r="I149" s="185"/>
      <c r="J149" s="186">
        <f t="shared" si="0"/>
        <v>0</v>
      </c>
      <c r="K149" s="187"/>
      <c r="L149" s="40"/>
      <c r="M149" s="188" t="s">
        <v>1</v>
      </c>
      <c r="N149" s="189" t="s">
        <v>38</v>
      </c>
      <c r="O149" s="72"/>
      <c r="P149" s="190">
        <f t="shared" si="1"/>
        <v>0</v>
      </c>
      <c r="Q149" s="190">
        <v>0</v>
      </c>
      <c r="R149" s="190">
        <f t="shared" si="2"/>
        <v>0</v>
      </c>
      <c r="S149" s="190">
        <v>0</v>
      </c>
      <c r="T149" s="191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179</v>
      </c>
      <c r="AT149" s="192" t="s">
        <v>175</v>
      </c>
      <c r="AU149" s="192" t="s">
        <v>73</v>
      </c>
      <c r="AY149" s="18" t="s">
        <v>174</v>
      </c>
      <c r="BE149" s="193">
        <f t="shared" si="4"/>
        <v>0</v>
      </c>
      <c r="BF149" s="193">
        <f t="shared" si="5"/>
        <v>0</v>
      </c>
      <c r="BG149" s="193">
        <f t="shared" si="6"/>
        <v>0</v>
      </c>
      <c r="BH149" s="193">
        <f t="shared" si="7"/>
        <v>0</v>
      </c>
      <c r="BI149" s="193">
        <f t="shared" si="8"/>
        <v>0</v>
      </c>
      <c r="BJ149" s="18" t="s">
        <v>81</v>
      </c>
      <c r="BK149" s="193">
        <f t="shared" si="9"/>
        <v>0</v>
      </c>
      <c r="BL149" s="18" t="s">
        <v>179</v>
      </c>
      <c r="BM149" s="192" t="s">
        <v>5822</v>
      </c>
    </row>
    <row r="150" spans="1:65" s="2" customFormat="1" ht="16.5" customHeight="1">
      <c r="A150" s="35"/>
      <c r="B150" s="36"/>
      <c r="C150" s="180" t="s">
        <v>204</v>
      </c>
      <c r="D150" s="180" t="s">
        <v>175</v>
      </c>
      <c r="E150" s="181" t="s">
        <v>5744</v>
      </c>
      <c r="F150" s="182" t="s">
        <v>5745</v>
      </c>
      <c r="G150" s="183" t="s">
        <v>705</v>
      </c>
      <c r="H150" s="249"/>
      <c r="I150" s="185"/>
      <c r="J150" s="186">
        <f t="shared" si="0"/>
        <v>0</v>
      </c>
      <c r="K150" s="187"/>
      <c r="L150" s="40"/>
      <c r="M150" s="250" t="s">
        <v>1</v>
      </c>
      <c r="N150" s="251" t="s">
        <v>38</v>
      </c>
      <c r="O150" s="252"/>
      <c r="P150" s="253">
        <f t="shared" si="1"/>
        <v>0</v>
      </c>
      <c r="Q150" s="253">
        <v>0</v>
      </c>
      <c r="R150" s="253">
        <f t="shared" si="2"/>
        <v>0</v>
      </c>
      <c r="S150" s="253">
        <v>0</v>
      </c>
      <c r="T150" s="254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179</v>
      </c>
      <c r="AT150" s="192" t="s">
        <v>175</v>
      </c>
      <c r="AU150" s="192" t="s">
        <v>73</v>
      </c>
      <c r="AY150" s="18" t="s">
        <v>174</v>
      </c>
      <c r="BE150" s="193">
        <f t="shared" si="4"/>
        <v>0</v>
      </c>
      <c r="BF150" s="193">
        <f t="shared" si="5"/>
        <v>0</v>
      </c>
      <c r="BG150" s="193">
        <f t="shared" si="6"/>
        <v>0</v>
      </c>
      <c r="BH150" s="193">
        <f t="shared" si="7"/>
        <v>0</v>
      </c>
      <c r="BI150" s="193">
        <f t="shared" si="8"/>
        <v>0</v>
      </c>
      <c r="BJ150" s="18" t="s">
        <v>81</v>
      </c>
      <c r="BK150" s="193">
        <f t="shared" si="9"/>
        <v>0</v>
      </c>
      <c r="BL150" s="18" t="s">
        <v>179</v>
      </c>
      <c r="BM150" s="192" t="s">
        <v>5823</v>
      </c>
    </row>
    <row r="151" spans="1:65" s="2" customFormat="1" ht="7" customHeight="1">
      <c r="A151" s="35"/>
      <c r="B151" s="55"/>
      <c r="C151" s="56"/>
      <c r="D151" s="56"/>
      <c r="E151" s="56"/>
      <c r="F151" s="56"/>
      <c r="G151" s="56"/>
      <c r="H151" s="56"/>
      <c r="I151" s="56"/>
      <c r="J151" s="56"/>
      <c r="K151" s="56"/>
      <c r="L151" s="40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sheetProtection algorithmName="SHA-512" hashValue="fISbtcRELDpYqKAxL0mPLQ6BP0IGHcO9rOImnahQUli9jn+T9efIpWWRUg5w4LST3I8m2XiTxM2Ku1qMKTiGVw==" saltValue="tDJQLZnt0HGC3YZwOfkOcY3SlaofvzySib8SNntADqLR3f1sNTE7onQvUNsHvtKQoO9Yy8itgk8c6x18cZr10g==" spinCount="100000" sheet="1" objects="1" scenarios="1" formatColumns="0" formatRows="0" autoFilter="0"/>
  <autoFilter ref="C115:K150" xr:uid="{00000000-0009-0000-0000-00000E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5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125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5824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ROUND(J116,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ROUND((SUM(BE116:BE155)),  2)</f>
        <v>0</v>
      </c>
      <c r="G33" s="35"/>
      <c r="H33" s="35"/>
      <c r="I33" s="125">
        <v>0.21</v>
      </c>
      <c r="J33" s="124">
        <f>ROUND(((SUM(BE116:BE155))*I33),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ROUND((SUM(BF116:BF155)),  2)</f>
        <v>0</v>
      </c>
      <c r="G34" s="35"/>
      <c r="H34" s="35"/>
      <c r="I34" s="125">
        <v>0.15</v>
      </c>
      <c r="J34" s="124">
        <f>ROUND(((SUM(BF116:BF155))*I34),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ROUND((SUM(BG116:BG155)),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ROUND((SUM(BH116:BH155)),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ROUND((SUM(BI116:BI155)),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D.1.4.7 EZS - Slaboproud - EZS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J116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2" customFormat="1" ht="21.7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31" s="2" customFormat="1" ht="7" customHeight="1">
      <c r="A98" s="35"/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pans="1:31" s="2" customFormat="1" ht="7" customHeight="1">
      <c r="A102" s="35"/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25" customHeight="1">
      <c r="A103" s="35"/>
      <c r="B103" s="36"/>
      <c r="C103" s="24" t="s">
        <v>159</v>
      </c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7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12" customHeight="1">
      <c r="A105" s="35"/>
      <c r="B105" s="36"/>
      <c r="C105" s="30" t="s">
        <v>16</v>
      </c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6.5" customHeight="1">
      <c r="A106" s="35"/>
      <c r="B106" s="36"/>
      <c r="C106" s="37"/>
      <c r="D106" s="37"/>
      <c r="E106" s="311" t="str">
        <f>E7</f>
        <v>Rekonstrukce a přístavba MŠ Blučina</v>
      </c>
      <c r="F106" s="312"/>
      <c r="G106" s="312"/>
      <c r="H106" s="312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267" t="str">
        <f>E9</f>
        <v>D.1.4.7 EZS - Slaboproud - EZS</v>
      </c>
      <c r="F108" s="313"/>
      <c r="G108" s="313"/>
      <c r="H108" s="313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20</v>
      </c>
      <c r="D110" s="37"/>
      <c r="E110" s="37"/>
      <c r="F110" s="28" t="str">
        <f>F12</f>
        <v xml:space="preserve"> </v>
      </c>
      <c r="G110" s="37"/>
      <c r="H110" s="37"/>
      <c r="I110" s="30" t="s">
        <v>22</v>
      </c>
      <c r="J110" s="67" t="str">
        <f>IF(J12="","",J12)</f>
        <v>26. 5. 2021</v>
      </c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5.25" customHeight="1">
      <c r="A112" s="35"/>
      <c r="B112" s="36"/>
      <c r="C112" s="30" t="s">
        <v>24</v>
      </c>
      <c r="D112" s="37"/>
      <c r="E112" s="37"/>
      <c r="F112" s="28" t="str">
        <f>E15</f>
        <v xml:space="preserve"> </v>
      </c>
      <c r="G112" s="37"/>
      <c r="H112" s="37"/>
      <c r="I112" s="30" t="s">
        <v>29</v>
      </c>
      <c r="J112" s="33" t="str">
        <f>E21</f>
        <v xml:space="preserve"> </v>
      </c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25" customHeight="1">
      <c r="A113" s="35"/>
      <c r="B113" s="36"/>
      <c r="C113" s="30" t="s">
        <v>27</v>
      </c>
      <c r="D113" s="37"/>
      <c r="E113" s="37"/>
      <c r="F113" s="28" t="str">
        <f>IF(E18="","",E18)</f>
        <v>Vyplň údaj</v>
      </c>
      <c r="G113" s="37"/>
      <c r="H113" s="37"/>
      <c r="I113" s="30" t="s">
        <v>31</v>
      </c>
      <c r="J113" s="33" t="str">
        <f>E24</f>
        <v xml:space="preserve"> </v>
      </c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0.2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0" customFormat="1" ht="29.25" customHeight="1">
      <c r="A115" s="154"/>
      <c r="B115" s="155"/>
      <c r="C115" s="156" t="s">
        <v>160</v>
      </c>
      <c r="D115" s="157" t="s">
        <v>58</v>
      </c>
      <c r="E115" s="157" t="s">
        <v>54</v>
      </c>
      <c r="F115" s="157" t="s">
        <v>55</v>
      </c>
      <c r="G115" s="157" t="s">
        <v>161</v>
      </c>
      <c r="H115" s="157" t="s">
        <v>162</v>
      </c>
      <c r="I115" s="157" t="s">
        <v>163</v>
      </c>
      <c r="J115" s="158" t="s">
        <v>134</v>
      </c>
      <c r="K115" s="159" t="s">
        <v>164</v>
      </c>
      <c r="L115" s="160"/>
      <c r="M115" s="76" t="s">
        <v>1</v>
      </c>
      <c r="N115" s="77" t="s">
        <v>37</v>
      </c>
      <c r="O115" s="77" t="s">
        <v>165</v>
      </c>
      <c r="P115" s="77" t="s">
        <v>166</v>
      </c>
      <c r="Q115" s="77" t="s">
        <v>167</v>
      </c>
      <c r="R115" s="77" t="s">
        <v>168</v>
      </c>
      <c r="S115" s="77" t="s">
        <v>169</v>
      </c>
      <c r="T115" s="78" t="s">
        <v>170</v>
      </c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</row>
    <row r="116" spans="1:65" s="2" customFormat="1" ht="22.75" customHeight="1">
      <c r="A116" s="35"/>
      <c r="B116" s="36"/>
      <c r="C116" s="83" t="s">
        <v>171</v>
      </c>
      <c r="D116" s="37"/>
      <c r="E116" s="37"/>
      <c r="F116" s="37"/>
      <c r="G116" s="37"/>
      <c r="H116" s="37"/>
      <c r="I116" s="37"/>
      <c r="J116" s="161">
        <f>BK116</f>
        <v>0</v>
      </c>
      <c r="K116" s="37"/>
      <c r="L116" s="40"/>
      <c r="M116" s="79"/>
      <c r="N116" s="162"/>
      <c r="O116" s="80"/>
      <c r="P116" s="163">
        <f>SUM(P117:P155)</f>
        <v>0</v>
      </c>
      <c r="Q116" s="80"/>
      <c r="R116" s="163">
        <f>SUM(R117:R155)</f>
        <v>0</v>
      </c>
      <c r="S116" s="80"/>
      <c r="T116" s="164">
        <f>SUM(T117:T155)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72</v>
      </c>
      <c r="AU116" s="18" t="s">
        <v>136</v>
      </c>
      <c r="BK116" s="165">
        <f>SUM(BK117:BK155)</f>
        <v>0</v>
      </c>
    </row>
    <row r="117" spans="1:65" s="2" customFormat="1" ht="16.5" customHeight="1">
      <c r="A117" s="35"/>
      <c r="B117" s="36"/>
      <c r="C117" s="180" t="s">
        <v>83</v>
      </c>
      <c r="D117" s="180" t="s">
        <v>175</v>
      </c>
      <c r="E117" s="181" t="s">
        <v>5738</v>
      </c>
      <c r="F117" s="182" t="s">
        <v>5825</v>
      </c>
      <c r="G117" s="183" t="s">
        <v>3878</v>
      </c>
      <c r="H117" s="184">
        <v>1</v>
      </c>
      <c r="I117" s="185"/>
      <c r="J117" s="186">
        <f t="shared" ref="J117:J155" si="0">ROUND(I117*H117,2)</f>
        <v>0</v>
      </c>
      <c r="K117" s="187"/>
      <c r="L117" s="40"/>
      <c r="M117" s="188" t="s">
        <v>1</v>
      </c>
      <c r="N117" s="189" t="s">
        <v>38</v>
      </c>
      <c r="O117" s="72"/>
      <c r="P117" s="190">
        <f t="shared" ref="P117:P155" si="1">O117*H117</f>
        <v>0</v>
      </c>
      <c r="Q117" s="190">
        <v>0</v>
      </c>
      <c r="R117" s="190">
        <f t="shared" ref="R117:R155" si="2">Q117*H117</f>
        <v>0</v>
      </c>
      <c r="S117" s="190">
        <v>0</v>
      </c>
      <c r="T117" s="191">
        <f t="shared" ref="T117:T155" si="3"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2" t="s">
        <v>179</v>
      </c>
      <c r="AT117" s="192" t="s">
        <v>175</v>
      </c>
      <c r="AU117" s="192" t="s">
        <v>73</v>
      </c>
      <c r="AY117" s="18" t="s">
        <v>174</v>
      </c>
      <c r="BE117" s="193">
        <f t="shared" ref="BE117:BE155" si="4">IF(N117="základní",J117,0)</f>
        <v>0</v>
      </c>
      <c r="BF117" s="193">
        <f t="shared" ref="BF117:BF155" si="5">IF(N117="snížená",J117,0)</f>
        <v>0</v>
      </c>
      <c r="BG117" s="193">
        <f t="shared" ref="BG117:BG155" si="6">IF(N117="zákl. přenesená",J117,0)</f>
        <v>0</v>
      </c>
      <c r="BH117" s="193">
        <f t="shared" ref="BH117:BH155" si="7">IF(N117="sníž. přenesená",J117,0)</f>
        <v>0</v>
      </c>
      <c r="BI117" s="193">
        <f t="shared" ref="BI117:BI155" si="8">IF(N117="nulová",J117,0)</f>
        <v>0</v>
      </c>
      <c r="BJ117" s="18" t="s">
        <v>81</v>
      </c>
      <c r="BK117" s="193">
        <f t="shared" ref="BK117:BK155" si="9">ROUND(I117*H117,2)</f>
        <v>0</v>
      </c>
      <c r="BL117" s="18" t="s">
        <v>179</v>
      </c>
      <c r="BM117" s="192" t="s">
        <v>5826</v>
      </c>
    </row>
    <row r="118" spans="1:65" s="2" customFormat="1" ht="16.5" customHeight="1">
      <c r="A118" s="35"/>
      <c r="B118" s="36"/>
      <c r="C118" s="180" t="s">
        <v>204</v>
      </c>
      <c r="D118" s="180" t="s">
        <v>175</v>
      </c>
      <c r="E118" s="181" t="s">
        <v>5741</v>
      </c>
      <c r="F118" s="182" t="s">
        <v>5827</v>
      </c>
      <c r="G118" s="183" t="s">
        <v>3878</v>
      </c>
      <c r="H118" s="184">
        <v>3</v>
      </c>
      <c r="I118" s="185"/>
      <c r="J118" s="186">
        <f t="shared" si="0"/>
        <v>0</v>
      </c>
      <c r="K118" s="187"/>
      <c r="L118" s="40"/>
      <c r="M118" s="188" t="s">
        <v>1</v>
      </c>
      <c r="N118" s="189" t="s">
        <v>38</v>
      </c>
      <c r="O118" s="72"/>
      <c r="P118" s="190">
        <f t="shared" si="1"/>
        <v>0</v>
      </c>
      <c r="Q118" s="190">
        <v>0</v>
      </c>
      <c r="R118" s="190">
        <f t="shared" si="2"/>
        <v>0</v>
      </c>
      <c r="S118" s="190">
        <v>0</v>
      </c>
      <c r="T118" s="191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2" t="s">
        <v>179</v>
      </c>
      <c r="AT118" s="192" t="s">
        <v>175</v>
      </c>
      <c r="AU118" s="192" t="s">
        <v>73</v>
      </c>
      <c r="AY118" s="18" t="s">
        <v>174</v>
      </c>
      <c r="BE118" s="193">
        <f t="shared" si="4"/>
        <v>0</v>
      </c>
      <c r="BF118" s="193">
        <f t="shared" si="5"/>
        <v>0</v>
      </c>
      <c r="BG118" s="193">
        <f t="shared" si="6"/>
        <v>0</v>
      </c>
      <c r="BH118" s="193">
        <f t="shared" si="7"/>
        <v>0</v>
      </c>
      <c r="BI118" s="193">
        <f t="shared" si="8"/>
        <v>0</v>
      </c>
      <c r="BJ118" s="18" t="s">
        <v>81</v>
      </c>
      <c r="BK118" s="193">
        <f t="shared" si="9"/>
        <v>0</v>
      </c>
      <c r="BL118" s="18" t="s">
        <v>179</v>
      </c>
      <c r="BM118" s="192" t="s">
        <v>5828</v>
      </c>
    </row>
    <row r="119" spans="1:65" s="2" customFormat="1" ht="16.5" customHeight="1">
      <c r="A119" s="35"/>
      <c r="B119" s="36"/>
      <c r="C119" s="180" t="s">
        <v>179</v>
      </c>
      <c r="D119" s="180" t="s">
        <v>175</v>
      </c>
      <c r="E119" s="181" t="s">
        <v>5744</v>
      </c>
      <c r="F119" s="182" t="s">
        <v>5829</v>
      </c>
      <c r="G119" s="183" t="s">
        <v>3878</v>
      </c>
      <c r="H119" s="184">
        <v>1</v>
      </c>
      <c r="I119" s="185"/>
      <c r="J119" s="186">
        <f t="shared" si="0"/>
        <v>0</v>
      </c>
      <c r="K119" s="187"/>
      <c r="L119" s="40"/>
      <c r="M119" s="188" t="s">
        <v>1</v>
      </c>
      <c r="N119" s="189" t="s">
        <v>38</v>
      </c>
      <c r="O119" s="72"/>
      <c r="P119" s="190">
        <f t="shared" si="1"/>
        <v>0</v>
      </c>
      <c r="Q119" s="190">
        <v>0</v>
      </c>
      <c r="R119" s="190">
        <f t="shared" si="2"/>
        <v>0</v>
      </c>
      <c r="S119" s="190">
        <v>0</v>
      </c>
      <c r="T119" s="191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2" t="s">
        <v>179</v>
      </c>
      <c r="AT119" s="192" t="s">
        <v>175</v>
      </c>
      <c r="AU119" s="192" t="s">
        <v>73</v>
      </c>
      <c r="AY119" s="18" t="s">
        <v>174</v>
      </c>
      <c r="BE119" s="193">
        <f t="shared" si="4"/>
        <v>0</v>
      </c>
      <c r="BF119" s="193">
        <f t="shared" si="5"/>
        <v>0</v>
      </c>
      <c r="BG119" s="193">
        <f t="shared" si="6"/>
        <v>0</v>
      </c>
      <c r="BH119" s="193">
        <f t="shared" si="7"/>
        <v>0</v>
      </c>
      <c r="BI119" s="193">
        <f t="shared" si="8"/>
        <v>0</v>
      </c>
      <c r="BJ119" s="18" t="s">
        <v>81</v>
      </c>
      <c r="BK119" s="193">
        <f t="shared" si="9"/>
        <v>0</v>
      </c>
      <c r="BL119" s="18" t="s">
        <v>179</v>
      </c>
      <c r="BM119" s="192" t="s">
        <v>5830</v>
      </c>
    </row>
    <row r="120" spans="1:65" s="2" customFormat="1" ht="16.5" customHeight="1">
      <c r="A120" s="35"/>
      <c r="B120" s="36"/>
      <c r="C120" s="180" t="s">
        <v>214</v>
      </c>
      <c r="D120" s="180" t="s">
        <v>175</v>
      </c>
      <c r="E120" s="181" t="s">
        <v>5831</v>
      </c>
      <c r="F120" s="182" t="s">
        <v>5832</v>
      </c>
      <c r="G120" s="183" t="s">
        <v>3878</v>
      </c>
      <c r="H120" s="184">
        <v>6</v>
      </c>
      <c r="I120" s="185"/>
      <c r="J120" s="186">
        <f t="shared" si="0"/>
        <v>0</v>
      </c>
      <c r="K120" s="187"/>
      <c r="L120" s="40"/>
      <c r="M120" s="188" t="s">
        <v>1</v>
      </c>
      <c r="N120" s="189" t="s">
        <v>38</v>
      </c>
      <c r="O120" s="72"/>
      <c r="P120" s="190">
        <f t="shared" si="1"/>
        <v>0</v>
      </c>
      <c r="Q120" s="190">
        <v>0</v>
      </c>
      <c r="R120" s="190">
        <f t="shared" si="2"/>
        <v>0</v>
      </c>
      <c r="S120" s="190">
        <v>0</v>
      </c>
      <c r="T120" s="191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2" t="s">
        <v>179</v>
      </c>
      <c r="AT120" s="192" t="s">
        <v>175</v>
      </c>
      <c r="AU120" s="192" t="s">
        <v>73</v>
      </c>
      <c r="AY120" s="18" t="s">
        <v>174</v>
      </c>
      <c r="BE120" s="193">
        <f t="shared" si="4"/>
        <v>0</v>
      </c>
      <c r="BF120" s="193">
        <f t="shared" si="5"/>
        <v>0</v>
      </c>
      <c r="BG120" s="193">
        <f t="shared" si="6"/>
        <v>0</v>
      </c>
      <c r="BH120" s="193">
        <f t="shared" si="7"/>
        <v>0</v>
      </c>
      <c r="BI120" s="193">
        <f t="shared" si="8"/>
        <v>0</v>
      </c>
      <c r="BJ120" s="18" t="s">
        <v>81</v>
      </c>
      <c r="BK120" s="193">
        <f t="shared" si="9"/>
        <v>0</v>
      </c>
      <c r="BL120" s="18" t="s">
        <v>179</v>
      </c>
      <c r="BM120" s="192" t="s">
        <v>5833</v>
      </c>
    </row>
    <row r="121" spans="1:65" s="2" customFormat="1" ht="16.5" customHeight="1">
      <c r="A121" s="35"/>
      <c r="B121" s="36"/>
      <c r="C121" s="180" t="s">
        <v>219</v>
      </c>
      <c r="D121" s="180" t="s">
        <v>175</v>
      </c>
      <c r="E121" s="181" t="s">
        <v>5834</v>
      </c>
      <c r="F121" s="182" t="s">
        <v>5835</v>
      </c>
      <c r="G121" s="183" t="s">
        <v>3878</v>
      </c>
      <c r="H121" s="184">
        <v>11</v>
      </c>
      <c r="I121" s="185"/>
      <c r="J121" s="186">
        <f t="shared" si="0"/>
        <v>0</v>
      </c>
      <c r="K121" s="187"/>
      <c r="L121" s="40"/>
      <c r="M121" s="188" t="s">
        <v>1</v>
      </c>
      <c r="N121" s="189" t="s">
        <v>38</v>
      </c>
      <c r="O121" s="72"/>
      <c r="P121" s="190">
        <f t="shared" si="1"/>
        <v>0</v>
      </c>
      <c r="Q121" s="190">
        <v>0</v>
      </c>
      <c r="R121" s="190">
        <f t="shared" si="2"/>
        <v>0</v>
      </c>
      <c r="S121" s="190">
        <v>0</v>
      </c>
      <c r="T121" s="191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2" t="s">
        <v>179</v>
      </c>
      <c r="AT121" s="192" t="s">
        <v>175</v>
      </c>
      <c r="AU121" s="192" t="s">
        <v>73</v>
      </c>
      <c r="AY121" s="18" t="s">
        <v>174</v>
      </c>
      <c r="BE121" s="193">
        <f t="shared" si="4"/>
        <v>0</v>
      </c>
      <c r="BF121" s="193">
        <f t="shared" si="5"/>
        <v>0</v>
      </c>
      <c r="BG121" s="193">
        <f t="shared" si="6"/>
        <v>0</v>
      </c>
      <c r="BH121" s="193">
        <f t="shared" si="7"/>
        <v>0</v>
      </c>
      <c r="BI121" s="193">
        <f t="shared" si="8"/>
        <v>0</v>
      </c>
      <c r="BJ121" s="18" t="s">
        <v>81</v>
      </c>
      <c r="BK121" s="193">
        <f t="shared" si="9"/>
        <v>0</v>
      </c>
      <c r="BL121" s="18" t="s">
        <v>179</v>
      </c>
      <c r="BM121" s="192" t="s">
        <v>5836</v>
      </c>
    </row>
    <row r="122" spans="1:65" s="2" customFormat="1" ht="16.5" customHeight="1">
      <c r="A122" s="35"/>
      <c r="B122" s="36"/>
      <c r="C122" s="180" t="s">
        <v>223</v>
      </c>
      <c r="D122" s="180" t="s">
        <v>175</v>
      </c>
      <c r="E122" s="181" t="s">
        <v>5837</v>
      </c>
      <c r="F122" s="182" t="s">
        <v>5838</v>
      </c>
      <c r="G122" s="183" t="s">
        <v>3878</v>
      </c>
      <c r="H122" s="184">
        <v>1</v>
      </c>
      <c r="I122" s="185"/>
      <c r="J122" s="186">
        <f t="shared" si="0"/>
        <v>0</v>
      </c>
      <c r="K122" s="187"/>
      <c r="L122" s="40"/>
      <c r="M122" s="188" t="s">
        <v>1</v>
      </c>
      <c r="N122" s="189" t="s">
        <v>38</v>
      </c>
      <c r="O122" s="72"/>
      <c r="P122" s="190">
        <f t="shared" si="1"/>
        <v>0</v>
      </c>
      <c r="Q122" s="190">
        <v>0</v>
      </c>
      <c r="R122" s="190">
        <f t="shared" si="2"/>
        <v>0</v>
      </c>
      <c r="S122" s="190">
        <v>0</v>
      </c>
      <c r="T122" s="191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2" t="s">
        <v>179</v>
      </c>
      <c r="AT122" s="192" t="s">
        <v>175</v>
      </c>
      <c r="AU122" s="192" t="s">
        <v>73</v>
      </c>
      <c r="AY122" s="18" t="s">
        <v>174</v>
      </c>
      <c r="BE122" s="193">
        <f t="shared" si="4"/>
        <v>0</v>
      </c>
      <c r="BF122" s="193">
        <f t="shared" si="5"/>
        <v>0</v>
      </c>
      <c r="BG122" s="193">
        <f t="shared" si="6"/>
        <v>0</v>
      </c>
      <c r="BH122" s="193">
        <f t="shared" si="7"/>
        <v>0</v>
      </c>
      <c r="BI122" s="193">
        <f t="shared" si="8"/>
        <v>0</v>
      </c>
      <c r="BJ122" s="18" t="s">
        <v>81</v>
      </c>
      <c r="BK122" s="193">
        <f t="shared" si="9"/>
        <v>0</v>
      </c>
      <c r="BL122" s="18" t="s">
        <v>179</v>
      </c>
      <c r="BM122" s="192" t="s">
        <v>5839</v>
      </c>
    </row>
    <row r="123" spans="1:65" s="2" customFormat="1" ht="16.5" customHeight="1">
      <c r="A123" s="35"/>
      <c r="B123" s="36"/>
      <c r="C123" s="180" t="s">
        <v>227</v>
      </c>
      <c r="D123" s="180" t="s">
        <v>175</v>
      </c>
      <c r="E123" s="181" t="s">
        <v>5840</v>
      </c>
      <c r="F123" s="182" t="s">
        <v>5841</v>
      </c>
      <c r="G123" s="183" t="s">
        <v>3878</v>
      </c>
      <c r="H123" s="184">
        <v>1</v>
      </c>
      <c r="I123" s="185"/>
      <c r="J123" s="186">
        <f t="shared" si="0"/>
        <v>0</v>
      </c>
      <c r="K123" s="187"/>
      <c r="L123" s="40"/>
      <c r="M123" s="188" t="s">
        <v>1</v>
      </c>
      <c r="N123" s="189" t="s">
        <v>38</v>
      </c>
      <c r="O123" s="72"/>
      <c r="P123" s="190">
        <f t="shared" si="1"/>
        <v>0</v>
      </c>
      <c r="Q123" s="190">
        <v>0</v>
      </c>
      <c r="R123" s="190">
        <f t="shared" si="2"/>
        <v>0</v>
      </c>
      <c r="S123" s="190">
        <v>0</v>
      </c>
      <c r="T123" s="191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2" t="s">
        <v>179</v>
      </c>
      <c r="AT123" s="192" t="s">
        <v>175</v>
      </c>
      <c r="AU123" s="192" t="s">
        <v>73</v>
      </c>
      <c r="AY123" s="18" t="s">
        <v>174</v>
      </c>
      <c r="BE123" s="193">
        <f t="shared" si="4"/>
        <v>0</v>
      </c>
      <c r="BF123" s="193">
        <f t="shared" si="5"/>
        <v>0</v>
      </c>
      <c r="BG123" s="193">
        <f t="shared" si="6"/>
        <v>0</v>
      </c>
      <c r="BH123" s="193">
        <f t="shared" si="7"/>
        <v>0</v>
      </c>
      <c r="BI123" s="193">
        <f t="shared" si="8"/>
        <v>0</v>
      </c>
      <c r="BJ123" s="18" t="s">
        <v>81</v>
      </c>
      <c r="BK123" s="193">
        <f t="shared" si="9"/>
        <v>0</v>
      </c>
      <c r="BL123" s="18" t="s">
        <v>179</v>
      </c>
      <c r="BM123" s="192" t="s">
        <v>5842</v>
      </c>
    </row>
    <row r="124" spans="1:65" s="2" customFormat="1" ht="16.5" customHeight="1">
      <c r="A124" s="35"/>
      <c r="B124" s="36"/>
      <c r="C124" s="180" t="s">
        <v>235</v>
      </c>
      <c r="D124" s="180" t="s">
        <v>175</v>
      </c>
      <c r="E124" s="181" t="s">
        <v>5843</v>
      </c>
      <c r="F124" s="182" t="s">
        <v>5844</v>
      </c>
      <c r="G124" s="183" t="s">
        <v>3878</v>
      </c>
      <c r="H124" s="184">
        <v>10</v>
      </c>
      <c r="I124" s="185"/>
      <c r="J124" s="186">
        <f t="shared" si="0"/>
        <v>0</v>
      </c>
      <c r="K124" s="187"/>
      <c r="L124" s="40"/>
      <c r="M124" s="188" t="s">
        <v>1</v>
      </c>
      <c r="N124" s="189" t="s">
        <v>38</v>
      </c>
      <c r="O124" s="72"/>
      <c r="P124" s="190">
        <f t="shared" si="1"/>
        <v>0</v>
      </c>
      <c r="Q124" s="190">
        <v>0</v>
      </c>
      <c r="R124" s="190">
        <f t="shared" si="2"/>
        <v>0</v>
      </c>
      <c r="S124" s="190">
        <v>0</v>
      </c>
      <c r="T124" s="191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2" t="s">
        <v>179</v>
      </c>
      <c r="AT124" s="192" t="s">
        <v>175</v>
      </c>
      <c r="AU124" s="192" t="s">
        <v>73</v>
      </c>
      <c r="AY124" s="18" t="s">
        <v>174</v>
      </c>
      <c r="BE124" s="193">
        <f t="shared" si="4"/>
        <v>0</v>
      </c>
      <c r="BF124" s="193">
        <f t="shared" si="5"/>
        <v>0</v>
      </c>
      <c r="BG124" s="193">
        <f t="shared" si="6"/>
        <v>0</v>
      </c>
      <c r="BH124" s="193">
        <f t="shared" si="7"/>
        <v>0</v>
      </c>
      <c r="BI124" s="193">
        <f t="shared" si="8"/>
        <v>0</v>
      </c>
      <c r="BJ124" s="18" t="s">
        <v>81</v>
      </c>
      <c r="BK124" s="193">
        <f t="shared" si="9"/>
        <v>0</v>
      </c>
      <c r="BL124" s="18" t="s">
        <v>179</v>
      </c>
      <c r="BM124" s="192" t="s">
        <v>5845</v>
      </c>
    </row>
    <row r="125" spans="1:65" s="2" customFormat="1" ht="16.5" customHeight="1">
      <c r="A125" s="35"/>
      <c r="B125" s="36"/>
      <c r="C125" s="180" t="s">
        <v>241</v>
      </c>
      <c r="D125" s="180" t="s">
        <v>175</v>
      </c>
      <c r="E125" s="181" t="s">
        <v>5846</v>
      </c>
      <c r="F125" s="182" t="s">
        <v>5847</v>
      </c>
      <c r="G125" s="183" t="s">
        <v>3878</v>
      </c>
      <c r="H125" s="184">
        <v>6</v>
      </c>
      <c r="I125" s="185"/>
      <c r="J125" s="186">
        <f t="shared" si="0"/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si="1"/>
        <v>0</v>
      </c>
      <c r="Q125" s="190">
        <v>0</v>
      </c>
      <c r="R125" s="190">
        <f t="shared" si="2"/>
        <v>0</v>
      </c>
      <c r="S125" s="190">
        <v>0</v>
      </c>
      <c r="T125" s="191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73</v>
      </c>
      <c r="AY125" s="18" t="s">
        <v>174</v>
      </c>
      <c r="BE125" s="193">
        <f t="shared" si="4"/>
        <v>0</v>
      </c>
      <c r="BF125" s="193">
        <f t="shared" si="5"/>
        <v>0</v>
      </c>
      <c r="BG125" s="193">
        <f t="shared" si="6"/>
        <v>0</v>
      </c>
      <c r="BH125" s="193">
        <f t="shared" si="7"/>
        <v>0</v>
      </c>
      <c r="BI125" s="193">
        <f t="shared" si="8"/>
        <v>0</v>
      </c>
      <c r="BJ125" s="18" t="s">
        <v>81</v>
      </c>
      <c r="BK125" s="193">
        <f t="shared" si="9"/>
        <v>0</v>
      </c>
      <c r="BL125" s="18" t="s">
        <v>179</v>
      </c>
      <c r="BM125" s="192" t="s">
        <v>5848</v>
      </c>
    </row>
    <row r="126" spans="1:65" s="2" customFormat="1" ht="24.25" customHeight="1">
      <c r="A126" s="35"/>
      <c r="B126" s="36"/>
      <c r="C126" s="180" t="s">
        <v>247</v>
      </c>
      <c r="D126" s="180" t="s">
        <v>175</v>
      </c>
      <c r="E126" s="181" t="s">
        <v>5849</v>
      </c>
      <c r="F126" s="182" t="s">
        <v>5850</v>
      </c>
      <c r="G126" s="183" t="s">
        <v>3878</v>
      </c>
      <c r="H126" s="184">
        <v>6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73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5851</v>
      </c>
    </row>
    <row r="127" spans="1:65" s="2" customFormat="1" ht="16.5" customHeight="1">
      <c r="A127" s="35"/>
      <c r="B127" s="36"/>
      <c r="C127" s="180" t="s">
        <v>260</v>
      </c>
      <c r="D127" s="180" t="s">
        <v>175</v>
      </c>
      <c r="E127" s="181" t="s">
        <v>5852</v>
      </c>
      <c r="F127" s="182" t="s">
        <v>5853</v>
      </c>
      <c r="G127" s="183" t="s">
        <v>3878</v>
      </c>
      <c r="H127" s="184">
        <v>5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73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5854</v>
      </c>
    </row>
    <row r="128" spans="1:65" s="2" customFormat="1" ht="33" customHeight="1">
      <c r="A128" s="35"/>
      <c r="B128" s="36"/>
      <c r="C128" s="180" t="s">
        <v>266</v>
      </c>
      <c r="D128" s="180" t="s">
        <v>175</v>
      </c>
      <c r="E128" s="181" t="s">
        <v>5855</v>
      </c>
      <c r="F128" s="182" t="s">
        <v>5856</v>
      </c>
      <c r="G128" s="183" t="s">
        <v>3878</v>
      </c>
      <c r="H128" s="184">
        <v>3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73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5857</v>
      </c>
    </row>
    <row r="129" spans="1:65" s="2" customFormat="1" ht="33" customHeight="1">
      <c r="A129" s="35"/>
      <c r="B129" s="36"/>
      <c r="C129" s="180" t="s">
        <v>272</v>
      </c>
      <c r="D129" s="180" t="s">
        <v>175</v>
      </c>
      <c r="E129" s="181" t="s">
        <v>5858</v>
      </c>
      <c r="F129" s="182" t="s">
        <v>5859</v>
      </c>
      <c r="G129" s="183" t="s">
        <v>3878</v>
      </c>
      <c r="H129" s="184">
        <v>1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73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5860</v>
      </c>
    </row>
    <row r="130" spans="1:65" s="2" customFormat="1" ht="16.5" customHeight="1">
      <c r="A130" s="35"/>
      <c r="B130" s="36"/>
      <c r="C130" s="180" t="s">
        <v>8</v>
      </c>
      <c r="D130" s="180" t="s">
        <v>175</v>
      </c>
      <c r="E130" s="181" t="s">
        <v>5861</v>
      </c>
      <c r="F130" s="182" t="s">
        <v>5862</v>
      </c>
      <c r="G130" s="183" t="s">
        <v>3878</v>
      </c>
      <c r="H130" s="184">
        <v>3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73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5863</v>
      </c>
    </row>
    <row r="131" spans="1:65" s="2" customFormat="1" ht="24.25" customHeight="1">
      <c r="A131" s="35"/>
      <c r="B131" s="36"/>
      <c r="C131" s="180" t="s">
        <v>286</v>
      </c>
      <c r="D131" s="180" t="s">
        <v>175</v>
      </c>
      <c r="E131" s="181" t="s">
        <v>5864</v>
      </c>
      <c r="F131" s="182" t="s">
        <v>5865</v>
      </c>
      <c r="G131" s="183" t="s">
        <v>3878</v>
      </c>
      <c r="H131" s="184">
        <v>3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73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5866</v>
      </c>
    </row>
    <row r="132" spans="1:65" s="2" customFormat="1" ht="16.5" customHeight="1">
      <c r="A132" s="35"/>
      <c r="B132" s="36"/>
      <c r="C132" s="180" t="s">
        <v>293</v>
      </c>
      <c r="D132" s="180" t="s">
        <v>175</v>
      </c>
      <c r="E132" s="181" t="s">
        <v>5867</v>
      </c>
      <c r="F132" s="182" t="s">
        <v>5868</v>
      </c>
      <c r="G132" s="183" t="s">
        <v>3878</v>
      </c>
      <c r="H132" s="184">
        <v>6</v>
      </c>
      <c r="I132" s="185"/>
      <c r="J132" s="186">
        <f t="shared" si="0"/>
        <v>0</v>
      </c>
      <c r="K132" s="187"/>
      <c r="L132" s="40"/>
      <c r="M132" s="188" t="s">
        <v>1</v>
      </c>
      <c r="N132" s="189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179</v>
      </c>
      <c r="AT132" s="192" t="s">
        <v>175</v>
      </c>
      <c r="AU132" s="192" t="s">
        <v>73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179</v>
      </c>
      <c r="BM132" s="192" t="s">
        <v>5869</v>
      </c>
    </row>
    <row r="133" spans="1:65" s="2" customFormat="1" ht="16.5" customHeight="1">
      <c r="A133" s="35"/>
      <c r="B133" s="36"/>
      <c r="C133" s="180" t="s">
        <v>299</v>
      </c>
      <c r="D133" s="180" t="s">
        <v>175</v>
      </c>
      <c r="E133" s="181" t="s">
        <v>5870</v>
      </c>
      <c r="F133" s="182" t="s">
        <v>5871</v>
      </c>
      <c r="G133" s="183" t="s">
        <v>3878</v>
      </c>
      <c r="H133" s="184">
        <v>1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73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179</v>
      </c>
      <c r="BM133" s="192" t="s">
        <v>5872</v>
      </c>
    </row>
    <row r="134" spans="1:65" s="2" customFormat="1" ht="16.5" customHeight="1">
      <c r="A134" s="35"/>
      <c r="B134" s="36"/>
      <c r="C134" s="180" t="s">
        <v>310</v>
      </c>
      <c r="D134" s="180" t="s">
        <v>175</v>
      </c>
      <c r="E134" s="181" t="s">
        <v>5371</v>
      </c>
      <c r="F134" s="182" t="s">
        <v>5873</v>
      </c>
      <c r="G134" s="183" t="s">
        <v>444</v>
      </c>
      <c r="H134" s="184">
        <v>598</v>
      </c>
      <c r="I134" s="185"/>
      <c r="J134" s="186">
        <f t="shared" si="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73</v>
      </c>
      <c r="AY134" s="18" t="s">
        <v>174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8" t="s">
        <v>81</v>
      </c>
      <c r="BK134" s="193">
        <f t="shared" si="9"/>
        <v>0</v>
      </c>
      <c r="BL134" s="18" t="s">
        <v>179</v>
      </c>
      <c r="BM134" s="192" t="s">
        <v>5874</v>
      </c>
    </row>
    <row r="135" spans="1:65" s="2" customFormat="1" ht="16.5" customHeight="1">
      <c r="A135" s="35"/>
      <c r="B135" s="36"/>
      <c r="C135" s="180" t="s">
        <v>7</v>
      </c>
      <c r="D135" s="180" t="s">
        <v>175</v>
      </c>
      <c r="E135" s="181" t="s">
        <v>5875</v>
      </c>
      <c r="F135" s="182" t="s">
        <v>5876</v>
      </c>
      <c r="G135" s="183" t="s">
        <v>444</v>
      </c>
      <c r="H135" s="184">
        <v>248</v>
      </c>
      <c r="I135" s="185"/>
      <c r="J135" s="186">
        <f t="shared" si="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73</v>
      </c>
      <c r="AY135" s="18" t="s">
        <v>174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8" t="s">
        <v>81</v>
      </c>
      <c r="BK135" s="193">
        <f t="shared" si="9"/>
        <v>0</v>
      </c>
      <c r="BL135" s="18" t="s">
        <v>179</v>
      </c>
      <c r="BM135" s="192" t="s">
        <v>5877</v>
      </c>
    </row>
    <row r="136" spans="1:65" s="2" customFormat="1" ht="16.5" customHeight="1">
      <c r="A136" s="35"/>
      <c r="B136" s="36"/>
      <c r="C136" s="180" t="s">
        <v>321</v>
      </c>
      <c r="D136" s="180" t="s">
        <v>175</v>
      </c>
      <c r="E136" s="181" t="s">
        <v>5878</v>
      </c>
      <c r="F136" s="182" t="s">
        <v>5879</v>
      </c>
      <c r="G136" s="183" t="s">
        <v>3878</v>
      </c>
      <c r="H136" s="184">
        <v>1</v>
      </c>
      <c r="I136" s="185"/>
      <c r="J136" s="186">
        <f t="shared" si="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73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179</v>
      </c>
      <c r="BM136" s="192" t="s">
        <v>5880</v>
      </c>
    </row>
    <row r="137" spans="1:65" s="2" customFormat="1" ht="24.25" customHeight="1">
      <c r="A137" s="35"/>
      <c r="B137" s="36"/>
      <c r="C137" s="180" t="s">
        <v>331</v>
      </c>
      <c r="D137" s="180" t="s">
        <v>175</v>
      </c>
      <c r="E137" s="181" t="s">
        <v>5881</v>
      </c>
      <c r="F137" s="182" t="s">
        <v>5882</v>
      </c>
      <c r="G137" s="183" t="s">
        <v>3878</v>
      </c>
      <c r="H137" s="184">
        <v>7</v>
      </c>
      <c r="I137" s="185"/>
      <c r="J137" s="186">
        <f t="shared" si="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73</v>
      </c>
      <c r="AY137" s="18" t="s">
        <v>174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8" t="s">
        <v>81</v>
      </c>
      <c r="BK137" s="193">
        <f t="shared" si="9"/>
        <v>0</v>
      </c>
      <c r="BL137" s="18" t="s">
        <v>179</v>
      </c>
      <c r="BM137" s="192" t="s">
        <v>5883</v>
      </c>
    </row>
    <row r="138" spans="1:65" s="2" customFormat="1" ht="16.5" customHeight="1">
      <c r="A138" s="35"/>
      <c r="B138" s="36"/>
      <c r="C138" s="180" t="s">
        <v>354</v>
      </c>
      <c r="D138" s="180" t="s">
        <v>175</v>
      </c>
      <c r="E138" s="181" t="s">
        <v>5696</v>
      </c>
      <c r="F138" s="182" t="s">
        <v>5697</v>
      </c>
      <c r="G138" s="183" t="s">
        <v>444</v>
      </c>
      <c r="H138" s="184">
        <v>198</v>
      </c>
      <c r="I138" s="185"/>
      <c r="J138" s="186">
        <f t="shared" si="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73</v>
      </c>
      <c r="AY138" s="18" t="s">
        <v>174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8" t="s">
        <v>81</v>
      </c>
      <c r="BK138" s="193">
        <f t="shared" si="9"/>
        <v>0</v>
      </c>
      <c r="BL138" s="18" t="s">
        <v>179</v>
      </c>
      <c r="BM138" s="192" t="s">
        <v>5884</v>
      </c>
    </row>
    <row r="139" spans="1:65" s="2" customFormat="1" ht="16.5" customHeight="1">
      <c r="A139" s="35"/>
      <c r="B139" s="36"/>
      <c r="C139" s="180" t="s">
        <v>360</v>
      </c>
      <c r="D139" s="180" t="s">
        <v>175</v>
      </c>
      <c r="E139" s="181" t="s">
        <v>5699</v>
      </c>
      <c r="F139" s="182" t="s">
        <v>5700</v>
      </c>
      <c r="G139" s="183" t="s">
        <v>444</v>
      </c>
      <c r="H139" s="184">
        <v>25</v>
      </c>
      <c r="I139" s="185"/>
      <c r="J139" s="186">
        <f t="shared" si="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73</v>
      </c>
      <c r="AY139" s="18" t="s">
        <v>174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8" t="s">
        <v>81</v>
      </c>
      <c r="BK139" s="193">
        <f t="shared" si="9"/>
        <v>0</v>
      </c>
      <c r="BL139" s="18" t="s">
        <v>179</v>
      </c>
      <c r="BM139" s="192" t="s">
        <v>5885</v>
      </c>
    </row>
    <row r="140" spans="1:65" s="2" customFormat="1" ht="16.5" customHeight="1">
      <c r="A140" s="35"/>
      <c r="B140" s="36"/>
      <c r="C140" s="180" t="s">
        <v>364</v>
      </c>
      <c r="D140" s="180" t="s">
        <v>175</v>
      </c>
      <c r="E140" s="181" t="s">
        <v>5789</v>
      </c>
      <c r="F140" s="182" t="s">
        <v>5790</v>
      </c>
      <c r="G140" s="183" t="s">
        <v>3878</v>
      </c>
      <c r="H140" s="184">
        <v>100</v>
      </c>
      <c r="I140" s="185"/>
      <c r="J140" s="186">
        <f t="shared" si="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73</v>
      </c>
      <c r="AY140" s="18" t="s">
        <v>174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8" t="s">
        <v>81</v>
      </c>
      <c r="BK140" s="193">
        <f t="shared" si="9"/>
        <v>0</v>
      </c>
      <c r="BL140" s="18" t="s">
        <v>179</v>
      </c>
      <c r="BM140" s="192" t="s">
        <v>5886</v>
      </c>
    </row>
    <row r="141" spans="1:65" s="2" customFormat="1" ht="16.5" customHeight="1">
      <c r="A141" s="35"/>
      <c r="B141" s="36"/>
      <c r="C141" s="180" t="s">
        <v>413</v>
      </c>
      <c r="D141" s="180" t="s">
        <v>175</v>
      </c>
      <c r="E141" s="181" t="s">
        <v>5792</v>
      </c>
      <c r="F141" s="182" t="s">
        <v>5793</v>
      </c>
      <c r="G141" s="183" t="s">
        <v>3878</v>
      </c>
      <c r="H141" s="184">
        <v>8</v>
      </c>
      <c r="I141" s="185"/>
      <c r="J141" s="186">
        <f t="shared" si="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73</v>
      </c>
      <c r="AY141" s="18" t="s">
        <v>174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8" t="s">
        <v>81</v>
      </c>
      <c r="BK141" s="193">
        <f t="shared" si="9"/>
        <v>0</v>
      </c>
      <c r="BL141" s="18" t="s">
        <v>179</v>
      </c>
      <c r="BM141" s="192" t="s">
        <v>5887</v>
      </c>
    </row>
    <row r="142" spans="1:65" s="2" customFormat="1" ht="16.5" customHeight="1">
      <c r="A142" s="35"/>
      <c r="B142" s="36"/>
      <c r="C142" s="180" t="s">
        <v>417</v>
      </c>
      <c r="D142" s="180" t="s">
        <v>175</v>
      </c>
      <c r="E142" s="181" t="s">
        <v>5711</v>
      </c>
      <c r="F142" s="182" t="s">
        <v>5712</v>
      </c>
      <c r="G142" s="183" t="s">
        <v>3878</v>
      </c>
      <c r="H142" s="184">
        <v>4</v>
      </c>
      <c r="I142" s="185"/>
      <c r="J142" s="186">
        <f t="shared" si="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"/>
        <v>0</v>
      </c>
      <c r="Q142" s="190">
        <v>0</v>
      </c>
      <c r="R142" s="190">
        <f t="shared" si="2"/>
        <v>0</v>
      </c>
      <c r="S142" s="190">
        <v>0</v>
      </c>
      <c r="T142" s="191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73</v>
      </c>
      <c r="AY142" s="18" t="s">
        <v>174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18" t="s">
        <v>81</v>
      </c>
      <c r="BK142" s="193">
        <f t="shared" si="9"/>
        <v>0</v>
      </c>
      <c r="BL142" s="18" t="s">
        <v>179</v>
      </c>
      <c r="BM142" s="192" t="s">
        <v>5888</v>
      </c>
    </row>
    <row r="143" spans="1:65" s="2" customFormat="1" ht="16.5" customHeight="1">
      <c r="A143" s="35"/>
      <c r="B143" s="36"/>
      <c r="C143" s="180" t="s">
        <v>421</v>
      </c>
      <c r="D143" s="180" t="s">
        <v>175</v>
      </c>
      <c r="E143" s="181" t="s">
        <v>5705</v>
      </c>
      <c r="F143" s="182" t="s">
        <v>5706</v>
      </c>
      <c r="G143" s="183" t="s">
        <v>3878</v>
      </c>
      <c r="H143" s="184">
        <v>150</v>
      </c>
      <c r="I143" s="185"/>
      <c r="J143" s="186">
        <f t="shared" si="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"/>
        <v>0</v>
      </c>
      <c r="Q143" s="190">
        <v>0</v>
      </c>
      <c r="R143" s="190">
        <f t="shared" si="2"/>
        <v>0</v>
      </c>
      <c r="S143" s="190">
        <v>0</v>
      </c>
      <c r="T143" s="191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73</v>
      </c>
      <c r="AY143" s="18" t="s">
        <v>174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18" t="s">
        <v>81</v>
      </c>
      <c r="BK143" s="193">
        <f t="shared" si="9"/>
        <v>0</v>
      </c>
      <c r="BL143" s="18" t="s">
        <v>179</v>
      </c>
      <c r="BM143" s="192" t="s">
        <v>5889</v>
      </c>
    </row>
    <row r="144" spans="1:65" s="2" customFormat="1" ht="16.5" customHeight="1">
      <c r="A144" s="35"/>
      <c r="B144" s="36"/>
      <c r="C144" s="180" t="s">
        <v>426</v>
      </c>
      <c r="D144" s="180" t="s">
        <v>175</v>
      </c>
      <c r="E144" s="181" t="s">
        <v>5890</v>
      </c>
      <c r="F144" s="182" t="s">
        <v>5891</v>
      </c>
      <c r="G144" s="183" t="s">
        <v>5892</v>
      </c>
      <c r="H144" s="184">
        <v>1</v>
      </c>
      <c r="I144" s="185"/>
      <c r="J144" s="186">
        <f t="shared" si="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"/>
        <v>0</v>
      </c>
      <c r="Q144" s="190">
        <v>0</v>
      </c>
      <c r="R144" s="190">
        <f t="shared" si="2"/>
        <v>0</v>
      </c>
      <c r="S144" s="190">
        <v>0</v>
      </c>
      <c r="T144" s="191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73</v>
      </c>
      <c r="AY144" s="18" t="s">
        <v>174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18" t="s">
        <v>81</v>
      </c>
      <c r="BK144" s="193">
        <f t="shared" si="9"/>
        <v>0</v>
      </c>
      <c r="BL144" s="18" t="s">
        <v>179</v>
      </c>
      <c r="BM144" s="192" t="s">
        <v>5893</v>
      </c>
    </row>
    <row r="145" spans="1:65" s="2" customFormat="1" ht="16.5" customHeight="1">
      <c r="A145" s="35"/>
      <c r="B145" s="36"/>
      <c r="C145" s="180" t="s">
        <v>431</v>
      </c>
      <c r="D145" s="180" t="s">
        <v>175</v>
      </c>
      <c r="E145" s="181" t="s">
        <v>5894</v>
      </c>
      <c r="F145" s="182" t="s">
        <v>5895</v>
      </c>
      <c r="G145" s="183" t="s">
        <v>5892</v>
      </c>
      <c r="H145" s="184">
        <v>1</v>
      </c>
      <c r="I145" s="185"/>
      <c r="J145" s="186">
        <f t="shared" si="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"/>
        <v>0</v>
      </c>
      <c r="Q145" s="190">
        <v>0</v>
      </c>
      <c r="R145" s="190">
        <f t="shared" si="2"/>
        <v>0</v>
      </c>
      <c r="S145" s="190">
        <v>0</v>
      </c>
      <c r="T145" s="191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73</v>
      </c>
      <c r="AY145" s="18" t="s">
        <v>174</v>
      </c>
      <c r="BE145" s="193">
        <f t="shared" si="4"/>
        <v>0</v>
      </c>
      <c r="BF145" s="193">
        <f t="shared" si="5"/>
        <v>0</v>
      </c>
      <c r="BG145" s="193">
        <f t="shared" si="6"/>
        <v>0</v>
      </c>
      <c r="BH145" s="193">
        <f t="shared" si="7"/>
        <v>0</v>
      </c>
      <c r="BI145" s="193">
        <f t="shared" si="8"/>
        <v>0</v>
      </c>
      <c r="BJ145" s="18" t="s">
        <v>81</v>
      </c>
      <c r="BK145" s="193">
        <f t="shared" si="9"/>
        <v>0</v>
      </c>
      <c r="BL145" s="18" t="s">
        <v>179</v>
      </c>
      <c r="BM145" s="192" t="s">
        <v>5896</v>
      </c>
    </row>
    <row r="146" spans="1:65" s="2" customFormat="1" ht="16.5" customHeight="1">
      <c r="A146" s="35"/>
      <c r="B146" s="36"/>
      <c r="C146" s="180" t="s">
        <v>436</v>
      </c>
      <c r="D146" s="180" t="s">
        <v>175</v>
      </c>
      <c r="E146" s="181" t="s">
        <v>5897</v>
      </c>
      <c r="F146" s="182" t="s">
        <v>5898</v>
      </c>
      <c r="G146" s="183" t="s">
        <v>4585</v>
      </c>
      <c r="H146" s="184">
        <v>10</v>
      </c>
      <c r="I146" s="185"/>
      <c r="J146" s="186">
        <f t="shared" si="0"/>
        <v>0</v>
      </c>
      <c r="K146" s="187"/>
      <c r="L146" s="40"/>
      <c r="M146" s="188" t="s">
        <v>1</v>
      </c>
      <c r="N146" s="189" t="s">
        <v>38</v>
      </c>
      <c r="O146" s="72"/>
      <c r="P146" s="190">
        <f t="shared" si="1"/>
        <v>0</v>
      </c>
      <c r="Q146" s="190">
        <v>0</v>
      </c>
      <c r="R146" s="190">
        <f t="shared" si="2"/>
        <v>0</v>
      </c>
      <c r="S146" s="190">
        <v>0</v>
      </c>
      <c r="T146" s="191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179</v>
      </c>
      <c r="AT146" s="192" t="s">
        <v>175</v>
      </c>
      <c r="AU146" s="192" t="s">
        <v>73</v>
      </c>
      <c r="AY146" s="18" t="s">
        <v>174</v>
      </c>
      <c r="BE146" s="193">
        <f t="shared" si="4"/>
        <v>0</v>
      </c>
      <c r="BF146" s="193">
        <f t="shared" si="5"/>
        <v>0</v>
      </c>
      <c r="BG146" s="193">
        <f t="shared" si="6"/>
        <v>0</v>
      </c>
      <c r="BH146" s="193">
        <f t="shared" si="7"/>
        <v>0</v>
      </c>
      <c r="BI146" s="193">
        <f t="shared" si="8"/>
        <v>0</v>
      </c>
      <c r="BJ146" s="18" t="s">
        <v>81</v>
      </c>
      <c r="BK146" s="193">
        <f t="shared" si="9"/>
        <v>0</v>
      </c>
      <c r="BL146" s="18" t="s">
        <v>179</v>
      </c>
      <c r="BM146" s="192" t="s">
        <v>5899</v>
      </c>
    </row>
    <row r="147" spans="1:65" s="2" customFormat="1" ht="16.5" customHeight="1">
      <c r="A147" s="35"/>
      <c r="B147" s="36"/>
      <c r="C147" s="180" t="s">
        <v>441</v>
      </c>
      <c r="D147" s="180" t="s">
        <v>175</v>
      </c>
      <c r="E147" s="181" t="s">
        <v>5900</v>
      </c>
      <c r="F147" s="182" t="s">
        <v>5901</v>
      </c>
      <c r="G147" s="183" t="s">
        <v>4585</v>
      </c>
      <c r="H147" s="184">
        <v>12</v>
      </c>
      <c r="I147" s="185"/>
      <c r="J147" s="186">
        <f t="shared" si="0"/>
        <v>0</v>
      </c>
      <c r="K147" s="187"/>
      <c r="L147" s="40"/>
      <c r="M147" s="188" t="s">
        <v>1</v>
      </c>
      <c r="N147" s="189" t="s">
        <v>38</v>
      </c>
      <c r="O147" s="72"/>
      <c r="P147" s="190">
        <f t="shared" si="1"/>
        <v>0</v>
      </c>
      <c r="Q147" s="190">
        <v>0</v>
      </c>
      <c r="R147" s="190">
        <f t="shared" si="2"/>
        <v>0</v>
      </c>
      <c r="S147" s="190">
        <v>0</v>
      </c>
      <c r="T147" s="191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179</v>
      </c>
      <c r="AT147" s="192" t="s">
        <v>175</v>
      </c>
      <c r="AU147" s="192" t="s">
        <v>73</v>
      </c>
      <c r="AY147" s="18" t="s">
        <v>174</v>
      </c>
      <c r="BE147" s="193">
        <f t="shared" si="4"/>
        <v>0</v>
      </c>
      <c r="BF147" s="193">
        <f t="shared" si="5"/>
        <v>0</v>
      </c>
      <c r="BG147" s="193">
        <f t="shared" si="6"/>
        <v>0</v>
      </c>
      <c r="BH147" s="193">
        <f t="shared" si="7"/>
        <v>0</v>
      </c>
      <c r="BI147" s="193">
        <f t="shared" si="8"/>
        <v>0</v>
      </c>
      <c r="BJ147" s="18" t="s">
        <v>81</v>
      </c>
      <c r="BK147" s="193">
        <f t="shared" si="9"/>
        <v>0</v>
      </c>
      <c r="BL147" s="18" t="s">
        <v>179</v>
      </c>
      <c r="BM147" s="192" t="s">
        <v>5902</v>
      </c>
    </row>
    <row r="148" spans="1:65" s="2" customFormat="1" ht="16.5" customHeight="1">
      <c r="A148" s="35"/>
      <c r="B148" s="36"/>
      <c r="C148" s="180" t="s">
        <v>450</v>
      </c>
      <c r="D148" s="180" t="s">
        <v>175</v>
      </c>
      <c r="E148" s="181" t="s">
        <v>5714</v>
      </c>
      <c r="F148" s="182" t="s">
        <v>5715</v>
      </c>
      <c r="G148" s="183" t="s">
        <v>3878</v>
      </c>
      <c r="H148" s="184">
        <v>12</v>
      </c>
      <c r="I148" s="185"/>
      <c r="J148" s="186">
        <f t="shared" si="0"/>
        <v>0</v>
      </c>
      <c r="K148" s="187"/>
      <c r="L148" s="40"/>
      <c r="M148" s="188" t="s">
        <v>1</v>
      </c>
      <c r="N148" s="189" t="s">
        <v>38</v>
      </c>
      <c r="O148" s="72"/>
      <c r="P148" s="190">
        <f t="shared" si="1"/>
        <v>0</v>
      </c>
      <c r="Q148" s="190">
        <v>0</v>
      </c>
      <c r="R148" s="190">
        <f t="shared" si="2"/>
        <v>0</v>
      </c>
      <c r="S148" s="190">
        <v>0</v>
      </c>
      <c r="T148" s="191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179</v>
      </c>
      <c r="AT148" s="192" t="s">
        <v>175</v>
      </c>
      <c r="AU148" s="192" t="s">
        <v>73</v>
      </c>
      <c r="AY148" s="18" t="s">
        <v>174</v>
      </c>
      <c r="BE148" s="193">
        <f t="shared" si="4"/>
        <v>0</v>
      </c>
      <c r="BF148" s="193">
        <f t="shared" si="5"/>
        <v>0</v>
      </c>
      <c r="BG148" s="193">
        <f t="shared" si="6"/>
        <v>0</v>
      </c>
      <c r="BH148" s="193">
        <f t="shared" si="7"/>
        <v>0</v>
      </c>
      <c r="BI148" s="193">
        <f t="shared" si="8"/>
        <v>0</v>
      </c>
      <c r="BJ148" s="18" t="s">
        <v>81</v>
      </c>
      <c r="BK148" s="193">
        <f t="shared" si="9"/>
        <v>0</v>
      </c>
      <c r="BL148" s="18" t="s">
        <v>179</v>
      </c>
      <c r="BM148" s="192" t="s">
        <v>5903</v>
      </c>
    </row>
    <row r="149" spans="1:65" s="2" customFormat="1" ht="16.5" customHeight="1">
      <c r="A149" s="35"/>
      <c r="B149" s="36"/>
      <c r="C149" s="180" t="s">
        <v>458</v>
      </c>
      <c r="D149" s="180" t="s">
        <v>175</v>
      </c>
      <c r="E149" s="181" t="s">
        <v>5717</v>
      </c>
      <c r="F149" s="182" t="s">
        <v>5718</v>
      </c>
      <c r="G149" s="183" t="s">
        <v>3878</v>
      </c>
      <c r="H149" s="184">
        <v>6</v>
      </c>
      <c r="I149" s="185"/>
      <c r="J149" s="186">
        <f t="shared" si="0"/>
        <v>0</v>
      </c>
      <c r="K149" s="187"/>
      <c r="L149" s="40"/>
      <c r="M149" s="188" t="s">
        <v>1</v>
      </c>
      <c r="N149" s="189" t="s">
        <v>38</v>
      </c>
      <c r="O149" s="72"/>
      <c r="P149" s="190">
        <f t="shared" si="1"/>
        <v>0</v>
      </c>
      <c r="Q149" s="190">
        <v>0</v>
      </c>
      <c r="R149" s="190">
        <f t="shared" si="2"/>
        <v>0</v>
      </c>
      <c r="S149" s="190">
        <v>0</v>
      </c>
      <c r="T149" s="191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179</v>
      </c>
      <c r="AT149" s="192" t="s">
        <v>175</v>
      </c>
      <c r="AU149" s="192" t="s">
        <v>73</v>
      </c>
      <c r="AY149" s="18" t="s">
        <v>174</v>
      </c>
      <c r="BE149" s="193">
        <f t="shared" si="4"/>
        <v>0</v>
      </c>
      <c r="BF149" s="193">
        <f t="shared" si="5"/>
        <v>0</v>
      </c>
      <c r="BG149" s="193">
        <f t="shared" si="6"/>
        <v>0</v>
      </c>
      <c r="BH149" s="193">
        <f t="shared" si="7"/>
        <v>0</v>
      </c>
      <c r="BI149" s="193">
        <f t="shared" si="8"/>
        <v>0</v>
      </c>
      <c r="BJ149" s="18" t="s">
        <v>81</v>
      </c>
      <c r="BK149" s="193">
        <f t="shared" si="9"/>
        <v>0</v>
      </c>
      <c r="BL149" s="18" t="s">
        <v>179</v>
      </c>
      <c r="BM149" s="192" t="s">
        <v>5904</v>
      </c>
    </row>
    <row r="150" spans="1:65" s="2" customFormat="1" ht="16.5" customHeight="1">
      <c r="A150" s="35"/>
      <c r="B150" s="36"/>
      <c r="C150" s="180" t="s">
        <v>514</v>
      </c>
      <c r="D150" s="180" t="s">
        <v>175</v>
      </c>
      <c r="E150" s="181" t="s">
        <v>5735</v>
      </c>
      <c r="F150" s="182" t="s">
        <v>5736</v>
      </c>
      <c r="G150" s="183" t="s">
        <v>4585</v>
      </c>
      <c r="H150" s="184">
        <v>2</v>
      </c>
      <c r="I150" s="185"/>
      <c r="J150" s="186">
        <f t="shared" si="0"/>
        <v>0</v>
      </c>
      <c r="K150" s="187"/>
      <c r="L150" s="40"/>
      <c r="M150" s="188" t="s">
        <v>1</v>
      </c>
      <c r="N150" s="189" t="s">
        <v>38</v>
      </c>
      <c r="O150" s="72"/>
      <c r="P150" s="190">
        <f t="shared" si="1"/>
        <v>0</v>
      </c>
      <c r="Q150" s="190">
        <v>0</v>
      </c>
      <c r="R150" s="190">
        <f t="shared" si="2"/>
        <v>0</v>
      </c>
      <c r="S150" s="190">
        <v>0</v>
      </c>
      <c r="T150" s="191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179</v>
      </c>
      <c r="AT150" s="192" t="s">
        <v>175</v>
      </c>
      <c r="AU150" s="192" t="s">
        <v>73</v>
      </c>
      <c r="AY150" s="18" t="s">
        <v>174</v>
      </c>
      <c r="BE150" s="193">
        <f t="shared" si="4"/>
        <v>0</v>
      </c>
      <c r="BF150" s="193">
        <f t="shared" si="5"/>
        <v>0</v>
      </c>
      <c r="BG150" s="193">
        <f t="shared" si="6"/>
        <v>0</v>
      </c>
      <c r="BH150" s="193">
        <f t="shared" si="7"/>
        <v>0</v>
      </c>
      <c r="BI150" s="193">
        <f t="shared" si="8"/>
        <v>0</v>
      </c>
      <c r="BJ150" s="18" t="s">
        <v>81</v>
      </c>
      <c r="BK150" s="193">
        <f t="shared" si="9"/>
        <v>0</v>
      </c>
      <c r="BL150" s="18" t="s">
        <v>179</v>
      </c>
      <c r="BM150" s="192" t="s">
        <v>5905</v>
      </c>
    </row>
    <row r="151" spans="1:65" s="2" customFormat="1" ht="16.5" customHeight="1">
      <c r="A151" s="35"/>
      <c r="B151" s="36"/>
      <c r="C151" s="180" t="s">
        <v>525</v>
      </c>
      <c r="D151" s="180" t="s">
        <v>175</v>
      </c>
      <c r="E151" s="181" t="s">
        <v>5906</v>
      </c>
      <c r="F151" s="182" t="s">
        <v>5907</v>
      </c>
      <c r="G151" s="183" t="s">
        <v>4585</v>
      </c>
      <c r="H151" s="184">
        <v>4</v>
      </c>
      <c r="I151" s="185"/>
      <c r="J151" s="186">
        <f t="shared" si="0"/>
        <v>0</v>
      </c>
      <c r="K151" s="187"/>
      <c r="L151" s="40"/>
      <c r="M151" s="188" t="s">
        <v>1</v>
      </c>
      <c r="N151" s="189" t="s">
        <v>38</v>
      </c>
      <c r="O151" s="72"/>
      <c r="P151" s="190">
        <f t="shared" si="1"/>
        <v>0</v>
      </c>
      <c r="Q151" s="190">
        <v>0</v>
      </c>
      <c r="R151" s="190">
        <f t="shared" si="2"/>
        <v>0</v>
      </c>
      <c r="S151" s="190">
        <v>0</v>
      </c>
      <c r="T151" s="191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179</v>
      </c>
      <c r="AT151" s="192" t="s">
        <v>175</v>
      </c>
      <c r="AU151" s="192" t="s">
        <v>73</v>
      </c>
      <c r="AY151" s="18" t="s">
        <v>174</v>
      </c>
      <c r="BE151" s="193">
        <f t="shared" si="4"/>
        <v>0</v>
      </c>
      <c r="BF151" s="193">
        <f t="shared" si="5"/>
        <v>0</v>
      </c>
      <c r="BG151" s="193">
        <f t="shared" si="6"/>
        <v>0</v>
      </c>
      <c r="BH151" s="193">
        <f t="shared" si="7"/>
        <v>0</v>
      </c>
      <c r="BI151" s="193">
        <f t="shared" si="8"/>
        <v>0</v>
      </c>
      <c r="BJ151" s="18" t="s">
        <v>81</v>
      </c>
      <c r="BK151" s="193">
        <f t="shared" si="9"/>
        <v>0</v>
      </c>
      <c r="BL151" s="18" t="s">
        <v>179</v>
      </c>
      <c r="BM151" s="192" t="s">
        <v>5908</v>
      </c>
    </row>
    <row r="152" spans="1:65" s="2" customFormat="1" ht="16.5" customHeight="1">
      <c r="A152" s="35"/>
      <c r="B152" s="36"/>
      <c r="C152" s="180" t="s">
        <v>532</v>
      </c>
      <c r="D152" s="180" t="s">
        <v>175</v>
      </c>
      <c r="E152" s="181" t="s">
        <v>5909</v>
      </c>
      <c r="F152" s="182" t="s">
        <v>5910</v>
      </c>
      <c r="G152" s="183" t="s">
        <v>3878</v>
      </c>
      <c r="H152" s="184">
        <v>1</v>
      </c>
      <c r="I152" s="185"/>
      <c r="J152" s="186">
        <f t="shared" si="0"/>
        <v>0</v>
      </c>
      <c r="K152" s="187"/>
      <c r="L152" s="40"/>
      <c r="M152" s="188" t="s">
        <v>1</v>
      </c>
      <c r="N152" s="189" t="s">
        <v>38</v>
      </c>
      <c r="O152" s="72"/>
      <c r="P152" s="190">
        <f t="shared" si="1"/>
        <v>0</v>
      </c>
      <c r="Q152" s="190">
        <v>0</v>
      </c>
      <c r="R152" s="190">
        <f t="shared" si="2"/>
        <v>0</v>
      </c>
      <c r="S152" s="190">
        <v>0</v>
      </c>
      <c r="T152" s="191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179</v>
      </c>
      <c r="AT152" s="192" t="s">
        <v>175</v>
      </c>
      <c r="AU152" s="192" t="s">
        <v>73</v>
      </c>
      <c r="AY152" s="18" t="s">
        <v>174</v>
      </c>
      <c r="BE152" s="193">
        <f t="shared" si="4"/>
        <v>0</v>
      </c>
      <c r="BF152" s="193">
        <f t="shared" si="5"/>
        <v>0</v>
      </c>
      <c r="BG152" s="193">
        <f t="shared" si="6"/>
        <v>0</v>
      </c>
      <c r="BH152" s="193">
        <f t="shared" si="7"/>
        <v>0</v>
      </c>
      <c r="BI152" s="193">
        <f t="shared" si="8"/>
        <v>0</v>
      </c>
      <c r="BJ152" s="18" t="s">
        <v>81</v>
      </c>
      <c r="BK152" s="193">
        <f t="shared" si="9"/>
        <v>0</v>
      </c>
      <c r="BL152" s="18" t="s">
        <v>179</v>
      </c>
      <c r="BM152" s="192" t="s">
        <v>5911</v>
      </c>
    </row>
    <row r="153" spans="1:65" s="2" customFormat="1" ht="16.5" customHeight="1">
      <c r="A153" s="35"/>
      <c r="B153" s="36"/>
      <c r="C153" s="180" t="s">
        <v>538</v>
      </c>
      <c r="D153" s="180" t="s">
        <v>175</v>
      </c>
      <c r="E153" s="181" t="s">
        <v>5912</v>
      </c>
      <c r="F153" s="182" t="s">
        <v>5739</v>
      </c>
      <c r="G153" s="183" t="s">
        <v>705</v>
      </c>
      <c r="H153" s="249"/>
      <c r="I153" s="185"/>
      <c r="J153" s="186">
        <f t="shared" si="0"/>
        <v>0</v>
      </c>
      <c r="K153" s="187"/>
      <c r="L153" s="40"/>
      <c r="M153" s="188" t="s">
        <v>1</v>
      </c>
      <c r="N153" s="189" t="s">
        <v>38</v>
      </c>
      <c r="O153" s="72"/>
      <c r="P153" s="190">
        <f t="shared" si="1"/>
        <v>0</v>
      </c>
      <c r="Q153" s="190">
        <v>0</v>
      </c>
      <c r="R153" s="190">
        <f t="shared" si="2"/>
        <v>0</v>
      </c>
      <c r="S153" s="190">
        <v>0</v>
      </c>
      <c r="T153" s="191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179</v>
      </c>
      <c r="AT153" s="192" t="s">
        <v>175</v>
      </c>
      <c r="AU153" s="192" t="s">
        <v>73</v>
      </c>
      <c r="AY153" s="18" t="s">
        <v>174</v>
      </c>
      <c r="BE153" s="193">
        <f t="shared" si="4"/>
        <v>0</v>
      </c>
      <c r="BF153" s="193">
        <f t="shared" si="5"/>
        <v>0</v>
      </c>
      <c r="BG153" s="193">
        <f t="shared" si="6"/>
        <v>0</v>
      </c>
      <c r="BH153" s="193">
        <f t="shared" si="7"/>
        <v>0</v>
      </c>
      <c r="BI153" s="193">
        <f t="shared" si="8"/>
        <v>0</v>
      </c>
      <c r="BJ153" s="18" t="s">
        <v>81</v>
      </c>
      <c r="BK153" s="193">
        <f t="shared" si="9"/>
        <v>0</v>
      </c>
      <c r="BL153" s="18" t="s">
        <v>179</v>
      </c>
      <c r="BM153" s="192" t="s">
        <v>5913</v>
      </c>
    </row>
    <row r="154" spans="1:65" s="2" customFormat="1" ht="16.5" customHeight="1">
      <c r="A154" s="35"/>
      <c r="B154" s="36"/>
      <c r="C154" s="180" t="s">
        <v>543</v>
      </c>
      <c r="D154" s="180" t="s">
        <v>175</v>
      </c>
      <c r="E154" s="181" t="s">
        <v>5914</v>
      </c>
      <c r="F154" s="182" t="s">
        <v>5742</v>
      </c>
      <c r="G154" s="183" t="s">
        <v>705</v>
      </c>
      <c r="H154" s="249"/>
      <c r="I154" s="185"/>
      <c r="J154" s="186">
        <f t="shared" si="0"/>
        <v>0</v>
      </c>
      <c r="K154" s="187"/>
      <c r="L154" s="40"/>
      <c r="M154" s="188" t="s">
        <v>1</v>
      </c>
      <c r="N154" s="189" t="s">
        <v>38</v>
      </c>
      <c r="O154" s="72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179</v>
      </c>
      <c r="AT154" s="192" t="s">
        <v>175</v>
      </c>
      <c r="AU154" s="192" t="s">
        <v>73</v>
      </c>
      <c r="AY154" s="18" t="s">
        <v>174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18" t="s">
        <v>81</v>
      </c>
      <c r="BK154" s="193">
        <f t="shared" si="9"/>
        <v>0</v>
      </c>
      <c r="BL154" s="18" t="s">
        <v>179</v>
      </c>
      <c r="BM154" s="192" t="s">
        <v>5915</v>
      </c>
    </row>
    <row r="155" spans="1:65" s="2" customFormat="1" ht="16.5" customHeight="1">
      <c r="A155" s="35"/>
      <c r="B155" s="36"/>
      <c r="C155" s="180" t="s">
        <v>547</v>
      </c>
      <c r="D155" s="180" t="s">
        <v>175</v>
      </c>
      <c r="E155" s="181" t="s">
        <v>5916</v>
      </c>
      <c r="F155" s="182" t="s">
        <v>5745</v>
      </c>
      <c r="G155" s="183" t="s">
        <v>705</v>
      </c>
      <c r="H155" s="249"/>
      <c r="I155" s="185"/>
      <c r="J155" s="186">
        <f t="shared" si="0"/>
        <v>0</v>
      </c>
      <c r="K155" s="187"/>
      <c r="L155" s="40"/>
      <c r="M155" s="250" t="s">
        <v>1</v>
      </c>
      <c r="N155" s="251" t="s">
        <v>38</v>
      </c>
      <c r="O155" s="252"/>
      <c r="P155" s="253">
        <f t="shared" si="1"/>
        <v>0</v>
      </c>
      <c r="Q155" s="253">
        <v>0</v>
      </c>
      <c r="R155" s="253">
        <f t="shared" si="2"/>
        <v>0</v>
      </c>
      <c r="S155" s="253">
        <v>0</v>
      </c>
      <c r="T155" s="254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2" t="s">
        <v>179</v>
      </c>
      <c r="AT155" s="192" t="s">
        <v>175</v>
      </c>
      <c r="AU155" s="192" t="s">
        <v>73</v>
      </c>
      <c r="AY155" s="18" t="s">
        <v>174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18" t="s">
        <v>81</v>
      </c>
      <c r="BK155" s="193">
        <f t="shared" si="9"/>
        <v>0</v>
      </c>
      <c r="BL155" s="18" t="s">
        <v>179</v>
      </c>
      <c r="BM155" s="192" t="s">
        <v>5917</v>
      </c>
    </row>
    <row r="156" spans="1:65" s="2" customFormat="1" ht="7" customHeight="1">
      <c r="A156" s="35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40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algorithmName="SHA-512" hashValue="zXcgM/7Ga/73upMcFKZqNJgHYGT5bR0fQVYkv4A+Qqc7gHgIqzdapCcLmLD1LauYROGt9Be8Z5VGZysZY0wQsQ==" saltValue="Thz+D6zO2fLuwm4BM8z00wW2j6/kiIPTSqk49KaxYPJCATeSLFgkePQqlTrb6wweUaceCRF53TDgDDan6yiKvg==" spinCount="100000" sheet="1" objects="1" scenarios="1" formatColumns="0" formatRows="0" autoFilter="0"/>
  <autoFilter ref="C115:K155" xr:uid="{00000000-0009-0000-0000-00000F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45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128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5918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ROUND(J116,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ROUND((SUM(BE116:BE144)),  2)</f>
        <v>0</v>
      </c>
      <c r="G33" s="35"/>
      <c r="H33" s="35"/>
      <c r="I33" s="125">
        <v>0.21</v>
      </c>
      <c r="J33" s="124">
        <f>ROUND(((SUM(BE116:BE144))*I33),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ROUND((SUM(BF116:BF144)),  2)</f>
        <v>0</v>
      </c>
      <c r="G34" s="35"/>
      <c r="H34" s="35"/>
      <c r="I34" s="125">
        <v>0.15</v>
      </c>
      <c r="J34" s="124">
        <f>ROUND(((SUM(BF116:BF144))*I34),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ROUND((SUM(BG116:BG144)),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ROUND((SUM(BH116:BH144)),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ROUND((SUM(BI116:BI144)),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D.1.4.7. VoIP - Slaboproud - VoIP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J116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2" customFormat="1" ht="21.7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31" s="2" customFormat="1" ht="7" customHeight="1">
      <c r="A98" s="35"/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pans="1:31" s="2" customFormat="1" ht="7" customHeight="1">
      <c r="A102" s="35"/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25" customHeight="1">
      <c r="A103" s="35"/>
      <c r="B103" s="36"/>
      <c r="C103" s="24" t="s">
        <v>159</v>
      </c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7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12" customHeight="1">
      <c r="A105" s="35"/>
      <c r="B105" s="36"/>
      <c r="C105" s="30" t="s">
        <v>16</v>
      </c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6.5" customHeight="1">
      <c r="A106" s="35"/>
      <c r="B106" s="36"/>
      <c r="C106" s="37"/>
      <c r="D106" s="37"/>
      <c r="E106" s="311" t="str">
        <f>E7</f>
        <v>Rekonstrukce a přístavba MŠ Blučina</v>
      </c>
      <c r="F106" s="312"/>
      <c r="G106" s="312"/>
      <c r="H106" s="312"/>
      <c r="I106" s="37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267" t="str">
        <f>E9</f>
        <v>D.1.4.7. VoIP - Slaboproud - VoIP</v>
      </c>
      <c r="F108" s="313"/>
      <c r="G108" s="313"/>
      <c r="H108" s="313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20</v>
      </c>
      <c r="D110" s="37"/>
      <c r="E110" s="37"/>
      <c r="F110" s="28" t="str">
        <f>F12</f>
        <v xml:space="preserve"> </v>
      </c>
      <c r="G110" s="37"/>
      <c r="H110" s="37"/>
      <c r="I110" s="30" t="s">
        <v>22</v>
      </c>
      <c r="J110" s="67" t="str">
        <f>IF(J12="","",J12)</f>
        <v>26. 5. 2021</v>
      </c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5.25" customHeight="1">
      <c r="A112" s="35"/>
      <c r="B112" s="36"/>
      <c r="C112" s="30" t="s">
        <v>24</v>
      </c>
      <c r="D112" s="37"/>
      <c r="E112" s="37"/>
      <c r="F112" s="28" t="str">
        <f>E15</f>
        <v xml:space="preserve"> </v>
      </c>
      <c r="G112" s="37"/>
      <c r="H112" s="37"/>
      <c r="I112" s="30" t="s">
        <v>29</v>
      </c>
      <c r="J112" s="33" t="str">
        <f>E21</f>
        <v xml:space="preserve"> </v>
      </c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25" customHeight="1">
      <c r="A113" s="35"/>
      <c r="B113" s="36"/>
      <c r="C113" s="30" t="s">
        <v>27</v>
      </c>
      <c r="D113" s="37"/>
      <c r="E113" s="37"/>
      <c r="F113" s="28" t="str">
        <f>IF(E18="","",E18)</f>
        <v>Vyplň údaj</v>
      </c>
      <c r="G113" s="37"/>
      <c r="H113" s="37"/>
      <c r="I113" s="30" t="s">
        <v>31</v>
      </c>
      <c r="J113" s="33" t="str">
        <f>E24</f>
        <v xml:space="preserve"> </v>
      </c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0.2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0" customFormat="1" ht="29.25" customHeight="1">
      <c r="A115" s="154"/>
      <c r="B115" s="155"/>
      <c r="C115" s="156" t="s">
        <v>160</v>
      </c>
      <c r="D115" s="157" t="s">
        <v>58</v>
      </c>
      <c r="E115" s="157" t="s">
        <v>54</v>
      </c>
      <c r="F115" s="157" t="s">
        <v>55</v>
      </c>
      <c r="G115" s="157" t="s">
        <v>161</v>
      </c>
      <c r="H115" s="157" t="s">
        <v>162</v>
      </c>
      <c r="I115" s="157" t="s">
        <v>163</v>
      </c>
      <c r="J115" s="158" t="s">
        <v>134</v>
      </c>
      <c r="K115" s="159" t="s">
        <v>164</v>
      </c>
      <c r="L115" s="160"/>
      <c r="M115" s="76" t="s">
        <v>1</v>
      </c>
      <c r="N115" s="77" t="s">
        <v>37</v>
      </c>
      <c r="O115" s="77" t="s">
        <v>165</v>
      </c>
      <c r="P115" s="77" t="s">
        <v>166</v>
      </c>
      <c r="Q115" s="77" t="s">
        <v>167</v>
      </c>
      <c r="R115" s="77" t="s">
        <v>168</v>
      </c>
      <c r="S115" s="77" t="s">
        <v>169</v>
      </c>
      <c r="T115" s="78" t="s">
        <v>170</v>
      </c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</row>
    <row r="116" spans="1:65" s="2" customFormat="1" ht="22.75" customHeight="1">
      <c r="A116" s="35"/>
      <c r="B116" s="36"/>
      <c r="C116" s="83" t="s">
        <v>171</v>
      </c>
      <c r="D116" s="37"/>
      <c r="E116" s="37"/>
      <c r="F116" s="37"/>
      <c r="G116" s="37"/>
      <c r="H116" s="37"/>
      <c r="I116" s="37"/>
      <c r="J116" s="161">
        <f>BK116</f>
        <v>0</v>
      </c>
      <c r="K116" s="37"/>
      <c r="L116" s="40"/>
      <c r="M116" s="79"/>
      <c r="N116" s="162"/>
      <c r="O116" s="80"/>
      <c r="P116" s="163">
        <f>SUM(P117:P144)</f>
        <v>0</v>
      </c>
      <c r="Q116" s="80"/>
      <c r="R116" s="163">
        <f>SUM(R117:R144)</f>
        <v>0</v>
      </c>
      <c r="S116" s="80"/>
      <c r="T116" s="164">
        <f>SUM(T117:T144)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72</v>
      </c>
      <c r="AU116" s="18" t="s">
        <v>136</v>
      </c>
      <c r="BK116" s="165">
        <f>SUM(BK117:BK144)</f>
        <v>0</v>
      </c>
    </row>
    <row r="117" spans="1:65" s="2" customFormat="1" ht="24.25" customHeight="1">
      <c r="A117" s="35"/>
      <c r="B117" s="36"/>
      <c r="C117" s="180" t="s">
        <v>81</v>
      </c>
      <c r="D117" s="180" t="s">
        <v>175</v>
      </c>
      <c r="E117" s="181" t="s">
        <v>5919</v>
      </c>
      <c r="F117" s="182" t="s">
        <v>5920</v>
      </c>
      <c r="G117" s="183" t="s">
        <v>3878</v>
      </c>
      <c r="H117" s="184">
        <v>1</v>
      </c>
      <c r="I117" s="185"/>
      <c r="J117" s="186">
        <f t="shared" ref="J117:J144" si="0">ROUND(I117*H117,2)</f>
        <v>0</v>
      </c>
      <c r="K117" s="187"/>
      <c r="L117" s="40"/>
      <c r="M117" s="188" t="s">
        <v>1</v>
      </c>
      <c r="N117" s="189" t="s">
        <v>38</v>
      </c>
      <c r="O117" s="72"/>
      <c r="P117" s="190">
        <f t="shared" ref="P117:P144" si="1">O117*H117</f>
        <v>0</v>
      </c>
      <c r="Q117" s="190">
        <v>0</v>
      </c>
      <c r="R117" s="190">
        <f t="shared" ref="R117:R144" si="2">Q117*H117</f>
        <v>0</v>
      </c>
      <c r="S117" s="190">
        <v>0</v>
      </c>
      <c r="T117" s="191">
        <f t="shared" ref="T117:T144" si="3"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2" t="s">
        <v>179</v>
      </c>
      <c r="AT117" s="192" t="s">
        <v>175</v>
      </c>
      <c r="AU117" s="192" t="s">
        <v>73</v>
      </c>
      <c r="AY117" s="18" t="s">
        <v>174</v>
      </c>
      <c r="BE117" s="193">
        <f t="shared" ref="BE117:BE144" si="4">IF(N117="základní",J117,0)</f>
        <v>0</v>
      </c>
      <c r="BF117" s="193">
        <f t="shared" ref="BF117:BF144" si="5">IF(N117="snížená",J117,0)</f>
        <v>0</v>
      </c>
      <c r="BG117" s="193">
        <f t="shared" ref="BG117:BG144" si="6">IF(N117="zákl. přenesená",J117,0)</f>
        <v>0</v>
      </c>
      <c r="BH117" s="193">
        <f t="shared" ref="BH117:BH144" si="7">IF(N117="sníž. přenesená",J117,0)</f>
        <v>0</v>
      </c>
      <c r="BI117" s="193">
        <f t="shared" ref="BI117:BI144" si="8">IF(N117="nulová",J117,0)</f>
        <v>0</v>
      </c>
      <c r="BJ117" s="18" t="s">
        <v>81</v>
      </c>
      <c r="BK117" s="193">
        <f t="shared" ref="BK117:BK144" si="9">ROUND(I117*H117,2)</f>
        <v>0</v>
      </c>
      <c r="BL117" s="18" t="s">
        <v>179</v>
      </c>
      <c r="BM117" s="192" t="s">
        <v>5921</v>
      </c>
    </row>
    <row r="118" spans="1:65" s="2" customFormat="1" ht="21.75" customHeight="1">
      <c r="A118" s="35"/>
      <c r="B118" s="36"/>
      <c r="C118" s="180" t="s">
        <v>83</v>
      </c>
      <c r="D118" s="180" t="s">
        <v>175</v>
      </c>
      <c r="E118" s="181" t="s">
        <v>5922</v>
      </c>
      <c r="F118" s="182" t="s">
        <v>5923</v>
      </c>
      <c r="G118" s="183" t="s">
        <v>3878</v>
      </c>
      <c r="H118" s="184">
        <v>8</v>
      </c>
      <c r="I118" s="185"/>
      <c r="J118" s="186">
        <f t="shared" si="0"/>
        <v>0</v>
      </c>
      <c r="K118" s="187"/>
      <c r="L118" s="40"/>
      <c r="M118" s="188" t="s">
        <v>1</v>
      </c>
      <c r="N118" s="189" t="s">
        <v>38</v>
      </c>
      <c r="O118" s="72"/>
      <c r="P118" s="190">
        <f t="shared" si="1"/>
        <v>0</v>
      </c>
      <c r="Q118" s="190">
        <v>0</v>
      </c>
      <c r="R118" s="190">
        <f t="shared" si="2"/>
        <v>0</v>
      </c>
      <c r="S118" s="190">
        <v>0</v>
      </c>
      <c r="T118" s="191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2" t="s">
        <v>179</v>
      </c>
      <c r="AT118" s="192" t="s">
        <v>175</v>
      </c>
      <c r="AU118" s="192" t="s">
        <v>73</v>
      </c>
      <c r="AY118" s="18" t="s">
        <v>174</v>
      </c>
      <c r="BE118" s="193">
        <f t="shared" si="4"/>
        <v>0</v>
      </c>
      <c r="BF118" s="193">
        <f t="shared" si="5"/>
        <v>0</v>
      </c>
      <c r="BG118" s="193">
        <f t="shared" si="6"/>
        <v>0</v>
      </c>
      <c r="BH118" s="193">
        <f t="shared" si="7"/>
        <v>0</v>
      </c>
      <c r="BI118" s="193">
        <f t="shared" si="8"/>
        <v>0</v>
      </c>
      <c r="BJ118" s="18" t="s">
        <v>81</v>
      </c>
      <c r="BK118" s="193">
        <f t="shared" si="9"/>
        <v>0</v>
      </c>
      <c r="BL118" s="18" t="s">
        <v>179</v>
      </c>
      <c r="BM118" s="192" t="s">
        <v>5924</v>
      </c>
    </row>
    <row r="119" spans="1:65" s="2" customFormat="1" ht="55.5" customHeight="1">
      <c r="A119" s="35"/>
      <c r="B119" s="36"/>
      <c r="C119" s="180" t="s">
        <v>204</v>
      </c>
      <c r="D119" s="180" t="s">
        <v>175</v>
      </c>
      <c r="E119" s="181" t="s">
        <v>5925</v>
      </c>
      <c r="F119" s="182" t="s">
        <v>5926</v>
      </c>
      <c r="G119" s="183" t="s">
        <v>3878</v>
      </c>
      <c r="H119" s="184">
        <v>8</v>
      </c>
      <c r="I119" s="185"/>
      <c r="J119" s="186">
        <f t="shared" si="0"/>
        <v>0</v>
      </c>
      <c r="K119" s="187"/>
      <c r="L119" s="40"/>
      <c r="M119" s="188" t="s">
        <v>1</v>
      </c>
      <c r="N119" s="189" t="s">
        <v>38</v>
      </c>
      <c r="O119" s="72"/>
      <c r="P119" s="190">
        <f t="shared" si="1"/>
        <v>0</v>
      </c>
      <c r="Q119" s="190">
        <v>0</v>
      </c>
      <c r="R119" s="190">
        <f t="shared" si="2"/>
        <v>0</v>
      </c>
      <c r="S119" s="190">
        <v>0</v>
      </c>
      <c r="T119" s="191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2" t="s">
        <v>179</v>
      </c>
      <c r="AT119" s="192" t="s">
        <v>175</v>
      </c>
      <c r="AU119" s="192" t="s">
        <v>73</v>
      </c>
      <c r="AY119" s="18" t="s">
        <v>174</v>
      </c>
      <c r="BE119" s="193">
        <f t="shared" si="4"/>
        <v>0</v>
      </c>
      <c r="BF119" s="193">
        <f t="shared" si="5"/>
        <v>0</v>
      </c>
      <c r="BG119" s="193">
        <f t="shared" si="6"/>
        <v>0</v>
      </c>
      <c r="BH119" s="193">
        <f t="shared" si="7"/>
        <v>0</v>
      </c>
      <c r="BI119" s="193">
        <f t="shared" si="8"/>
        <v>0</v>
      </c>
      <c r="BJ119" s="18" t="s">
        <v>81</v>
      </c>
      <c r="BK119" s="193">
        <f t="shared" si="9"/>
        <v>0</v>
      </c>
      <c r="BL119" s="18" t="s">
        <v>179</v>
      </c>
      <c r="BM119" s="192" t="s">
        <v>5927</v>
      </c>
    </row>
    <row r="120" spans="1:65" s="2" customFormat="1" ht="24.25" customHeight="1">
      <c r="A120" s="35"/>
      <c r="B120" s="36"/>
      <c r="C120" s="180" t="s">
        <v>179</v>
      </c>
      <c r="D120" s="180" t="s">
        <v>175</v>
      </c>
      <c r="E120" s="181" t="s">
        <v>5928</v>
      </c>
      <c r="F120" s="182" t="s">
        <v>5929</v>
      </c>
      <c r="G120" s="183" t="s">
        <v>3878</v>
      </c>
      <c r="H120" s="184">
        <v>4</v>
      </c>
      <c r="I120" s="185"/>
      <c r="J120" s="186">
        <f t="shared" si="0"/>
        <v>0</v>
      </c>
      <c r="K120" s="187"/>
      <c r="L120" s="40"/>
      <c r="M120" s="188" t="s">
        <v>1</v>
      </c>
      <c r="N120" s="189" t="s">
        <v>38</v>
      </c>
      <c r="O120" s="72"/>
      <c r="P120" s="190">
        <f t="shared" si="1"/>
        <v>0</v>
      </c>
      <c r="Q120" s="190">
        <v>0</v>
      </c>
      <c r="R120" s="190">
        <f t="shared" si="2"/>
        <v>0</v>
      </c>
      <c r="S120" s="190">
        <v>0</v>
      </c>
      <c r="T120" s="191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2" t="s">
        <v>179</v>
      </c>
      <c r="AT120" s="192" t="s">
        <v>175</v>
      </c>
      <c r="AU120" s="192" t="s">
        <v>73</v>
      </c>
      <c r="AY120" s="18" t="s">
        <v>174</v>
      </c>
      <c r="BE120" s="193">
        <f t="shared" si="4"/>
        <v>0</v>
      </c>
      <c r="BF120" s="193">
        <f t="shared" si="5"/>
        <v>0</v>
      </c>
      <c r="BG120" s="193">
        <f t="shared" si="6"/>
        <v>0</v>
      </c>
      <c r="BH120" s="193">
        <f t="shared" si="7"/>
        <v>0</v>
      </c>
      <c r="BI120" s="193">
        <f t="shared" si="8"/>
        <v>0</v>
      </c>
      <c r="BJ120" s="18" t="s">
        <v>81</v>
      </c>
      <c r="BK120" s="193">
        <f t="shared" si="9"/>
        <v>0</v>
      </c>
      <c r="BL120" s="18" t="s">
        <v>179</v>
      </c>
      <c r="BM120" s="192" t="s">
        <v>5930</v>
      </c>
    </row>
    <row r="121" spans="1:65" s="2" customFormat="1" ht="24.25" customHeight="1">
      <c r="A121" s="35"/>
      <c r="B121" s="36"/>
      <c r="C121" s="180" t="s">
        <v>214</v>
      </c>
      <c r="D121" s="180" t="s">
        <v>175</v>
      </c>
      <c r="E121" s="181" t="s">
        <v>5931</v>
      </c>
      <c r="F121" s="182" t="s">
        <v>5932</v>
      </c>
      <c r="G121" s="183" t="s">
        <v>3878</v>
      </c>
      <c r="H121" s="184">
        <v>4</v>
      </c>
      <c r="I121" s="185"/>
      <c r="J121" s="186">
        <f t="shared" si="0"/>
        <v>0</v>
      </c>
      <c r="K121" s="187"/>
      <c r="L121" s="40"/>
      <c r="M121" s="188" t="s">
        <v>1</v>
      </c>
      <c r="N121" s="189" t="s">
        <v>38</v>
      </c>
      <c r="O121" s="72"/>
      <c r="P121" s="190">
        <f t="shared" si="1"/>
        <v>0</v>
      </c>
      <c r="Q121" s="190">
        <v>0</v>
      </c>
      <c r="R121" s="190">
        <f t="shared" si="2"/>
        <v>0</v>
      </c>
      <c r="S121" s="190">
        <v>0</v>
      </c>
      <c r="T121" s="191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2" t="s">
        <v>179</v>
      </c>
      <c r="AT121" s="192" t="s">
        <v>175</v>
      </c>
      <c r="AU121" s="192" t="s">
        <v>73</v>
      </c>
      <c r="AY121" s="18" t="s">
        <v>174</v>
      </c>
      <c r="BE121" s="193">
        <f t="shared" si="4"/>
        <v>0</v>
      </c>
      <c r="BF121" s="193">
        <f t="shared" si="5"/>
        <v>0</v>
      </c>
      <c r="BG121" s="193">
        <f t="shared" si="6"/>
        <v>0</v>
      </c>
      <c r="BH121" s="193">
        <f t="shared" si="7"/>
        <v>0</v>
      </c>
      <c r="BI121" s="193">
        <f t="shared" si="8"/>
        <v>0</v>
      </c>
      <c r="BJ121" s="18" t="s">
        <v>81</v>
      </c>
      <c r="BK121" s="193">
        <f t="shared" si="9"/>
        <v>0</v>
      </c>
      <c r="BL121" s="18" t="s">
        <v>179</v>
      </c>
      <c r="BM121" s="192" t="s">
        <v>5933</v>
      </c>
    </row>
    <row r="122" spans="1:65" s="2" customFormat="1" ht="24.25" customHeight="1">
      <c r="A122" s="35"/>
      <c r="B122" s="36"/>
      <c r="C122" s="180" t="s">
        <v>219</v>
      </c>
      <c r="D122" s="180" t="s">
        <v>175</v>
      </c>
      <c r="E122" s="181" t="s">
        <v>5934</v>
      </c>
      <c r="F122" s="182" t="s">
        <v>5935</v>
      </c>
      <c r="G122" s="183" t="s">
        <v>3878</v>
      </c>
      <c r="H122" s="184">
        <v>4</v>
      </c>
      <c r="I122" s="185"/>
      <c r="J122" s="186">
        <f t="shared" si="0"/>
        <v>0</v>
      </c>
      <c r="K122" s="187"/>
      <c r="L122" s="40"/>
      <c r="M122" s="188" t="s">
        <v>1</v>
      </c>
      <c r="N122" s="189" t="s">
        <v>38</v>
      </c>
      <c r="O122" s="72"/>
      <c r="P122" s="190">
        <f t="shared" si="1"/>
        <v>0</v>
      </c>
      <c r="Q122" s="190">
        <v>0</v>
      </c>
      <c r="R122" s="190">
        <f t="shared" si="2"/>
        <v>0</v>
      </c>
      <c r="S122" s="190">
        <v>0</v>
      </c>
      <c r="T122" s="191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2" t="s">
        <v>179</v>
      </c>
      <c r="AT122" s="192" t="s">
        <v>175</v>
      </c>
      <c r="AU122" s="192" t="s">
        <v>73</v>
      </c>
      <c r="AY122" s="18" t="s">
        <v>174</v>
      </c>
      <c r="BE122" s="193">
        <f t="shared" si="4"/>
        <v>0</v>
      </c>
      <c r="BF122" s="193">
        <f t="shared" si="5"/>
        <v>0</v>
      </c>
      <c r="BG122" s="193">
        <f t="shared" si="6"/>
        <v>0</v>
      </c>
      <c r="BH122" s="193">
        <f t="shared" si="7"/>
        <v>0</v>
      </c>
      <c r="BI122" s="193">
        <f t="shared" si="8"/>
        <v>0</v>
      </c>
      <c r="BJ122" s="18" t="s">
        <v>81</v>
      </c>
      <c r="BK122" s="193">
        <f t="shared" si="9"/>
        <v>0</v>
      </c>
      <c r="BL122" s="18" t="s">
        <v>179</v>
      </c>
      <c r="BM122" s="192" t="s">
        <v>5936</v>
      </c>
    </row>
    <row r="123" spans="1:65" s="2" customFormat="1" ht="16.5" customHeight="1">
      <c r="A123" s="35"/>
      <c r="B123" s="36"/>
      <c r="C123" s="180" t="s">
        <v>223</v>
      </c>
      <c r="D123" s="180" t="s">
        <v>175</v>
      </c>
      <c r="E123" s="181" t="s">
        <v>5937</v>
      </c>
      <c r="F123" s="182" t="s">
        <v>5938</v>
      </c>
      <c r="G123" s="183" t="s">
        <v>3878</v>
      </c>
      <c r="H123" s="184">
        <v>4</v>
      </c>
      <c r="I123" s="185"/>
      <c r="J123" s="186">
        <f t="shared" si="0"/>
        <v>0</v>
      </c>
      <c r="K123" s="187"/>
      <c r="L123" s="40"/>
      <c r="M123" s="188" t="s">
        <v>1</v>
      </c>
      <c r="N123" s="189" t="s">
        <v>38</v>
      </c>
      <c r="O123" s="72"/>
      <c r="P123" s="190">
        <f t="shared" si="1"/>
        <v>0</v>
      </c>
      <c r="Q123" s="190">
        <v>0</v>
      </c>
      <c r="R123" s="190">
        <f t="shared" si="2"/>
        <v>0</v>
      </c>
      <c r="S123" s="190">
        <v>0</v>
      </c>
      <c r="T123" s="191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2" t="s">
        <v>179</v>
      </c>
      <c r="AT123" s="192" t="s">
        <v>175</v>
      </c>
      <c r="AU123" s="192" t="s">
        <v>73</v>
      </c>
      <c r="AY123" s="18" t="s">
        <v>174</v>
      </c>
      <c r="BE123" s="193">
        <f t="shared" si="4"/>
        <v>0</v>
      </c>
      <c r="BF123" s="193">
        <f t="shared" si="5"/>
        <v>0</v>
      </c>
      <c r="BG123" s="193">
        <f t="shared" si="6"/>
        <v>0</v>
      </c>
      <c r="BH123" s="193">
        <f t="shared" si="7"/>
        <v>0</v>
      </c>
      <c r="BI123" s="193">
        <f t="shared" si="8"/>
        <v>0</v>
      </c>
      <c r="BJ123" s="18" t="s">
        <v>81</v>
      </c>
      <c r="BK123" s="193">
        <f t="shared" si="9"/>
        <v>0</v>
      </c>
      <c r="BL123" s="18" t="s">
        <v>179</v>
      </c>
      <c r="BM123" s="192" t="s">
        <v>5939</v>
      </c>
    </row>
    <row r="124" spans="1:65" s="2" customFormat="1" ht="16.5" customHeight="1">
      <c r="A124" s="35"/>
      <c r="B124" s="36"/>
      <c r="C124" s="180" t="s">
        <v>235</v>
      </c>
      <c r="D124" s="180" t="s">
        <v>175</v>
      </c>
      <c r="E124" s="181" t="s">
        <v>5371</v>
      </c>
      <c r="F124" s="182" t="s">
        <v>5688</v>
      </c>
      <c r="G124" s="183" t="s">
        <v>444</v>
      </c>
      <c r="H124" s="184">
        <v>305</v>
      </c>
      <c r="I124" s="185"/>
      <c r="J124" s="186">
        <f t="shared" si="0"/>
        <v>0</v>
      </c>
      <c r="K124" s="187"/>
      <c r="L124" s="40"/>
      <c r="M124" s="188" t="s">
        <v>1</v>
      </c>
      <c r="N124" s="189" t="s">
        <v>38</v>
      </c>
      <c r="O124" s="72"/>
      <c r="P124" s="190">
        <f t="shared" si="1"/>
        <v>0</v>
      </c>
      <c r="Q124" s="190">
        <v>0</v>
      </c>
      <c r="R124" s="190">
        <f t="shared" si="2"/>
        <v>0</v>
      </c>
      <c r="S124" s="190">
        <v>0</v>
      </c>
      <c r="T124" s="191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2" t="s">
        <v>179</v>
      </c>
      <c r="AT124" s="192" t="s">
        <v>175</v>
      </c>
      <c r="AU124" s="192" t="s">
        <v>73</v>
      </c>
      <c r="AY124" s="18" t="s">
        <v>174</v>
      </c>
      <c r="BE124" s="193">
        <f t="shared" si="4"/>
        <v>0</v>
      </c>
      <c r="BF124" s="193">
        <f t="shared" si="5"/>
        <v>0</v>
      </c>
      <c r="BG124" s="193">
        <f t="shared" si="6"/>
        <v>0</v>
      </c>
      <c r="BH124" s="193">
        <f t="shared" si="7"/>
        <v>0</v>
      </c>
      <c r="BI124" s="193">
        <f t="shared" si="8"/>
        <v>0</v>
      </c>
      <c r="BJ124" s="18" t="s">
        <v>81</v>
      </c>
      <c r="BK124" s="193">
        <f t="shared" si="9"/>
        <v>0</v>
      </c>
      <c r="BL124" s="18" t="s">
        <v>179</v>
      </c>
      <c r="BM124" s="192" t="s">
        <v>5940</v>
      </c>
    </row>
    <row r="125" spans="1:65" s="2" customFormat="1" ht="16.5" customHeight="1">
      <c r="A125" s="35"/>
      <c r="B125" s="36"/>
      <c r="C125" s="180" t="s">
        <v>241</v>
      </c>
      <c r="D125" s="180" t="s">
        <v>175</v>
      </c>
      <c r="E125" s="181" t="s">
        <v>5690</v>
      </c>
      <c r="F125" s="182" t="s">
        <v>5691</v>
      </c>
      <c r="G125" s="183" t="s">
        <v>3878</v>
      </c>
      <c r="H125" s="184">
        <v>8</v>
      </c>
      <c r="I125" s="185"/>
      <c r="J125" s="186">
        <f t="shared" si="0"/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si="1"/>
        <v>0</v>
      </c>
      <c r="Q125" s="190">
        <v>0</v>
      </c>
      <c r="R125" s="190">
        <f t="shared" si="2"/>
        <v>0</v>
      </c>
      <c r="S125" s="190">
        <v>0</v>
      </c>
      <c r="T125" s="191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73</v>
      </c>
      <c r="AY125" s="18" t="s">
        <v>174</v>
      </c>
      <c r="BE125" s="193">
        <f t="shared" si="4"/>
        <v>0</v>
      </c>
      <c r="BF125" s="193">
        <f t="shared" si="5"/>
        <v>0</v>
      </c>
      <c r="BG125" s="193">
        <f t="shared" si="6"/>
        <v>0</v>
      </c>
      <c r="BH125" s="193">
        <f t="shared" si="7"/>
        <v>0</v>
      </c>
      <c r="BI125" s="193">
        <f t="shared" si="8"/>
        <v>0</v>
      </c>
      <c r="BJ125" s="18" t="s">
        <v>81</v>
      </c>
      <c r="BK125" s="193">
        <f t="shared" si="9"/>
        <v>0</v>
      </c>
      <c r="BL125" s="18" t="s">
        <v>179</v>
      </c>
      <c r="BM125" s="192" t="s">
        <v>5941</v>
      </c>
    </row>
    <row r="126" spans="1:65" s="2" customFormat="1" ht="16.5" customHeight="1">
      <c r="A126" s="35"/>
      <c r="B126" s="36"/>
      <c r="C126" s="180" t="s">
        <v>260</v>
      </c>
      <c r="D126" s="180" t="s">
        <v>175</v>
      </c>
      <c r="E126" s="181" t="s">
        <v>5881</v>
      </c>
      <c r="F126" s="182" t="s">
        <v>5697</v>
      </c>
      <c r="G126" s="183" t="s">
        <v>444</v>
      </c>
      <c r="H126" s="184">
        <v>195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73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5942</v>
      </c>
    </row>
    <row r="127" spans="1:65" s="2" customFormat="1" ht="16.5" customHeight="1">
      <c r="A127" s="35"/>
      <c r="B127" s="36"/>
      <c r="C127" s="180" t="s">
        <v>266</v>
      </c>
      <c r="D127" s="180" t="s">
        <v>175</v>
      </c>
      <c r="E127" s="181" t="s">
        <v>5699</v>
      </c>
      <c r="F127" s="182" t="s">
        <v>5700</v>
      </c>
      <c r="G127" s="183" t="s">
        <v>444</v>
      </c>
      <c r="H127" s="184">
        <v>19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73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5943</v>
      </c>
    </row>
    <row r="128" spans="1:65" s="2" customFormat="1" ht="16.5" customHeight="1">
      <c r="A128" s="35"/>
      <c r="B128" s="36"/>
      <c r="C128" s="180" t="s">
        <v>272</v>
      </c>
      <c r="D128" s="180" t="s">
        <v>175</v>
      </c>
      <c r="E128" s="181" t="s">
        <v>5789</v>
      </c>
      <c r="F128" s="182" t="s">
        <v>5790</v>
      </c>
      <c r="G128" s="183" t="s">
        <v>3878</v>
      </c>
      <c r="H128" s="184">
        <v>50</v>
      </c>
      <c r="I128" s="185"/>
      <c r="J128" s="186">
        <f t="shared" si="0"/>
        <v>0</v>
      </c>
      <c r="K128" s="187"/>
      <c r="L128" s="40"/>
      <c r="M128" s="188" t="s">
        <v>1</v>
      </c>
      <c r="N128" s="189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179</v>
      </c>
      <c r="AT128" s="192" t="s">
        <v>175</v>
      </c>
      <c r="AU128" s="192" t="s">
        <v>73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5944</v>
      </c>
    </row>
    <row r="129" spans="1:65" s="2" customFormat="1" ht="16.5" customHeight="1">
      <c r="A129" s="35"/>
      <c r="B129" s="36"/>
      <c r="C129" s="180" t="s">
        <v>8</v>
      </c>
      <c r="D129" s="180" t="s">
        <v>175</v>
      </c>
      <c r="E129" s="181" t="s">
        <v>5792</v>
      </c>
      <c r="F129" s="182" t="s">
        <v>5793</v>
      </c>
      <c r="G129" s="183" t="s">
        <v>3878</v>
      </c>
      <c r="H129" s="184">
        <v>8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73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5945</v>
      </c>
    </row>
    <row r="130" spans="1:65" s="2" customFormat="1" ht="16.5" customHeight="1">
      <c r="A130" s="35"/>
      <c r="B130" s="36"/>
      <c r="C130" s="180" t="s">
        <v>286</v>
      </c>
      <c r="D130" s="180" t="s">
        <v>175</v>
      </c>
      <c r="E130" s="181" t="s">
        <v>5711</v>
      </c>
      <c r="F130" s="182" t="s">
        <v>5712</v>
      </c>
      <c r="G130" s="183" t="s">
        <v>3878</v>
      </c>
      <c r="H130" s="184">
        <v>2</v>
      </c>
      <c r="I130" s="185"/>
      <c r="J130" s="186">
        <f t="shared" si="0"/>
        <v>0</v>
      </c>
      <c r="K130" s="187"/>
      <c r="L130" s="40"/>
      <c r="M130" s="188" t="s">
        <v>1</v>
      </c>
      <c r="N130" s="189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73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5946</v>
      </c>
    </row>
    <row r="131" spans="1:65" s="2" customFormat="1" ht="16.5" customHeight="1">
      <c r="A131" s="35"/>
      <c r="B131" s="36"/>
      <c r="C131" s="180" t="s">
        <v>293</v>
      </c>
      <c r="D131" s="180" t="s">
        <v>175</v>
      </c>
      <c r="E131" s="181" t="s">
        <v>5705</v>
      </c>
      <c r="F131" s="182" t="s">
        <v>5706</v>
      </c>
      <c r="G131" s="183" t="s">
        <v>3878</v>
      </c>
      <c r="H131" s="184">
        <v>60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73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5947</v>
      </c>
    </row>
    <row r="132" spans="1:65" s="2" customFormat="1" ht="16.5" customHeight="1">
      <c r="A132" s="35"/>
      <c r="B132" s="36"/>
      <c r="C132" s="180" t="s">
        <v>299</v>
      </c>
      <c r="D132" s="180" t="s">
        <v>175</v>
      </c>
      <c r="E132" s="181" t="s">
        <v>5797</v>
      </c>
      <c r="F132" s="182" t="s">
        <v>5798</v>
      </c>
      <c r="G132" s="183" t="s">
        <v>4585</v>
      </c>
      <c r="H132" s="184">
        <v>2</v>
      </c>
      <c r="I132" s="185"/>
      <c r="J132" s="186">
        <f t="shared" si="0"/>
        <v>0</v>
      </c>
      <c r="K132" s="187"/>
      <c r="L132" s="40"/>
      <c r="M132" s="188" t="s">
        <v>1</v>
      </c>
      <c r="N132" s="189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179</v>
      </c>
      <c r="AT132" s="192" t="s">
        <v>175</v>
      </c>
      <c r="AU132" s="192" t="s">
        <v>73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179</v>
      </c>
      <c r="BM132" s="192" t="s">
        <v>5948</v>
      </c>
    </row>
    <row r="133" spans="1:65" s="2" customFormat="1" ht="16.5" customHeight="1">
      <c r="A133" s="35"/>
      <c r="B133" s="36"/>
      <c r="C133" s="180" t="s">
        <v>303</v>
      </c>
      <c r="D133" s="180" t="s">
        <v>175</v>
      </c>
      <c r="E133" s="181" t="s">
        <v>5800</v>
      </c>
      <c r="F133" s="182" t="s">
        <v>5801</v>
      </c>
      <c r="G133" s="183" t="s">
        <v>4585</v>
      </c>
      <c r="H133" s="184">
        <v>2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73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179</v>
      </c>
      <c r="BM133" s="192" t="s">
        <v>5949</v>
      </c>
    </row>
    <row r="134" spans="1:65" s="2" customFormat="1" ht="16.5" customHeight="1">
      <c r="A134" s="35"/>
      <c r="B134" s="36"/>
      <c r="C134" s="180" t="s">
        <v>310</v>
      </c>
      <c r="D134" s="180" t="s">
        <v>175</v>
      </c>
      <c r="E134" s="181" t="s">
        <v>5803</v>
      </c>
      <c r="F134" s="182" t="s">
        <v>5804</v>
      </c>
      <c r="G134" s="183" t="s">
        <v>3878</v>
      </c>
      <c r="H134" s="184">
        <v>8</v>
      </c>
      <c r="I134" s="185"/>
      <c r="J134" s="186">
        <f t="shared" si="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73</v>
      </c>
      <c r="AY134" s="18" t="s">
        <v>174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8" t="s">
        <v>81</v>
      </c>
      <c r="BK134" s="193">
        <f t="shared" si="9"/>
        <v>0</v>
      </c>
      <c r="BL134" s="18" t="s">
        <v>179</v>
      </c>
      <c r="BM134" s="192" t="s">
        <v>5950</v>
      </c>
    </row>
    <row r="135" spans="1:65" s="2" customFormat="1" ht="16.5" customHeight="1">
      <c r="A135" s="35"/>
      <c r="B135" s="36"/>
      <c r="C135" s="180" t="s">
        <v>7</v>
      </c>
      <c r="D135" s="180" t="s">
        <v>175</v>
      </c>
      <c r="E135" s="181" t="s">
        <v>5951</v>
      </c>
      <c r="F135" s="182" t="s">
        <v>5952</v>
      </c>
      <c r="G135" s="183" t="s">
        <v>3878</v>
      </c>
      <c r="H135" s="184">
        <v>1</v>
      </c>
      <c r="I135" s="185"/>
      <c r="J135" s="186">
        <f t="shared" si="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73</v>
      </c>
      <c r="AY135" s="18" t="s">
        <v>174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8" t="s">
        <v>81</v>
      </c>
      <c r="BK135" s="193">
        <f t="shared" si="9"/>
        <v>0</v>
      </c>
      <c r="BL135" s="18" t="s">
        <v>179</v>
      </c>
      <c r="BM135" s="192" t="s">
        <v>5953</v>
      </c>
    </row>
    <row r="136" spans="1:65" s="2" customFormat="1" ht="16.5" customHeight="1">
      <c r="A136" s="35"/>
      <c r="B136" s="36"/>
      <c r="C136" s="180" t="s">
        <v>321</v>
      </c>
      <c r="D136" s="180" t="s">
        <v>175</v>
      </c>
      <c r="E136" s="181" t="s">
        <v>5954</v>
      </c>
      <c r="F136" s="182" t="s">
        <v>5955</v>
      </c>
      <c r="G136" s="183" t="s">
        <v>4585</v>
      </c>
      <c r="H136" s="184">
        <v>10</v>
      </c>
      <c r="I136" s="185"/>
      <c r="J136" s="186">
        <f t="shared" si="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73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179</v>
      </c>
      <c r="BM136" s="192" t="s">
        <v>5956</v>
      </c>
    </row>
    <row r="137" spans="1:65" s="2" customFormat="1" ht="24.25" customHeight="1">
      <c r="A137" s="35"/>
      <c r="B137" s="36"/>
      <c r="C137" s="180" t="s">
        <v>327</v>
      </c>
      <c r="D137" s="180" t="s">
        <v>175</v>
      </c>
      <c r="E137" s="181" t="s">
        <v>5957</v>
      </c>
      <c r="F137" s="182" t="s">
        <v>5958</v>
      </c>
      <c r="G137" s="183" t="s">
        <v>4585</v>
      </c>
      <c r="H137" s="184">
        <v>6</v>
      </c>
      <c r="I137" s="185"/>
      <c r="J137" s="186">
        <f t="shared" si="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73</v>
      </c>
      <c r="AY137" s="18" t="s">
        <v>174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8" t="s">
        <v>81</v>
      </c>
      <c r="BK137" s="193">
        <f t="shared" si="9"/>
        <v>0</v>
      </c>
      <c r="BL137" s="18" t="s">
        <v>179</v>
      </c>
      <c r="BM137" s="192" t="s">
        <v>5959</v>
      </c>
    </row>
    <row r="138" spans="1:65" s="2" customFormat="1" ht="16.5" customHeight="1">
      <c r="A138" s="35"/>
      <c r="B138" s="36"/>
      <c r="C138" s="180" t="s">
        <v>331</v>
      </c>
      <c r="D138" s="180" t="s">
        <v>175</v>
      </c>
      <c r="E138" s="181" t="s">
        <v>5809</v>
      </c>
      <c r="F138" s="182" t="s">
        <v>5810</v>
      </c>
      <c r="G138" s="183" t="s">
        <v>4585</v>
      </c>
      <c r="H138" s="184">
        <v>8</v>
      </c>
      <c r="I138" s="185"/>
      <c r="J138" s="186">
        <f t="shared" si="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73</v>
      </c>
      <c r="AY138" s="18" t="s">
        <v>174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8" t="s">
        <v>81</v>
      </c>
      <c r="BK138" s="193">
        <f t="shared" si="9"/>
        <v>0</v>
      </c>
      <c r="BL138" s="18" t="s">
        <v>179</v>
      </c>
      <c r="BM138" s="192" t="s">
        <v>5960</v>
      </c>
    </row>
    <row r="139" spans="1:65" s="2" customFormat="1" ht="16.5" customHeight="1">
      <c r="A139" s="35"/>
      <c r="B139" s="36"/>
      <c r="C139" s="180" t="s">
        <v>354</v>
      </c>
      <c r="D139" s="180" t="s">
        <v>175</v>
      </c>
      <c r="E139" s="181" t="s">
        <v>5714</v>
      </c>
      <c r="F139" s="182" t="s">
        <v>5715</v>
      </c>
      <c r="G139" s="183" t="s">
        <v>3878</v>
      </c>
      <c r="H139" s="184">
        <v>7</v>
      </c>
      <c r="I139" s="185"/>
      <c r="J139" s="186">
        <f t="shared" si="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73</v>
      </c>
      <c r="AY139" s="18" t="s">
        <v>174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8" t="s">
        <v>81</v>
      </c>
      <c r="BK139" s="193">
        <f t="shared" si="9"/>
        <v>0</v>
      </c>
      <c r="BL139" s="18" t="s">
        <v>179</v>
      </c>
      <c r="BM139" s="192" t="s">
        <v>5961</v>
      </c>
    </row>
    <row r="140" spans="1:65" s="2" customFormat="1" ht="16.5" customHeight="1">
      <c r="A140" s="35"/>
      <c r="B140" s="36"/>
      <c r="C140" s="180" t="s">
        <v>360</v>
      </c>
      <c r="D140" s="180" t="s">
        <v>175</v>
      </c>
      <c r="E140" s="181" t="s">
        <v>5717</v>
      </c>
      <c r="F140" s="182" t="s">
        <v>5718</v>
      </c>
      <c r="G140" s="183" t="s">
        <v>3878</v>
      </c>
      <c r="H140" s="184">
        <v>3</v>
      </c>
      <c r="I140" s="185"/>
      <c r="J140" s="186">
        <f t="shared" si="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73</v>
      </c>
      <c r="AY140" s="18" t="s">
        <v>174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8" t="s">
        <v>81</v>
      </c>
      <c r="BK140" s="193">
        <f t="shared" si="9"/>
        <v>0</v>
      </c>
      <c r="BL140" s="18" t="s">
        <v>179</v>
      </c>
      <c r="BM140" s="192" t="s">
        <v>5962</v>
      </c>
    </row>
    <row r="141" spans="1:65" s="2" customFormat="1" ht="21.75" customHeight="1">
      <c r="A141" s="35"/>
      <c r="B141" s="36"/>
      <c r="C141" s="180" t="s">
        <v>364</v>
      </c>
      <c r="D141" s="180" t="s">
        <v>175</v>
      </c>
      <c r="E141" s="181" t="s">
        <v>5732</v>
      </c>
      <c r="F141" s="182" t="s">
        <v>5733</v>
      </c>
      <c r="G141" s="183" t="s">
        <v>217</v>
      </c>
      <c r="H141" s="184">
        <v>2</v>
      </c>
      <c r="I141" s="185"/>
      <c r="J141" s="186">
        <f t="shared" si="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73</v>
      </c>
      <c r="AY141" s="18" t="s">
        <v>174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8" t="s">
        <v>81</v>
      </c>
      <c r="BK141" s="193">
        <f t="shared" si="9"/>
        <v>0</v>
      </c>
      <c r="BL141" s="18" t="s">
        <v>179</v>
      </c>
      <c r="BM141" s="192" t="s">
        <v>5963</v>
      </c>
    </row>
    <row r="142" spans="1:65" s="2" customFormat="1" ht="16.5" customHeight="1">
      <c r="A142" s="35"/>
      <c r="B142" s="36"/>
      <c r="C142" s="180" t="s">
        <v>413</v>
      </c>
      <c r="D142" s="180" t="s">
        <v>175</v>
      </c>
      <c r="E142" s="181" t="s">
        <v>5738</v>
      </c>
      <c r="F142" s="182" t="s">
        <v>5739</v>
      </c>
      <c r="G142" s="183" t="s">
        <v>705</v>
      </c>
      <c r="H142" s="249"/>
      <c r="I142" s="185"/>
      <c r="J142" s="186">
        <f t="shared" si="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"/>
        <v>0</v>
      </c>
      <c r="Q142" s="190">
        <v>0</v>
      </c>
      <c r="R142" s="190">
        <f t="shared" si="2"/>
        <v>0</v>
      </c>
      <c r="S142" s="190">
        <v>0</v>
      </c>
      <c r="T142" s="191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73</v>
      </c>
      <c r="AY142" s="18" t="s">
        <v>174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18" t="s">
        <v>81</v>
      </c>
      <c r="BK142" s="193">
        <f t="shared" si="9"/>
        <v>0</v>
      </c>
      <c r="BL142" s="18" t="s">
        <v>179</v>
      </c>
      <c r="BM142" s="192" t="s">
        <v>5964</v>
      </c>
    </row>
    <row r="143" spans="1:65" s="2" customFormat="1" ht="16.5" customHeight="1">
      <c r="A143" s="35"/>
      <c r="B143" s="36"/>
      <c r="C143" s="180" t="s">
        <v>417</v>
      </c>
      <c r="D143" s="180" t="s">
        <v>175</v>
      </c>
      <c r="E143" s="181" t="s">
        <v>5741</v>
      </c>
      <c r="F143" s="182" t="s">
        <v>5742</v>
      </c>
      <c r="G143" s="183" t="s">
        <v>705</v>
      </c>
      <c r="H143" s="249"/>
      <c r="I143" s="185"/>
      <c r="J143" s="186">
        <f t="shared" si="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"/>
        <v>0</v>
      </c>
      <c r="Q143" s="190">
        <v>0</v>
      </c>
      <c r="R143" s="190">
        <f t="shared" si="2"/>
        <v>0</v>
      </c>
      <c r="S143" s="190">
        <v>0</v>
      </c>
      <c r="T143" s="191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73</v>
      </c>
      <c r="AY143" s="18" t="s">
        <v>174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18" t="s">
        <v>81</v>
      </c>
      <c r="BK143" s="193">
        <f t="shared" si="9"/>
        <v>0</v>
      </c>
      <c r="BL143" s="18" t="s">
        <v>179</v>
      </c>
      <c r="BM143" s="192" t="s">
        <v>5965</v>
      </c>
    </row>
    <row r="144" spans="1:65" s="2" customFormat="1" ht="16.5" customHeight="1">
      <c r="A144" s="35"/>
      <c r="B144" s="36"/>
      <c r="C144" s="180" t="s">
        <v>421</v>
      </c>
      <c r="D144" s="180" t="s">
        <v>175</v>
      </c>
      <c r="E144" s="181" t="s">
        <v>5744</v>
      </c>
      <c r="F144" s="182" t="s">
        <v>5745</v>
      </c>
      <c r="G144" s="183" t="s">
        <v>705</v>
      </c>
      <c r="H144" s="249"/>
      <c r="I144" s="185"/>
      <c r="J144" s="186">
        <f t="shared" si="0"/>
        <v>0</v>
      </c>
      <c r="K144" s="187"/>
      <c r="L144" s="40"/>
      <c r="M144" s="250" t="s">
        <v>1</v>
      </c>
      <c r="N144" s="251" t="s">
        <v>38</v>
      </c>
      <c r="O144" s="252"/>
      <c r="P144" s="253">
        <f t="shared" si="1"/>
        <v>0</v>
      </c>
      <c r="Q144" s="253">
        <v>0</v>
      </c>
      <c r="R144" s="253">
        <f t="shared" si="2"/>
        <v>0</v>
      </c>
      <c r="S144" s="253">
        <v>0</v>
      </c>
      <c r="T144" s="254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73</v>
      </c>
      <c r="AY144" s="18" t="s">
        <v>174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18" t="s">
        <v>81</v>
      </c>
      <c r="BK144" s="193">
        <f t="shared" si="9"/>
        <v>0</v>
      </c>
      <c r="BL144" s="18" t="s">
        <v>179</v>
      </c>
      <c r="BM144" s="192" t="s">
        <v>5966</v>
      </c>
    </row>
    <row r="145" spans="1:31" s="2" customFormat="1" ht="7" customHeight="1">
      <c r="A145" s="35"/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40"/>
      <c r="M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</sheetData>
  <sheetProtection algorithmName="SHA-512" hashValue="ObsjfIFlKEs1BiaTG85VPsLRF/wUtzdcVsWGyZedIuOHL5iDmKMsOQ+tBDz7fuxRuSvC5g1/5sGEJ12+Fbve5Q==" saltValue="eqKFWPgBBtTZcZJci+5fywWnXd2rO+h+WIxQo7PlNnlLWq6H4Ze7g1YzEKpRo6tdcWdOesglvtM8n7tr9KELMw==" spinCount="100000" sheet="1" objects="1" scenarios="1" formatColumns="0" formatRows="0" autoFilter="0"/>
  <autoFilter ref="C115:K144" xr:uid="{00000000-0009-0000-0000-000010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305"/>
  <sheetViews>
    <sheetView showGridLines="0" tabSelected="1" topLeftCell="A865" zoomScale="140" zoomScaleNormal="140" workbookViewId="0">
      <selection activeCell="F870" sqref="F870"/>
    </sheetView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82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131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ROUND(J138,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ROUND((SUM(BE138:BE1304)),  2)</f>
        <v>0</v>
      </c>
      <c r="G33" s="35"/>
      <c r="H33" s="35"/>
      <c r="I33" s="125">
        <v>0.21</v>
      </c>
      <c r="J33" s="124">
        <f>ROUND(((SUM(BE138:BE1304))*I33),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ROUND((SUM(BF138:BF1304)),  2)</f>
        <v>0</v>
      </c>
      <c r="G34" s="35"/>
      <c r="H34" s="35"/>
      <c r="I34" s="125">
        <v>0.15</v>
      </c>
      <c r="J34" s="124">
        <f>ROUND(((SUM(BF138:BF1304))*I34),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ROUND((SUM(BG138:BG1304)),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ROUND((SUM(BH138:BH1304)),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ROUND((SUM(BI138:BI1304)),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1-SO01A - Stavební úpravy MŠ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J138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2:12" s="9" customFormat="1" ht="25" customHeight="1">
      <c r="B97" s="148"/>
      <c r="C97" s="149"/>
      <c r="D97" s="150" t="s">
        <v>137</v>
      </c>
      <c r="E97" s="151"/>
      <c r="F97" s="151"/>
      <c r="G97" s="151"/>
      <c r="H97" s="151"/>
      <c r="I97" s="151"/>
      <c r="J97" s="152">
        <f>J139</f>
        <v>0</v>
      </c>
      <c r="K97" s="149"/>
      <c r="L97" s="153"/>
    </row>
    <row r="98" spans="2:12" s="9" customFormat="1" ht="25" customHeight="1">
      <c r="B98" s="148"/>
      <c r="C98" s="149"/>
      <c r="D98" s="150" t="s">
        <v>138</v>
      </c>
      <c r="E98" s="151"/>
      <c r="F98" s="151"/>
      <c r="G98" s="151"/>
      <c r="H98" s="151"/>
      <c r="I98" s="151"/>
      <c r="J98" s="152">
        <f>J144</f>
        <v>0</v>
      </c>
      <c r="K98" s="149"/>
      <c r="L98" s="153"/>
    </row>
    <row r="99" spans="2:12" s="9" customFormat="1" ht="25" customHeight="1">
      <c r="B99" s="148"/>
      <c r="C99" s="149"/>
      <c r="D99" s="150" t="s">
        <v>139</v>
      </c>
      <c r="E99" s="151"/>
      <c r="F99" s="151"/>
      <c r="G99" s="151"/>
      <c r="H99" s="151"/>
      <c r="I99" s="151"/>
      <c r="J99" s="152">
        <f>J208</f>
        <v>0</v>
      </c>
      <c r="K99" s="149"/>
      <c r="L99" s="153"/>
    </row>
    <row r="100" spans="2:12" s="9" customFormat="1" ht="25" customHeight="1">
      <c r="B100" s="148"/>
      <c r="C100" s="149"/>
      <c r="D100" s="150" t="s">
        <v>140</v>
      </c>
      <c r="E100" s="151"/>
      <c r="F100" s="151"/>
      <c r="G100" s="151"/>
      <c r="H100" s="151"/>
      <c r="I100" s="151"/>
      <c r="J100" s="152">
        <f>J210</f>
        <v>0</v>
      </c>
      <c r="K100" s="149"/>
      <c r="L100" s="153"/>
    </row>
    <row r="101" spans="2:12" s="9" customFormat="1" ht="25" customHeight="1">
      <c r="B101" s="148"/>
      <c r="C101" s="149"/>
      <c r="D101" s="150" t="s">
        <v>141</v>
      </c>
      <c r="E101" s="151"/>
      <c r="F101" s="151"/>
      <c r="G101" s="151"/>
      <c r="H101" s="151"/>
      <c r="I101" s="151"/>
      <c r="J101" s="152">
        <f>J632</f>
        <v>0</v>
      </c>
      <c r="K101" s="149"/>
      <c r="L101" s="153"/>
    </row>
    <row r="102" spans="2:12" s="9" customFormat="1" ht="25" customHeight="1">
      <c r="B102" s="148"/>
      <c r="C102" s="149"/>
      <c r="D102" s="150" t="s">
        <v>142</v>
      </c>
      <c r="E102" s="151"/>
      <c r="F102" s="151"/>
      <c r="G102" s="151"/>
      <c r="H102" s="151"/>
      <c r="I102" s="151"/>
      <c r="J102" s="152">
        <f>J673</f>
        <v>0</v>
      </c>
      <c r="K102" s="149"/>
      <c r="L102" s="153"/>
    </row>
    <row r="103" spans="2:12" s="9" customFormat="1" ht="25" customHeight="1">
      <c r="B103" s="148"/>
      <c r="C103" s="149"/>
      <c r="D103" s="150" t="s">
        <v>143</v>
      </c>
      <c r="E103" s="151"/>
      <c r="F103" s="151"/>
      <c r="G103" s="151"/>
      <c r="H103" s="151"/>
      <c r="I103" s="151"/>
      <c r="J103" s="152">
        <f>J675</f>
        <v>0</v>
      </c>
      <c r="K103" s="149"/>
      <c r="L103" s="153"/>
    </row>
    <row r="104" spans="2:12" s="9" customFormat="1" ht="25" customHeight="1">
      <c r="B104" s="148"/>
      <c r="C104" s="149"/>
      <c r="D104" s="150" t="s">
        <v>144</v>
      </c>
      <c r="E104" s="151"/>
      <c r="F104" s="151"/>
      <c r="G104" s="151"/>
      <c r="H104" s="151"/>
      <c r="I104" s="151"/>
      <c r="J104" s="152">
        <f>J697</f>
        <v>0</v>
      </c>
      <c r="K104" s="149"/>
      <c r="L104" s="153"/>
    </row>
    <row r="105" spans="2:12" s="9" customFormat="1" ht="25" customHeight="1">
      <c r="B105" s="148"/>
      <c r="C105" s="149"/>
      <c r="D105" s="150" t="s">
        <v>145</v>
      </c>
      <c r="E105" s="151"/>
      <c r="F105" s="151"/>
      <c r="G105" s="151"/>
      <c r="H105" s="151"/>
      <c r="I105" s="151"/>
      <c r="J105" s="152">
        <f>J741</f>
        <v>0</v>
      </c>
      <c r="K105" s="149"/>
      <c r="L105" s="153"/>
    </row>
    <row r="106" spans="2:12" s="9" customFormat="1" ht="25" customHeight="1">
      <c r="B106" s="148"/>
      <c r="C106" s="149"/>
      <c r="D106" s="150" t="s">
        <v>146</v>
      </c>
      <c r="E106" s="151"/>
      <c r="F106" s="151"/>
      <c r="G106" s="151"/>
      <c r="H106" s="151"/>
      <c r="I106" s="151"/>
      <c r="J106" s="152">
        <f>J744</f>
        <v>0</v>
      </c>
      <c r="K106" s="149"/>
      <c r="L106" s="153"/>
    </row>
    <row r="107" spans="2:12" s="9" customFormat="1" ht="25" customHeight="1">
      <c r="B107" s="148"/>
      <c r="C107" s="149"/>
      <c r="D107" s="150" t="s">
        <v>147</v>
      </c>
      <c r="E107" s="151"/>
      <c r="F107" s="151"/>
      <c r="G107" s="151"/>
      <c r="H107" s="151"/>
      <c r="I107" s="151"/>
      <c r="J107" s="152">
        <f>J746</f>
        <v>0</v>
      </c>
      <c r="K107" s="149"/>
      <c r="L107" s="153"/>
    </row>
    <row r="108" spans="2:12" s="9" customFormat="1" ht="25" customHeight="1">
      <c r="B108" s="148"/>
      <c r="C108" s="149"/>
      <c r="D108" s="150" t="s">
        <v>148</v>
      </c>
      <c r="E108" s="151"/>
      <c r="F108" s="151"/>
      <c r="G108" s="151"/>
      <c r="H108" s="151"/>
      <c r="I108" s="151"/>
      <c r="J108" s="152">
        <f>J813</f>
        <v>0</v>
      </c>
      <c r="K108" s="149"/>
      <c r="L108" s="153"/>
    </row>
    <row r="109" spans="2:12" s="9" customFormat="1" ht="25" customHeight="1">
      <c r="B109" s="148"/>
      <c r="C109" s="149"/>
      <c r="D109" s="150" t="s">
        <v>149</v>
      </c>
      <c r="E109" s="151"/>
      <c r="F109" s="151"/>
      <c r="G109" s="151"/>
      <c r="H109" s="151"/>
      <c r="I109" s="151"/>
      <c r="J109" s="152">
        <f>J844</f>
        <v>0</v>
      </c>
      <c r="K109" s="149"/>
      <c r="L109" s="153"/>
    </row>
    <row r="110" spans="2:12" s="9" customFormat="1" ht="25" customHeight="1">
      <c r="B110" s="148"/>
      <c r="C110" s="149"/>
      <c r="D110" s="150" t="s">
        <v>150</v>
      </c>
      <c r="E110" s="151"/>
      <c r="F110" s="151"/>
      <c r="G110" s="151"/>
      <c r="H110" s="151"/>
      <c r="I110" s="151"/>
      <c r="J110" s="152">
        <f>J869</f>
        <v>0</v>
      </c>
      <c r="K110" s="149"/>
      <c r="L110" s="153"/>
    </row>
    <row r="111" spans="2:12" s="9" customFormat="1" ht="25" customHeight="1">
      <c r="B111" s="148"/>
      <c r="C111" s="149"/>
      <c r="D111" s="150" t="s">
        <v>151</v>
      </c>
      <c r="E111" s="151"/>
      <c r="F111" s="151"/>
      <c r="G111" s="151"/>
      <c r="H111" s="151"/>
      <c r="I111" s="151"/>
      <c r="J111" s="152">
        <f>J887</f>
        <v>0</v>
      </c>
      <c r="K111" s="149"/>
      <c r="L111" s="153"/>
    </row>
    <row r="112" spans="2:12" s="9" customFormat="1" ht="25" customHeight="1">
      <c r="B112" s="148"/>
      <c r="C112" s="149"/>
      <c r="D112" s="150" t="s">
        <v>152</v>
      </c>
      <c r="E112" s="151"/>
      <c r="F112" s="151"/>
      <c r="G112" s="151"/>
      <c r="H112" s="151"/>
      <c r="I112" s="151"/>
      <c r="J112" s="152">
        <f>J959</f>
        <v>0</v>
      </c>
      <c r="K112" s="149"/>
      <c r="L112" s="153"/>
    </row>
    <row r="113" spans="1:31" s="9" customFormat="1" ht="25" customHeight="1">
      <c r="B113" s="148"/>
      <c r="C113" s="149"/>
      <c r="D113" s="150" t="s">
        <v>153</v>
      </c>
      <c r="E113" s="151"/>
      <c r="F113" s="151"/>
      <c r="G113" s="151"/>
      <c r="H113" s="151"/>
      <c r="I113" s="151"/>
      <c r="J113" s="152">
        <f>J973</f>
        <v>0</v>
      </c>
      <c r="K113" s="149"/>
      <c r="L113" s="153"/>
    </row>
    <row r="114" spans="1:31" s="9" customFormat="1" ht="25" customHeight="1">
      <c r="B114" s="148"/>
      <c r="C114" s="149"/>
      <c r="D114" s="150" t="s">
        <v>154</v>
      </c>
      <c r="E114" s="151"/>
      <c r="F114" s="151"/>
      <c r="G114" s="151"/>
      <c r="H114" s="151"/>
      <c r="I114" s="151"/>
      <c r="J114" s="152">
        <f>J1049</f>
        <v>0</v>
      </c>
      <c r="K114" s="149"/>
      <c r="L114" s="153"/>
    </row>
    <row r="115" spans="1:31" s="9" customFormat="1" ht="25" customHeight="1">
      <c r="B115" s="148"/>
      <c r="C115" s="149"/>
      <c r="D115" s="150" t="s">
        <v>155</v>
      </c>
      <c r="E115" s="151"/>
      <c r="F115" s="151"/>
      <c r="G115" s="151"/>
      <c r="H115" s="151"/>
      <c r="I115" s="151"/>
      <c r="J115" s="152">
        <f>J1131</f>
        <v>0</v>
      </c>
      <c r="K115" s="149"/>
      <c r="L115" s="153"/>
    </row>
    <row r="116" spans="1:31" s="9" customFormat="1" ht="25" customHeight="1">
      <c r="B116" s="148"/>
      <c r="C116" s="149"/>
      <c r="D116" s="150" t="s">
        <v>156</v>
      </c>
      <c r="E116" s="151"/>
      <c r="F116" s="151"/>
      <c r="G116" s="151"/>
      <c r="H116" s="151"/>
      <c r="I116" s="151"/>
      <c r="J116" s="152">
        <f>J1298</f>
        <v>0</v>
      </c>
      <c r="K116" s="149"/>
      <c r="L116" s="153"/>
    </row>
    <row r="117" spans="1:31" s="9" customFormat="1" ht="25" customHeight="1">
      <c r="B117" s="148"/>
      <c r="C117" s="149"/>
      <c r="D117" s="150" t="s">
        <v>157</v>
      </c>
      <c r="E117" s="151"/>
      <c r="F117" s="151"/>
      <c r="G117" s="151"/>
      <c r="H117" s="151"/>
      <c r="I117" s="151"/>
      <c r="J117" s="152">
        <f>J1300</f>
        <v>0</v>
      </c>
      <c r="K117" s="149"/>
      <c r="L117" s="153"/>
    </row>
    <row r="118" spans="1:31" s="9" customFormat="1" ht="25" customHeight="1">
      <c r="B118" s="148"/>
      <c r="C118" s="149"/>
      <c r="D118" s="150" t="s">
        <v>158</v>
      </c>
      <c r="E118" s="151"/>
      <c r="F118" s="151"/>
      <c r="G118" s="151"/>
      <c r="H118" s="151"/>
      <c r="I118" s="151"/>
      <c r="J118" s="152">
        <f>J1303</f>
        <v>0</v>
      </c>
      <c r="K118" s="149"/>
      <c r="L118" s="153"/>
    </row>
    <row r="119" spans="1:31" s="2" customFormat="1" ht="21.7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7" customHeight="1">
      <c r="A120" s="35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31" s="2" customFormat="1" ht="7" customHeight="1">
      <c r="A124" s="35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25" customHeight="1">
      <c r="A125" s="35"/>
      <c r="B125" s="36"/>
      <c r="C125" s="24" t="s">
        <v>159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7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16</v>
      </c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6.5" customHeight="1">
      <c r="A128" s="35"/>
      <c r="B128" s="36"/>
      <c r="C128" s="37"/>
      <c r="D128" s="37"/>
      <c r="E128" s="311" t="str">
        <f>E7</f>
        <v>Rekonstrukce a přístavba MŠ Blučina</v>
      </c>
      <c r="F128" s="312"/>
      <c r="G128" s="312"/>
      <c r="H128" s="312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30" t="s">
        <v>130</v>
      </c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7"/>
      <c r="D130" s="37"/>
      <c r="E130" s="267" t="str">
        <f>E9</f>
        <v>1-SO01A - Stavební úpravy MŠ</v>
      </c>
      <c r="F130" s="313"/>
      <c r="G130" s="313"/>
      <c r="H130" s="313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7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30" t="s">
        <v>20</v>
      </c>
      <c r="D132" s="37"/>
      <c r="E132" s="37"/>
      <c r="F132" s="28" t="str">
        <f>F12</f>
        <v xml:space="preserve"> </v>
      </c>
      <c r="G132" s="37"/>
      <c r="H132" s="37"/>
      <c r="I132" s="30" t="s">
        <v>22</v>
      </c>
      <c r="J132" s="67" t="str">
        <f>IF(J12="","",J12)</f>
        <v>26. 5. 2021</v>
      </c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7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2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5" customHeight="1">
      <c r="A134" s="35"/>
      <c r="B134" s="36"/>
      <c r="C134" s="30" t="s">
        <v>24</v>
      </c>
      <c r="D134" s="37"/>
      <c r="E134" s="37"/>
      <c r="F134" s="28" t="str">
        <f>E15</f>
        <v xml:space="preserve"> </v>
      </c>
      <c r="G134" s="37"/>
      <c r="H134" s="37"/>
      <c r="I134" s="30" t="s">
        <v>29</v>
      </c>
      <c r="J134" s="33" t="str">
        <f>E21</f>
        <v xml:space="preserve"> </v>
      </c>
      <c r="K134" s="37"/>
      <c r="L134" s="52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5" customHeight="1">
      <c r="A135" s="35"/>
      <c r="B135" s="36"/>
      <c r="C135" s="30" t="s">
        <v>27</v>
      </c>
      <c r="D135" s="37"/>
      <c r="E135" s="37"/>
      <c r="F135" s="28" t="str">
        <f>IF(E18="","",E18)</f>
        <v>Vyplň údaj</v>
      </c>
      <c r="G135" s="37"/>
      <c r="H135" s="37"/>
      <c r="I135" s="30" t="s">
        <v>31</v>
      </c>
      <c r="J135" s="33" t="str">
        <f>E24</f>
        <v xml:space="preserve"> </v>
      </c>
      <c r="K135" s="37"/>
      <c r="L135" s="52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25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52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0" customFormat="1" ht="29.25" customHeight="1">
      <c r="A137" s="154"/>
      <c r="B137" s="155"/>
      <c r="C137" s="156" t="s">
        <v>160</v>
      </c>
      <c r="D137" s="157" t="s">
        <v>58</v>
      </c>
      <c r="E137" s="157" t="s">
        <v>54</v>
      </c>
      <c r="F137" s="157" t="s">
        <v>55</v>
      </c>
      <c r="G137" s="157" t="s">
        <v>161</v>
      </c>
      <c r="H137" s="157" t="s">
        <v>162</v>
      </c>
      <c r="I137" s="157" t="s">
        <v>163</v>
      </c>
      <c r="J137" s="158" t="s">
        <v>134</v>
      </c>
      <c r="K137" s="159" t="s">
        <v>164</v>
      </c>
      <c r="L137" s="160"/>
      <c r="M137" s="76" t="s">
        <v>1</v>
      </c>
      <c r="N137" s="77" t="s">
        <v>37</v>
      </c>
      <c r="O137" s="77" t="s">
        <v>165</v>
      </c>
      <c r="P137" s="77" t="s">
        <v>166</v>
      </c>
      <c r="Q137" s="77" t="s">
        <v>167</v>
      </c>
      <c r="R137" s="77" t="s">
        <v>168</v>
      </c>
      <c r="S137" s="77" t="s">
        <v>169</v>
      </c>
      <c r="T137" s="78" t="s">
        <v>170</v>
      </c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</row>
    <row r="138" spans="1:65" s="2" customFormat="1" ht="22.75" customHeight="1">
      <c r="A138" s="35"/>
      <c r="B138" s="36"/>
      <c r="C138" s="83" t="s">
        <v>171</v>
      </c>
      <c r="D138" s="37"/>
      <c r="E138" s="37"/>
      <c r="F138" s="37"/>
      <c r="G138" s="37"/>
      <c r="H138" s="37"/>
      <c r="I138" s="37"/>
      <c r="J138" s="161">
        <f>BK138</f>
        <v>0</v>
      </c>
      <c r="K138" s="37"/>
      <c r="L138" s="40"/>
      <c r="M138" s="79"/>
      <c r="N138" s="162"/>
      <c r="O138" s="80"/>
      <c r="P138" s="163">
        <f>P139+P144+P208+P210+P632+P673+P675+P697+P741+P744+P746+P813+P844+P869+P887+P959+P973+P1049+P1131+P1298+P1300+P1303</f>
        <v>0</v>
      </c>
      <c r="Q138" s="80"/>
      <c r="R138" s="163">
        <f>R139+R144+R208+R210+R632+R673+R675+R697+R741+R744+R746+R813+R844+R869+R887+R959+R973+R1049+R1131+R1298+R1300+R1303</f>
        <v>2042.9585729617802</v>
      </c>
      <c r="S138" s="80"/>
      <c r="T138" s="164">
        <f>T139+T144+T208+T210+T632+T673+T675+T697+T741+T744+T746+T813+T844+T869+T887+T959+T973+T1049+T1131+T1298+T1300+T1303</f>
        <v>0.57318000000000002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72</v>
      </c>
      <c r="AU138" s="18" t="s">
        <v>136</v>
      </c>
      <c r="BK138" s="165">
        <f>BK139+BK144+BK208+BK210+BK632+BK673+BK675+BK697+BK741+BK744+BK746+BK813+BK844+BK869+BK887+BK959+BK973+BK1049+BK1131+BK1298+BK1300+BK1303</f>
        <v>0</v>
      </c>
    </row>
    <row r="139" spans="1:65" s="11" customFormat="1" ht="26" customHeight="1">
      <c r="B139" s="166"/>
      <c r="C139" s="167"/>
      <c r="D139" s="168" t="s">
        <v>72</v>
      </c>
      <c r="E139" s="169" t="s">
        <v>172</v>
      </c>
      <c r="F139" s="169" t="s">
        <v>173</v>
      </c>
      <c r="G139" s="167"/>
      <c r="H139" s="167"/>
      <c r="I139" s="170"/>
      <c r="J139" s="171">
        <f>BK139</f>
        <v>0</v>
      </c>
      <c r="K139" s="167"/>
      <c r="L139" s="172"/>
      <c r="M139" s="173"/>
      <c r="N139" s="174"/>
      <c r="O139" s="174"/>
      <c r="P139" s="175">
        <f>SUM(P140:P143)</f>
        <v>0</v>
      </c>
      <c r="Q139" s="174"/>
      <c r="R139" s="175">
        <f>SUM(R140:R143)</f>
        <v>360</v>
      </c>
      <c r="S139" s="174"/>
      <c r="T139" s="176">
        <f>SUM(T140:T143)</f>
        <v>0</v>
      </c>
      <c r="AR139" s="177" t="s">
        <v>81</v>
      </c>
      <c r="AT139" s="178" t="s">
        <v>72</v>
      </c>
      <c r="AU139" s="178" t="s">
        <v>73</v>
      </c>
      <c r="AY139" s="177" t="s">
        <v>174</v>
      </c>
      <c r="BK139" s="179">
        <f>SUM(BK140:BK143)</f>
        <v>0</v>
      </c>
    </row>
    <row r="140" spans="1:65" s="2" customFormat="1" ht="33" customHeight="1">
      <c r="A140" s="35"/>
      <c r="B140" s="36"/>
      <c r="C140" s="180" t="s">
        <v>81</v>
      </c>
      <c r="D140" s="180" t="s">
        <v>175</v>
      </c>
      <c r="E140" s="181" t="s">
        <v>176</v>
      </c>
      <c r="F140" s="182" t="s">
        <v>177</v>
      </c>
      <c r="G140" s="183" t="s">
        <v>178</v>
      </c>
      <c r="H140" s="184">
        <v>15</v>
      </c>
      <c r="I140" s="185"/>
      <c r="J140" s="186">
        <f>ROUND(I140*H140,2)</f>
        <v>0</v>
      </c>
      <c r="K140" s="187"/>
      <c r="L140" s="40"/>
      <c r="M140" s="188" t="s">
        <v>1</v>
      </c>
      <c r="N140" s="189" t="s">
        <v>38</v>
      </c>
      <c r="O140" s="72"/>
      <c r="P140" s="190">
        <f>O140*H140</f>
        <v>0</v>
      </c>
      <c r="Q140" s="190">
        <v>24</v>
      </c>
      <c r="R140" s="190">
        <f>Q140*H140</f>
        <v>360</v>
      </c>
      <c r="S140" s="190">
        <v>0</v>
      </c>
      <c r="T140" s="191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81</v>
      </c>
      <c r="AY140" s="18" t="s">
        <v>174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8" t="s">
        <v>81</v>
      </c>
      <c r="BK140" s="193">
        <f>ROUND(I140*H140,2)</f>
        <v>0</v>
      </c>
      <c r="BL140" s="18" t="s">
        <v>179</v>
      </c>
      <c r="BM140" s="192" t="s">
        <v>180</v>
      </c>
    </row>
    <row r="141" spans="1:65" s="12" customFormat="1" ht="12">
      <c r="B141" s="194"/>
      <c r="C141" s="195"/>
      <c r="D141" s="196" t="s">
        <v>181</v>
      </c>
      <c r="E141" s="197" t="s">
        <v>1</v>
      </c>
      <c r="F141" s="198" t="s">
        <v>182</v>
      </c>
      <c r="G141" s="195"/>
      <c r="H141" s="197" t="s">
        <v>1</v>
      </c>
      <c r="I141" s="199"/>
      <c r="J141" s="195"/>
      <c r="K141" s="195"/>
      <c r="L141" s="200"/>
      <c r="M141" s="201"/>
      <c r="N141" s="202"/>
      <c r="O141" s="202"/>
      <c r="P141" s="202"/>
      <c r="Q141" s="202"/>
      <c r="R141" s="202"/>
      <c r="S141" s="202"/>
      <c r="T141" s="203"/>
      <c r="AT141" s="204" t="s">
        <v>181</v>
      </c>
      <c r="AU141" s="204" t="s">
        <v>81</v>
      </c>
      <c r="AV141" s="12" t="s">
        <v>81</v>
      </c>
      <c r="AW141" s="12" t="s">
        <v>30</v>
      </c>
      <c r="AX141" s="12" t="s">
        <v>73</v>
      </c>
      <c r="AY141" s="204" t="s">
        <v>174</v>
      </c>
    </row>
    <row r="142" spans="1:65" s="13" customFormat="1" ht="12">
      <c r="B142" s="205"/>
      <c r="C142" s="206"/>
      <c r="D142" s="196" t="s">
        <v>181</v>
      </c>
      <c r="E142" s="207" t="s">
        <v>1</v>
      </c>
      <c r="F142" s="208" t="s">
        <v>8</v>
      </c>
      <c r="G142" s="206"/>
      <c r="H142" s="209">
        <v>15</v>
      </c>
      <c r="I142" s="210"/>
      <c r="J142" s="206"/>
      <c r="K142" s="206"/>
      <c r="L142" s="211"/>
      <c r="M142" s="212"/>
      <c r="N142" s="213"/>
      <c r="O142" s="213"/>
      <c r="P142" s="213"/>
      <c r="Q142" s="213"/>
      <c r="R142" s="213"/>
      <c r="S142" s="213"/>
      <c r="T142" s="214"/>
      <c r="AT142" s="215" t="s">
        <v>181</v>
      </c>
      <c r="AU142" s="215" t="s">
        <v>81</v>
      </c>
      <c r="AV142" s="13" t="s">
        <v>83</v>
      </c>
      <c r="AW142" s="13" t="s">
        <v>30</v>
      </c>
      <c r="AX142" s="13" t="s">
        <v>73</v>
      </c>
      <c r="AY142" s="215" t="s">
        <v>174</v>
      </c>
    </row>
    <row r="143" spans="1:65" s="14" customFormat="1" ht="12">
      <c r="B143" s="216"/>
      <c r="C143" s="217"/>
      <c r="D143" s="196" t="s">
        <v>181</v>
      </c>
      <c r="E143" s="218" t="s">
        <v>1</v>
      </c>
      <c r="F143" s="219" t="s">
        <v>183</v>
      </c>
      <c r="G143" s="217"/>
      <c r="H143" s="220">
        <v>15</v>
      </c>
      <c r="I143" s="221"/>
      <c r="J143" s="217"/>
      <c r="K143" s="217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181</v>
      </c>
      <c r="AU143" s="226" t="s">
        <v>81</v>
      </c>
      <c r="AV143" s="14" t="s">
        <v>179</v>
      </c>
      <c r="AW143" s="14" t="s">
        <v>30</v>
      </c>
      <c r="AX143" s="14" t="s">
        <v>81</v>
      </c>
      <c r="AY143" s="226" t="s">
        <v>174</v>
      </c>
    </row>
    <row r="144" spans="1:65" s="11" customFormat="1" ht="26" customHeight="1">
      <c r="B144" s="166"/>
      <c r="C144" s="167"/>
      <c r="D144" s="168" t="s">
        <v>72</v>
      </c>
      <c r="E144" s="169" t="s">
        <v>184</v>
      </c>
      <c r="F144" s="169" t="s">
        <v>185</v>
      </c>
      <c r="G144" s="167"/>
      <c r="H144" s="167"/>
      <c r="I144" s="170"/>
      <c r="J144" s="171">
        <f>BK144</f>
        <v>0</v>
      </c>
      <c r="K144" s="167"/>
      <c r="L144" s="172"/>
      <c r="M144" s="173"/>
      <c r="N144" s="174"/>
      <c r="O144" s="174"/>
      <c r="P144" s="175">
        <f>SUM(P145:P207)</f>
        <v>0</v>
      </c>
      <c r="Q144" s="174"/>
      <c r="R144" s="175">
        <f>SUM(R145:R207)</f>
        <v>232.65435395</v>
      </c>
      <c r="S144" s="174"/>
      <c r="T144" s="176">
        <f>SUM(T145:T207)</f>
        <v>0</v>
      </c>
      <c r="AR144" s="177" t="s">
        <v>81</v>
      </c>
      <c r="AT144" s="178" t="s">
        <v>72</v>
      </c>
      <c r="AU144" s="178" t="s">
        <v>73</v>
      </c>
      <c r="AY144" s="177" t="s">
        <v>174</v>
      </c>
      <c r="BK144" s="179">
        <f>SUM(BK145:BK207)</f>
        <v>0</v>
      </c>
    </row>
    <row r="145" spans="1:65" s="2" customFormat="1" ht="24.25" customHeight="1">
      <c r="A145" s="35"/>
      <c r="B145" s="36"/>
      <c r="C145" s="180" t="s">
        <v>83</v>
      </c>
      <c r="D145" s="180" t="s">
        <v>175</v>
      </c>
      <c r="E145" s="181" t="s">
        <v>186</v>
      </c>
      <c r="F145" s="182" t="s">
        <v>187</v>
      </c>
      <c r="G145" s="183" t="s">
        <v>188</v>
      </c>
      <c r="H145" s="184">
        <v>0.46400000000000002</v>
      </c>
      <c r="I145" s="185"/>
      <c r="J145" s="186">
        <f>ROUND(I145*H145,2)</f>
        <v>0</v>
      </c>
      <c r="K145" s="187"/>
      <c r="L145" s="40"/>
      <c r="M145" s="188" t="s">
        <v>1</v>
      </c>
      <c r="N145" s="189" t="s">
        <v>38</v>
      </c>
      <c r="O145" s="72"/>
      <c r="P145" s="190">
        <f>O145*H145</f>
        <v>0</v>
      </c>
      <c r="Q145" s="190">
        <v>1.0900000000000001</v>
      </c>
      <c r="R145" s="190">
        <f>Q145*H145</f>
        <v>0.5057600000000001</v>
      </c>
      <c r="S145" s="190">
        <v>0</v>
      </c>
      <c r="T145" s="191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81</v>
      </c>
      <c r="AY145" s="18" t="s">
        <v>174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81</v>
      </c>
      <c r="BK145" s="193">
        <f>ROUND(I145*H145,2)</f>
        <v>0</v>
      </c>
      <c r="BL145" s="18" t="s">
        <v>179</v>
      </c>
      <c r="BM145" s="192" t="s">
        <v>189</v>
      </c>
    </row>
    <row r="146" spans="1:65" s="12" customFormat="1" ht="12">
      <c r="B146" s="194"/>
      <c r="C146" s="195"/>
      <c r="D146" s="196" t="s">
        <v>181</v>
      </c>
      <c r="E146" s="197" t="s">
        <v>1</v>
      </c>
      <c r="F146" s="198" t="s">
        <v>190</v>
      </c>
      <c r="G146" s="195"/>
      <c r="H146" s="197" t="s">
        <v>1</v>
      </c>
      <c r="I146" s="199"/>
      <c r="J146" s="195"/>
      <c r="K146" s="195"/>
      <c r="L146" s="200"/>
      <c r="M146" s="201"/>
      <c r="N146" s="202"/>
      <c r="O146" s="202"/>
      <c r="P146" s="202"/>
      <c r="Q146" s="202"/>
      <c r="R146" s="202"/>
      <c r="S146" s="202"/>
      <c r="T146" s="203"/>
      <c r="AT146" s="204" t="s">
        <v>181</v>
      </c>
      <c r="AU146" s="204" t="s">
        <v>81</v>
      </c>
      <c r="AV146" s="12" t="s">
        <v>81</v>
      </c>
      <c r="AW146" s="12" t="s">
        <v>30</v>
      </c>
      <c r="AX146" s="12" t="s">
        <v>73</v>
      </c>
      <c r="AY146" s="204" t="s">
        <v>174</v>
      </c>
    </row>
    <row r="147" spans="1:65" s="12" customFormat="1" ht="12">
      <c r="B147" s="194"/>
      <c r="C147" s="195"/>
      <c r="D147" s="196" t="s">
        <v>181</v>
      </c>
      <c r="E147" s="197" t="s">
        <v>1</v>
      </c>
      <c r="F147" s="198" t="s">
        <v>191</v>
      </c>
      <c r="G147" s="195"/>
      <c r="H147" s="197" t="s">
        <v>1</v>
      </c>
      <c r="I147" s="199"/>
      <c r="J147" s="195"/>
      <c r="K147" s="195"/>
      <c r="L147" s="200"/>
      <c r="M147" s="201"/>
      <c r="N147" s="202"/>
      <c r="O147" s="202"/>
      <c r="P147" s="202"/>
      <c r="Q147" s="202"/>
      <c r="R147" s="202"/>
      <c r="S147" s="202"/>
      <c r="T147" s="203"/>
      <c r="AT147" s="204" t="s">
        <v>181</v>
      </c>
      <c r="AU147" s="204" t="s">
        <v>81</v>
      </c>
      <c r="AV147" s="12" t="s">
        <v>81</v>
      </c>
      <c r="AW147" s="12" t="s">
        <v>30</v>
      </c>
      <c r="AX147" s="12" t="s">
        <v>73</v>
      </c>
      <c r="AY147" s="204" t="s">
        <v>174</v>
      </c>
    </row>
    <row r="148" spans="1:65" s="13" customFormat="1" ht="12">
      <c r="B148" s="205"/>
      <c r="C148" s="206"/>
      <c r="D148" s="196" t="s">
        <v>181</v>
      </c>
      <c r="E148" s="207" t="s">
        <v>1</v>
      </c>
      <c r="F148" s="208" t="s">
        <v>192</v>
      </c>
      <c r="G148" s="206"/>
      <c r="H148" s="209">
        <v>4.8000000000000001E-2</v>
      </c>
      <c r="I148" s="210"/>
      <c r="J148" s="206"/>
      <c r="K148" s="206"/>
      <c r="L148" s="211"/>
      <c r="M148" s="212"/>
      <c r="N148" s="213"/>
      <c r="O148" s="213"/>
      <c r="P148" s="213"/>
      <c r="Q148" s="213"/>
      <c r="R148" s="213"/>
      <c r="S148" s="213"/>
      <c r="T148" s="214"/>
      <c r="AT148" s="215" t="s">
        <v>181</v>
      </c>
      <c r="AU148" s="215" t="s">
        <v>81</v>
      </c>
      <c r="AV148" s="13" t="s">
        <v>83</v>
      </c>
      <c r="AW148" s="13" t="s">
        <v>30</v>
      </c>
      <c r="AX148" s="13" t="s">
        <v>73</v>
      </c>
      <c r="AY148" s="215" t="s">
        <v>174</v>
      </c>
    </row>
    <row r="149" spans="1:65" s="13" customFormat="1" ht="12">
      <c r="B149" s="205"/>
      <c r="C149" s="206"/>
      <c r="D149" s="196" t="s">
        <v>181</v>
      </c>
      <c r="E149" s="207" t="s">
        <v>1</v>
      </c>
      <c r="F149" s="208" t="s">
        <v>193</v>
      </c>
      <c r="G149" s="206"/>
      <c r="H149" s="209">
        <v>5.0999999999999997E-2</v>
      </c>
      <c r="I149" s="210"/>
      <c r="J149" s="206"/>
      <c r="K149" s="206"/>
      <c r="L149" s="211"/>
      <c r="M149" s="212"/>
      <c r="N149" s="213"/>
      <c r="O149" s="213"/>
      <c r="P149" s="213"/>
      <c r="Q149" s="213"/>
      <c r="R149" s="213"/>
      <c r="S149" s="213"/>
      <c r="T149" s="214"/>
      <c r="AT149" s="215" t="s">
        <v>181</v>
      </c>
      <c r="AU149" s="215" t="s">
        <v>81</v>
      </c>
      <c r="AV149" s="13" t="s">
        <v>83</v>
      </c>
      <c r="AW149" s="13" t="s">
        <v>30</v>
      </c>
      <c r="AX149" s="13" t="s">
        <v>73</v>
      </c>
      <c r="AY149" s="215" t="s">
        <v>174</v>
      </c>
    </row>
    <row r="150" spans="1:65" s="13" customFormat="1" ht="12">
      <c r="B150" s="205"/>
      <c r="C150" s="206"/>
      <c r="D150" s="196" t="s">
        <v>181</v>
      </c>
      <c r="E150" s="207" t="s">
        <v>1</v>
      </c>
      <c r="F150" s="208" t="s">
        <v>194</v>
      </c>
      <c r="G150" s="206"/>
      <c r="H150" s="209">
        <v>0.13200000000000001</v>
      </c>
      <c r="I150" s="210"/>
      <c r="J150" s="206"/>
      <c r="K150" s="206"/>
      <c r="L150" s="211"/>
      <c r="M150" s="212"/>
      <c r="N150" s="213"/>
      <c r="O150" s="213"/>
      <c r="P150" s="213"/>
      <c r="Q150" s="213"/>
      <c r="R150" s="213"/>
      <c r="S150" s="213"/>
      <c r="T150" s="214"/>
      <c r="AT150" s="215" t="s">
        <v>181</v>
      </c>
      <c r="AU150" s="215" t="s">
        <v>81</v>
      </c>
      <c r="AV150" s="13" t="s">
        <v>83</v>
      </c>
      <c r="AW150" s="13" t="s">
        <v>30</v>
      </c>
      <c r="AX150" s="13" t="s">
        <v>73</v>
      </c>
      <c r="AY150" s="215" t="s">
        <v>174</v>
      </c>
    </row>
    <row r="151" spans="1:65" s="13" customFormat="1" ht="12">
      <c r="B151" s="205"/>
      <c r="C151" s="206"/>
      <c r="D151" s="196" t="s">
        <v>181</v>
      </c>
      <c r="E151" s="207" t="s">
        <v>1</v>
      </c>
      <c r="F151" s="208" t="s">
        <v>195</v>
      </c>
      <c r="G151" s="206"/>
      <c r="H151" s="209">
        <v>2.1000000000000001E-2</v>
      </c>
      <c r="I151" s="210"/>
      <c r="J151" s="206"/>
      <c r="K151" s="206"/>
      <c r="L151" s="211"/>
      <c r="M151" s="212"/>
      <c r="N151" s="213"/>
      <c r="O151" s="213"/>
      <c r="P151" s="213"/>
      <c r="Q151" s="213"/>
      <c r="R151" s="213"/>
      <c r="S151" s="213"/>
      <c r="T151" s="214"/>
      <c r="AT151" s="215" t="s">
        <v>181</v>
      </c>
      <c r="AU151" s="215" t="s">
        <v>81</v>
      </c>
      <c r="AV151" s="13" t="s">
        <v>83</v>
      </c>
      <c r="AW151" s="13" t="s">
        <v>30</v>
      </c>
      <c r="AX151" s="13" t="s">
        <v>73</v>
      </c>
      <c r="AY151" s="215" t="s">
        <v>174</v>
      </c>
    </row>
    <row r="152" spans="1:65" s="12" customFormat="1" ht="12">
      <c r="B152" s="194"/>
      <c r="C152" s="195"/>
      <c r="D152" s="196" t="s">
        <v>181</v>
      </c>
      <c r="E152" s="197" t="s">
        <v>1</v>
      </c>
      <c r="F152" s="198" t="s">
        <v>196</v>
      </c>
      <c r="G152" s="195"/>
      <c r="H152" s="197" t="s">
        <v>1</v>
      </c>
      <c r="I152" s="199"/>
      <c r="J152" s="195"/>
      <c r="K152" s="195"/>
      <c r="L152" s="200"/>
      <c r="M152" s="201"/>
      <c r="N152" s="202"/>
      <c r="O152" s="202"/>
      <c r="P152" s="202"/>
      <c r="Q152" s="202"/>
      <c r="R152" s="202"/>
      <c r="S152" s="202"/>
      <c r="T152" s="203"/>
      <c r="AT152" s="204" t="s">
        <v>181</v>
      </c>
      <c r="AU152" s="204" t="s">
        <v>81</v>
      </c>
      <c r="AV152" s="12" t="s">
        <v>81</v>
      </c>
      <c r="AW152" s="12" t="s">
        <v>30</v>
      </c>
      <c r="AX152" s="12" t="s">
        <v>73</v>
      </c>
      <c r="AY152" s="204" t="s">
        <v>174</v>
      </c>
    </row>
    <row r="153" spans="1:65" s="13" customFormat="1" ht="12">
      <c r="B153" s="205"/>
      <c r="C153" s="206"/>
      <c r="D153" s="196" t="s">
        <v>181</v>
      </c>
      <c r="E153" s="207" t="s">
        <v>1</v>
      </c>
      <c r="F153" s="208" t="s">
        <v>197</v>
      </c>
      <c r="G153" s="206"/>
      <c r="H153" s="209">
        <v>1.0999999999999999E-2</v>
      </c>
      <c r="I153" s="210"/>
      <c r="J153" s="206"/>
      <c r="K153" s="206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181</v>
      </c>
      <c r="AU153" s="215" t="s">
        <v>81</v>
      </c>
      <c r="AV153" s="13" t="s">
        <v>83</v>
      </c>
      <c r="AW153" s="13" t="s">
        <v>30</v>
      </c>
      <c r="AX153" s="13" t="s">
        <v>73</v>
      </c>
      <c r="AY153" s="215" t="s">
        <v>174</v>
      </c>
    </row>
    <row r="154" spans="1:65" s="12" customFormat="1" ht="12">
      <c r="B154" s="194"/>
      <c r="C154" s="195"/>
      <c r="D154" s="196" t="s">
        <v>181</v>
      </c>
      <c r="E154" s="197" t="s">
        <v>1</v>
      </c>
      <c r="F154" s="198" t="s">
        <v>198</v>
      </c>
      <c r="G154" s="195"/>
      <c r="H154" s="197" t="s">
        <v>1</v>
      </c>
      <c r="I154" s="199"/>
      <c r="J154" s="195"/>
      <c r="K154" s="195"/>
      <c r="L154" s="200"/>
      <c r="M154" s="201"/>
      <c r="N154" s="202"/>
      <c r="O154" s="202"/>
      <c r="P154" s="202"/>
      <c r="Q154" s="202"/>
      <c r="R154" s="202"/>
      <c r="S154" s="202"/>
      <c r="T154" s="203"/>
      <c r="AT154" s="204" t="s">
        <v>181</v>
      </c>
      <c r="AU154" s="204" t="s">
        <v>81</v>
      </c>
      <c r="AV154" s="12" t="s">
        <v>81</v>
      </c>
      <c r="AW154" s="12" t="s">
        <v>30</v>
      </c>
      <c r="AX154" s="12" t="s">
        <v>73</v>
      </c>
      <c r="AY154" s="204" t="s">
        <v>174</v>
      </c>
    </row>
    <row r="155" spans="1:65" s="13" customFormat="1" ht="12">
      <c r="B155" s="205"/>
      <c r="C155" s="206"/>
      <c r="D155" s="196" t="s">
        <v>181</v>
      </c>
      <c r="E155" s="207" t="s">
        <v>1</v>
      </c>
      <c r="F155" s="208" t="s">
        <v>199</v>
      </c>
      <c r="G155" s="206"/>
      <c r="H155" s="209">
        <v>7.8E-2</v>
      </c>
      <c r="I155" s="210"/>
      <c r="J155" s="206"/>
      <c r="K155" s="206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181</v>
      </c>
      <c r="AU155" s="215" t="s">
        <v>81</v>
      </c>
      <c r="AV155" s="13" t="s">
        <v>83</v>
      </c>
      <c r="AW155" s="13" t="s">
        <v>30</v>
      </c>
      <c r="AX155" s="13" t="s">
        <v>73</v>
      </c>
      <c r="AY155" s="215" t="s">
        <v>174</v>
      </c>
    </row>
    <row r="156" spans="1:65" s="13" customFormat="1" ht="12">
      <c r="B156" s="205"/>
      <c r="C156" s="206"/>
      <c r="D156" s="196" t="s">
        <v>181</v>
      </c>
      <c r="E156" s="207" t="s">
        <v>1</v>
      </c>
      <c r="F156" s="208" t="s">
        <v>200</v>
      </c>
      <c r="G156" s="206"/>
      <c r="H156" s="209">
        <v>6.8000000000000005E-2</v>
      </c>
      <c r="I156" s="210"/>
      <c r="J156" s="206"/>
      <c r="K156" s="206"/>
      <c r="L156" s="211"/>
      <c r="M156" s="212"/>
      <c r="N156" s="213"/>
      <c r="O156" s="213"/>
      <c r="P156" s="213"/>
      <c r="Q156" s="213"/>
      <c r="R156" s="213"/>
      <c r="S156" s="213"/>
      <c r="T156" s="214"/>
      <c r="AT156" s="215" t="s">
        <v>181</v>
      </c>
      <c r="AU156" s="215" t="s">
        <v>81</v>
      </c>
      <c r="AV156" s="13" t="s">
        <v>83</v>
      </c>
      <c r="AW156" s="13" t="s">
        <v>30</v>
      </c>
      <c r="AX156" s="13" t="s">
        <v>73</v>
      </c>
      <c r="AY156" s="215" t="s">
        <v>174</v>
      </c>
    </row>
    <row r="157" spans="1:65" s="12" customFormat="1" ht="12">
      <c r="B157" s="194"/>
      <c r="C157" s="195"/>
      <c r="D157" s="196" t="s">
        <v>181</v>
      </c>
      <c r="E157" s="197" t="s">
        <v>1</v>
      </c>
      <c r="F157" s="198" t="s">
        <v>201</v>
      </c>
      <c r="G157" s="195"/>
      <c r="H157" s="197" t="s">
        <v>1</v>
      </c>
      <c r="I157" s="199"/>
      <c r="J157" s="195"/>
      <c r="K157" s="195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181</v>
      </c>
      <c r="AU157" s="204" t="s">
        <v>81</v>
      </c>
      <c r="AV157" s="12" t="s">
        <v>81</v>
      </c>
      <c r="AW157" s="12" t="s">
        <v>30</v>
      </c>
      <c r="AX157" s="12" t="s">
        <v>73</v>
      </c>
      <c r="AY157" s="204" t="s">
        <v>174</v>
      </c>
    </row>
    <row r="158" spans="1:65" s="13" customFormat="1" ht="12">
      <c r="B158" s="205"/>
      <c r="C158" s="206"/>
      <c r="D158" s="196" t="s">
        <v>181</v>
      </c>
      <c r="E158" s="207" t="s">
        <v>1</v>
      </c>
      <c r="F158" s="208" t="s">
        <v>202</v>
      </c>
      <c r="G158" s="206"/>
      <c r="H158" s="209">
        <v>4.3999999999999997E-2</v>
      </c>
      <c r="I158" s="210"/>
      <c r="J158" s="206"/>
      <c r="K158" s="206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181</v>
      </c>
      <c r="AU158" s="215" t="s">
        <v>81</v>
      </c>
      <c r="AV158" s="13" t="s">
        <v>83</v>
      </c>
      <c r="AW158" s="13" t="s">
        <v>30</v>
      </c>
      <c r="AX158" s="13" t="s">
        <v>73</v>
      </c>
      <c r="AY158" s="215" t="s">
        <v>174</v>
      </c>
    </row>
    <row r="159" spans="1:65" s="12" customFormat="1" ht="12">
      <c r="B159" s="194"/>
      <c r="C159" s="195"/>
      <c r="D159" s="196" t="s">
        <v>181</v>
      </c>
      <c r="E159" s="197" t="s">
        <v>1</v>
      </c>
      <c r="F159" s="198" t="s">
        <v>196</v>
      </c>
      <c r="G159" s="195"/>
      <c r="H159" s="197" t="s">
        <v>1</v>
      </c>
      <c r="I159" s="199"/>
      <c r="J159" s="195"/>
      <c r="K159" s="195"/>
      <c r="L159" s="200"/>
      <c r="M159" s="201"/>
      <c r="N159" s="202"/>
      <c r="O159" s="202"/>
      <c r="P159" s="202"/>
      <c r="Q159" s="202"/>
      <c r="R159" s="202"/>
      <c r="S159" s="202"/>
      <c r="T159" s="203"/>
      <c r="AT159" s="204" t="s">
        <v>181</v>
      </c>
      <c r="AU159" s="204" t="s">
        <v>81</v>
      </c>
      <c r="AV159" s="12" t="s">
        <v>81</v>
      </c>
      <c r="AW159" s="12" t="s">
        <v>30</v>
      </c>
      <c r="AX159" s="12" t="s">
        <v>73</v>
      </c>
      <c r="AY159" s="204" t="s">
        <v>174</v>
      </c>
    </row>
    <row r="160" spans="1:65" s="13" customFormat="1" ht="12">
      <c r="B160" s="205"/>
      <c r="C160" s="206"/>
      <c r="D160" s="196" t="s">
        <v>181</v>
      </c>
      <c r="E160" s="207" t="s">
        <v>1</v>
      </c>
      <c r="F160" s="208" t="s">
        <v>203</v>
      </c>
      <c r="G160" s="206"/>
      <c r="H160" s="209">
        <v>1.0999999999999999E-2</v>
      </c>
      <c r="I160" s="210"/>
      <c r="J160" s="206"/>
      <c r="K160" s="206"/>
      <c r="L160" s="211"/>
      <c r="M160" s="212"/>
      <c r="N160" s="213"/>
      <c r="O160" s="213"/>
      <c r="P160" s="213"/>
      <c r="Q160" s="213"/>
      <c r="R160" s="213"/>
      <c r="S160" s="213"/>
      <c r="T160" s="214"/>
      <c r="AT160" s="215" t="s">
        <v>181</v>
      </c>
      <c r="AU160" s="215" t="s">
        <v>81</v>
      </c>
      <c r="AV160" s="13" t="s">
        <v>83</v>
      </c>
      <c r="AW160" s="13" t="s">
        <v>30</v>
      </c>
      <c r="AX160" s="13" t="s">
        <v>73</v>
      </c>
      <c r="AY160" s="215" t="s">
        <v>174</v>
      </c>
    </row>
    <row r="161" spans="1:65" s="14" customFormat="1" ht="12">
      <c r="B161" s="216"/>
      <c r="C161" s="217"/>
      <c r="D161" s="196" t="s">
        <v>181</v>
      </c>
      <c r="E161" s="218" t="s">
        <v>1</v>
      </c>
      <c r="F161" s="219" t="s">
        <v>183</v>
      </c>
      <c r="G161" s="217"/>
      <c r="H161" s="220">
        <v>0.46400000000000002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181</v>
      </c>
      <c r="AU161" s="226" t="s">
        <v>81</v>
      </c>
      <c r="AV161" s="14" t="s">
        <v>179</v>
      </c>
      <c r="AW161" s="14" t="s">
        <v>30</v>
      </c>
      <c r="AX161" s="14" t="s">
        <v>81</v>
      </c>
      <c r="AY161" s="226" t="s">
        <v>174</v>
      </c>
    </row>
    <row r="162" spans="1:65" s="2" customFormat="1" ht="24.25" customHeight="1">
      <c r="A162" s="35"/>
      <c r="B162" s="36"/>
      <c r="C162" s="180" t="s">
        <v>204</v>
      </c>
      <c r="D162" s="180" t="s">
        <v>175</v>
      </c>
      <c r="E162" s="181" t="s">
        <v>205</v>
      </c>
      <c r="F162" s="182" t="s">
        <v>206</v>
      </c>
      <c r="G162" s="183" t="s">
        <v>188</v>
      </c>
      <c r="H162" s="184">
        <v>0.74199999999999999</v>
      </c>
      <c r="I162" s="185"/>
      <c r="J162" s="186">
        <f>ROUND(I162*H162,2)</f>
        <v>0</v>
      </c>
      <c r="K162" s="187"/>
      <c r="L162" s="40"/>
      <c r="M162" s="188" t="s">
        <v>1</v>
      </c>
      <c r="N162" s="189" t="s">
        <v>38</v>
      </c>
      <c r="O162" s="72"/>
      <c r="P162" s="190">
        <f>O162*H162</f>
        <v>0</v>
      </c>
      <c r="Q162" s="190">
        <v>1.0900000000000001</v>
      </c>
      <c r="R162" s="190">
        <f>Q162*H162</f>
        <v>0.80878000000000005</v>
      </c>
      <c r="S162" s="190">
        <v>0</v>
      </c>
      <c r="T162" s="191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2" t="s">
        <v>179</v>
      </c>
      <c r="AT162" s="192" t="s">
        <v>175</v>
      </c>
      <c r="AU162" s="192" t="s">
        <v>81</v>
      </c>
      <c r="AY162" s="18" t="s">
        <v>174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18" t="s">
        <v>81</v>
      </c>
      <c r="BK162" s="193">
        <f>ROUND(I162*H162,2)</f>
        <v>0</v>
      </c>
      <c r="BL162" s="18" t="s">
        <v>179</v>
      </c>
      <c r="BM162" s="192" t="s">
        <v>207</v>
      </c>
    </row>
    <row r="163" spans="1:65" s="2" customFormat="1" ht="24.25" customHeight="1">
      <c r="A163" s="35"/>
      <c r="B163" s="36"/>
      <c r="C163" s="180" t="s">
        <v>179</v>
      </c>
      <c r="D163" s="180" t="s">
        <v>175</v>
      </c>
      <c r="E163" s="181" t="s">
        <v>208</v>
      </c>
      <c r="F163" s="182" t="s">
        <v>209</v>
      </c>
      <c r="G163" s="183" t="s">
        <v>188</v>
      </c>
      <c r="H163" s="184">
        <v>1.163</v>
      </c>
      <c r="I163" s="185"/>
      <c r="J163" s="186">
        <f>ROUND(I163*H163,2)</f>
        <v>0</v>
      </c>
      <c r="K163" s="187"/>
      <c r="L163" s="40"/>
      <c r="M163" s="188" t="s">
        <v>1</v>
      </c>
      <c r="N163" s="189" t="s">
        <v>38</v>
      </c>
      <c r="O163" s="72"/>
      <c r="P163" s="190">
        <f>O163*H163</f>
        <v>0</v>
      </c>
      <c r="Q163" s="190">
        <v>1.0900000000000001</v>
      </c>
      <c r="R163" s="190">
        <f>Q163*H163</f>
        <v>1.2676700000000001</v>
      </c>
      <c r="S163" s="190">
        <v>0</v>
      </c>
      <c r="T163" s="191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81</v>
      </c>
      <c r="AY163" s="18" t="s">
        <v>174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18" t="s">
        <v>81</v>
      </c>
      <c r="BK163" s="193">
        <f>ROUND(I163*H163,2)</f>
        <v>0</v>
      </c>
      <c r="BL163" s="18" t="s">
        <v>179</v>
      </c>
      <c r="BM163" s="192" t="s">
        <v>210</v>
      </c>
    </row>
    <row r="164" spans="1:65" s="12" customFormat="1" ht="12">
      <c r="B164" s="194"/>
      <c r="C164" s="195"/>
      <c r="D164" s="196" t="s">
        <v>181</v>
      </c>
      <c r="E164" s="197" t="s">
        <v>1</v>
      </c>
      <c r="F164" s="198" t="s">
        <v>190</v>
      </c>
      <c r="G164" s="195"/>
      <c r="H164" s="197" t="s">
        <v>1</v>
      </c>
      <c r="I164" s="199"/>
      <c r="J164" s="195"/>
      <c r="K164" s="195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181</v>
      </c>
      <c r="AU164" s="204" t="s">
        <v>81</v>
      </c>
      <c r="AV164" s="12" t="s">
        <v>81</v>
      </c>
      <c r="AW164" s="12" t="s">
        <v>30</v>
      </c>
      <c r="AX164" s="12" t="s">
        <v>73</v>
      </c>
      <c r="AY164" s="204" t="s">
        <v>174</v>
      </c>
    </row>
    <row r="165" spans="1:65" s="12" customFormat="1" ht="12">
      <c r="B165" s="194"/>
      <c r="C165" s="195"/>
      <c r="D165" s="196" t="s">
        <v>181</v>
      </c>
      <c r="E165" s="197" t="s">
        <v>1</v>
      </c>
      <c r="F165" s="198" t="s">
        <v>211</v>
      </c>
      <c r="G165" s="195"/>
      <c r="H165" s="197" t="s">
        <v>1</v>
      </c>
      <c r="I165" s="199"/>
      <c r="J165" s="195"/>
      <c r="K165" s="195"/>
      <c r="L165" s="200"/>
      <c r="M165" s="201"/>
      <c r="N165" s="202"/>
      <c r="O165" s="202"/>
      <c r="P165" s="202"/>
      <c r="Q165" s="202"/>
      <c r="R165" s="202"/>
      <c r="S165" s="202"/>
      <c r="T165" s="203"/>
      <c r="AT165" s="204" t="s">
        <v>181</v>
      </c>
      <c r="AU165" s="204" t="s">
        <v>81</v>
      </c>
      <c r="AV165" s="12" t="s">
        <v>81</v>
      </c>
      <c r="AW165" s="12" t="s">
        <v>30</v>
      </c>
      <c r="AX165" s="12" t="s">
        <v>73</v>
      </c>
      <c r="AY165" s="204" t="s">
        <v>174</v>
      </c>
    </row>
    <row r="166" spans="1:65" s="13" customFormat="1" ht="12">
      <c r="B166" s="205"/>
      <c r="C166" s="206"/>
      <c r="D166" s="196" t="s">
        <v>181</v>
      </c>
      <c r="E166" s="207" t="s">
        <v>1</v>
      </c>
      <c r="F166" s="208" t="s">
        <v>212</v>
      </c>
      <c r="G166" s="206"/>
      <c r="H166" s="209">
        <v>0.318</v>
      </c>
      <c r="I166" s="210"/>
      <c r="J166" s="206"/>
      <c r="K166" s="206"/>
      <c r="L166" s="211"/>
      <c r="M166" s="212"/>
      <c r="N166" s="213"/>
      <c r="O166" s="213"/>
      <c r="P166" s="213"/>
      <c r="Q166" s="213"/>
      <c r="R166" s="213"/>
      <c r="S166" s="213"/>
      <c r="T166" s="214"/>
      <c r="AT166" s="215" t="s">
        <v>181</v>
      </c>
      <c r="AU166" s="215" t="s">
        <v>81</v>
      </c>
      <c r="AV166" s="13" t="s">
        <v>83</v>
      </c>
      <c r="AW166" s="13" t="s">
        <v>30</v>
      </c>
      <c r="AX166" s="13" t="s">
        <v>73</v>
      </c>
      <c r="AY166" s="215" t="s">
        <v>174</v>
      </c>
    </row>
    <row r="167" spans="1:65" s="13" customFormat="1" ht="12">
      <c r="B167" s="205"/>
      <c r="C167" s="206"/>
      <c r="D167" s="196" t="s">
        <v>181</v>
      </c>
      <c r="E167" s="207" t="s">
        <v>1</v>
      </c>
      <c r="F167" s="208" t="s">
        <v>213</v>
      </c>
      <c r="G167" s="206"/>
      <c r="H167" s="209">
        <v>0.84499999999999997</v>
      </c>
      <c r="I167" s="210"/>
      <c r="J167" s="206"/>
      <c r="K167" s="206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181</v>
      </c>
      <c r="AU167" s="215" t="s">
        <v>81</v>
      </c>
      <c r="AV167" s="13" t="s">
        <v>83</v>
      </c>
      <c r="AW167" s="13" t="s">
        <v>30</v>
      </c>
      <c r="AX167" s="13" t="s">
        <v>73</v>
      </c>
      <c r="AY167" s="215" t="s">
        <v>174</v>
      </c>
    </row>
    <row r="168" spans="1:65" s="14" customFormat="1" ht="12">
      <c r="B168" s="216"/>
      <c r="C168" s="217"/>
      <c r="D168" s="196" t="s">
        <v>181</v>
      </c>
      <c r="E168" s="218" t="s">
        <v>1</v>
      </c>
      <c r="F168" s="219" t="s">
        <v>183</v>
      </c>
      <c r="G168" s="217"/>
      <c r="H168" s="220">
        <v>1.163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181</v>
      </c>
      <c r="AU168" s="226" t="s">
        <v>81</v>
      </c>
      <c r="AV168" s="14" t="s">
        <v>179</v>
      </c>
      <c r="AW168" s="14" t="s">
        <v>30</v>
      </c>
      <c r="AX168" s="14" t="s">
        <v>81</v>
      </c>
      <c r="AY168" s="226" t="s">
        <v>174</v>
      </c>
    </row>
    <row r="169" spans="1:65" s="2" customFormat="1" ht="24.25" customHeight="1">
      <c r="A169" s="35"/>
      <c r="B169" s="36"/>
      <c r="C169" s="180" t="s">
        <v>214</v>
      </c>
      <c r="D169" s="180" t="s">
        <v>175</v>
      </c>
      <c r="E169" s="181" t="s">
        <v>215</v>
      </c>
      <c r="F169" s="182" t="s">
        <v>216</v>
      </c>
      <c r="G169" s="183" t="s">
        <v>217</v>
      </c>
      <c r="H169" s="184">
        <v>1</v>
      </c>
      <c r="I169" s="185"/>
      <c r="J169" s="186">
        <f>ROUND(I169*H169,2)</f>
        <v>0</v>
      </c>
      <c r="K169" s="187"/>
      <c r="L169" s="40"/>
      <c r="M169" s="188" t="s">
        <v>1</v>
      </c>
      <c r="N169" s="189" t="s">
        <v>38</v>
      </c>
      <c r="O169" s="72"/>
      <c r="P169" s="190">
        <f>O169*H169</f>
        <v>0</v>
      </c>
      <c r="Q169" s="190">
        <v>2.443E-2</v>
      </c>
      <c r="R169" s="190">
        <f>Q169*H169</f>
        <v>2.443E-2</v>
      </c>
      <c r="S169" s="190">
        <v>0</v>
      </c>
      <c r="T169" s="191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179</v>
      </c>
      <c r="AT169" s="192" t="s">
        <v>175</v>
      </c>
      <c r="AU169" s="192" t="s">
        <v>81</v>
      </c>
      <c r="AY169" s="18" t="s">
        <v>174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81</v>
      </c>
      <c r="BK169" s="193">
        <f>ROUND(I169*H169,2)</f>
        <v>0</v>
      </c>
      <c r="BL169" s="18" t="s">
        <v>179</v>
      </c>
      <c r="BM169" s="192" t="s">
        <v>218</v>
      </c>
    </row>
    <row r="170" spans="1:65" s="12" customFormat="1" ht="12">
      <c r="B170" s="194"/>
      <c r="C170" s="195"/>
      <c r="D170" s="196" t="s">
        <v>181</v>
      </c>
      <c r="E170" s="197" t="s">
        <v>1</v>
      </c>
      <c r="F170" s="198" t="s">
        <v>190</v>
      </c>
      <c r="G170" s="195"/>
      <c r="H170" s="197" t="s">
        <v>1</v>
      </c>
      <c r="I170" s="199"/>
      <c r="J170" s="195"/>
      <c r="K170" s="195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181</v>
      </c>
      <c r="AU170" s="204" t="s">
        <v>81</v>
      </c>
      <c r="AV170" s="12" t="s">
        <v>81</v>
      </c>
      <c r="AW170" s="12" t="s">
        <v>30</v>
      </c>
      <c r="AX170" s="12" t="s">
        <v>73</v>
      </c>
      <c r="AY170" s="204" t="s">
        <v>174</v>
      </c>
    </row>
    <row r="171" spans="1:65" s="13" customFormat="1" ht="12">
      <c r="B171" s="205"/>
      <c r="C171" s="206"/>
      <c r="D171" s="196" t="s">
        <v>181</v>
      </c>
      <c r="E171" s="207" t="s">
        <v>1</v>
      </c>
      <c r="F171" s="208" t="s">
        <v>81</v>
      </c>
      <c r="G171" s="206"/>
      <c r="H171" s="209">
        <v>1</v>
      </c>
      <c r="I171" s="210"/>
      <c r="J171" s="206"/>
      <c r="K171" s="206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181</v>
      </c>
      <c r="AU171" s="215" t="s">
        <v>81</v>
      </c>
      <c r="AV171" s="13" t="s">
        <v>83</v>
      </c>
      <c r="AW171" s="13" t="s">
        <v>30</v>
      </c>
      <c r="AX171" s="13" t="s">
        <v>73</v>
      </c>
      <c r="AY171" s="215" t="s">
        <v>174</v>
      </c>
    </row>
    <row r="172" spans="1:65" s="14" customFormat="1" ht="12">
      <c r="B172" s="216"/>
      <c r="C172" s="217"/>
      <c r="D172" s="196" t="s">
        <v>181</v>
      </c>
      <c r="E172" s="218" t="s">
        <v>1</v>
      </c>
      <c r="F172" s="219" t="s">
        <v>183</v>
      </c>
      <c r="G172" s="217"/>
      <c r="H172" s="220">
        <v>1</v>
      </c>
      <c r="I172" s="221"/>
      <c r="J172" s="217"/>
      <c r="K172" s="217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181</v>
      </c>
      <c r="AU172" s="226" t="s">
        <v>81</v>
      </c>
      <c r="AV172" s="14" t="s">
        <v>179</v>
      </c>
      <c r="AW172" s="14" t="s">
        <v>30</v>
      </c>
      <c r="AX172" s="14" t="s">
        <v>81</v>
      </c>
      <c r="AY172" s="226" t="s">
        <v>174</v>
      </c>
    </row>
    <row r="173" spans="1:65" s="2" customFormat="1" ht="33" customHeight="1">
      <c r="A173" s="35"/>
      <c r="B173" s="36"/>
      <c r="C173" s="180" t="s">
        <v>219</v>
      </c>
      <c r="D173" s="180" t="s">
        <v>175</v>
      </c>
      <c r="E173" s="181" t="s">
        <v>220</v>
      </c>
      <c r="F173" s="182" t="s">
        <v>221</v>
      </c>
      <c r="G173" s="183" t="s">
        <v>217</v>
      </c>
      <c r="H173" s="184">
        <v>2</v>
      </c>
      <c r="I173" s="185"/>
      <c r="J173" s="186">
        <f>ROUND(I173*H173,2)</f>
        <v>0</v>
      </c>
      <c r="K173" s="187"/>
      <c r="L173" s="40"/>
      <c r="M173" s="188" t="s">
        <v>1</v>
      </c>
      <c r="N173" s="189" t="s">
        <v>38</v>
      </c>
      <c r="O173" s="72"/>
      <c r="P173" s="190">
        <f>O173*H173</f>
        <v>0</v>
      </c>
      <c r="Q173" s="190">
        <v>2.6280000000000001E-2</v>
      </c>
      <c r="R173" s="190">
        <f>Q173*H173</f>
        <v>5.2560000000000003E-2</v>
      </c>
      <c r="S173" s="190">
        <v>0</v>
      </c>
      <c r="T173" s="191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2" t="s">
        <v>179</v>
      </c>
      <c r="AT173" s="192" t="s">
        <v>175</v>
      </c>
      <c r="AU173" s="192" t="s">
        <v>81</v>
      </c>
      <c r="AY173" s="18" t="s">
        <v>174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18" t="s">
        <v>81</v>
      </c>
      <c r="BK173" s="193">
        <f>ROUND(I173*H173,2)</f>
        <v>0</v>
      </c>
      <c r="BL173" s="18" t="s">
        <v>179</v>
      </c>
      <c r="BM173" s="192" t="s">
        <v>222</v>
      </c>
    </row>
    <row r="174" spans="1:65" s="12" customFormat="1" ht="12">
      <c r="B174" s="194"/>
      <c r="C174" s="195"/>
      <c r="D174" s="196" t="s">
        <v>181</v>
      </c>
      <c r="E174" s="197" t="s">
        <v>1</v>
      </c>
      <c r="F174" s="198" t="s">
        <v>190</v>
      </c>
      <c r="G174" s="195"/>
      <c r="H174" s="197" t="s">
        <v>1</v>
      </c>
      <c r="I174" s="199"/>
      <c r="J174" s="195"/>
      <c r="K174" s="195"/>
      <c r="L174" s="200"/>
      <c r="M174" s="201"/>
      <c r="N174" s="202"/>
      <c r="O174" s="202"/>
      <c r="P174" s="202"/>
      <c r="Q174" s="202"/>
      <c r="R174" s="202"/>
      <c r="S174" s="202"/>
      <c r="T174" s="203"/>
      <c r="AT174" s="204" t="s">
        <v>181</v>
      </c>
      <c r="AU174" s="204" t="s">
        <v>81</v>
      </c>
      <c r="AV174" s="12" t="s">
        <v>81</v>
      </c>
      <c r="AW174" s="12" t="s">
        <v>30</v>
      </c>
      <c r="AX174" s="12" t="s">
        <v>73</v>
      </c>
      <c r="AY174" s="204" t="s">
        <v>174</v>
      </c>
    </row>
    <row r="175" spans="1:65" s="13" customFormat="1" ht="12">
      <c r="B175" s="205"/>
      <c r="C175" s="206"/>
      <c r="D175" s="196" t="s">
        <v>181</v>
      </c>
      <c r="E175" s="207" t="s">
        <v>1</v>
      </c>
      <c r="F175" s="208" t="s">
        <v>83</v>
      </c>
      <c r="G175" s="206"/>
      <c r="H175" s="209">
        <v>2</v>
      </c>
      <c r="I175" s="210"/>
      <c r="J175" s="206"/>
      <c r="K175" s="206"/>
      <c r="L175" s="211"/>
      <c r="M175" s="212"/>
      <c r="N175" s="213"/>
      <c r="O175" s="213"/>
      <c r="P175" s="213"/>
      <c r="Q175" s="213"/>
      <c r="R175" s="213"/>
      <c r="S175" s="213"/>
      <c r="T175" s="214"/>
      <c r="AT175" s="215" t="s">
        <v>181</v>
      </c>
      <c r="AU175" s="215" t="s">
        <v>81</v>
      </c>
      <c r="AV175" s="13" t="s">
        <v>83</v>
      </c>
      <c r="AW175" s="13" t="s">
        <v>30</v>
      </c>
      <c r="AX175" s="13" t="s">
        <v>73</v>
      </c>
      <c r="AY175" s="215" t="s">
        <v>174</v>
      </c>
    </row>
    <row r="176" spans="1:65" s="14" customFormat="1" ht="12">
      <c r="B176" s="216"/>
      <c r="C176" s="217"/>
      <c r="D176" s="196" t="s">
        <v>181</v>
      </c>
      <c r="E176" s="218" t="s">
        <v>1</v>
      </c>
      <c r="F176" s="219" t="s">
        <v>183</v>
      </c>
      <c r="G176" s="217"/>
      <c r="H176" s="220">
        <v>2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181</v>
      </c>
      <c r="AU176" s="226" t="s">
        <v>81</v>
      </c>
      <c r="AV176" s="14" t="s">
        <v>179</v>
      </c>
      <c r="AW176" s="14" t="s">
        <v>30</v>
      </c>
      <c r="AX176" s="14" t="s">
        <v>81</v>
      </c>
      <c r="AY176" s="226" t="s">
        <v>174</v>
      </c>
    </row>
    <row r="177" spans="1:65" s="2" customFormat="1" ht="24.25" customHeight="1">
      <c r="A177" s="35"/>
      <c r="B177" s="36"/>
      <c r="C177" s="180" t="s">
        <v>223</v>
      </c>
      <c r="D177" s="180" t="s">
        <v>175</v>
      </c>
      <c r="E177" s="181" t="s">
        <v>224</v>
      </c>
      <c r="F177" s="182" t="s">
        <v>225</v>
      </c>
      <c r="G177" s="183" t="s">
        <v>178</v>
      </c>
      <c r="H177" s="184">
        <v>8.9350000000000005</v>
      </c>
      <c r="I177" s="185"/>
      <c r="J177" s="186">
        <f>ROUND(I177*H177,2)</f>
        <v>0</v>
      </c>
      <c r="K177" s="187"/>
      <c r="L177" s="40"/>
      <c r="M177" s="188" t="s">
        <v>1</v>
      </c>
      <c r="N177" s="189" t="s">
        <v>38</v>
      </c>
      <c r="O177" s="72"/>
      <c r="P177" s="190">
        <f>O177*H177</f>
        <v>0</v>
      </c>
      <c r="Q177" s="190">
        <v>1.8774999999999999</v>
      </c>
      <c r="R177" s="190">
        <f>Q177*H177</f>
        <v>16.7754625</v>
      </c>
      <c r="S177" s="190">
        <v>0</v>
      </c>
      <c r="T177" s="191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2" t="s">
        <v>179</v>
      </c>
      <c r="AT177" s="192" t="s">
        <v>175</v>
      </c>
      <c r="AU177" s="192" t="s">
        <v>81</v>
      </c>
      <c r="AY177" s="18" t="s">
        <v>174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18" t="s">
        <v>81</v>
      </c>
      <c r="BK177" s="193">
        <f>ROUND(I177*H177,2)</f>
        <v>0</v>
      </c>
      <c r="BL177" s="18" t="s">
        <v>179</v>
      </c>
      <c r="BM177" s="192" t="s">
        <v>226</v>
      </c>
    </row>
    <row r="178" spans="1:65" s="2" customFormat="1" ht="24.25" customHeight="1">
      <c r="A178" s="35"/>
      <c r="B178" s="36"/>
      <c r="C178" s="180" t="s">
        <v>227</v>
      </c>
      <c r="D178" s="180" t="s">
        <v>175</v>
      </c>
      <c r="E178" s="181" t="s">
        <v>228</v>
      </c>
      <c r="F178" s="182" t="s">
        <v>229</v>
      </c>
      <c r="G178" s="183" t="s">
        <v>230</v>
      </c>
      <c r="H178" s="184">
        <v>3.931</v>
      </c>
      <c r="I178" s="185"/>
      <c r="J178" s="186">
        <f>ROUND(I178*H178,2)</f>
        <v>0</v>
      </c>
      <c r="K178" s="187"/>
      <c r="L178" s="40"/>
      <c r="M178" s="188" t="s">
        <v>1</v>
      </c>
      <c r="N178" s="189" t="s">
        <v>38</v>
      </c>
      <c r="O178" s="72"/>
      <c r="P178" s="190">
        <f>O178*H178</f>
        <v>0</v>
      </c>
      <c r="Q178" s="190">
        <v>0.23458000000000001</v>
      </c>
      <c r="R178" s="190">
        <f>Q178*H178</f>
        <v>0.92213398000000002</v>
      </c>
      <c r="S178" s="190">
        <v>0</v>
      </c>
      <c r="T178" s="191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2" t="s">
        <v>179</v>
      </c>
      <c r="AT178" s="192" t="s">
        <v>175</v>
      </c>
      <c r="AU178" s="192" t="s">
        <v>81</v>
      </c>
      <c r="AY178" s="18" t="s">
        <v>174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18" t="s">
        <v>81</v>
      </c>
      <c r="BK178" s="193">
        <f>ROUND(I178*H178,2)</f>
        <v>0</v>
      </c>
      <c r="BL178" s="18" t="s">
        <v>179</v>
      </c>
      <c r="BM178" s="192" t="s">
        <v>231</v>
      </c>
    </row>
    <row r="179" spans="1:65" s="12" customFormat="1" ht="12">
      <c r="B179" s="194"/>
      <c r="C179" s="195"/>
      <c r="D179" s="196" t="s">
        <v>181</v>
      </c>
      <c r="E179" s="197" t="s">
        <v>1</v>
      </c>
      <c r="F179" s="198" t="s">
        <v>190</v>
      </c>
      <c r="G179" s="195"/>
      <c r="H179" s="197" t="s">
        <v>1</v>
      </c>
      <c r="I179" s="199"/>
      <c r="J179" s="195"/>
      <c r="K179" s="195"/>
      <c r="L179" s="200"/>
      <c r="M179" s="201"/>
      <c r="N179" s="202"/>
      <c r="O179" s="202"/>
      <c r="P179" s="202"/>
      <c r="Q179" s="202"/>
      <c r="R179" s="202"/>
      <c r="S179" s="202"/>
      <c r="T179" s="203"/>
      <c r="AT179" s="204" t="s">
        <v>181</v>
      </c>
      <c r="AU179" s="204" t="s">
        <v>81</v>
      </c>
      <c r="AV179" s="12" t="s">
        <v>81</v>
      </c>
      <c r="AW179" s="12" t="s">
        <v>30</v>
      </c>
      <c r="AX179" s="12" t="s">
        <v>73</v>
      </c>
      <c r="AY179" s="204" t="s">
        <v>174</v>
      </c>
    </row>
    <row r="180" spans="1:65" s="12" customFormat="1" ht="12">
      <c r="B180" s="194"/>
      <c r="C180" s="195"/>
      <c r="D180" s="196" t="s">
        <v>181</v>
      </c>
      <c r="E180" s="197" t="s">
        <v>1</v>
      </c>
      <c r="F180" s="198" t="s">
        <v>232</v>
      </c>
      <c r="G180" s="195"/>
      <c r="H180" s="197" t="s">
        <v>1</v>
      </c>
      <c r="I180" s="199"/>
      <c r="J180" s="195"/>
      <c r="K180" s="195"/>
      <c r="L180" s="200"/>
      <c r="M180" s="201"/>
      <c r="N180" s="202"/>
      <c r="O180" s="202"/>
      <c r="P180" s="202"/>
      <c r="Q180" s="202"/>
      <c r="R180" s="202"/>
      <c r="S180" s="202"/>
      <c r="T180" s="203"/>
      <c r="AT180" s="204" t="s">
        <v>181</v>
      </c>
      <c r="AU180" s="204" t="s">
        <v>81</v>
      </c>
      <c r="AV180" s="12" t="s">
        <v>81</v>
      </c>
      <c r="AW180" s="12" t="s">
        <v>30</v>
      </c>
      <c r="AX180" s="12" t="s">
        <v>73</v>
      </c>
      <c r="AY180" s="204" t="s">
        <v>174</v>
      </c>
    </row>
    <row r="181" spans="1:65" s="13" customFormat="1" ht="12">
      <c r="B181" s="205"/>
      <c r="C181" s="206"/>
      <c r="D181" s="196" t="s">
        <v>181</v>
      </c>
      <c r="E181" s="207" t="s">
        <v>1</v>
      </c>
      <c r="F181" s="208" t="s">
        <v>233</v>
      </c>
      <c r="G181" s="206"/>
      <c r="H181" s="209">
        <v>1.2350000000000001</v>
      </c>
      <c r="I181" s="210"/>
      <c r="J181" s="206"/>
      <c r="K181" s="206"/>
      <c r="L181" s="211"/>
      <c r="M181" s="212"/>
      <c r="N181" s="213"/>
      <c r="O181" s="213"/>
      <c r="P181" s="213"/>
      <c r="Q181" s="213"/>
      <c r="R181" s="213"/>
      <c r="S181" s="213"/>
      <c r="T181" s="214"/>
      <c r="AT181" s="215" t="s">
        <v>181</v>
      </c>
      <c r="AU181" s="215" t="s">
        <v>81</v>
      </c>
      <c r="AV181" s="13" t="s">
        <v>83</v>
      </c>
      <c r="AW181" s="13" t="s">
        <v>30</v>
      </c>
      <c r="AX181" s="13" t="s">
        <v>73</v>
      </c>
      <c r="AY181" s="215" t="s">
        <v>174</v>
      </c>
    </row>
    <row r="182" spans="1:65" s="13" customFormat="1" ht="12">
      <c r="B182" s="205"/>
      <c r="C182" s="206"/>
      <c r="D182" s="196" t="s">
        <v>181</v>
      </c>
      <c r="E182" s="207" t="s">
        <v>1</v>
      </c>
      <c r="F182" s="208" t="s">
        <v>234</v>
      </c>
      <c r="G182" s="206"/>
      <c r="H182" s="209">
        <v>2.6960000000000002</v>
      </c>
      <c r="I182" s="210"/>
      <c r="J182" s="206"/>
      <c r="K182" s="206"/>
      <c r="L182" s="211"/>
      <c r="M182" s="212"/>
      <c r="N182" s="213"/>
      <c r="O182" s="213"/>
      <c r="P182" s="213"/>
      <c r="Q182" s="213"/>
      <c r="R182" s="213"/>
      <c r="S182" s="213"/>
      <c r="T182" s="214"/>
      <c r="AT182" s="215" t="s">
        <v>181</v>
      </c>
      <c r="AU182" s="215" t="s">
        <v>81</v>
      </c>
      <c r="AV182" s="13" t="s">
        <v>83</v>
      </c>
      <c r="AW182" s="13" t="s">
        <v>30</v>
      </c>
      <c r="AX182" s="13" t="s">
        <v>73</v>
      </c>
      <c r="AY182" s="215" t="s">
        <v>174</v>
      </c>
    </row>
    <row r="183" spans="1:65" s="14" customFormat="1" ht="12">
      <c r="B183" s="216"/>
      <c r="C183" s="217"/>
      <c r="D183" s="196" t="s">
        <v>181</v>
      </c>
      <c r="E183" s="218" t="s">
        <v>1</v>
      </c>
      <c r="F183" s="219" t="s">
        <v>183</v>
      </c>
      <c r="G183" s="217"/>
      <c r="H183" s="220">
        <v>3.931</v>
      </c>
      <c r="I183" s="221"/>
      <c r="J183" s="217"/>
      <c r="K183" s="217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181</v>
      </c>
      <c r="AU183" s="226" t="s">
        <v>81</v>
      </c>
      <c r="AV183" s="14" t="s">
        <v>179</v>
      </c>
      <c r="AW183" s="14" t="s">
        <v>30</v>
      </c>
      <c r="AX183" s="14" t="s">
        <v>81</v>
      </c>
      <c r="AY183" s="226" t="s">
        <v>174</v>
      </c>
    </row>
    <row r="184" spans="1:65" s="2" customFormat="1" ht="33" customHeight="1">
      <c r="A184" s="35"/>
      <c r="B184" s="36"/>
      <c r="C184" s="180" t="s">
        <v>235</v>
      </c>
      <c r="D184" s="180" t="s">
        <v>175</v>
      </c>
      <c r="E184" s="181" t="s">
        <v>236</v>
      </c>
      <c r="F184" s="182" t="s">
        <v>237</v>
      </c>
      <c r="G184" s="183" t="s">
        <v>178</v>
      </c>
      <c r="H184" s="184">
        <v>2.4750000000000001</v>
      </c>
      <c r="I184" s="185"/>
      <c r="J184" s="186">
        <f>ROUND(I184*H184,2)</f>
        <v>0</v>
      </c>
      <c r="K184" s="187"/>
      <c r="L184" s="40"/>
      <c r="M184" s="188" t="s">
        <v>1</v>
      </c>
      <c r="N184" s="189" t="s">
        <v>38</v>
      </c>
      <c r="O184" s="72"/>
      <c r="P184" s="190">
        <f>O184*H184</f>
        <v>0</v>
      </c>
      <c r="Q184" s="190">
        <v>1.85541</v>
      </c>
      <c r="R184" s="190">
        <f>Q184*H184</f>
        <v>4.5921397500000003</v>
      </c>
      <c r="S184" s="190">
        <v>0</v>
      </c>
      <c r="T184" s="191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2" t="s">
        <v>179</v>
      </c>
      <c r="AT184" s="192" t="s">
        <v>175</v>
      </c>
      <c r="AU184" s="192" t="s">
        <v>81</v>
      </c>
      <c r="AY184" s="18" t="s">
        <v>174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18" t="s">
        <v>81</v>
      </c>
      <c r="BK184" s="193">
        <f>ROUND(I184*H184,2)</f>
        <v>0</v>
      </c>
      <c r="BL184" s="18" t="s">
        <v>179</v>
      </c>
      <c r="BM184" s="192" t="s">
        <v>238</v>
      </c>
    </row>
    <row r="185" spans="1:65" s="12" customFormat="1" ht="12">
      <c r="B185" s="194"/>
      <c r="C185" s="195"/>
      <c r="D185" s="196" t="s">
        <v>181</v>
      </c>
      <c r="E185" s="197" t="s">
        <v>1</v>
      </c>
      <c r="F185" s="198" t="s">
        <v>190</v>
      </c>
      <c r="G185" s="195"/>
      <c r="H185" s="197" t="s">
        <v>1</v>
      </c>
      <c r="I185" s="199"/>
      <c r="J185" s="195"/>
      <c r="K185" s="195"/>
      <c r="L185" s="200"/>
      <c r="M185" s="201"/>
      <c r="N185" s="202"/>
      <c r="O185" s="202"/>
      <c r="P185" s="202"/>
      <c r="Q185" s="202"/>
      <c r="R185" s="202"/>
      <c r="S185" s="202"/>
      <c r="T185" s="203"/>
      <c r="AT185" s="204" t="s">
        <v>181</v>
      </c>
      <c r="AU185" s="204" t="s">
        <v>81</v>
      </c>
      <c r="AV185" s="12" t="s">
        <v>81</v>
      </c>
      <c r="AW185" s="12" t="s">
        <v>30</v>
      </c>
      <c r="AX185" s="12" t="s">
        <v>73</v>
      </c>
      <c r="AY185" s="204" t="s">
        <v>174</v>
      </c>
    </row>
    <row r="186" spans="1:65" s="13" customFormat="1" ht="12">
      <c r="B186" s="205"/>
      <c r="C186" s="206"/>
      <c r="D186" s="196" t="s">
        <v>181</v>
      </c>
      <c r="E186" s="207" t="s">
        <v>1</v>
      </c>
      <c r="F186" s="208" t="s">
        <v>239</v>
      </c>
      <c r="G186" s="206"/>
      <c r="H186" s="209">
        <v>2.6720000000000002</v>
      </c>
      <c r="I186" s="210"/>
      <c r="J186" s="206"/>
      <c r="K186" s="206"/>
      <c r="L186" s="211"/>
      <c r="M186" s="212"/>
      <c r="N186" s="213"/>
      <c r="O186" s="213"/>
      <c r="P186" s="213"/>
      <c r="Q186" s="213"/>
      <c r="R186" s="213"/>
      <c r="S186" s="213"/>
      <c r="T186" s="214"/>
      <c r="AT186" s="215" t="s">
        <v>181</v>
      </c>
      <c r="AU186" s="215" t="s">
        <v>81</v>
      </c>
      <c r="AV186" s="13" t="s">
        <v>83</v>
      </c>
      <c r="AW186" s="13" t="s">
        <v>30</v>
      </c>
      <c r="AX186" s="13" t="s">
        <v>73</v>
      </c>
      <c r="AY186" s="215" t="s">
        <v>174</v>
      </c>
    </row>
    <row r="187" spans="1:65" s="13" customFormat="1" ht="12">
      <c r="B187" s="205"/>
      <c r="C187" s="206"/>
      <c r="D187" s="196" t="s">
        <v>181</v>
      </c>
      <c r="E187" s="207" t="s">
        <v>1</v>
      </c>
      <c r="F187" s="208" t="s">
        <v>240</v>
      </c>
      <c r="G187" s="206"/>
      <c r="H187" s="209">
        <v>-0.19700000000000001</v>
      </c>
      <c r="I187" s="210"/>
      <c r="J187" s="206"/>
      <c r="K187" s="206"/>
      <c r="L187" s="211"/>
      <c r="M187" s="212"/>
      <c r="N187" s="213"/>
      <c r="O187" s="213"/>
      <c r="P187" s="213"/>
      <c r="Q187" s="213"/>
      <c r="R187" s="213"/>
      <c r="S187" s="213"/>
      <c r="T187" s="214"/>
      <c r="AT187" s="215" t="s">
        <v>181</v>
      </c>
      <c r="AU187" s="215" t="s">
        <v>81</v>
      </c>
      <c r="AV187" s="13" t="s">
        <v>83</v>
      </c>
      <c r="AW187" s="13" t="s">
        <v>30</v>
      </c>
      <c r="AX187" s="13" t="s">
        <v>73</v>
      </c>
      <c r="AY187" s="215" t="s">
        <v>174</v>
      </c>
    </row>
    <row r="188" spans="1:65" s="14" customFormat="1" ht="12">
      <c r="B188" s="216"/>
      <c r="C188" s="217"/>
      <c r="D188" s="196" t="s">
        <v>181</v>
      </c>
      <c r="E188" s="218" t="s">
        <v>1</v>
      </c>
      <c r="F188" s="219" t="s">
        <v>183</v>
      </c>
      <c r="G188" s="217"/>
      <c r="H188" s="220">
        <v>2.4750000000000001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181</v>
      </c>
      <c r="AU188" s="226" t="s">
        <v>81</v>
      </c>
      <c r="AV188" s="14" t="s">
        <v>179</v>
      </c>
      <c r="AW188" s="14" t="s">
        <v>30</v>
      </c>
      <c r="AX188" s="14" t="s">
        <v>81</v>
      </c>
      <c r="AY188" s="226" t="s">
        <v>174</v>
      </c>
    </row>
    <row r="189" spans="1:65" s="2" customFormat="1" ht="37.75" customHeight="1">
      <c r="A189" s="35"/>
      <c r="B189" s="36"/>
      <c r="C189" s="180" t="s">
        <v>241</v>
      </c>
      <c r="D189" s="180" t="s">
        <v>175</v>
      </c>
      <c r="E189" s="181" t="s">
        <v>242</v>
      </c>
      <c r="F189" s="182" t="s">
        <v>243</v>
      </c>
      <c r="G189" s="183" t="s">
        <v>230</v>
      </c>
      <c r="H189" s="184">
        <v>1.2</v>
      </c>
      <c r="I189" s="185"/>
      <c r="J189" s="186">
        <f>ROUND(I189*H189,2)</f>
        <v>0</v>
      </c>
      <c r="K189" s="187"/>
      <c r="L189" s="40"/>
      <c r="M189" s="188" t="s">
        <v>1</v>
      </c>
      <c r="N189" s="189" t="s">
        <v>38</v>
      </c>
      <c r="O189" s="72"/>
      <c r="P189" s="190">
        <f>O189*H189</f>
        <v>0</v>
      </c>
      <c r="Q189" s="190">
        <v>0.13009999999999999</v>
      </c>
      <c r="R189" s="190">
        <f>Q189*H189</f>
        <v>0.15611999999999998</v>
      </c>
      <c r="S189" s="190">
        <v>0</v>
      </c>
      <c r="T189" s="191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2" t="s">
        <v>179</v>
      </c>
      <c r="AT189" s="192" t="s">
        <v>175</v>
      </c>
      <c r="AU189" s="192" t="s">
        <v>81</v>
      </c>
      <c r="AY189" s="18" t="s">
        <v>174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18" t="s">
        <v>81</v>
      </c>
      <c r="BK189" s="193">
        <f>ROUND(I189*H189,2)</f>
        <v>0</v>
      </c>
      <c r="BL189" s="18" t="s">
        <v>179</v>
      </c>
      <c r="BM189" s="192" t="s">
        <v>244</v>
      </c>
    </row>
    <row r="190" spans="1:65" s="12" customFormat="1" ht="12">
      <c r="B190" s="194"/>
      <c r="C190" s="195"/>
      <c r="D190" s="196" t="s">
        <v>181</v>
      </c>
      <c r="E190" s="197" t="s">
        <v>1</v>
      </c>
      <c r="F190" s="198" t="s">
        <v>245</v>
      </c>
      <c r="G190" s="195"/>
      <c r="H190" s="197" t="s">
        <v>1</v>
      </c>
      <c r="I190" s="199"/>
      <c r="J190" s="195"/>
      <c r="K190" s="195"/>
      <c r="L190" s="200"/>
      <c r="M190" s="201"/>
      <c r="N190" s="202"/>
      <c r="O190" s="202"/>
      <c r="P190" s="202"/>
      <c r="Q190" s="202"/>
      <c r="R190" s="202"/>
      <c r="S190" s="202"/>
      <c r="T190" s="203"/>
      <c r="AT190" s="204" t="s">
        <v>181</v>
      </c>
      <c r="AU190" s="204" t="s">
        <v>81</v>
      </c>
      <c r="AV190" s="12" t="s">
        <v>81</v>
      </c>
      <c r="AW190" s="12" t="s">
        <v>30</v>
      </c>
      <c r="AX190" s="12" t="s">
        <v>73</v>
      </c>
      <c r="AY190" s="204" t="s">
        <v>174</v>
      </c>
    </row>
    <row r="191" spans="1:65" s="13" customFormat="1" ht="12">
      <c r="B191" s="205"/>
      <c r="C191" s="206"/>
      <c r="D191" s="196" t="s">
        <v>181</v>
      </c>
      <c r="E191" s="207" t="s">
        <v>1</v>
      </c>
      <c r="F191" s="208" t="s">
        <v>246</v>
      </c>
      <c r="G191" s="206"/>
      <c r="H191" s="209">
        <v>1.2</v>
      </c>
      <c r="I191" s="210"/>
      <c r="J191" s="206"/>
      <c r="K191" s="206"/>
      <c r="L191" s="211"/>
      <c r="M191" s="212"/>
      <c r="N191" s="213"/>
      <c r="O191" s="213"/>
      <c r="P191" s="213"/>
      <c r="Q191" s="213"/>
      <c r="R191" s="213"/>
      <c r="S191" s="213"/>
      <c r="T191" s="214"/>
      <c r="AT191" s="215" t="s">
        <v>181</v>
      </c>
      <c r="AU191" s="215" t="s">
        <v>81</v>
      </c>
      <c r="AV191" s="13" t="s">
        <v>83</v>
      </c>
      <c r="AW191" s="13" t="s">
        <v>30</v>
      </c>
      <c r="AX191" s="13" t="s">
        <v>73</v>
      </c>
      <c r="AY191" s="215" t="s">
        <v>174</v>
      </c>
    </row>
    <row r="192" spans="1:65" s="14" customFormat="1" ht="12">
      <c r="B192" s="216"/>
      <c r="C192" s="217"/>
      <c r="D192" s="196" t="s">
        <v>181</v>
      </c>
      <c r="E192" s="218" t="s">
        <v>1</v>
      </c>
      <c r="F192" s="219" t="s">
        <v>183</v>
      </c>
      <c r="G192" s="217"/>
      <c r="H192" s="220">
        <v>1.2</v>
      </c>
      <c r="I192" s="221"/>
      <c r="J192" s="217"/>
      <c r="K192" s="217"/>
      <c r="L192" s="222"/>
      <c r="M192" s="223"/>
      <c r="N192" s="224"/>
      <c r="O192" s="224"/>
      <c r="P192" s="224"/>
      <c r="Q192" s="224"/>
      <c r="R192" s="224"/>
      <c r="S192" s="224"/>
      <c r="T192" s="225"/>
      <c r="AT192" s="226" t="s">
        <v>181</v>
      </c>
      <c r="AU192" s="226" t="s">
        <v>81</v>
      </c>
      <c r="AV192" s="14" t="s">
        <v>179</v>
      </c>
      <c r="AW192" s="14" t="s">
        <v>30</v>
      </c>
      <c r="AX192" s="14" t="s">
        <v>81</v>
      </c>
      <c r="AY192" s="226" t="s">
        <v>174</v>
      </c>
    </row>
    <row r="193" spans="1:65" s="2" customFormat="1" ht="33" customHeight="1">
      <c r="A193" s="35"/>
      <c r="B193" s="36"/>
      <c r="C193" s="180" t="s">
        <v>247</v>
      </c>
      <c r="D193" s="180" t="s">
        <v>175</v>
      </c>
      <c r="E193" s="181" t="s">
        <v>248</v>
      </c>
      <c r="F193" s="182" t="s">
        <v>249</v>
      </c>
      <c r="G193" s="183" t="s">
        <v>230</v>
      </c>
      <c r="H193" s="184">
        <v>25.196000000000002</v>
      </c>
      <c r="I193" s="185"/>
      <c r="J193" s="186">
        <f>ROUND(I193*H193,2)</f>
        <v>0</v>
      </c>
      <c r="K193" s="187"/>
      <c r="L193" s="40"/>
      <c r="M193" s="188" t="s">
        <v>1</v>
      </c>
      <c r="N193" s="189" t="s">
        <v>38</v>
      </c>
      <c r="O193" s="72"/>
      <c r="P193" s="190">
        <f>O193*H193</f>
        <v>0</v>
      </c>
      <c r="Q193" s="190">
        <v>5.5040699999999996</v>
      </c>
      <c r="R193" s="190">
        <f>Q193*H193</f>
        <v>138.68054771999999</v>
      </c>
      <c r="S193" s="190">
        <v>0</v>
      </c>
      <c r="T193" s="191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2" t="s">
        <v>179</v>
      </c>
      <c r="AT193" s="192" t="s">
        <v>175</v>
      </c>
      <c r="AU193" s="192" t="s">
        <v>81</v>
      </c>
      <c r="AY193" s="18" t="s">
        <v>174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18" t="s">
        <v>81</v>
      </c>
      <c r="BK193" s="193">
        <f>ROUND(I193*H193,2)</f>
        <v>0</v>
      </c>
      <c r="BL193" s="18" t="s">
        <v>179</v>
      </c>
      <c r="BM193" s="192" t="s">
        <v>250</v>
      </c>
    </row>
    <row r="194" spans="1:65" s="12" customFormat="1" ht="12">
      <c r="B194" s="194"/>
      <c r="C194" s="195"/>
      <c r="D194" s="196" t="s">
        <v>181</v>
      </c>
      <c r="E194" s="197" t="s">
        <v>1</v>
      </c>
      <c r="F194" s="198" t="s">
        <v>201</v>
      </c>
      <c r="G194" s="195"/>
      <c r="H194" s="197" t="s">
        <v>1</v>
      </c>
      <c r="I194" s="199"/>
      <c r="J194" s="195"/>
      <c r="K194" s="195"/>
      <c r="L194" s="200"/>
      <c r="M194" s="201"/>
      <c r="N194" s="202"/>
      <c r="O194" s="202"/>
      <c r="P194" s="202"/>
      <c r="Q194" s="202"/>
      <c r="R194" s="202"/>
      <c r="S194" s="202"/>
      <c r="T194" s="203"/>
      <c r="AT194" s="204" t="s">
        <v>181</v>
      </c>
      <c r="AU194" s="204" t="s">
        <v>81</v>
      </c>
      <c r="AV194" s="12" t="s">
        <v>81</v>
      </c>
      <c r="AW194" s="12" t="s">
        <v>30</v>
      </c>
      <c r="AX194" s="12" t="s">
        <v>73</v>
      </c>
      <c r="AY194" s="204" t="s">
        <v>174</v>
      </c>
    </row>
    <row r="195" spans="1:65" s="12" customFormat="1" ht="12">
      <c r="B195" s="194"/>
      <c r="C195" s="195"/>
      <c r="D195" s="196" t="s">
        <v>181</v>
      </c>
      <c r="E195" s="197" t="s">
        <v>1</v>
      </c>
      <c r="F195" s="198" t="s">
        <v>251</v>
      </c>
      <c r="G195" s="195"/>
      <c r="H195" s="197" t="s">
        <v>1</v>
      </c>
      <c r="I195" s="199"/>
      <c r="J195" s="195"/>
      <c r="K195" s="195"/>
      <c r="L195" s="200"/>
      <c r="M195" s="201"/>
      <c r="N195" s="202"/>
      <c r="O195" s="202"/>
      <c r="P195" s="202"/>
      <c r="Q195" s="202"/>
      <c r="R195" s="202"/>
      <c r="S195" s="202"/>
      <c r="T195" s="203"/>
      <c r="AT195" s="204" t="s">
        <v>181</v>
      </c>
      <c r="AU195" s="204" t="s">
        <v>81</v>
      </c>
      <c r="AV195" s="12" t="s">
        <v>81</v>
      </c>
      <c r="AW195" s="12" t="s">
        <v>30</v>
      </c>
      <c r="AX195" s="12" t="s">
        <v>73</v>
      </c>
      <c r="AY195" s="204" t="s">
        <v>174</v>
      </c>
    </row>
    <row r="196" spans="1:65" s="13" customFormat="1" ht="12">
      <c r="B196" s="205"/>
      <c r="C196" s="206"/>
      <c r="D196" s="196" t="s">
        <v>181</v>
      </c>
      <c r="E196" s="207" t="s">
        <v>1</v>
      </c>
      <c r="F196" s="208" t="s">
        <v>252</v>
      </c>
      <c r="G196" s="206"/>
      <c r="H196" s="209">
        <v>4.2</v>
      </c>
      <c r="I196" s="210"/>
      <c r="J196" s="206"/>
      <c r="K196" s="206"/>
      <c r="L196" s="211"/>
      <c r="M196" s="212"/>
      <c r="N196" s="213"/>
      <c r="O196" s="213"/>
      <c r="P196" s="213"/>
      <c r="Q196" s="213"/>
      <c r="R196" s="213"/>
      <c r="S196" s="213"/>
      <c r="T196" s="214"/>
      <c r="AT196" s="215" t="s">
        <v>181</v>
      </c>
      <c r="AU196" s="215" t="s">
        <v>81</v>
      </c>
      <c r="AV196" s="13" t="s">
        <v>83</v>
      </c>
      <c r="AW196" s="13" t="s">
        <v>30</v>
      </c>
      <c r="AX196" s="13" t="s">
        <v>73</v>
      </c>
      <c r="AY196" s="215" t="s">
        <v>174</v>
      </c>
    </row>
    <row r="197" spans="1:65" s="13" customFormat="1" ht="12">
      <c r="B197" s="205"/>
      <c r="C197" s="206"/>
      <c r="D197" s="196" t="s">
        <v>181</v>
      </c>
      <c r="E197" s="207" t="s">
        <v>1</v>
      </c>
      <c r="F197" s="208" t="s">
        <v>253</v>
      </c>
      <c r="G197" s="206"/>
      <c r="H197" s="209">
        <v>-1.5760000000000001</v>
      </c>
      <c r="I197" s="210"/>
      <c r="J197" s="206"/>
      <c r="K197" s="206"/>
      <c r="L197" s="211"/>
      <c r="M197" s="212"/>
      <c r="N197" s="213"/>
      <c r="O197" s="213"/>
      <c r="P197" s="213"/>
      <c r="Q197" s="213"/>
      <c r="R197" s="213"/>
      <c r="S197" s="213"/>
      <c r="T197" s="214"/>
      <c r="AT197" s="215" t="s">
        <v>181</v>
      </c>
      <c r="AU197" s="215" t="s">
        <v>81</v>
      </c>
      <c r="AV197" s="13" t="s">
        <v>83</v>
      </c>
      <c r="AW197" s="13" t="s">
        <v>30</v>
      </c>
      <c r="AX197" s="13" t="s">
        <v>73</v>
      </c>
      <c r="AY197" s="215" t="s">
        <v>174</v>
      </c>
    </row>
    <row r="198" spans="1:65" s="12" customFormat="1" ht="12">
      <c r="B198" s="194"/>
      <c r="C198" s="195"/>
      <c r="D198" s="196" t="s">
        <v>181</v>
      </c>
      <c r="E198" s="197" t="s">
        <v>1</v>
      </c>
      <c r="F198" s="198" t="s">
        <v>254</v>
      </c>
      <c r="G198" s="195"/>
      <c r="H198" s="197" t="s">
        <v>1</v>
      </c>
      <c r="I198" s="199"/>
      <c r="J198" s="195"/>
      <c r="K198" s="195"/>
      <c r="L198" s="200"/>
      <c r="M198" s="201"/>
      <c r="N198" s="202"/>
      <c r="O198" s="202"/>
      <c r="P198" s="202"/>
      <c r="Q198" s="202"/>
      <c r="R198" s="202"/>
      <c r="S198" s="202"/>
      <c r="T198" s="203"/>
      <c r="AT198" s="204" t="s">
        <v>181</v>
      </c>
      <c r="AU198" s="204" t="s">
        <v>81</v>
      </c>
      <c r="AV198" s="12" t="s">
        <v>81</v>
      </c>
      <c r="AW198" s="12" t="s">
        <v>30</v>
      </c>
      <c r="AX198" s="12" t="s">
        <v>73</v>
      </c>
      <c r="AY198" s="204" t="s">
        <v>174</v>
      </c>
    </row>
    <row r="199" spans="1:65" s="13" customFormat="1" ht="12">
      <c r="B199" s="205"/>
      <c r="C199" s="206"/>
      <c r="D199" s="196" t="s">
        <v>181</v>
      </c>
      <c r="E199" s="207" t="s">
        <v>1</v>
      </c>
      <c r="F199" s="208" t="s">
        <v>255</v>
      </c>
      <c r="G199" s="206"/>
      <c r="H199" s="209">
        <v>4.6829999999999998</v>
      </c>
      <c r="I199" s="210"/>
      <c r="J199" s="206"/>
      <c r="K199" s="206"/>
      <c r="L199" s="211"/>
      <c r="M199" s="212"/>
      <c r="N199" s="213"/>
      <c r="O199" s="213"/>
      <c r="P199" s="213"/>
      <c r="Q199" s="213"/>
      <c r="R199" s="213"/>
      <c r="S199" s="213"/>
      <c r="T199" s="214"/>
      <c r="AT199" s="215" t="s">
        <v>181</v>
      </c>
      <c r="AU199" s="215" t="s">
        <v>81</v>
      </c>
      <c r="AV199" s="13" t="s">
        <v>83</v>
      </c>
      <c r="AW199" s="13" t="s">
        <v>30</v>
      </c>
      <c r="AX199" s="13" t="s">
        <v>73</v>
      </c>
      <c r="AY199" s="215" t="s">
        <v>174</v>
      </c>
    </row>
    <row r="200" spans="1:65" s="13" customFormat="1" ht="12">
      <c r="B200" s="205"/>
      <c r="C200" s="206"/>
      <c r="D200" s="196" t="s">
        <v>181</v>
      </c>
      <c r="E200" s="207" t="s">
        <v>1</v>
      </c>
      <c r="F200" s="208" t="s">
        <v>253</v>
      </c>
      <c r="G200" s="206"/>
      <c r="H200" s="209">
        <v>-1.5760000000000001</v>
      </c>
      <c r="I200" s="210"/>
      <c r="J200" s="206"/>
      <c r="K200" s="206"/>
      <c r="L200" s="211"/>
      <c r="M200" s="212"/>
      <c r="N200" s="213"/>
      <c r="O200" s="213"/>
      <c r="P200" s="213"/>
      <c r="Q200" s="213"/>
      <c r="R200" s="213"/>
      <c r="S200" s="213"/>
      <c r="T200" s="214"/>
      <c r="AT200" s="215" t="s">
        <v>181</v>
      </c>
      <c r="AU200" s="215" t="s">
        <v>81</v>
      </c>
      <c r="AV200" s="13" t="s">
        <v>83</v>
      </c>
      <c r="AW200" s="13" t="s">
        <v>30</v>
      </c>
      <c r="AX200" s="13" t="s">
        <v>73</v>
      </c>
      <c r="AY200" s="215" t="s">
        <v>174</v>
      </c>
    </row>
    <row r="201" spans="1:65" s="12" customFormat="1" ht="12">
      <c r="B201" s="194"/>
      <c r="C201" s="195"/>
      <c r="D201" s="196" t="s">
        <v>181</v>
      </c>
      <c r="E201" s="197" t="s">
        <v>1</v>
      </c>
      <c r="F201" s="198" t="s">
        <v>256</v>
      </c>
      <c r="G201" s="195"/>
      <c r="H201" s="197" t="s">
        <v>1</v>
      </c>
      <c r="I201" s="199"/>
      <c r="J201" s="195"/>
      <c r="K201" s="195"/>
      <c r="L201" s="200"/>
      <c r="M201" s="201"/>
      <c r="N201" s="202"/>
      <c r="O201" s="202"/>
      <c r="P201" s="202"/>
      <c r="Q201" s="202"/>
      <c r="R201" s="202"/>
      <c r="S201" s="202"/>
      <c r="T201" s="203"/>
      <c r="AT201" s="204" t="s">
        <v>181</v>
      </c>
      <c r="AU201" s="204" t="s">
        <v>81</v>
      </c>
      <c r="AV201" s="12" t="s">
        <v>81</v>
      </c>
      <c r="AW201" s="12" t="s">
        <v>30</v>
      </c>
      <c r="AX201" s="12" t="s">
        <v>73</v>
      </c>
      <c r="AY201" s="204" t="s">
        <v>174</v>
      </c>
    </row>
    <row r="202" spans="1:65" s="13" customFormat="1" ht="12">
      <c r="B202" s="205"/>
      <c r="C202" s="206"/>
      <c r="D202" s="196" t="s">
        <v>181</v>
      </c>
      <c r="E202" s="207" t="s">
        <v>1</v>
      </c>
      <c r="F202" s="208" t="s">
        <v>257</v>
      </c>
      <c r="G202" s="206"/>
      <c r="H202" s="209">
        <v>23.17</v>
      </c>
      <c r="I202" s="210"/>
      <c r="J202" s="206"/>
      <c r="K202" s="206"/>
      <c r="L202" s="211"/>
      <c r="M202" s="212"/>
      <c r="N202" s="213"/>
      <c r="O202" s="213"/>
      <c r="P202" s="213"/>
      <c r="Q202" s="213"/>
      <c r="R202" s="213"/>
      <c r="S202" s="213"/>
      <c r="T202" s="214"/>
      <c r="AT202" s="215" t="s">
        <v>181</v>
      </c>
      <c r="AU202" s="215" t="s">
        <v>81</v>
      </c>
      <c r="AV202" s="13" t="s">
        <v>83</v>
      </c>
      <c r="AW202" s="13" t="s">
        <v>30</v>
      </c>
      <c r="AX202" s="13" t="s">
        <v>73</v>
      </c>
      <c r="AY202" s="215" t="s">
        <v>174</v>
      </c>
    </row>
    <row r="203" spans="1:65" s="13" customFormat="1" ht="12">
      <c r="B203" s="205"/>
      <c r="C203" s="206"/>
      <c r="D203" s="196" t="s">
        <v>181</v>
      </c>
      <c r="E203" s="207" t="s">
        <v>1</v>
      </c>
      <c r="F203" s="208" t="s">
        <v>258</v>
      </c>
      <c r="G203" s="206"/>
      <c r="H203" s="209">
        <v>-0.75</v>
      </c>
      <c r="I203" s="210"/>
      <c r="J203" s="206"/>
      <c r="K203" s="206"/>
      <c r="L203" s="211"/>
      <c r="M203" s="212"/>
      <c r="N203" s="213"/>
      <c r="O203" s="213"/>
      <c r="P203" s="213"/>
      <c r="Q203" s="213"/>
      <c r="R203" s="213"/>
      <c r="S203" s="213"/>
      <c r="T203" s="214"/>
      <c r="AT203" s="215" t="s">
        <v>181</v>
      </c>
      <c r="AU203" s="215" t="s">
        <v>81</v>
      </c>
      <c r="AV203" s="13" t="s">
        <v>83</v>
      </c>
      <c r="AW203" s="13" t="s">
        <v>30</v>
      </c>
      <c r="AX203" s="13" t="s">
        <v>73</v>
      </c>
      <c r="AY203" s="215" t="s">
        <v>174</v>
      </c>
    </row>
    <row r="204" spans="1:65" s="13" customFormat="1" ht="12">
      <c r="B204" s="205"/>
      <c r="C204" s="206"/>
      <c r="D204" s="196" t="s">
        <v>181</v>
      </c>
      <c r="E204" s="207" t="s">
        <v>1</v>
      </c>
      <c r="F204" s="208" t="s">
        <v>259</v>
      </c>
      <c r="G204" s="206"/>
      <c r="H204" s="209">
        <v>-1.379</v>
      </c>
      <c r="I204" s="210"/>
      <c r="J204" s="206"/>
      <c r="K204" s="206"/>
      <c r="L204" s="211"/>
      <c r="M204" s="212"/>
      <c r="N204" s="213"/>
      <c r="O204" s="213"/>
      <c r="P204" s="213"/>
      <c r="Q204" s="213"/>
      <c r="R204" s="213"/>
      <c r="S204" s="213"/>
      <c r="T204" s="214"/>
      <c r="AT204" s="215" t="s">
        <v>181</v>
      </c>
      <c r="AU204" s="215" t="s">
        <v>81</v>
      </c>
      <c r="AV204" s="13" t="s">
        <v>83</v>
      </c>
      <c r="AW204" s="13" t="s">
        <v>30</v>
      </c>
      <c r="AX204" s="13" t="s">
        <v>73</v>
      </c>
      <c r="AY204" s="215" t="s">
        <v>174</v>
      </c>
    </row>
    <row r="205" spans="1:65" s="13" customFormat="1" ht="12">
      <c r="B205" s="205"/>
      <c r="C205" s="206"/>
      <c r="D205" s="196" t="s">
        <v>181</v>
      </c>
      <c r="E205" s="207" t="s">
        <v>1</v>
      </c>
      <c r="F205" s="208" t="s">
        <v>253</v>
      </c>
      <c r="G205" s="206"/>
      <c r="H205" s="209">
        <v>-1.5760000000000001</v>
      </c>
      <c r="I205" s="210"/>
      <c r="J205" s="206"/>
      <c r="K205" s="206"/>
      <c r="L205" s="211"/>
      <c r="M205" s="212"/>
      <c r="N205" s="213"/>
      <c r="O205" s="213"/>
      <c r="P205" s="213"/>
      <c r="Q205" s="213"/>
      <c r="R205" s="213"/>
      <c r="S205" s="213"/>
      <c r="T205" s="214"/>
      <c r="AT205" s="215" t="s">
        <v>181</v>
      </c>
      <c r="AU205" s="215" t="s">
        <v>81</v>
      </c>
      <c r="AV205" s="13" t="s">
        <v>83</v>
      </c>
      <c r="AW205" s="13" t="s">
        <v>30</v>
      </c>
      <c r="AX205" s="13" t="s">
        <v>73</v>
      </c>
      <c r="AY205" s="215" t="s">
        <v>174</v>
      </c>
    </row>
    <row r="206" spans="1:65" s="14" customFormat="1" ht="12">
      <c r="B206" s="216"/>
      <c r="C206" s="217"/>
      <c r="D206" s="196" t="s">
        <v>181</v>
      </c>
      <c r="E206" s="218" t="s">
        <v>1</v>
      </c>
      <c r="F206" s="219" t="s">
        <v>183</v>
      </c>
      <c r="G206" s="217"/>
      <c r="H206" s="220">
        <v>25.196000000000002</v>
      </c>
      <c r="I206" s="221"/>
      <c r="J206" s="217"/>
      <c r="K206" s="217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181</v>
      </c>
      <c r="AU206" s="226" t="s">
        <v>81</v>
      </c>
      <c r="AV206" s="14" t="s">
        <v>179</v>
      </c>
      <c r="AW206" s="14" t="s">
        <v>30</v>
      </c>
      <c r="AX206" s="14" t="s">
        <v>81</v>
      </c>
      <c r="AY206" s="226" t="s">
        <v>174</v>
      </c>
    </row>
    <row r="207" spans="1:65" s="2" customFormat="1" ht="21.75" customHeight="1">
      <c r="A207" s="35"/>
      <c r="B207" s="36"/>
      <c r="C207" s="180" t="s">
        <v>260</v>
      </c>
      <c r="D207" s="180" t="s">
        <v>175</v>
      </c>
      <c r="E207" s="181" t="s">
        <v>261</v>
      </c>
      <c r="F207" s="182" t="s">
        <v>262</v>
      </c>
      <c r="G207" s="183" t="s">
        <v>217</v>
      </c>
      <c r="H207" s="184">
        <v>25</v>
      </c>
      <c r="I207" s="185"/>
      <c r="J207" s="186">
        <f>ROUND(I207*H207,2)</f>
        <v>0</v>
      </c>
      <c r="K207" s="187"/>
      <c r="L207" s="40"/>
      <c r="M207" s="188" t="s">
        <v>1</v>
      </c>
      <c r="N207" s="189" t="s">
        <v>38</v>
      </c>
      <c r="O207" s="72"/>
      <c r="P207" s="190">
        <f>O207*H207</f>
        <v>0</v>
      </c>
      <c r="Q207" s="190">
        <v>2.75475</v>
      </c>
      <c r="R207" s="190">
        <f>Q207*H207</f>
        <v>68.868750000000006</v>
      </c>
      <c r="S207" s="190">
        <v>0</v>
      </c>
      <c r="T207" s="191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2" t="s">
        <v>179</v>
      </c>
      <c r="AT207" s="192" t="s">
        <v>175</v>
      </c>
      <c r="AU207" s="192" t="s">
        <v>81</v>
      </c>
      <c r="AY207" s="18" t="s">
        <v>174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18" t="s">
        <v>81</v>
      </c>
      <c r="BK207" s="193">
        <f>ROUND(I207*H207,2)</f>
        <v>0</v>
      </c>
      <c r="BL207" s="18" t="s">
        <v>179</v>
      </c>
      <c r="BM207" s="192" t="s">
        <v>263</v>
      </c>
    </row>
    <row r="208" spans="1:65" s="11" customFormat="1" ht="26" customHeight="1">
      <c r="B208" s="166"/>
      <c r="C208" s="167"/>
      <c r="D208" s="168" t="s">
        <v>72</v>
      </c>
      <c r="E208" s="169" t="s">
        <v>264</v>
      </c>
      <c r="F208" s="169" t="s">
        <v>265</v>
      </c>
      <c r="G208" s="167"/>
      <c r="H208" s="167"/>
      <c r="I208" s="170"/>
      <c r="J208" s="171">
        <f>BK208</f>
        <v>0</v>
      </c>
      <c r="K208" s="167"/>
      <c r="L208" s="172"/>
      <c r="M208" s="173"/>
      <c r="N208" s="174"/>
      <c r="O208" s="174"/>
      <c r="P208" s="175">
        <f>P209</f>
        <v>0</v>
      </c>
      <c r="Q208" s="174"/>
      <c r="R208" s="175">
        <f>R209</f>
        <v>4.8529800000000005</v>
      </c>
      <c r="S208" s="174"/>
      <c r="T208" s="176">
        <f>T209</f>
        <v>0</v>
      </c>
      <c r="AR208" s="177" t="s">
        <v>81</v>
      </c>
      <c r="AT208" s="178" t="s">
        <v>72</v>
      </c>
      <c r="AU208" s="178" t="s">
        <v>73</v>
      </c>
      <c r="AY208" s="177" t="s">
        <v>174</v>
      </c>
      <c r="BK208" s="179">
        <f>BK209</f>
        <v>0</v>
      </c>
    </row>
    <row r="209" spans="1:65" s="2" customFormat="1" ht="24.25" customHeight="1">
      <c r="A209" s="35"/>
      <c r="B209" s="36"/>
      <c r="C209" s="180" t="s">
        <v>266</v>
      </c>
      <c r="D209" s="180" t="s">
        <v>175</v>
      </c>
      <c r="E209" s="181" t="s">
        <v>267</v>
      </c>
      <c r="F209" s="182" t="s">
        <v>268</v>
      </c>
      <c r="G209" s="183" t="s">
        <v>230</v>
      </c>
      <c r="H209" s="184">
        <v>3</v>
      </c>
      <c r="I209" s="185"/>
      <c r="J209" s="186">
        <f>ROUND(I209*H209,2)</f>
        <v>0</v>
      </c>
      <c r="K209" s="187"/>
      <c r="L209" s="40"/>
      <c r="M209" s="188" t="s">
        <v>1</v>
      </c>
      <c r="N209" s="189" t="s">
        <v>38</v>
      </c>
      <c r="O209" s="72"/>
      <c r="P209" s="190">
        <f>O209*H209</f>
        <v>0</v>
      </c>
      <c r="Q209" s="190">
        <v>1.6176600000000001</v>
      </c>
      <c r="R209" s="190">
        <f>Q209*H209</f>
        <v>4.8529800000000005</v>
      </c>
      <c r="S209" s="190">
        <v>0</v>
      </c>
      <c r="T209" s="191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2" t="s">
        <v>179</v>
      </c>
      <c r="AT209" s="192" t="s">
        <v>175</v>
      </c>
      <c r="AU209" s="192" t="s">
        <v>81</v>
      </c>
      <c r="AY209" s="18" t="s">
        <v>174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18" t="s">
        <v>81</v>
      </c>
      <c r="BK209" s="193">
        <f>ROUND(I209*H209,2)</f>
        <v>0</v>
      </c>
      <c r="BL209" s="18" t="s">
        <v>179</v>
      </c>
      <c r="BM209" s="192" t="s">
        <v>269</v>
      </c>
    </row>
    <row r="210" spans="1:65" s="11" customFormat="1" ht="26" customHeight="1">
      <c r="B210" s="166"/>
      <c r="C210" s="167"/>
      <c r="D210" s="168" t="s">
        <v>72</v>
      </c>
      <c r="E210" s="169" t="s">
        <v>270</v>
      </c>
      <c r="F210" s="169" t="s">
        <v>271</v>
      </c>
      <c r="G210" s="167"/>
      <c r="H210" s="167"/>
      <c r="I210" s="170"/>
      <c r="J210" s="171">
        <f>BK210</f>
        <v>0</v>
      </c>
      <c r="K210" s="167"/>
      <c r="L210" s="172"/>
      <c r="M210" s="173"/>
      <c r="N210" s="174"/>
      <c r="O210" s="174"/>
      <c r="P210" s="175">
        <f>SUM(P211:P631)</f>
        <v>0</v>
      </c>
      <c r="Q210" s="174"/>
      <c r="R210" s="175">
        <f>SUM(R211:R631)</f>
        <v>827.88601962548</v>
      </c>
      <c r="S210" s="174"/>
      <c r="T210" s="176">
        <f>SUM(T211:T631)</f>
        <v>0</v>
      </c>
      <c r="AR210" s="177" t="s">
        <v>81</v>
      </c>
      <c r="AT210" s="178" t="s">
        <v>72</v>
      </c>
      <c r="AU210" s="178" t="s">
        <v>73</v>
      </c>
      <c r="AY210" s="177" t="s">
        <v>174</v>
      </c>
      <c r="BK210" s="179">
        <f>SUM(BK211:BK631)</f>
        <v>0</v>
      </c>
    </row>
    <row r="211" spans="1:65" s="2" customFormat="1" ht="21.75" customHeight="1">
      <c r="A211" s="35"/>
      <c r="B211" s="36"/>
      <c r="C211" s="180" t="s">
        <v>272</v>
      </c>
      <c r="D211" s="180" t="s">
        <v>175</v>
      </c>
      <c r="E211" s="181" t="s">
        <v>273</v>
      </c>
      <c r="F211" s="182" t="s">
        <v>274</v>
      </c>
      <c r="G211" s="183" t="s">
        <v>230</v>
      </c>
      <c r="H211" s="184">
        <v>4.53</v>
      </c>
      <c r="I211" s="185"/>
      <c r="J211" s="186">
        <f>ROUND(I211*H211,2)</f>
        <v>0</v>
      </c>
      <c r="K211" s="187"/>
      <c r="L211" s="40"/>
      <c r="M211" s="188" t="s">
        <v>1</v>
      </c>
      <c r="N211" s="189" t="s">
        <v>38</v>
      </c>
      <c r="O211" s="72"/>
      <c r="P211" s="190">
        <f>O211*H211</f>
        <v>0</v>
      </c>
      <c r="Q211" s="190">
        <v>5.7099999999999998E-3</v>
      </c>
      <c r="R211" s="190">
        <f>Q211*H211</f>
        <v>2.5866300000000002E-2</v>
      </c>
      <c r="S211" s="190">
        <v>0</v>
      </c>
      <c r="T211" s="191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2" t="s">
        <v>179</v>
      </c>
      <c r="AT211" s="192" t="s">
        <v>175</v>
      </c>
      <c r="AU211" s="192" t="s">
        <v>81</v>
      </c>
      <c r="AY211" s="18" t="s">
        <v>174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18" t="s">
        <v>81</v>
      </c>
      <c r="BK211" s="193">
        <f>ROUND(I211*H211,2)</f>
        <v>0</v>
      </c>
      <c r="BL211" s="18" t="s">
        <v>179</v>
      </c>
      <c r="BM211" s="192" t="s">
        <v>275</v>
      </c>
    </row>
    <row r="212" spans="1:65" s="12" customFormat="1" ht="12">
      <c r="B212" s="194"/>
      <c r="C212" s="195"/>
      <c r="D212" s="196" t="s">
        <v>181</v>
      </c>
      <c r="E212" s="197" t="s">
        <v>1</v>
      </c>
      <c r="F212" s="198" t="s">
        <v>276</v>
      </c>
      <c r="G212" s="195"/>
      <c r="H212" s="197" t="s">
        <v>1</v>
      </c>
      <c r="I212" s="199"/>
      <c r="J212" s="195"/>
      <c r="K212" s="195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181</v>
      </c>
      <c r="AU212" s="204" t="s">
        <v>81</v>
      </c>
      <c r="AV212" s="12" t="s">
        <v>81</v>
      </c>
      <c r="AW212" s="12" t="s">
        <v>30</v>
      </c>
      <c r="AX212" s="12" t="s">
        <v>73</v>
      </c>
      <c r="AY212" s="204" t="s">
        <v>174</v>
      </c>
    </row>
    <row r="213" spans="1:65" s="13" customFormat="1" ht="12">
      <c r="B213" s="205"/>
      <c r="C213" s="206"/>
      <c r="D213" s="196" t="s">
        <v>181</v>
      </c>
      <c r="E213" s="207" t="s">
        <v>1</v>
      </c>
      <c r="F213" s="208" t="s">
        <v>277</v>
      </c>
      <c r="G213" s="206"/>
      <c r="H213" s="209">
        <v>2.13</v>
      </c>
      <c r="I213" s="210"/>
      <c r="J213" s="206"/>
      <c r="K213" s="206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181</v>
      </c>
      <c r="AU213" s="215" t="s">
        <v>81</v>
      </c>
      <c r="AV213" s="13" t="s">
        <v>83</v>
      </c>
      <c r="AW213" s="13" t="s">
        <v>30</v>
      </c>
      <c r="AX213" s="13" t="s">
        <v>73</v>
      </c>
      <c r="AY213" s="215" t="s">
        <v>174</v>
      </c>
    </row>
    <row r="214" spans="1:65" s="13" customFormat="1" ht="12">
      <c r="B214" s="205"/>
      <c r="C214" s="206"/>
      <c r="D214" s="196" t="s">
        <v>181</v>
      </c>
      <c r="E214" s="207" t="s">
        <v>1</v>
      </c>
      <c r="F214" s="208" t="s">
        <v>278</v>
      </c>
      <c r="G214" s="206"/>
      <c r="H214" s="209">
        <v>2.4</v>
      </c>
      <c r="I214" s="210"/>
      <c r="J214" s="206"/>
      <c r="K214" s="206"/>
      <c r="L214" s="211"/>
      <c r="M214" s="212"/>
      <c r="N214" s="213"/>
      <c r="O214" s="213"/>
      <c r="P214" s="213"/>
      <c r="Q214" s="213"/>
      <c r="R214" s="213"/>
      <c r="S214" s="213"/>
      <c r="T214" s="214"/>
      <c r="AT214" s="215" t="s">
        <v>181</v>
      </c>
      <c r="AU214" s="215" t="s">
        <v>81</v>
      </c>
      <c r="AV214" s="13" t="s">
        <v>83</v>
      </c>
      <c r="AW214" s="13" t="s">
        <v>30</v>
      </c>
      <c r="AX214" s="13" t="s">
        <v>73</v>
      </c>
      <c r="AY214" s="215" t="s">
        <v>174</v>
      </c>
    </row>
    <row r="215" spans="1:65" s="14" customFormat="1" ht="12">
      <c r="B215" s="216"/>
      <c r="C215" s="217"/>
      <c r="D215" s="196" t="s">
        <v>181</v>
      </c>
      <c r="E215" s="218" t="s">
        <v>1</v>
      </c>
      <c r="F215" s="219" t="s">
        <v>183</v>
      </c>
      <c r="G215" s="217"/>
      <c r="H215" s="220">
        <v>4.5299999999999994</v>
      </c>
      <c r="I215" s="221"/>
      <c r="J215" s="217"/>
      <c r="K215" s="217"/>
      <c r="L215" s="222"/>
      <c r="M215" s="223"/>
      <c r="N215" s="224"/>
      <c r="O215" s="224"/>
      <c r="P215" s="224"/>
      <c r="Q215" s="224"/>
      <c r="R215" s="224"/>
      <c r="S215" s="224"/>
      <c r="T215" s="225"/>
      <c r="AT215" s="226" t="s">
        <v>181</v>
      </c>
      <c r="AU215" s="226" t="s">
        <v>81</v>
      </c>
      <c r="AV215" s="14" t="s">
        <v>179</v>
      </c>
      <c r="AW215" s="14" t="s">
        <v>30</v>
      </c>
      <c r="AX215" s="14" t="s">
        <v>81</v>
      </c>
      <c r="AY215" s="226" t="s">
        <v>174</v>
      </c>
    </row>
    <row r="216" spans="1:65" s="2" customFormat="1" ht="21.75" customHeight="1">
      <c r="A216" s="35"/>
      <c r="B216" s="36"/>
      <c r="C216" s="180" t="s">
        <v>8</v>
      </c>
      <c r="D216" s="180" t="s">
        <v>175</v>
      </c>
      <c r="E216" s="181" t="s">
        <v>279</v>
      </c>
      <c r="F216" s="182" t="s">
        <v>280</v>
      </c>
      <c r="G216" s="183" t="s">
        <v>230</v>
      </c>
      <c r="H216" s="184">
        <v>75.650000000000006</v>
      </c>
      <c r="I216" s="185"/>
      <c r="J216" s="186">
        <f>ROUND(I216*H216,2)</f>
        <v>0</v>
      </c>
      <c r="K216" s="187"/>
      <c r="L216" s="40"/>
      <c r="M216" s="188" t="s">
        <v>1</v>
      </c>
      <c r="N216" s="189" t="s">
        <v>38</v>
      </c>
      <c r="O216" s="72"/>
      <c r="P216" s="190">
        <f>O216*H216</f>
        <v>0</v>
      </c>
      <c r="Q216" s="190">
        <v>0.11</v>
      </c>
      <c r="R216" s="190">
        <f>Q216*H216</f>
        <v>8.3215000000000003</v>
      </c>
      <c r="S216" s="190">
        <v>0</v>
      </c>
      <c r="T216" s="191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2" t="s">
        <v>179</v>
      </c>
      <c r="AT216" s="192" t="s">
        <v>175</v>
      </c>
      <c r="AU216" s="192" t="s">
        <v>81</v>
      </c>
      <c r="AY216" s="18" t="s">
        <v>174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18" t="s">
        <v>81</v>
      </c>
      <c r="BK216" s="193">
        <f>ROUND(I216*H216,2)</f>
        <v>0</v>
      </c>
      <c r="BL216" s="18" t="s">
        <v>179</v>
      </c>
      <c r="BM216" s="192" t="s">
        <v>281</v>
      </c>
    </row>
    <row r="217" spans="1:65" s="12" customFormat="1" ht="12">
      <c r="B217" s="194"/>
      <c r="C217" s="195"/>
      <c r="D217" s="196" t="s">
        <v>181</v>
      </c>
      <c r="E217" s="197" t="s">
        <v>1</v>
      </c>
      <c r="F217" s="198" t="s">
        <v>190</v>
      </c>
      <c r="G217" s="195"/>
      <c r="H217" s="197" t="s">
        <v>1</v>
      </c>
      <c r="I217" s="199"/>
      <c r="J217" s="195"/>
      <c r="K217" s="195"/>
      <c r="L217" s="200"/>
      <c r="M217" s="201"/>
      <c r="N217" s="202"/>
      <c r="O217" s="202"/>
      <c r="P217" s="202"/>
      <c r="Q217" s="202"/>
      <c r="R217" s="202"/>
      <c r="S217" s="202"/>
      <c r="T217" s="203"/>
      <c r="AT217" s="204" t="s">
        <v>181</v>
      </c>
      <c r="AU217" s="204" t="s">
        <v>81</v>
      </c>
      <c r="AV217" s="12" t="s">
        <v>81</v>
      </c>
      <c r="AW217" s="12" t="s">
        <v>30</v>
      </c>
      <c r="AX217" s="12" t="s">
        <v>73</v>
      </c>
      <c r="AY217" s="204" t="s">
        <v>174</v>
      </c>
    </row>
    <row r="218" spans="1:65" s="12" customFormat="1" ht="12">
      <c r="B218" s="194"/>
      <c r="C218" s="195"/>
      <c r="D218" s="196" t="s">
        <v>181</v>
      </c>
      <c r="E218" s="197" t="s">
        <v>1</v>
      </c>
      <c r="F218" s="198" t="s">
        <v>282</v>
      </c>
      <c r="G218" s="195"/>
      <c r="H218" s="197" t="s">
        <v>1</v>
      </c>
      <c r="I218" s="199"/>
      <c r="J218" s="195"/>
      <c r="K218" s="195"/>
      <c r="L218" s="200"/>
      <c r="M218" s="201"/>
      <c r="N218" s="202"/>
      <c r="O218" s="202"/>
      <c r="P218" s="202"/>
      <c r="Q218" s="202"/>
      <c r="R218" s="202"/>
      <c r="S218" s="202"/>
      <c r="T218" s="203"/>
      <c r="AT218" s="204" t="s">
        <v>181</v>
      </c>
      <c r="AU218" s="204" t="s">
        <v>81</v>
      </c>
      <c r="AV218" s="12" t="s">
        <v>81</v>
      </c>
      <c r="AW218" s="12" t="s">
        <v>30</v>
      </c>
      <c r="AX218" s="12" t="s">
        <v>73</v>
      </c>
      <c r="AY218" s="204" t="s">
        <v>174</v>
      </c>
    </row>
    <row r="219" spans="1:65" s="13" customFormat="1" ht="12">
      <c r="B219" s="205"/>
      <c r="C219" s="206"/>
      <c r="D219" s="196" t="s">
        <v>181</v>
      </c>
      <c r="E219" s="207" t="s">
        <v>1</v>
      </c>
      <c r="F219" s="208" t="s">
        <v>283</v>
      </c>
      <c r="G219" s="206"/>
      <c r="H219" s="209">
        <v>73.81</v>
      </c>
      <c r="I219" s="210"/>
      <c r="J219" s="206"/>
      <c r="K219" s="206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181</v>
      </c>
      <c r="AU219" s="215" t="s">
        <v>81</v>
      </c>
      <c r="AV219" s="13" t="s">
        <v>83</v>
      </c>
      <c r="AW219" s="13" t="s">
        <v>30</v>
      </c>
      <c r="AX219" s="13" t="s">
        <v>73</v>
      </c>
      <c r="AY219" s="215" t="s">
        <v>174</v>
      </c>
    </row>
    <row r="220" spans="1:65" s="12" customFormat="1" ht="12">
      <c r="B220" s="194"/>
      <c r="C220" s="195"/>
      <c r="D220" s="196" t="s">
        <v>181</v>
      </c>
      <c r="E220" s="197" t="s">
        <v>1</v>
      </c>
      <c r="F220" s="198" t="s">
        <v>284</v>
      </c>
      <c r="G220" s="195"/>
      <c r="H220" s="197" t="s">
        <v>1</v>
      </c>
      <c r="I220" s="199"/>
      <c r="J220" s="195"/>
      <c r="K220" s="195"/>
      <c r="L220" s="200"/>
      <c r="M220" s="201"/>
      <c r="N220" s="202"/>
      <c r="O220" s="202"/>
      <c r="P220" s="202"/>
      <c r="Q220" s="202"/>
      <c r="R220" s="202"/>
      <c r="S220" s="202"/>
      <c r="T220" s="203"/>
      <c r="AT220" s="204" t="s">
        <v>181</v>
      </c>
      <c r="AU220" s="204" t="s">
        <v>81</v>
      </c>
      <c r="AV220" s="12" t="s">
        <v>81</v>
      </c>
      <c r="AW220" s="12" t="s">
        <v>30</v>
      </c>
      <c r="AX220" s="12" t="s">
        <v>73</v>
      </c>
      <c r="AY220" s="204" t="s">
        <v>174</v>
      </c>
    </row>
    <row r="221" spans="1:65" s="13" customFormat="1" ht="12">
      <c r="B221" s="205"/>
      <c r="C221" s="206"/>
      <c r="D221" s="196" t="s">
        <v>181</v>
      </c>
      <c r="E221" s="207" t="s">
        <v>1</v>
      </c>
      <c r="F221" s="208" t="s">
        <v>285</v>
      </c>
      <c r="G221" s="206"/>
      <c r="H221" s="209">
        <v>1.84</v>
      </c>
      <c r="I221" s="210"/>
      <c r="J221" s="206"/>
      <c r="K221" s="206"/>
      <c r="L221" s="211"/>
      <c r="M221" s="212"/>
      <c r="N221" s="213"/>
      <c r="O221" s="213"/>
      <c r="P221" s="213"/>
      <c r="Q221" s="213"/>
      <c r="R221" s="213"/>
      <c r="S221" s="213"/>
      <c r="T221" s="214"/>
      <c r="AT221" s="215" t="s">
        <v>181</v>
      </c>
      <c r="AU221" s="215" t="s">
        <v>81</v>
      </c>
      <c r="AV221" s="13" t="s">
        <v>83</v>
      </c>
      <c r="AW221" s="13" t="s">
        <v>30</v>
      </c>
      <c r="AX221" s="13" t="s">
        <v>73</v>
      </c>
      <c r="AY221" s="215" t="s">
        <v>174</v>
      </c>
    </row>
    <row r="222" spans="1:65" s="14" customFormat="1" ht="12">
      <c r="B222" s="216"/>
      <c r="C222" s="217"/>
      <c r="D222" s="196" t="s">
        <v>181</v>
      </c>
      <c r="E222" s="218" t="s">
        <v>1</v>
      </c>
      <c r="F222" s="219" t="s">
        <v>183</v>
      </c>
      <c r="G222" s="217"/>
      <c r="H222" s="220">
        <v>75.650000000000006</v>
      </c>
      <c r="I222" s="221"/>
      <c r="J222" s="217"/>
      <c r="K222" s="217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181</v>
      </c>
      <c r="AU222" s="226" t="s">
        <v>81</v>
      </c>
      <c r="AV222" s="14" t="s">
        <v>179</v>
      </c>
      <c r="AW222" s="14" t="s">
        <v>30</v>
      </c>
      <c r="AX222" s="14" t="s">
        <v>81</v>
      </c>
      <c r="AY222" s="226" t="s">
        <v>174</v>
      </c>
    </row>
    <row r="223" spans="1:65" s="2" customFormat="1" ht="16.5" customHeight="1">
      <c r="A223" s="35"/>
      <c r="B223" s="36"/>
      <c r="C223" s="180" t="s">
        <v>286</v>
      </c>
      <c r="D223" s="180" t="s">
        <v>175</v>
      </c>
      <c r="E223" s="181" t="s">
        <v>287</v>
      </c>
      <c r="F223" s="182" t="s">
        <v>288</v>
      </c>
      <c r="G223" s="183" t="s">
        <v>188</v>
      </c>
      <c r="H223" s="184">
        <v>0.254</v>
      </c>
      <c r="I223" s="185"/>
      <c r="J223" s="186">
        <f>ROUND(I223*H223,2)</f>
        <v>0</v>
      </c>
      <c r="K223" s="187"/>
      <c r="L223" s="40"/>
      <c r="M223" s="188" t="s">
        <v>1</v>
      </c>
      <c r="N223" s="189" t="s">
        <v>38</v>
      </c>
      <c r="O223" s="72"/>
      <c r="P223" s="190">
        <f>O223*H223</f>
        <v>0</v>
      </c>
      <c r="Q223" s="190">
        <v>0.27039999999999997</v>
      </c>
      <c r="R223" s="190">
        <f>Q223*H223</f>
        <v>6.8681599999999995E-2</v>
      </c>
      <c r="S223" s="190">
        <v>0</v>
      </c>
      <c r="T223" s="191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2" t="s">
        <v>179</v>
      </c>
      <c r="AT223" s="192" t="s">
        <v>175</v>
      </c>
      <c r="AU223" s="192" t="s">
        <v>81</v>
      </c>
      <c r="AY223" s="18" t="s">
        <v>174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18" t="s">
        <v>81</v>
      </c>
      <c r="BK223" s="193">
        <f>ROUND(I223*H223,2)</f>
        <v>0</v>
      </c>
      <c r="BL223" s="18" t="s">
        <v>179</v>
      </c>
      <c r="BM223" s="192" t="s">
        <v>289</v>
      </c>
    </row>
    <row r="224" spans="1:65" s="12" customFormat="1" ht="12">
      <c r="B224" s="194"/>
      <c r="C224" s="195"/>
      <c r="D224" s="196" t="s">
        <v>181</v>
      </c>
      <c r="E224" s="197" t="s">
        <v>1</v>
      </c>
      <c r="F224" s="198" t="s">
        <v>290</v>
      </c>
      <c r="G224" s="195"/>
      <c r="H224" s="197" t="s">
        <v>1</v>
      </c>
      <c r="I224" s="199"/>
      <c r="J224" s="195"/>
      <c r="K224" s="195"/>
      <c r="L224" s="200"/>
      <c r="M224" s="201"/>
      <c r="N224" s="202"/>
      <c r="O224" s="202"/>
      <c r="P224" s="202"/>
      <c r="Q224" s="202"/>
      <c r="R224" s="202"/>
      <c r="S224" s="202"/>
      <c r="T224" s="203"/>
      <c r="AT224" s="204" t="s">
        <v>181</v>
      </c>
      <c r="AU224" s="204" t="s">
        <v>81</v>
      </c>
      <c r="AV224" s="12" t="s">
        <v>81</v>
      </c>
      <c r="AW224" s="12" t="s">
        <v>30</v>
      </c>
      <c r="AX224" s="12" t="s">
        <v>73</v>
      </c>
      <c r="AY224" s="204" t="s">
        <v>174</v>
      </c>
    </row>
    <row r="225" spans="1:65" s="12" customFormat="1" ht="12">
      <c r="B225" s="194"/>
      <c r="C225" s="195"/>
      <c r="D225" s="196" t="s">
        <v>181</v>
      </c>
      <c r="E225" s="197" t="s">
        <v>1</v>
      </c>
      <c r="F225" s="198" t="s">
        <v>190</v>
      </c>
      <c r="G225" s="195"/>
      <c r="H225" s="197" t="s">
        <v>1</v>
      </c>
      <c r="I225" s="199"/>
      <c r="J225" s="195"/>
      <c r="K225" s="195"/>
      <c r="L225" s="200"/>
      <c r="M225" s="201"/>
      <c r="N225" s="202"/>
      <c r="O225" s="202"/>
      <c r="P225" s="202"/>
      <c r="Q225" s="202"/>
      <c r="R225" s="202"/>
      <c r="S225" s="202"/>
      <c r="T225" s="203"/>
      <c r="AT225" s="204" t="s">
        <v>181</v>
      </c>
      <c r="AU225" s="204" t="s">
        <v>81</v>
      </c>
      <c r="AV225" s="12" t="s">
        <v>81</v>
      </c>
      <c r="AW225" s="12" t="s">
        <v>30</v>
      </c>
      <c r="AX225" s="12" t="s">
        <v>73</v>
      </c>
      <c r="AY225" s="204" t="s">
        <v>174</v>
      </c>
    </row>
    <row r="226" spans="1:65" s="12" customFormat="1" ht="12">
      <c r="B226" s="194"/>
      <c r="C226" s="195"/>
      <c r="D226" s="196" t="s">
        <v>181</v>
      </c>
      <c r="E226" s="197" t="s">
        <v>1</v>
      </c>
      <c r="F226" s="198" t="s">
        <v>282</v>
      </c>
      <c r="G226" s="195"/>
      <c r="H226" s="197" t="s">
        <v>1</v>
      </c>
      <c r="I226" s="199"/>
      <c r="J226" s="195"/>
      <c r="K226" s="195"/>
      <c r="L226" s="200"/>
      <c r="M226" s="201"/>
      <c r="N226" s="202"/>
      <c r="O226" s="202"/>
      <c r="P226" s="202"/>
      <c r="Q226" s="202"/>
      <c r="R226" s="202"/>
      <c r="S226" s="202"/>
      <c r="T226" s="203"/>
      <c r="AT226" s="204" t="s">
        <v>181</v>
      </c>
      <c r="AU226" s="204" t="s">
        <v>81</v>
      </c>
      <c r="AV226" s="12" t="s">
        <v>81</v>
      </c>
      <c r="AW226" s="12" t="s">
        <v>30</v>
      </c>
      <c r="AX226" s="12" t="s">
        <v>73</v>
      </c>
      <c r="AY226" s="204" t="s">
        <v>174</v>
      </c>
    </row>
    <row r="227" spans="1:65" s="13" customFormat="1" ht="12">
      <c r="B227" s="205"/>
      <c r="C227" s="206"/>
      <c r="D227" s="196" t="s">
        <v>181</v>
      </c>
      <c r="E227" s="207" t="s">
        <v>1</v>
      </c>
      <c r="F227" s="208" t="s">
        <v>291</v>
      </c>
      <c r="G227" s="206"/>
      <c r="H227" s="209">
        <v>0.248</v>
      </c>
      <c r="I227" s="210"/>
      <c r="J227" s="206"/>
      <c r="K227" s="206"/>
      <c r="L227" s="211"/>
      <c r="M227" s="212"/>
      <c r="N227" s="213"/>
      <c r="O227" s="213"/>
      <c r="P227" s="213"/>
      <c r="Q227" s="213"/>
      <c r="R227" s="213"/>
      <c r="S227" s="213"/>
      <c r="T227" s="214"/>
      <c r="AT227" s="215" t="s">
        <v>181</v>
      </c>
      <c r="AU227" s="215" t="s">
        <v>81</v>
      </c>
      <c r="AV227" s="13" t="s">
        <v>83</v>
      </c>
      <c r="AW227" s="13" t="s">
        <v>30</v>
      </c>
      <c r="AX227" s="13" t="s">
        <v>73</v>
      </c>
      <c r="AY227" s="215" t="s">
        <v>174</v>
      </c>
    </row>
    <row r="228" spans="1:65" s="12" customFormat="1" ht="12">
      <c r="B228" s="194"/>
      <c r="C228" s="195"/>
      <c r="D228" s="196" t="s">
        <v>181</v>
      </c>
      <c r="E228" s="197" t="s">
        <v>1</v>
      </c>
      <c r="F228" s="198" t="s">
        <v>284</v>
      </c>
      <c r="G228" s="195"/>
      <c r="H228" s="197" t="s">
        <v>1</v>
      </c>
      <c r="I228" s="199"/>
      <c r="J228" s="195"/>
      <c r="K228" s="195"/>
      <c r="L228" s="200"/>
      <c r="M228" s="201"/>
      <c r="N228" s="202"/>
      <c r="O228" s="202"/>
      <c r="P228" s="202"/>
      <c r="Q228" s="202"/>
      <c r="R228" s="202"/>
      <c r="S228" s="202"/>
      <c r="T228" s="203"/>
      <c r="AT228" s="204" t="s">
        <v>181</v>
      </c>
      <c r="AU228" s="204" t="s">
        <v>81</v>
      </c>
      <c r="AV228" s="12" t="s">
        <v>81</v>
      </c>
      <c r="AW228" s="12" t="s">
        <v>30</v>
      </c>
      <c r="AX228" s="12" t="s">
        <v>73</v>
      </c>
      <c r="AY228" s="204" t="s">
        <v>174</v>
      </c>
    </row>
    <row r="229" spans="1:65" s="13" customFormat="1" ht="12">
      <c r="B229" s="205"/>
      <c r="C229" s="206"/>
      <c r="D229" s="196" t="s">
        <v>181</v>
      </c>
      <c r="E229" s="207" t="s">
        <v>1</v>
      </c>
      <c r="F229" s="208" t="s">
        <v>292</v>
      </c>
      <c r="G229" s="206"/>
      <c r="H229" s="209">
        <v>6.0000000000000001E-3</v>
      </c>
      <c r="I229" s="210"/>
      <c r="J229" s="206"/>
      <c r="K229" s="206"/>
      <c r="L229" s="211"/>
      <c r="M229" s="212"/>
      <c r="N229" s="213"/>
      <c r="O229" s="213"/>
      <c r="P229" s="213"/>
      <c r="Q229" s="213"/>
      <c r="R229" s="213"/>
      <c r="S229" s="213"/>
      <c r="T229" s="214"/>
      <c r="AT229" s="215" t="s">
        <v>181</v>
      </c>
      <c r="AU229" s="215" t="s">
        <v>81</v>
      </c>
      <c r="AV229" s="13" t="s">
        <v>83</v>
      </c>
      <c r="AW229" s="13" t="s">
        <v>30</v>
      </c>
      <c r="AX229" s="13" t="s">
        <v>73</v>
      </c>
      <c r="AY229" s="215" t="s">
        <v>174</v>
      </c>
    </row>
    <row r="230" spans="1:65" s="14" customFormat="1" ht="12">
      <c r="B230" s="216"/>
      <c r="C230" s="217"/>
      <c r="D230" s="196" t="s">
        <v>181</v>
      </c>
      <c r="E230" s="218" t="s">
        <v>1</v>
      </c>
      <c r="F230" s="219" t="s">
        <v>183</v>
      </c>
      <c r="G230" s="217"/>
      <c r="H230" s="220">
        <v>0.254</v>
      </c>
      <c r="I230" s="221"/>
      <c r="J230" s="217"/>
      <c r="K230" s="217"/>
      <c r="L230" s="222"/>
      <c r="M230" s="223"/>
      <c r="N230" s="224"/>
      <c r="O230" s="224"/>
      <c r="P230" s="224"/>
      <c r="Q230" s="224"/>
      <c r="R230" s="224"/>
      <c r="S230" s="224"/>
      <c r="T230" s="225"/>
      <c r="AT230" s="226" t="s">
        <v>181</v>
      </c>
      <c r="AU230" s="226" t="s">
        <v>81</v>
      </c>
      <c r="AV230" s="14" t="s">
        <v>179</v>
      </c>
      <c r="AW230" s="14" t="s">
        <v>30</v>
      </c>
      <c r="AX230" s="14" t="s">
        <v>81</v>
      </c>
      <c r="AY230" s="226" t="s">
        <v>174</v>
      </c>
    </row>
    <row r="231" spans="1:65" s="2" customFormat="1" ht="24.25" customHeight="1">
      <c r="A231" s="35"/>
      <c r="B231" s="36"/>
      <c r="C231" s="180" t="s">
        <v>293</v>
      </c>
      <c r="D231" s="180" t="s">
        <v>175</v>
      </c>
      <c r="E231" s="181" t="s">
        <v>294</v>
      </c>
      <c r="F231" s="182" t="s">
        <v>295</v>
      </c>
      <c r="G231" s="183" t="s">
        <v>178</v>
      </c>
      <c r="H231" s="184">
        <v>2.2250000000000001</v>
      </c>
      <c r="I231" s="185"/>
      <c r="J231" s="186">
        <f>ROUND(I231*H231,2)</f>
        <v>0</v>
      </c>
      <c r="K231" s="187"/>
      <c r="L231" s="40"/>
      <c r="M231" s="188" t="s">
        <v>1</v>
      </c>
      <c r="N231" s="189" t="s">
        <v>38</v>
      </c>
      <c r="O231" s="72"/>
      <c r="P231" s="190">
        <f>O231*H231</f>
        <v>0</v>
      </c>
      <c r="Q231" s="190">
        <v>1.8180000000000001</v>
      </c>
      <c r="R231" s="190">
        <f>Q231*H231</f>
        <v>4.0450500000000007</v>
      </c>
      <c r="S231" s="190">
        <v>0</v>
      </c>
      <c r="T231" s="191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2" t="s">
        <v>179</v>
      </c>
      <c r="AT231" s="192" t="s">
        <v>175</v>
      </c>
      <c r="AU231" s="192" t="s">
        <v>81</v>
      </c>
      <c r="AY231" s="18" t="s">
        <v>174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18" t="s">
        <v>81</v>
      </c>
      <c r="BK231" s="193">
        <f>ROUND(I231*H231,2)</f>
        <v>0</v>
      </c>
      <c r="BL231" s="18" t="s">
        <v>179</v>
      </c>
      <c r="BM231" s="192" t="s">
        <v>296</v>
      </c>
    </row>
    <row r="232" spans="1:65" s="12" customFormat="1" ht="12">
      <c r="B232" s="194"/>
      <c r="C232" s="195"/>
      <c r="D232" s="196" t="s">
        <v>181</v>
      </c>
      <c r="E232" s="197" t="s">
        <v>1</v>
      </c>
      <c r="F232" s="198" t="s">
        <v>297</v>
      </c>
      <c r="G232" s="195"/>
      <c r="H232" s="197" t="s">
        <v>1</v>
      </c>
      <c r="I232" s="199"/>
      <c r="J232" s="195"/>
      <c r="K232" s="195"/>
      <c r="L232" s="200"/>
      <c r="M232" s="201"/>
      <c r="N232" s="202"/>
      <c r="O232" s="202"/>
      <c r="P232" s="202"/>
      <c r="Q232" s="202"/>
      <c r="R232" s="202"/>
      <c r="S232" s="202"/>
      <c r="T232" s="203"/>
      <c r="AT232" s="204" t="s">
        <v>181</v>
      </c>
      <c r="AU232" s="204" t="s">
        <v>81</v>
      </c>
      <c r="AV232" s="12" t="s">
        <v>81</v>
      </c>
      <c r="AW232" s="12" t="s">
        <v>30</v>
      </c>
      <c r="AX232" s="12" t="s">
        <v>73</v>
      </c>
      <c r="AY232" s="204" t="s">
        <v>174</v>
      </c>
    </row>
    <row r="233" spans="1:65" s="13" customFormat="1" ht="12">
      <c r="B233" s="205"/>
      <c r="C233" s="206"/>
      <c r="D233" s="196" t="s">
        <v>181</v>
      </c>
      <c r="E233" s="207" t="s">
        <v>1</v>
      </c>
      <c r="F233" s="208" t="s">
        <v>298</v>
      </c>
      <c r="G233" s="206"/>
      <c r="H233" s="209">
        <v>2.2250000000000001</v>
      </c>
      <c r="I233" s="210"/>
      <c r="J233" s="206"/>
      <c r="K233" s="206"/>
      <c r="L233" s="211"/>
      <c r="M233" s="212"/>
      <c r="N233" s="213"/>
      <c r="O233" s="213"/>
      <c r="P233" s="213"/>
      <c r="Q233" s="213"/>
      <c r="R233" s="213"/>
      <c r="S233" s="213"/>
      <c r="T233" s="214"/>
      <c r="AT233" s="215" t="s">
        <v>181</v>
      </c>
      <c r="AU233" s="215" t="s">
        <v>81</v>
      </c>
      <c r="AV233" s="13" t="s">
        <v>83</v>
      </c>
      <c r="AW233" s="13" t="s">
        <v>30</v>
      </c>
      <c r="AX233" s="13" t="s">
        <v>73</v>
      </c>
      <c r="AY233" s="215" t="s">
        <v>174</v>
      </c>
    </row>
    <row r="234" spans="1:65" s="14" customFormat="1" ht="12">
      <c r="B234" s="216"/>
      <c r="C234" s="217"/>
      <c r="D234" s="196" t="s">
        <v>181</v>
      </c>
      <c r="E234" s="218" t="s">
        <v>1</v>
      </c>
      <c r="F234" s="219" t="s">
        <v>183</v>
      </c>
      <c r="G234" s="217"/>
      <c r="H234" s="220">
        <v>2.2250000000000001</v>
      </c>
      <c r="I234" s="221"/>
      <c r="J234" s="217"/>
      <c r="K234" s="217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181</v>
      </c>
      <c r="AU234" s="226" t="s">
        <v>81</v>
      </c>
      <c r="AV234" s="14" t="s">
        <v>179</v>
      </c>
      <c r="AW234" s="14" t="s">
        <v>30</v>
      </c>
      <c r="AX234" s="14" t="s">
        <v>81</v>
      </c>
      <c r="AY234" s="226" t="s">
        <v>174</v>
      </c>
    </row>
    <row r="235" spans="1:65" s="2" customFormat="1" ht="24.25" customHeight="1">
      <c r="A235" s="35"/>
      <c r="B235" s="36"/>
      <c r="C235" s="180" t="s">
        <v>299</v>
      </c>
      <c r="D235" s="180" t="s">
        <v>175</v>
      </c>
      <c r="E235" s="181" t="s">
        <v>300</v>
      </c>
      <c r="F235" s="182" t="s">
        <v>301</v>
      </c>
      <c r="G235" s="183" t="s">
        <v>230</v>
      </c>
      <c r="H235" s="184">
        <v>909.80799999999999</v>
      </c>
      <c r="I235" s="185"/>
      <c r="J235" s="186">
        <f>ROUND(I235*H235,2)</f>
        <v>0</v>
      </c>
      <c r="K235" s="187"/>
      <c r="L235" s="40"/>
      <c r="M235" s="188" t="s">
        <v>1</v>
      </c>
      <c r="N235" s="189" t="s">
        <v>38</v>
      </c>
      <c r="O235" s="72"/>
      <c r="P235" s="190">
        <f>O235*H235</f>
        <v>0</v>
      </c>
      <c r="Q235" s="190">
        <v>2.63E-4</v>
      </c>
      <c r="R235" s="190">
        <f>Q235*H235</f>
        <v>0.239279504</v>
      </c>
      <c r="S235" s="190">
        <v>0</v>
      </c>
      <c r="T235" s="191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2" t="s">
        <v>179</v>
      </c>
      <c r="AT235" s="192" t="s">
        <v>175</v>
      </c>
      <c r="AU235" s="192" t="s">
        <v>81</v>
      </c>
      <c r="AY235" s="18" t="s">
        <v>174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18" t="s">
        <v>81</v>
      </c>
      <c r="BK235" s="193">
        <f>ROUND(I235*H235,2)</f>
        <v>0</v>
      </c>
      <c r="BL235" s="18" t="s">
        <v>179</v>
      </c>
      <c r="BM235" s="192" t="s">
        <v>302</v>
      </c>
    </row>
    <row r="236" spans="1:65" s="2" customFormat="1" ht="24.25" customHeight="1">
      <c r="A236" s="35"/>
      <c r="B236" s="36"/>
      <c r="C236" s="180" t="s">
        <v>303</v>
      </c>
      <c r="D236" s="180" t="s">
        <v>175</v>
      </c>
      <c r="E236" s="181" t="s">
        <v>304</v>
      </c>
      <c r="F236" s="182" t="s">
        <v>305</v>
      </c>
      <c r="G236" s="183" t="s">
        <v>230</v>
      </c>
      <c r="H236" s="184">
        <v>18.45</v>
      </c>
      <c r="I236" s="185"/>
      <c r="J236" s="186">
        <f>ROUND(I236*H236,2)</f>
        <v>0</v>
      </c>
      <c r="K236" s="187"/>
      <c r="L236" s="40"/>
      <c r="M236" s="188" t="s">
        <v>1</v>
      </c>
      <c r="N236" s="189" t="s">
        <v>38</v>
      </c>
      <c r="O236" s="72"/>
      <c r="P236" s="190">
        <f>O236*H236</f>
        <v>0</v>
      </c>
      <c r="Q236" s="190">
        <v>7.3499999999999998E-3</v>
      </c>
      <c r="R236" s="190">
        <f>Q236*H236</f>
        <v>0.13560749999999999</v>
      </c>
      <c r="S236" s="190">
        <v>0</v>
      </c>
      <c r="T236" s="191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2" t="s">
        <v>179</v>
      </c>
      <c r="AT236" s="192" t="s">
        <v>175</v>
      </c>
      <c r="AU236" s="192" t="s">
        <v>81</v>
      </c>
      <c r="AY236" s="18" t="s">
        <v>174</v>
      </c>
      <c r="BE236" s="193">
        <f>IF(N236="základní",J236,0)</f>
        <v>0</v>
      </c>
      <c r="BF236" s="193">
        <f>IF(N236="snížená",J236,0)</f>
        <v>0</v>
      </c>
      <c r="BG236" s="193">
        <f>IF(N236="zákl. přenesená",J236,0)</f>
        <v>0</v>
      </c>
      <c r="BH236" s="193">
        <f>IF(N236="sníž. přenesená",J236,0)</f>
        <v>0</v>
      </c>
      <c r="BI236" s="193">
        <f>IF(N236="nulová",J236,0)</f>
        <v>0</v>
      </c>
      <c r="BJ236" s="18" t="s">
        <v>81</v>
      </c>
      <c r="BK236" s="193">
        <f>ROUND(I236*H236,2)</f>
        <v>0</v>
      </c>
      <c r="BL236" s="18" t="s">
        <v>179</v>
      </c>
      <c r="BM236" s="192" t="s">
        <v>306</v>
      </c>
    </row>
    <row r="237" spans="1:65" s="12" customFormat="1" ht="12">
      <c r="B237" s="194"/>
      <c r="C237" s="195"/>
      <c r="D237" s="196" t="s">
        <v>181</v>
      </c>
      <c r="E237" s="197" t="s">
        <v>1</v>
      </c>
      <c r="F237" s="198" t="s">
        <v>307</v>
      </c>
      <c r="G237" s="195"/>
      <c r="H237" s="197" t="s">
        <v>1</v>
      </c>
      <c r="I237" s="199"/>
      <c r="J237" s="195"/>
      <c r="K237" s="195"/>
      <c r="L237" s="200"/>
      <c r="M237" s="201"/>
      <c r="N237" s="202"/>
      <c r="O237" s="202"/>
      <c r="P237" s="202"/>
      <c r="Q237" s="202"/>
      <c r="R237" s="202"/>
      <c r="S237" s="202"/>
      <c r="T237" s="203"/>
      <c r="AT237" s="204" t="s">
        <v>181</v>
      </c>
      <c r="AU237" s="204" t="s">
        <v>81</v>
      </c>
      <c r="AV237" s="12" t="s">
        <v>81</v>
      </c>
      <c r="AW237" s="12" t="s">
        <v>30</v>
      </c>
      <c r="AX237" s="12" t="s">
        <v>73</v>
      </c>
      <c r="AY237" s="204" t="s">
        <v>174</v>
      </c>
    </row>
    <row r="238" spans="1:65" s="12" customFormat="1" ht="12">
      <c r="B238" s="194"/>
      <c r="C238" s="195"/>
      <c r="D238" s="196" t="s">
        <v>181</v>
      </c>
      <c r="E238" s="197" t="s">
        <v>1</v>
      </c>
      <c r="F238" s="198" t="s">
        <v>201</v>
      </c>
      <c r="G238" s="195"/>
      <c r="H238" s="197" t="s">
        <v>1</v>
      </c>
      <c r="I238" s="199"/>
      <c r="J238" s="195"/>
      <c r="K238" s="195"/>
      <c r="L238" s="200"/>
      <c r="M238" s="201"/>
      <c r="N238" s="202"/>
      <c r="O238" s="202"/>
      <c r="P238" s="202"/>
      <c r="Q238" s="202"/>
      <c r="R238" s="202"/>
      <c r="S238" s="202"/>
      <c r="T238" s="203"/>
      <c r="AT238" s="204" t="s">
        <v>181</v>
      </c>
      <c r="AU238" s="204" t="s">
        <v>81</v>
      </c>
      <c r="AV238" s="12" t="s">
        <v>81</v>
      </c>
      <c r="AW238" s="12" t="s">
        <v>30</v>
      </c>
      <c r="AX238" s="12" t="s">
        <v>73</v>
      </c>
      <c r="AY238" s="204" t="s">
        <v>174</v>
      </c>
    </row>
    <row r="239" spans="1:65" s="12" customFormat="1" ht="12">
      <c r="B239" s="194"/>
      <c r="C239" s="195"/>
      <c r="D239" s="196" t="s">
        <v>181</v>
      </c>
      <c r="E239" s="197" t="s">
        <v>1</v>
      </c>
      <c r="F239" s="198" t="s">
        <v>308</v>
      </c>
      <c r="G239" s="195"/>
      <c r="H239" s="197" t="s">
        <v>1</v>
      </c>
      <c r="I239" s="199"/>
      <c r="J239" s="195"/>
      <c r="K239" s="195"/>
      <c r="L239" s="200"/>
      <c r="M239" s="201"/>
      <c r="N239" s="202"/>
      <c r="O239" s="202"/>
      <c r="P239" s="202"/>
      <c r="Q239" s="202"/>
      <c r="R239" s="202"/>
      <c r="S239" s="202"/>
      <c r="T239" s="203"/>
      <c r="AT239" s="204" t="s">
        <v>181</v>
      </c>
      <c r="AU239" s="204" t="s">
        <v>81</v>
      </c>
      <c r="AV239" s="12" t="s">
        <v>81</v>
      </c>
      <c r="AW239" s="12" t="s">
        <v>30</v>
      </c>
      <c r="AX239" s="12" t="s">
        <v>73</v>
      </c>
      <c r="AY239" s="204" t="s">
        <v>174</v>
      </c>
    </row>
    <row r="240" spans="1:65" s="13" customFormat="1" ht="12">
      <c r="B240" s="205"/>
      <c r="C240" s="206"/>
      <c r="D240" s="196" t="s">
        <v>181</v>
      </c>
      <c r="E240" s="207" t="s">
        <v>1</v>
      </c>
      <c r="F240" s="208" t="s">
        <v>309</v>
      </c>
      <c r="G240" s="206"/>
      <c r="H240" s="209">
        <v>18.45</v>
      </c>
      <c r="I240" s="210"/>
      <c r="J240" s="206"/>
      <c r="K240" s="206"/>
      <c r="L240" s="211"/>
      <c r="M240" s="212"/>
      <c r="N240" s="213"/>
      <c r="O240" s="213"/>
      <c r="P240" s="213"/>
      <c r="Q240" s="213"/>
      <c r="R240" s="213"/>
      <c r="S240" s="213"/>
      <c r="T240" s="214"/>
      <c r="AT240" s="215" t="s">
        <v>181</v>
      </c>
      <c r="AU240" s="215" t="s">
        <v>81</v>
      </c>
      <c r="AV240" s="13" t="s">
        <v>83</v>
      </c>
      <c r="AW240" s="13" t="s">
        <v>30</v>
      </c>
      <c r="AX240" s="13" t="s">
        <v>73</v>
      </c>
      <c r="AY240" s="215" t="s">
        <v>174</v>
      </c>
    </row>
    <row r="241" spans="1:65" s="14" customFormat="1" ht="12">
      <c r="B241" s="216"/>
      <c r="C241" s="217"/>
      <c r="D241" s="196" t="s">
        <v>181</v>
      </c>
      <c r="E241" s="218" t="s">
        <v>1</v>
      </c>
      <c r="F241" s="219" t="s">
        <v>183</v>
      </c>
      <c r="G241" s="217"/>
      <c r="H241" s="220">
        <v>18.45</v>
      </c>
      <c r="I241" s="221"/>
      <c r="J241" s="217"/>
      <c r="K241" s="217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181</v>
      </c>
      <c r="AU241" s="226" t="s">
        <v>81</v>
      </c>
      <c r="AV241" s="14" t="s">
        <v>179</v>
      </c>
      <c r="AW241" s="14" t="s">
        <v>30</v>
      </c>
      <c r="AX241" s="14" t="s">
        <v>81</v>
      </c>
      <c r="AY241" s="226" t="s">
        <v>174</v>
      </c>
    </row>
    <row r="242" spans="1:65" s="2" customFormat="1" ht="24.25" customHeight="1">
      <c r="A242" s="35"/>
      <c r="B242" s="36"/>
      <c r="C242" s="180" t="s">
        <v>310</v>
      </c>
      <c r="D242" s="180" t="s">
        <v>175</v>
      </c>
      <c r="E242" s="181" t="s">
        <v>311</v>
      </c>
      <c r="F242" s="182" t="s">
        <v>312</v>
      </c>
      <c r="G242" s="183" t="s">
        <v>230</v>
      </c>
      <c r="H242" s="184">
        <v>90.9</v>
      </c>
      <c r="I242" s="185"/>
      <c r="J242" s="186">
        <f>ROUND(I242*H242,2)</f>
        <v>0</v>
      </c>
      <c r="K242" s="187"/>
      <c r="L242" s="40"/>
      <c r="M242" s="188" t="s">
        <v>1</v>
      </c>
      <c r="N242" s="189" t="s">
        <v>38</v>
      </c>
      <c r="O242" s="72"/>
      <c r="P242" s="190">
        <f>O242*H242</f>
        <v>0</v>
      </c>
      <c r="Q242" s="190">
        <v>1.103E-2</v>
      </c>
      <c r="R242" s="190">
        <f>Q242*H242</f>
        <v>1.0026270000000002</v>
      </c>
      <c r="S242" s="190">
        <v>0</v>
      </c>
      <c r="T242" s="191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2" t="s">
        <v>179</v>
      </c>
      <c r="AT242" s="192" t="s">
        <v>175</v>
      </c>
      <c r="AU242" s="192" t="s">
        <v>81</v>
      </c>
      <c r="AY242" s="18" t="s">
        <v>174</v>
      </c>
      <c r="BE242" s="193">
        <f>IF(N242="základní",J242,0)</f>
        <v>0</v>
      </c>
      <c r="BF242" s="193">
        <f>IF(N242="snížená",J242,0)</f>
        <v>0</v>
      </c>
      <c r="BG242" s="193">
        <f>IF(N242="zákl. přenesená",J242,0)</f>
        <v>0</v>
      </c>
      <c r="BH242" s="193">
        <f>IF(N242="sníž. přenesená",J242,0)</f>
        <v>0</v>
      </c>
      <c r="BI242" s="193">
        <f>IF(N242="nulová",J242,0)</f>
        <v>0</v>
      </c>
      <c r="BJ242" s="18" t="s">
        <v>81</v>
      </c>
      <c r="BK242" s="193">
        <f>ROUND(I242*H242,2)</f>
        <v>0</v>
      </c>
      <c r="BL242" s="18" t="s">
        <v>179</v>
      </c>
      <c r="BM242" s="192" t="s">
        <v>313</v>
      </c>
    </row>
    <row r="243" spans="1:65" s="12" customFormat="1" ht="12">
      <c r="B243" s="194"/>
      <c r="C243" s="195"/>
      <c r="D243" s="196" t="s">
        <v>181</v>
      </c>
      <c r="E243" s="197" t="s">
        <v>1</v>
      </c>
      <c r="F243" s="198" t="s">
        <v>201</v>
      </c>
      <c r="G243" s="195"/>
      <c r="H243" s="197" t="s">
        <v>1</v>
      </c>
      <c r="I243" s="199"/>
      <c r="J243" s="195"/>
      <c r="K243" s="195"/>
      <c r="L243" s="200"/>
      <c r="M243" s="201"/>
      <c r="N243" s="202"/>
      <c r="O243" s="202"/>
      <c r="P243" s="202"/>
      <c r="Q243" s="202"/>
      <c r="R243" s="202"/>
      <c r="S243" s="202"/>
      <c r="T243" s="203"/>
      <c r="AT243" s="204" t="s">
        <v>181</v>
      </c>
      <c r="AU243" s="204" t="s">
        <v>81</v>
      </c>
      <c r="AV243" s="12" t="s">
        <v>81</v>
      </c>
      <c r="AW243" s="12" t="s">
        <v>30</v>
      </c>
      <c r="AX243" s="12" t="s">
        <v>73</v>
      </c>
      <c r="AY243" s="204" t="s">
        <v>174</v>
      </c>
    </row>
    <row r="244" spans="1:65" s="12" customFormat="1" ht="12">
      <c r="B244" s="194"/>
      <c r="C244" s="195"/>
      <c r="D244" s="196" t="s">
        <v>181</v>
      </c>
      <c r="E244" s="197" t="s">
        <v>1</v>
      </c>
      <c r="F244" s="198" t="s">
        <v>314</v>
      </c>
      <c r="G244" s="195"/>
      <c r="H244" s="197" t="s">
        <v>1</v>
      </c>
      <c r="I244" s="199"/>
      <c r="J244" s="195"/>
      <c r="K244" s="195"/>
      <c r="L244" s="200"/>
      <c r="M244" s="201"/>
      <c r="N244" s="202"/>
      <c r="O244" s="202"/>
      <c r="P244" s="202"/>
      <c r="Q244" s="202"/>
      <c r="R244" s="202"/>
      <c r="S244" s="202"/>
      <c r="T244" s="203"/>
      <c r="AT244" s="204" t="s">
        <v>181</v>
      </c>
      <c r="AU244" s="204" t="s">
        <v>81</v>
      </c>
      <c r="AV244" s="12" t="s">
        <v>81</v>
      </c>
      <c r="AW244" s="12" t="s">
        <v>30</v>
      </c>
      <c r="AX244" s="12" t="s">
        <v>73</v>
      </c>
      <c r="AY244" s="204" t="s">
        <v>174</v>
      </c>
    </row>
    <row r="245" spans="1:65" s="13" customFormat="1" ht="12">
      <c r="B245" s="205"/>
      <c r="C245" s="206"/>
      <c r="D245" s="196" t="s">
        <v>181</v>
      </c>
      <c r="E245" s="207" t="s">
        <v>1</v>
      </c>
      <c r="F245" s="208" t="s">
        <v>315</v>
      </c>
      <c r="G245" s="206"/>
      <c r="H245" s="209">
        <v>21.6</v>
      </c>
      <c r="I245" s="210"/>
      <c r="J245" s="206"/>
      <c r="K245" s="206"/>
      <c r="L245" s="211"/>
      <c r="M245" s="212"/>
      <c r="N245" s="213"/>
      <c r="O245" s="213"/>
      <c r="P245" s="213"/>
      <c r="Q245" s="213"/>
      <c r="R245" s="213"/>
      <c r="S245" s="213"/>
      <c r="T245" s="214"/>
      <c r="AT245" s="215" t="s">
        <v>181</v>
      </c>
      <c r="AU245" s="215" t="s">
        <v>81</v>
      </c>
      <c r="AV245" s="13" t="s">
        <v>83</v>
      </c>
      <c r="AW245" s="13" t="s">
        <v>30</v>
      </c>
      <c r="AX245" s="13" t="s">
        <v>73</v>
      </c>
      <c r="AY245" s="215" t="s">
        <v>174</v>
      </c>
    </row>
    <row r="246" spans="1:65" s="13" customFormat="1" ht="12">
      <c r="B246" s="205"/>
      <c r="C246" s="206"/>
      <c r="D246" s="196" t="s">
        <v>181</v>
      </c>
      <c r="E246" s="207" t="s">
        <v>1</v>
      </c>
      <c r="F246" s="208" t="s">
        <v>316</v>
      </c>
      <c r="G246" s="206"/>
      <c r="H246" s="209">
        <v>32.4</v>
      </c>
      <c r="I246" s="210"/>
      <c r="J246" s="206"/>
      <c r="K246" s="206"/>
      <c r="L246" s="211"/>
      <c r="M246" s="212"/>
      <c r="N246" s="213"/>
      <c r="O246" s="213"/>
      <c r="P246" s="213"/>
      <c r="Q246" s="213"/>
      <c r="R246" s="213"/>
      <c r="S246" s="213"/>
      <c r="T246" s="214"/>
      <c r="AT246" s="215" t="s">
        <v>181</v>
      </c>
      <c r="AU246" s="215" t="s">
        <v>81</v>
      </c>
      <c r="AV246" s="13" t="s">
        <v>83</v>
      </c>
      <c r="AW246" s="13" t="s">
        <v>30</v>
      </c>
      <c r="AX246" s="13" t="s">
        <v>73</v>
      </c>
      <c r="AY246" s="215" t="s">
        <v>174</v>
      </c>
    </row>
    <row r="247" spans="1:65" s="13" customFormat="1" ht="12">
      <c r="B247" s="205"/>
      <c r="C247" s="206"/>
      <c r="D247" s="196" t="s">
        <v>181</v>
      </c>
      <c r="E247" s="207" t="s">
        <v>1</v>
      </c>
      <c r="F247" s="208" t="s">
        <v>317</v>
      </c>
      <c r="G247" s="206"/>
      <c r="H247" s="209">
        <v>36.9</v>
      </c>
      <c r="I247" s="210"/>
      <c r="J247" s="206"/>
      <c r="K247" s="206"/>
      <c r="L247" s="211"/>
      <c r="M247" s="212"/>
      <c r="N247" s="213"/>
      <c r="O247" s="213"/>
      <c r="P247" s="213"/>
      <c r="Q247" s="213"/>
      <c r="R247" s="213"/>
      <c r="S247" s="213"/>
      <c r="T247" s="214"/>
      <c r="AT247" s="215" t="s">
        <v>181</v>
      </c>
      <c r="AU247" s="215" t="s">
        <v>81</v>
      </c>
      <c r="AV247" s="13" t="s">
        <v>83</v>
      </c>
      <c r="AW247" s="13" t="s">
        <v>30</v>
      </c>
      <c r="AX247" s="13" t="s">
        <v>73</v>
      </c>
      <c r="AY247" s="215" t="s">
        <v>174</v>
      </c>
    </row>
    <row r="248" spans="1:65" s="14" customFormat="1" ht="12">
      <c r="B248" s="216"/>
      <c r="C248" s="217"/>
      <c r="D248" s="196" t="s">
        <v>181</v>
      </c>
      <c r="E248" s="218" t="s">
        <v>1</v>
      </c>
      <c r="F248" s="219" t="s">
        <v>183</v>
      </c>
      <c r="G248" s="217"/>
      <c r="H248" s="220">
        <v>90.9</v>
      </c>
      <c r="I248" s="221"/>
      <c r="J248" s="217"/>
      <c r="K248" s="217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181</v>
      </c>
      <c r="AU248" s="226" t="s">
        <v>81</v>
      </c>
      <c r="AV248" s="14" t="s">
        <v>179</v>
      </c>
      <c r="AW248" s="14" t="s">
        <v>30</v>
      </c>
      <c r="AX248" s="14" t="s">
        <v>81</v>
      </c>
      <c r="AY248" s="226" t="s">
        <v>174</v>
      </c>
    </row>
    <row r="249" spans="1:65" s="2" customFormat="1" ht="24.25" customHeight="1">
      <c r="A249" s="35"/>
      <c r="B249" s="36"/>
      <c r="C249" s="180" t="s">
        <v>7</v>
      </c>
      <c r="D249" s="180" t="s">
        <v>175</v>
      </c>
      <c r="E249" s="181" t="s">
        <v>318</v>
      </c>
      <c r="F249" s="182" t="s">
        <v>319</v>
      </c>
      <c r="G249" s="183" t="s">
        <v>230</v>
      </c>
      <c r="H249" s="184">
        <v>90.9</v>
      </c>
      <c r="I249" s="185"/>
      <c r="J249" s="186">
        <f>ROUND(I249*H249,2)</f>
        <v>0</v>
      </c>
      <c r="K249" s="187"/>
      <c r="L249" s="40"/>
      <c r="M249" s="188" t="s">
        <v>1</v>
      </c>
      <c r="N249" s="189" t="s">
        <v>38</v>
      </c>
      <c r="O249" s="72"/>
      <c r="P249" s="190">
        <f>O249*H249</f>
        <v>0</v>
      </c>
      <c r="Q249" s="190">
        <v>5.5199999999999997E-3</v>
      </c>
      <c r="R249" s="190">
        <f>Q249*H249</f>
        <v>0.50176799999999999</v>
      </c>
      <c r="S249" s="190">
        <v>0</v>
      </c>
      <c r="T249" s="191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2" t="s">
        <v>179</v>
      </c>
      <c r="AT249" s="192" t="s">
        <v>175</v>
      </c>
      <c r="AU249" s="192" t="s">
        <v>81</v>
      </c>
      <c r="AY249" s="18" t="s">
        <v>174</v>
      </c>
      <c r="BE249" s="193">
        <f>IF(N249="základní",J249,0)</f>
        <v>0</v>
      </c>
      <c r="BF249" s="193">
        <f>IF(N249="snížená",J249,0)</f>
        <v>0</v>
      </c>
      <c r="BG249" s="193">
        <f>IF(N249="zákl. přenesená",J249,0)</f>
        <v>0</v>
      </c>
      <c r="BH249" s="193">
        <f>IF(N249="sníž. přenesená",J249,0)</f>
        <v>0</v>
      </c>
      <c r="BI249" s="193">
        <f>IF(N249="nulová",J249,0)</f>
        <v>0</v>
      </c>
      <c r="BJ249" s="18" t="s">
        <v>81</v>
      </c>
      <c r="BK249" s="193">
        <f>ROUND(I249*H249,2)</f>
        <v>0</v>
      </c>
      <c r="BL249" s="18" t="s">
        <v>179</v>
      </c>
      <c r="BM249" s="192" t="s">
        <v>320</v>
      </c>
    </row>
    <row r="250" spans="1:65" s="12" customFormat="1" ht="12">
      <c r="B250" s="194"/>
      <c r="C250" s="195"/>
      <c r="D250" s="196" t="s">
        <v>181</v>
      </c>
      <c r="E250" s="197" t="s">
        <v>1</v>
      </c>
      <c r="F250" s="198" t="s">
        <v>201</v>
      </c>
      <c r="G250" s="195"/>
      <c r="H250" s="197" t="s">
        <v>1</v>
      </c>
      <c r="I250" s="199"/>
      <c r="J250" s="195"/>
      <c r="K250" s="195"/>
      <c r="L250" s="200"/>
      <c r="M250" s="201"/>
      <c r="N250" s="202"/>
      <c r="O250" s="202"/>
      <c r="P250" s="202"/>
      <c r="Q250" s="202"/>
      <c r="R250" s="202"/>
      <c r="S250" s="202"/>
      <c r="T250" s="203"/>
      <c r="AT250" s="204" t="s">
        <v>181</v>
      </c>
      <c r="AU250" s="204" t="s">
        <v>81</v>
      </c>
      <c r="AV250" s="12" t="s">
        <v>81</v>
      </c>
      <c r="AW250" s="12" t="s">
        <v>30</v>
      </c>
      <c r="AX250" s="12" t="s">
        <v>73</v>
      </c>
      <c r="AY250" s="204" t="s">
        <v>174</v>
      </c>
    </row>
    <row r="251" spans="1:65" s="12" customFormat="1" ht="12">
      <c r="B251" s="194"/>
      <c r="C251" s="195"/>
      <c r="D251" s="196" t="s">
        <v>181</v>
      </c>
      <c r="E251" s="197" t="s">
        <v>1</v>
      </c>
      <c r="F251" s="198" t="s">
        <v>314</v>
      </c>
      <c r="G251" s="195"/>
      <c r="H251" s="197" t="s">
        <v>1</v>
      </c>
      <c r="I251" s="199"/>
      <c r="J251" s="195"/>
      <c r="K251" s="195"/>
      <c r="L251" s="200"/>
      <c r="M251" s="201"/>
      <c r="N251" s="202"/>
      <c r="O251" s="202"/>
      <c r="P251" s="202"/>
      <c r="Q251" s="202"/>
      <c r="R251" s="202"/>
      <c r="S251" s="202"/>
      <c r="T251" s="203"/>
      <c r="AT251" s="204" t="s">
        <v>181</v>
      </c>
      <c r="AU251" s="204" t="s">
        <v>81</v>
      </c>
      <c r="AV251" s="12" t="s">
        <v>81</v>
      </c>
      <c r="AW251" s="12" t="s">
        <v>30</v>
      </c>
      <c r="AX251" s="12" t="s">
        <v>73</v>
      </c>
      <c r="AY251" s="204" t="s">
        <v>174</v>
      </c>
    </row>
    <row r="252" spans="1:65" s="13" customFormat="1" ht="12">
      <c r="B252" s="205"/>
      <c r="C252" s="206"/>
      <c r="D252" s="196" t="s">
        <v>181</v>
      </c>
      <c r="E252" s="207" t="s">
        <v>1</v>
      </c>
      <c r="F252" s="208" t="s">
        <v>315</v>
      </c>
      <c r="G252" s="206"/>
      <c r="H252" s="209">
        <v>21.6</v>
      </c>
      <c r="I252" s="210"/>
      <c r="J252" s="206"/>
      <c r="K252" s="206"/>
      <c r="L252" s="211"/>
      <c r="M252" s="212"/>
      <c r="N252" s="213"/>
      <c r="O252" s="213"/>
      <c r="P252" s="213"/>
      <c r="Q252" s="213"/>
      <c r="R252" s="213"/>
      <c r="S252" s="213"/>
      <c r="T252" s="214"/>
      <c r="AT252" s="215" t="s">
        <v>181</v>
      </c>
      <c r="AU252" s="215" t="s">
        <v>81</v>
      </c>
      <c r="AV252" s="13" t="s">
        <v>83</v>
      </c>
      <c r="AW252" s="13" t="s">
        <v>30</v>
      </c>
      <c r="AX252" s="13" t="s">
        <v>73</v>
      </c>
      <c r="AY252" s="215" t="s">
        <v>174</v>
      </c>
    </row>
    <row r="253" spans="1:65" s="13" customFormat="1" ht="12">
      <c r="B253" s="205"/>
      <c r="C253" s="206"/>
      <c r="D253" s="196" t="s">
        <v>181</v>
      </c>
      <c r="E253" s="207" t="s">
        <v>1</v>
      </c>
      <c r="F253" s="208" t="s">
        <v>316</v>
      </c>
      <c r="G253" s="206"/>
      <c r="H253" s="209">
        <v>32.4</v>
      </c>
      <c r="I253" s="210"/>
      <c r="J253" s="206"/>
      <c r="K253" s="206"/>
      <c r="L253" s="211"/>
      <c r="M253" s="212"/>
      <c r="N253" s="213"/>
      <c r="O253" s="213"/>
      <c r="P253" s="213"/>
      <c r="Q253" s="213"/>
      <c r="R253" s="213"/>
      <c r="S253" s="213"/>
      <c r="T253" s="214"/>
      <c r="AT253" s="215" t="s">
        <v>181</v>
      </c>
      <c r="AU253" s="215" t="s">
        <v>81</v>
      </c>
      <c r="AV253" s="13" t="s">
        <v>83</v>
      </c>
      <c r="AW253" s="13" t="s">
        <v>30</v>
      </c>
      <c r="AX253" s="13" t="s">
        <v>73</v>
      </c>
      <c r="AY253" s="215" t="s">
        <v>174</v>
      </c>
    </row>
    <row r="254" spans="1:65" s="13" customFormat="1" ht="12">
      <c r="B254" s="205"/>
      <c r="C254" s="206"/>
      <c r="D254" s="196" t="s">
        <v>181</v>
      </c>
      <c r="E254" s="207" t="s">
        <v>1</v>
      </c>
      <c r="F254" s="208" t="s">
        <v>317</v>
      </c>
      <c r="G254" s="206"/>
      <c r="H254" s="209">
        <v>36.9</v>
      </c>
      <c r="I254" s="210"/>
      <c r="J254" s="206"/>
      <c r="K254" s="206"/>
      <c r="L254" s="211"/>
      <c r="M254" s="212"/>
      <c r="N254" s="213"/>
      <c r="O254" s="213"/>
      <c r="P254" s="213"/>
      <c r="Q254" s="213"/>
      <c r="R254" s="213"/>
      <c r="S254" s="213"/>
      <c r="T254" s="214"/>
      <c r="AT254" s="215" t="s">
        <v>181</v>
      </c>
      <c r="AU254" s="215" t="s">
        <v>81</v>
      </c>
      <c r="AV254" s="13" t="s">
        <v>83</v>
      </c>
      <c r="AW254" s="13" t="s">
        <v>30</v>
      </c>
      <c r="AX254" s="13" t="s">
        <v>73</v>
      </c>
      <c r="AY254" s="215" t="s">
        <v>174</v>
      </c>
    </row>
    <row r="255" spans="1:65" s="14" customFormat="1" ht="12">
      <c r="B255" s="216"/>
      <c r="C255" s="217"/>
      <c r="D255" s="196" t="s">
        <v>181</v>
      </c>
      <c r="E255" s="218" t="s">
        <v>1</v>
      </c>
      <c r="F255" s="219" t="s">
        <v>183</v>
      </c>
      <c r="G255" s="217"/>
      <c r="H255" s="220">
        <v>90.9</v>
      </c>
      <c r="I255" s="221"/>
      <c r="J255" s="217"/>
      <c r="K255" s="217"/>
      <c r="L255" s="222"/>
      <c r="M255" s="223"/>
      <c r="N255" s="224"/>
      <c r="O255" s="224"/>
      <c r="P255" s="224"/>
      <c r="Q255" s="224"/>
      <c r="R255" s="224"/>
      <c r="S255" s="224"/>
      <c r="T255" s="225"/>
      <c r="AT255" s="226" t="s">
        <v>181</v>
      </c>
      <c r="AU255" s="226" t="s">
        <v>81</v>
      </c>
      <c r="AV255" s="14" t="s">
        <v>179</v>
      </c>
      <c r="AW255" s="14" t="s">
        <v>30</v>
      </c>
      <c r="AX255" s="14" t="s">
        <v>81</v>
      </c>
      <c r="AY255" s="226" t="s">
        <v>174</v>
      </c>
    </row>
    <row r="256" spans="1:65" s="2" customFormat="1" ht="16.5" customHeight="1">
      <c r="A256" s="35"/>
      <c r="B256" s="36"/>
      <c r="C256" s="180" t="s">
        <v>321</v>
      </c>
      <c r="D256" s="180" t="s">
        <v>175</v>
      </c>
      <c r="E256" s="181" t="s">
        <v>322</v>
      </c>
      <c r="F256" s="182" t="s">
        <v>323</v>
      </c>
      <c r="G256" s="183" t="s">
        <v>230</v>
      </c>
      <c r="H256" s="184">
        <v>1.736</v>
      </c>
      <c r="I256" s="185"/>
      <c r="J256" s="186">
        <f>ROUND(I256*H256,2)</f>
        <v>0</v>
      </c>
      <c r="K256" s="187"/>
      <c r="L256" s="40"/>
      <c r="M256" s="188" t="s">
        <v>1</v>
      </c>
      <c r="N256" s="189" t="s">
        <v>38</v>
      </c>
      <c r="O256" s="72"/>
      <c r="P256" s="190">
        <f>O256*H256</f>
        <v>0</v>
      </c>
      <c r="Q256" s="190">
        <v>1.6763E-2</v>
      </c>
      <c r="R256" s="190">
        <f>Q256*H256</f>
        <v>2.9100568E-2</v>
      </c>
      <c r="S256" s="190">
        <v>0</v>
      </c>
      <c r="T256" s="191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2" t="s">
        <v>179</v>
      </c>
      <c r="AT256" s="192" t="s">
        <v>175</v>
      </c>
      <c r="AU256" s="192" t="s">
        <v>81</v>
      </c>
      <c r="AY256" s="18" t="s">
        <v>174</v>
      </c>
      <c r="BE256" s="193">
        <f>IF(N256="základní",J256,0)</f>
        <v>0</v>
      </c>
      <c r="BF256" s="193">
        <f>IF(N256="snížená",J256,0)</f>
        <v>0</v>
      </c>
      <c r="BG256" s="193">
        <f>IF(N256="zákl. přenesená",J256,0)</f>
        <v>0</v>
      </c>
      <c r="BH256" s="193">
        <f>IF(N256="sníž. přenesená",J256,0)</f>
        <v>0</v>
      </c>
      <c r="BI256" s="193">
        <f>IF(N256="nulová",J256,0)</f>
        <v>0</v>
      </c>
      <c r="BJ256" s="18" t="s">
        <v>81</v>
      </c>
      <c r="BK256" s="193">
        <f>ROUND(I256*H256,2)</f>
        <v>0</v>
      </c>
      <c r="BL256" s="18" t="s">
        <v>179</v>
      </c>
      <c r="BM256" s="192" t="s">
        <v>324</v>
      </c>
    </row>
    <row r="257" spans="1:65" s="12" customFormat="1" ht="12">
      <c r="B257" s="194"/>
      <c r="C257" s="195"/>
      <c r="D257" s="196" t="s">
        <v>181</v>
      </c>
      <c r="E257" s="197" t="s">
        <v>1</v>
      </c>
      <c r="F257" s="198" t="s">
        <v>201</v>
      </c>
      <c r="G257" s="195"/>
      <c r="H257" s="197" t="s">
        <v>1</v>
      </c>
      <c r="I257" s="199"/>
      <c r="J257" s="195"/>
      <c r="K257" s="195"/>
      <c r="L257" s="200"/>
      <c r="M257" s="201"/>
      <c r="N257" s="202"/>
      <c r="O257" s="202"/>
      <c r="P257" s="202"/>
      <c r="Q257" s="202"/>
      <c r="R257" s="202"/>
      <c r="S257" s="202"/>
      <c r="T257" s="203"/>
      <c r="AT257" s="204" t="s">
        <v>181</v>
      </c>
      <c r="AU257" s="204" t="s">
        <v>81</v>
      </c>
      <c r="AV257" s="12" t="s">
        <v>81</v>
      </c>
      <c r="AW257" s="12" t="s">
        <v>30</v>
      </c>
      <c r="AX257" s="12" t="s">
        <v>73</v>
      </c>
      <c r="AY257" s="204" t="s">
        <v>174</v>
      </c>
    </row>
    <row r="258" spans="1:65" s="12" customFormat="1" ht="12">
      <c r="B258" s="194"/>
      <c r="C258" s="195"/>
      <c r="D258" s="196" t="s">
        <v>181</v>
      </c>
      <c r="E258" s="197" t="s">
        <v>1</v>
      </c>
      <c r="F258" s="198" t="s">
        <v>325</v>
      </c>
      <c r="G258" s="195"/>
      <c r="H258" s="197" t="s">
        <v>1</v>
      </c>
      <c r="I258" s="199"/>
      <c r="J258" s="195"/>
      <c r="K258" s="195"/>
      <c r="L258" s="200"/>
      <c r="M258" s="201"/>
      <c r="N258" s="202"/>
      <c r="O258" s="202"/>
      <c r="P258" s="202"/>
      <c r="Q258" s="202"/>
      <c r="R258" s="202"/>
      <c r="S258" s="202"/>
      <c r="T258" s="203"/>
      <c r="AT258" s="204" t="s">
        <v>181</v>
      </c>
      <c r="AU258" s="204" t="s">
        <v>81</v>
      </c>
      <c r="AV258" s="12" t="s">
        <v>81</v>
      </c>
      <c r="AW258" s="12" t="s">
        <v>30</v>
      </c>
      <c r="AX258" s="12" t="s">
        <v>73</v>
      </c>
      <c r="AY258" s="204" t="s">
        <v>174</v>
      </c>
    </row>
    <row r="259" spans="1:65" s="13" customFormat="1" ht="12">
      <c r="B259" s="205"/>
      <c r="C259" s="206"/>
      <c r="D259" s="196" t="s">
        <v>181</v>
      </c>
      <c r="E259" s="207" t="s">
        <v>1</v>
      </c>
      <c r="F259" s="208" t="s">
        <v>326</v>
      </c>
      <c r="G259" s="206"/>
      <c r="H259" s="209">
        <v>1.736</v>
      </c>
      <c r="I259" s="210"/>
      <c r="J259" s="206"/>
      <c r="K259" s="206"/>
      <c r="L259" s="211"/>
      <c r="M259" s="212"/>
      <c r="N259" s="213"/>
      <c r="O259" s="213"/>
      <c r="P259" s="213"/>
      <c r="Q259" s="213"/>
      <c r="R259" s="213"/>
      <c r="S259" s="213"/>
      <c r="T259" s="214"/>
      <c r="AT259" s="215" t="s">
        <v>181</v>
      </c>
      <c r="AU259" s="215" t="s">
        <v>81</v>
      </c>
      <c r="AV259" s="13" t="s">
        <v>83</v>
      </c>
      <c r="AW259" s="13" t="s">
        <v>30</v>
      </c>
      <c r="AX259" s="13" t="s">
        <v>73</v>
      </c>
      <c r="AY259" s="215" t="s">
        <v>174</v>
      </c>
    </row>
    <row r="260" spans="1:65" s="14" customFormat="1" ht="12">
      <c r="B260" s="216"/>
      <c r="C260" s="217"/>
      <c r="D260" s="196" t="s">
        <v>181</v>
      </c>
      <c r="E260" s="218" t="s">
        <v>1</v>
      </c>
      <c r="F260" s="219" t="s">
        <v>183</v>
      </c>
      <c r="G260" s="217"/>
      <c r="H260" s="220">
        <v>1.736</v>
      </c>
      <c r="I260" s="221"/>
      <c r="J260" s="217"/>
      <c r="K260" s="217"/>
      <c r="L260" s="222"/>
      <c r="M260" s="223"/>
      <c r="N260" s="224"/>
      <c r="O260" s="224"/>
      <c r="P260" s="224"/>
      <c r="Q260" s="224"/>
      <c r="R260" s="224"/>
      <c r="S260" s="224"/>
      <c r="T260" s="225"/>
      <c r="AT260" s="226" t="s">
        <v>181</v>
      </c>
      <c r="AU260" s="226" t="s">
        <v>81</v>
      </c>
      <c r="AV260" s="14" t="s">
        <v>179</v>
      </c>
      <c r="AW260" s="14" t="s">
        <v>30</v>
      </c>
      <c r="AX260" s="14" t="s">
        <v>81</v>
      </c>
      <c r="AY260" s="226" t="s">
        <v>174</v>
      </c>
    </row>
    <row r="261" spans="1:65" s="2" customFormat="1" ht="24.25" customHeight="1">
      <c r="A261" s="35"/>
      <c r="B261" s="36"/>
      <c r="C261" s="180" t="s">
        <v>327</v>
      </c>
      <c r="D261" s="180" t="s">
        <v>175</v>
      </c>
      <c r="E261" s="181" t="s">
        <v>328</v>
      </c>
      <c r="F261" s="182" t="s">
        <v>329</v>
      </c>
      <c r="G261" s="183" t="s">
        <v>230</v>
      </c>
      <c r="H261" s="184">
        <v>746.23900000000003</v>
      </c>
      <c r="I261" s="185"/>
      <c r="J261" s="186">
        <f>ROUND(I261*H261,2)</f>
        <v>0</v>
      </c>
      <c r="K261" s="187"/>
      <c r="L261" s="40"/>
      <c r="M261" s="188" t="s">
        <v>1</v>
      </c>
      <c r="N261" s="189" t="s">
        <v>38</v>
      </c>
      <c r="O261" s="72"/>
      <c r="P261" s="190">
        <f>O261*H261</f>
        <v>0</v>
      </c>
      <c r="Q261" s="190">
        <v>1.8380000000000001E-2</v>
      </c>
      <c r="R261" s="190">
        <f>Q261*H261</f>
        <v>13.715872820000001</v>
      </c>
      <c r="S261" s="190">
        <v>0</v>
      </c>
      <c r="T261" s="191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2" t="s">
        <v>179</v>
      </c>
      <c r="AT261" s="192" t="s">
        <v>175</v>
      </c>
      <c r="AU261" s="192" t="s">
        <v>81</v>
      </c>
      <c r="AY261" s="18" t="s">
        <v>174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18" t="s">
        <v>81</v>
      </c>
      <c r="BK261" s="193">
        <f>ROUND(I261*H261,2)</f>
        <v>0</v>
      </c>
      <c r="BL261" s="18" t="s">
        <v>179</v>
      </c>
      <c r="BM261" s="192" t="s">
        <v>330</v>
      </c>
    </row>
    <row r="262" spans="1:65" s="2" customFormat="1" ht="16.5" customHeight="1">
      <c r="A262" s="35"/>
      <c r="B262" s="36"/>
      <c r="C262" s="180" t="s">
        <v>331</v>
      </c>
      <c r="D262" s="180" t="s">
        <v>175</v>
      </c>
      <c r="E262" s="181" t="s">
        <v>332</v>
      </c>
      <c r="F262" s="182" t="s">
        <v>333</v>
      </c>
      <c r="G262" s="183" t="s">
        <v>230</v>
      </c>
      <c r="H262" s="184">
        <v>72.668999999999997</v>
      </c>
      <c r="I262" s="185"/>
      <c r="J262" s="186">
        <f>ROUND(I262*H262,2)</f>
        <v>0</v>
      </c>
      <c r="K262" s="187"/>
      <c r="L262" s="40"/>
      <c r="M262" s="188" t="s">
        <v>1</v>
      </c>
      <c r="N262" s="189" t="s">
        <v>38</v>
      </c>
      <c r="O262" s="72"/>
      <c r="P262" s="190">
        <f>O262*H262</f>
        <v>0</v>
      </c>
      <c r="Q262" s="190">
        <v>3.2730000000000002E-2</v>
      </c>
      <c r="R262" s="190">
        <f>Q262*H262</f>
        <v>2.3784563699999999</v>
      </c>
      <c r="S262" s="190">
        <v>0</v>
      </c>
      <c r="T262" s="191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2" t="s">
        <v>179</v>
      </c>
      <c r="AT262" s="192" t="s">
        <v>175</v>
      </c>
      <c r="AU262" s="192" t="s">
        <v>81</v>
      </c>
      <c r="AY262" s="18" t="s">
        <v>174</v>
      </c>
      <c r="BE262" s="193">
        <f>IF(N262="základní",J262,0)</f>
        <v>0</v>
      </c>
      <c r="BF262" s="193">
        <f>IF(N262="snížená",J262,0)</f>
        <v>0</v>
      </c>
      <c r="BG262" s="193">
        <f>IF(N262="zákl. přenesená",J262,0)</f>
        <v>0</v>
      </c>
      <c r="BH262" s="193">
        <f>IF(N262="sníž. přenesená",J262,0)</f>
        <v>0</v>
      </c>
      <c r="BI262" s="193">
        <f>IF(N262="nulová",J262,0)</f>
        <v>0</v>
      </c>
      <c r="BJ262" s="18" t="s">
        <v>81</v>
      </c>
      <c r="BK262" s="193">
        <f>ROUND(I262*H262,2)</f>
        <v>0</v>
      </c>
      <c r="BL262" s="18" t="s">
        <v>179</v>
      </c>
      <c r="BM262" s="192" t="s">
        <v>334</v>
      </c>
    </row>
    <row r="263" spans="1:65" s="12" customFormat="1" ht="12">
      <c r="B263" s="194"/>
      <c r="C263" s="195"/>
      <c r="D263" s="196" t="s">
        <v>181</v>
      </c>
      <c r="E263" s="197" t="s">
        <v>1</v>
      </c>
      <c r="F263" s="198" t="s">
        <v>335</v>
      </c>
      <c r="G263" s="195"/>
      <c r="H263" s="197" t="s">
        <v>1</v>
      </c>
      <c r="I263" s="199"/>
      <c r="J263" s="195"/>
      <c r="K263" s="195"/>
      <c r="L263" s="200"/>
      <c r="M263" s="201"/>
      <c r="N263" s="202"/>
      <c r="O263" s="202"/>
      <c r="P263" s="202"/>
      <c r="Q263" s="202"/>
      <c r="R263" s="202"/>
      <c r="S263" s="202"/>
      <c r="T263" s="203"/>
      <c r="AT263" s="204" t="s">
        <v>181</v>
      </c>
      <c r="AU263" s="204" t="s">
        <v>81</v>
      </c>
      <c r="AV263" s="12" t="s">
        <v>81</v>
      </c>
      <c r="AW263" s="12" t="s">
        <v>30</v>
      </c>
      <c r="AX263" s="12" t="s">
        <v>73</v>
      </c>
      <c r="AY263" s="204" t="s">
        <v>174</v>
      </c>
    </row>
    <row r="264" spans="1:65" s="12" customFormat="1" ht="12">
      <c r="B264" s="194"/>
      <c r="C264" s="195"/>
      <c r="D264" s="196" t="s">
        <v>181</v>
      </c>
      <c r="E264" s="197" t="s">
        <v>1</v>
      </c>
      <c r="F264" s="198" t="s">
        <v>190</v>
      </c>
      <c r="G264" s="195"/>
      <c r="H264" s="197" t="s">
        <v>1</v>
      </c>
      <c r="I264" s="199"/>
      <c r="J264" s="195"/>
      <c r="K264" s="195"/>
      <c r="L264" s="200"/>
      <c r="M264" s="201"/>
      <c r="N264" s="202"/>
      <c r="O264" s="202"/>
      <c r="P264" s="202"/>
      <c r="Q264" s="202"/>
      <c r="R264" s="202"/>
      <c r="S264" s="202"/>
      <c r="T264" s="203"/>
      <c r="AT264" s="204" t="s">
        <v>181</v>
      </c>
      <c r="AU264" s="204" t="s">
        <v>81</v>
      </c>
      <c r="AV264" s="12" t="s">
        <v>81</v>
      </c>
      <c r="AW264" s="12" t="s">
        <v>30</v>
      </c>
      <c r="AX264" s="12" t="s">
        <v>73</v>
      </c>
      <c r="AY264" s="204" t="s">
        <v>174</v>
      </c>
    </row>
    <row r="265" spans="1:65" s="13" customFormat="1" ht="12">
      <c r="B265" s="205"/>
      <c r="C265" s="206"/>
      <c r="D265" s="196" t="s">
        <v>181</v>
      </c>
      <c r="E265" s="207" t="s">
        <v>1</v>
      </c>
      <c r="F265" s="208" t="s">
        <v>336</v>
      </c>
      <c r="G265" s="206"/>
      <c r="H265" s="209">
        <v>11.747999999999999</v>
      </c>
      <c r="I265" s="210"/>
      <c r="J265" s="206"/>
      <c r="K265" s="206"/>
      <c r="L265" s="211"/>
      <c r="M265" s="212"/>
      <c r="N265" s="213"/>
      <c r="O265" s="213"/>
      <c r="P265" s="213"/>
      <c r="Q265" s="213"/>
      <c r="R265" s="213"/>
      <c r="S265" s="213"/>
      <c r="T265" s="214"/>
      <c r="AT265" s="215" t="s">
        <v>181</v>
      </c>
      <c r="AU265" s="215" t="s">
        <v>81</v>
      </c>
      <c r="AV265" s="13" t="s">
        <v>83</v>
      </c>
      <c r="AW265" s="13" t="s">
        <v>30</v>
      </c>
      <c r="AX265" s="13" t="s">
        <v>73</v>
      </c>
      <c r="AY265" s="215" t="s">
        <v>174</v>
      </c>
    </row>
    <row r="266" spans="1:65" s="13" customFormat="1" ht="12">
      <c r="B266" s="205"/>
      <c r="C266" s="206"/>
      <c r="D266" s="196" t="s">
        <v>181</v>
      </c>
      <c r="E266" s="207" t="s">
        <v>1</v>
      </c>
      <c r="F266" s="208" t="s">
        <v>337</v>
      </c>
      <c r="G266" s="206"/>
      <c r="H266" s="209">
        <v>4.0430000000000001</v>
      </c>
      <c r="I266" s="210"/>
      <c r="J266" s="206"/>
      <c r="K266" s="206"/>
      <c r="L266" s="211"/>
      <c r="M266" s="212"/>
      <c r="N266" s="213"/>
      <c r="O266" s="213"/>
      <c r="P266" s="213"/>
      <c r="Q266" s="213"/>
      <c r="R266" s="213"/>
      <c r="S266" s="213"/>
      <c r="T266" s="214"/>
      <c r="AT266" s="215" t="s">
        <v>181</v>
      </c>
      <c r="AU266" s="215" t="s">
        <v>81</v>
      </c>
      <c r="AV266" s="13" t="s">
        <v>83</v>
      </c>
      <c r="AW266" s="13" t="s">
        <v>30</v>
      </c>
      <c r="AX266" s="13" t="s">
        <v>73</v>
      </c>
      <c r="AY266" s="215" t="s">
        <v>174</v>
      </c>
    </row>
    <row r="267" spans="1:65" s="13" customFormat="1" ht="12">
      <c r="B267" s="205"/>
      <c r="C267" s="206"/>
      <c r="D267" s="196" t="s">
        <v>181</v>
      </c>
      <c r="E267" s="207" t="s">
        <v>1</v>
      </c>
      <c r="F267" s="208" t="s">
        <v>338</v>
      </c>
      <c r="G267" s="206"/>
      <c r="H267" s="209">
        <v>2.62</v>
      </c>
      <c r="I267" s="210"/>
      <c r="J267" s="206"/>
      <c r="K267" s="206"/>
      <c r="L267" s="211"/>
      <c r="M267" s="212"/>
      <c r="N267" s="213"/>
      <c r="O267" s="213"/>
      <c r="P267" s="213"/>
      <c r="Q267" s="213"/>
      <c r="R267" s="213"/>
      <c r="S267" s="213"/>
      <c r="T267" s="214"/>
      <c r="AT267" s="215" t="s">
        <v>181</v>
      </c>
      <c r="AU267" s="215" t="s">
        <v>81</v>
      </c>
      <c r="AV267" s="13" t="s">
        <v>83</v>
      </c>
      <c r="AW267" s="13" t="s">
        <v>30</v>
      </c>
      <c r="AX267" s="13" t="s">
        <v>73</v>
      </c>
      <c r="AY267" s="215" t="s">
        <v>174</v>
      </c>
    </row>
    <row r="268" spans="1:65" s="13" customFormat="1" ht="12">
      <c r="B268" s="205"/>
      <c r="C268" s="206"/>
      <c r="D268" s="196" t="s">
        <v>181</v>
      </c>
      <c r="E268" s="207" t="s">
        <v>1</v>
      </c>
      <c r="F268" s="208" t="s">
        <v>339</v>
      </c>
      <c r="G268" s="206"/>
      <c r="H268" s="209">
        <v>2.9260000000000002</v>
      </c>
      <c r="I268" s="210"/>
      <c r="J268" s="206"/>
      <c r="K268" s="206"/>
      <c r="L268" s="211"/>
      <c r="M268" s="212"/>
      <c r="N268" s="213"/>
      <c r="O268" s="213"/>
      <c r="P268" s="213"/>
      <c r="Q268" s="213"/>
      <c r="R268" s="213"/>
      <c r="S268" s="213"/>
      <c r="T268" s="214"/>
      <c r="AT268" s="215" t="s">
        <v>181</v>
      </c>
      <c r="AU268" s="215" t="s">
        <v>81</v>
      </c>
      <c r="AV268" s="13" t="s">
        <v>83</v>
      </c>
      <c r="AW268" s="13" t="s">
        <v>30</v>
      </c>
      <c r="AX268" s="13" t="s">
        <v>73</v>
      </c>
      <c r="AY268" s="215" t="s">
        <v>174</v>
      </c>
    </row>
    <row r="269" spans="1:65" s="13" customFormat="1" ht="12">
      <c r="B269" s="205"/>
      <c r="C269" s="206"/>
      <c r="D269" s="196" t="s">
        <v>181</v>
      </c>
      <c r="E269" s="207" t="s">
        <v>1</v>
      </c>
      <c r="F269" s="208" t="s">
        <v>340</v>
      </c>
      <c r="G269" s="206"/>
      <c r="H269" s="209">
        <v>2.86</v>
      </c>
      <c r="I269" s="210"/>
      <c r="J269" s="206"/>
      <c r="K269" s="206"/>
      <c r="L269" s="211"/>
      <c r="M269" s="212"/>
      <c r="N269" s="213"/>
      <c r="O269" s="213"/>
      <c r="P269" s="213"/>
      <c r="Q269" s="213"/>
      <c r="R269" s="213"/>
      <c r="S269" s="213"/>
      <c r="T269" s="214"/>
      <c r="AT269" s="215" t="s">
        <v>181</v>
      </c>
      <c r="AU269" s="215" t="s">
        <v>81</v>
      </c>
      <c r="AV269" s="13" t="s">
        <v>83</v>
      </c>
      <c r="AW269" s="13" t="s">
        <v>30</v>
      </c>
      <c r="AX269" s="13" t="s">
        <v>73</v>
      </c>
      <c r="AY269" s="215" t="s">
        <v>174</v>
      </c>
    </row>
    <row r="270" spans="1:65" s="13" customFormat="1" ht="12">
      <c r="B270" s="205"/>
      <c r="C270" s="206"/>
      <c r="D270" s="196" t="s">
        <v>181</v>
      </c>
      <c r="E270" s="207" t="s">
        <v>1</v>
      </c>
      <c r="F270" s="208" t="s">
        <v>341</v>
      </c>
      <c r="G270" s="206"/>
      <c r="H270" s="209">
        <v>3.77</v>
      </c>
      <c r="I270" s="210"/>
      <c r="J270" s="206"/>
      <c r="K270" s="206"/>
      <c r="L270" s="211"/>
      <c r="M270" s="212"/>
      <c r="N270" s="213"/>
      <c r="O270" s="213"/>
      <c r="P270" s="213"/>
      <c r="Q270" s="213"/>
      <c r="R270" s="213"/>
      <c r="S270" s="213"/>
      <c r="T270" s="214"/>
      <c r="AT270" s="215" t="s">
        <v>181</v>
      </c>
      <c r="AU270" s="215" t="s">
        <v>81</v>
      </c>
      <c r="AV270" s="13" t="s">
        <v>83</v>
      </c>
      <c r="AW270" s="13" t="s">
        <v>30</v>
      </c>
      <c r="AX270" s="13" t="s">
        <v>73</v>
      </c>
      <c r="AY270" s="215" t="s">
        <v>174</v>
      </c>
    </row>
    <row r="271" spans="1:65" s="13" customFormat="1" ht="12">
      <c r="B271" s="205"/>
      <c r="C271" s="206"/>
      <c r="D271" s="196" t="s">
        <v>181</v>
      </c>
      <c r="E271" s="207" t="s">
        <v>1</v>
      </c>
      <c r="F271" s="208" t="s">
        <v>342</v>
      </c>
      <c r="G271" s="206"/>
      <c r="H271" s="209">
        <v>3.1749999999999998</v>
      </c>
      <c r="I271" s="210"/>
      <c r="J271" s="206"/>
      <c r="K271" s="206"/>
      <c r="L271" s="211"/>
      <c r="M271" s="212"/>
      <c r="N271" s="213"/>
      <c r="O271" s="213"/>
      <c r="P271" s="213"/>
      <c r="Q271" s="213"/>
      <c r="R271" s="213"/>
      <c r="S271" s="213"/>
      <c r="T271" s="214"/>
      <c r="AT271" s="215" t="s">
        <v>181</v>
      </c>
      <c r="AU271" s="215" t="s">
        <v>81</v>
      </c>
      <c r="AV271" s="13" t="s">
        <v>83</v>
      </c>
      <c r="AW271" s="13" t="s">
        <v>30</v>
      </c>
      <c r="AX271" s="13" t="s">
        <v>73</v>
      </c>
      <c r="AY271" s="215" t="s">
        <v>174</v>
      </c>
    </row>
    <row r="272" spans="1:65" s="13" customFormat="1" ht="12">
      <c r="B272" s="205"/>
      <c r="C272" s="206"/>
      <c r="D272" s="196" t="s">
        <v>181</v>
      </c>
      <c r="E272" s="207" t="s">
        <v>1</v>
      </c>
      <c r="F272" s="208" t="s">
        <v>343</v>
      </c>
      <c r="G272" s="206"/>
      <c r="H272" s="209">
        <v>2.08</v>
      </c>
      <c r="I272" s="210"/>
      <c r="J272" s="206"/>
      <c r="K272" s="206"/>
      <c r="L272" s="211"/>
      <c r="M272" s="212"/>
      <c r="N272" s="213"/>
      <c r="O272" s="213"/>
      <c r="P272" s="213"/>
      <c r="Q272" s="213"/>
      <c r="R272" s="213"/>
      <c r="S272" s="213"/>
      <c r="T272" s="214"/>
      <c r="AT272" s="215" t="s">
        <v>181</v>
      </c>
      <c r="AU272" s="215" t="s">
        <v>81</v>
      </c>
      <c r="AV272" s="13" t="s">
        <v>83</v>
      </c>
      <c r="AW272" s="13" t="s">
        <v>30</v>
      </c>
      <c r="AX272" s="13" t="s">
        <v>73</v>
      </c>
      <c r="AY272" s="215" t="s">
        <v>174</v>
      </c>
    </row>
    <row r="273" spans="1:65" s="13" customFormat="1" ht="12">
      <c r="B273" s="205"/>
      <c r="C273" s="206"/>
      <c r="D273" s="196" t="s">
        <v>181</v>
      </c>
      <c r="E273" s="207" t="s">
        <v>1</v>
      </c>
      <c r="F273" s="208" t="s">
        <v>344</v>
      </c>
      <c r="G273" s="206"/>
      <c r="H273" s="209">
        <v>2.04</v>
      </c>
      <c r="I273" s="210"/>
      <c r="J273" s="206"/>
      <c r="K273" s="206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181</v>
      </c>
      <c r="AU273" s="215" t="s">
        <v>81</v>
      </c>
      <c r="AV273" s="13" t="s">
        <v>83</v>
      </c>
      <c r="AW273" s="13" t="s">
        <v>30</v>
      </c>
      <c r="AX273" s="13" t="s">
        <v>73</v>
      </c>
      <c r="AY273" s="215" t="s">
        <v>174</v>
      </c>
    </row>
    <row r="274" spans="1:65" s="13" customFormat="1" ht="12">
      <c r="B274" s="205"/>
      <c r="C274" s="206"/>
      <c r="D274" s="196" t="s">
        <v>181</v>
      </c>
      <c r="E274" s="207" t="s">
        <v>1</v>
      </c>
      <c r="F274" s="208" t="s">
        <v>345</v>
      </c>
      <c r="G274" s="206"/>
      <c r="H274" s="209">
        <v>3.78</v>
      </c>
      <c r="I274" s="210"/>
      <c r="J274" s="206"/>
      <c r="K274" s="206"/>
      <c r="L274" s="211"/>
      <c r="M274" s="212"/>
      <c r="N274" s="213"/>
      <c r="O274" s="213"/>
      <c r="P274" s="213"/>
      <c r="Q274" s="213"/>
      <c r="R274" s="213"/>
      <c r="S274" s="213"/>
      <c r="T274" s="214"/>
      <c r="AT274" s="215" t="s">
        <v>181</v>
      </c>
      <c r="AU274" s="215" t="s">
        <v>81</v>
      </c>
      <c r="AV274" s="13" t="s">
        <v>83</v>
      </c>
      <c r="AW274" s="13" t="s">
        <v>30</v>
      </c>
      <c r="AX274" s="13" t="s">
        <v>73</v>
      </c>
      <c r="AY274" s="215" t="s">
        <v>174</v>
      </c>
    </row>
    <row r="275" spans="1:65" s="13" customFormat="1" ht="12">
      <c r="B275" s="205"/>
      <c r="C275" s="206"/>
      <c r="D275" s="196" t="s">
        <v>181</v>
      </c>
      <c r="E275" s="207" t="s">
        <v>1</v>
      </c>
      <c r="F275" s="208" t="s">
        <v>346</v>
      </c>
      <c r="G275" s="206"/>
      <c r="H275" s="209">
        <v>2.044</v>
      </c>
      <c r="I275" s="210"/>
      <c r="J275" s="206"/>
      <c r="K275" s="206"/>
      <c r="L275" s="211"/>
      <c r="M275" s="212"/>
      <c r="N275" s="213"/>
      <c r="O275" s="213"/>
      <c r="P275" s="213"/>
      <c r="Q275" s="213"/>
      <c r="R275" s="213"/>
      <c r="S275" s="213"/>
      <c r="T275" s="214"/>
      <c r="AT275" s="215" t="s">
        <v>181</v>
      </c>
      <c r="AU275" s="215" t="s">
        <v>81</v>
      </c>
      <c r="AV275" s="13" t="s">
        <v>83</v>
      </c>
      <c r="AW275" s="13" t="s">
        <v>30</v>
      </c>
      <c r="AX275" s="13" t="s">
        <v>73</v>
      </c>
      <c r="AY275" s="215" t="s">
        <v>174</v>
      </c>
    </row>
    <row r="276" spans="1:65" s="12" customFormat="1" ht="12">
      <c r="B276" s="194"/>
      <c r="C276" s="195"/>
      <c r="D276" s="196" t="s">
        <v>181</v>
      </c>
      <c r="E276" s="197" t="s">
        <v>1</v>
      </c>
      <c r="F276" s="198" t="s">
        <v>201</v>
      </c>
      <c r="G276" s="195"/>
      <c r="H276" s="197" t="s">
        <v>1</v>
      </c>
      <c r="I276" s="199"/>
      <c r="J276" s="195"/>
      <c r="K276" s="195"/>
      <c r="L276" s="200"/>
      <c r="M276" s="201"/>
      <c r="N276" s="202"/>
      <c r="O276" s="202"/>
      <c r="P276" s="202"/>
      <c r="Q276" s="202"/>
      <c r="R276" s="202"/>
      <c r="S276" s="202"/>
      <c r="T276" s="203"/>
      <c r="AT276" s="204" t="s">
        <v>181</v>
      </c>
      <c r="AU276" s="204" t="s">
        <v>81</v>
      </c>
      <c r="AV276" s="12" t="s">
        <v>81</v>
      </c>
      <c r="AW276" s="12" t="s">
        <v>30</v>
      </c>
      <c r="AX276" s="12" t="s">
        <v>73</v>
      </c>
      <c r="AY276" s="204" t="s">
        <v>174</v>
      </c>
    </row>
    <row r="277" spans="1:65" s="13" customFormat="1" ht="12">
      <c r="B277" s="205"/>
      <c r="C277" s="206"/>
      <c r="D277" s="196" t="s">
        <v>181</v>
      </c>
      <c r="E277" s="207" t="s">
        <v>1</v>
      </c>
      <c r="F277" s="208" t="s">
        <v>347</v>
      </c>
      <c r="G277" s="206"/>
      <c r="H277" s="209">
        <v>2.024</v>
      </c>
      <c r="I277" s="210"/>
      <c r="J277" s="206"/>
      <c r="K277" s="206"/>
      <c r="L277" s="211"/>
      <c r="M277" s="212"/>
      <c r="N277" s="213"/>
      <c r="O277" s="213"/>
      <c r="P277" s="213"/>
      <c r="Q277" s="213"/>
      <c r="R277" s="213"/>
      <c r="S277" s="213"/>
      <c r="T277" s="214"/>
      <c r="AT277" s="215" t="s">
        <v>181</v>
      </c>
      <c r="AU277" s="215" t="s">
        <v>81</v>
      </c>
      <c r="AV277" s="13" t="s">
        <v>83</v>
      </c>
      <c r="AW277" s="13" t="s">
        <v>30</v>
      </c>
      <c r="AX277" s="13" t="s">
        <v>73</v>
      </c>
      <c r="AY277" s="215" t="s">
        <v>174</v>
      </c>
    </row>
    <row r="278" spans="1:65" s="13" customFormat="1" ht="12">
      <c r="B278" s="205"/>
      <c r="C278" s="206"/>
      <c r="D278" s="196" t="s">
        <v>181</v>
      </c>
      <c r="E278" s="207" t="s">
        <v>1</v>
      </c>
      <c r="F278" s="208" t="s">
        <v>348</v>
      </c>
      <c r="G278" s="206"/>
      <c r="H278" s="209">
        <v>2.915</v>
      </c>
      <c r="I278" s="210"/>
      <c r="J278" s="206"/>
      <c r="K278" s="206"/>
      <c r="L278" s="211"/>
      <c r="M278" s="212"/>
      <c r="N278" s="213"/>
      <c r="O278" s="213"/>
      <c r="P278" s="213"/>
      <c r="Q278" s="213"/>
      <c r="R278" s="213"/>
      <c r="S278" s="213"/>
      <c r="T278" s="214"/>
      <c r="AT278" s="215" t="s">
        <v>181</v>
      </c>
      <c r="AU278" s="215" t="s">
        <v>81</v>
      </c>
      <c r="AV278" s="13" t="s">
        <v>83</v>
      </c>
      <c r="AW278" s="13" t="s">
        <v>30</v>
      </c>
      <c r="AX278" s="13" t="s">
        <v>73</v>
      </c>
      <c r="AY278" s="215" t="s">
        <v>174</v>
      </c>
    </row>
    <row r="279" spans="1:65" s="13" customFormat="1" ht="12">
      <c r="B279" s="205"/>
      <c r="C279" s="206"/>
      <c r="D279" s="196" t="s">
        <v>181</v>
      </c>
      <c r="E279" s="207" t="s">
        <v>1</v>
      </c>
      <c r="F279" s="208" t="s">
        <v>349</v>
      </c>
      <c r="G279" s="206"/>
      <c r="H279" s="209">
        <v>3.64</v>
      </c>
      <c r="I279" s="210"/>
      <c r="J279" s="206"/>
      <c r="K279" s="206"/>
      <c r="L279" s="211"/>
      <c r="M279" s="212"/>
      <c r="N279" s="213"/>
      <c r="O279" s="213"/>
      <c r="P279" s="213"/>
      <c r="Q279" s="213"/>
      <c r="R279" s="213"/>
      <c r="S279" s="213"/>
      <c r="T279" s="214"/>
      <c r="AT279" s="215" t="s">
        <v>181</v>
      </c>
      <c r="AU279" s="215" t="s">
        <v>81</v>
      </c>
      <c r="AV279" s="13" t="s">
        <v>83</v>
      </c>
      <c r="AW279" s="13" t="s">
        <v>30</v>
      </c>
      <c r="AX279" s="13" t="s">
        <v>73</v>
      </c>
      <c r="AY279" s="215" t="s">
        <v>174</v>
      </c>
    </row>
    <row r="280" spans="1:65" s="13" customFormat="1" ht="12">
      <c r="B280" s="205"/>
      <c r="C280" s="206"/>
      <c r="D280" s="196" t="s">
        <v>181</v>
      </c>
      <c r="E280" s="207" t="s">
        <v>1</v>
      </c>
      <c r="F280" s="208" t="s">
        <v>350</v>
      </c>
      <c r="G280" s="206"/>
      <c r="H280" s="209">
        <v>2.4500000000000002</v>
      </c>
      <c r="I280" s="210"/>
      <c r="J280" s="206"/>
      <c r="K280" s="206"/>
      <c r="L280" s="211"/>
      <c r="M280" s="212"/>
      <c r="N280" s="213"/>
      <c r="O280" s="213"/>
      <c r="P280" s="213"/>
      <c r="Q280" s="213"/>
      <c r="R280" s="213"/>
      <c r="S280" s="213"/>
      <c r="T280" s="214"/>
      <c r="AT280" s="215" t="s">
        <v>181</v>
      </c>
      <c r="AU280" s="215" t="s">
        <v>81</v>
      </c>
      <c r="AV280" s="13" t="s">
        <v>83</v>
      </c>
      <c r="AW280" s="13" t="s">
        <v>30</v>
      </c>
      <c r="AX280" s="13" t="s">
        <v>73</v>
      </c>
      <c r="AY280" s="215" t="s">
        <v>174</v>
      </c>
    </row>
    <row r="281" spans="1:65" s="13" customFormat="1" ht="12">
      <c r="B281" s="205"/>
      <c r="C281" s="206"/>
      <c r="D281" s="196" t="s">
        <v>181</v>
      </c>
      <c r="E281" s="207" t="s">
        <v>1</v>
      </c>
      <c r="F281" s="208" t="s">
        <v>351</v>
      </c>
      <c r="G281" s="206"/>
      <c r="H281" s="209">
        <v>15.12</v>
      </c>
      <c r="I281" s="210"/>
      <c r="J281" s="206"/>
      <c r="K281" s="206"/>
      <c r="L281" s="211"/>
      <c r="M281" s="212"/>
      <c r="N281" s="213"/>
      <c r="O281" s="213"/>
      <c r="P281" s="213"/>
      <c r="Q281" s="213"/>
      <c r="R281" s="213"/>
      <c r="S281" s="213"/>
      <c r="T281" s="214"/>
      <c r="AT281" s="215" t="s">
        <v>181</v>
      </c>
      <c r="AU281" s="215" t="s">
        <v>81</v>
      </c>
      <c r="AV281" s="13" t="s">
        <v>83</v>
      </c>
      <c r="AW281" s="13" t="s">
        <v>30</v>
      </c>
      <c r="AX281" s="13" t="s">
        <v>73</v>
      </c>
      <c r="AY281" s="215" t="s">
        <v>174</v>
      </c>
    </row>
    <row r="282" spans="1:65" s="13" customFormat="1" ht="12">
      <c r="B282" s="205"/>
      <c r="C282" s="206"/>
      <c r="D282" s="196" t="s">
        <v>181</v>
      </c>
      <c r="E282" s="207" t="s">
        <v>1</v>
      </c>
      <c r="F282" s="208" t="s">
        <v>352</v>
      </c>
      <c r="G282" s="206"/>
      <c r="H282" s="209">
        <v>2.9590000000000001</v>
      </c>
      <c r="I282" s="210"/>
      <c r="J282" s="206"/>
      <c r="K282" s="206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181</v>
      </c>
      <c r="AU282" s="215" t="s">
        <v>81</v>
      </c>
      <c r="AV282" s="13" t="s">
        <v>83</v>
      </c>
      <c r="AW282" s="13" t="s">
        <v>30</v>
      </c>
      <c r="AX282" s="13" t="s">
        <v>73</v>
      </c>
      <c r="AY282" s="215" t="s">
        <v>174</v>
      </c>
    </row>
    <row r="283" spans="1:65" s="13" customFormat="1" ht="12">
      <c r="B283" s="205"/>
      <c r="C283" s="206"/>
      <c r="D283" s="196" t="s">
        <v>181</v>
      </c>
      <c r="E283" s="207" t="s">
        <v>1</v>
      </c>
      <c r="F283" s="208" t="s">
        <v>353</v>
      </c>
      <c r="G283" s="206"/>
      <c r="H283" s="209">
        <v>2.4750000000000001</v>
      </c>
      <c r="I283" s="210"/>
      <c r="J283" s="206"/>
      <c r="K283" s="206"/>
      <c r="L283" s="211"/>
      <c r="M283" s="212"/>
      <c r="N283" s="213"/>
      <c r="O283" s="213"/>
      <c r="P283" s="213"/>
      <c r="Q283" s="213"/>
      <c r="R283" s="213"/>
      <c r="S283" s="213"/>
      <c r="T283" s="214"/>
      <c r="AT283" s="215" t="s">
        <v>181</v>
      </c>
      <c r="AU283" s="215" t="s">
        <v>81</v>
      </c>
      <c r="AV283" s="13" t="s">
        <v>83</v>
      </c>
      <c r="AW283" s="13" t="s">
        <v>30</v>
      </c>
      <c r="AX283" s="13" t="s">
        <v>73</v>
      </c>
      <c r="AY283" s="215" t="s">
        <v>174</v>
      </c>
    </row>
    <row r="284" spans="1:65" s="14" customFormat="1" ht="12">
      <c r="B284" s="216"/>
      <c r="C284" s="217"/>
      <c r="D284" s="196" t="s">
        <v>181</v>
      </c>
      <c r="E284" s="218" t="s">
        <v>1</v>
      </c>
      <c r="F284" s="219" t="s">
        <v>183</v>
      </c>
      <c r="G284" s="217"/>
      <c r="H284" s="220">
        <v>72.668999999999997</v>
      </c>
      <c r="I284" s="221"/>
      <c r="J284" s="217"/>
      <c r="K284" s="217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181</v>
      </c>
      <c r="AU284" s="226" t="s">
        <v>81</v>
      </c>
      <c r="AV284" s="14" t="s">
        <v>179</v>
      </c>
      <c r="AW284" s="14" t="s">
        <v>30</v>
      </c>
      <c r="AX284" s="14" t="s">
        <v>81</v>
      </c>
      <c r="AY284" s="226" t="s">
        <v>174</v>
      </c>
    </row>
    <row r="285" spans="1:65" s="2" customFormat="1" ht="24.25" customHeight="1">
      <c r="A285" s="35"/>
      <c r="B285" s="36"/>
      <c r="C285" s="180" t="s">
        <v>354</v>
      </c>
      <c r="D285" s="180" t="s">
        <v>175</v>
      </c>
      <c r="E285" s="181" t="s">
        <v>355</v>
      </c>
      <c r="F285" s="182" t="s">
        <v>356</v>
      </c>
      <c r="G285" s="183" t="s">
        <v>230</v>
      </c>
      <c r="H285" s="184">
        <v>98.41</v>
      </c>
      <c r="I285" s="185"/>
      <c r="J285" s="186">
        <f>ROUND(I285*H285,2)</f>
        <v>0</v>
      </c>
      <c r="K285" s="187"/>
      <c r="L285" s="40"/>
      <c r="M285" s="188" t="s">
        <v>1</v>
      </c>
      <c r="N285" s="189" t="s">
        <v>38</v>
      </c>
      <c r="O285" s="72"/>
      <c r="P285" s="190">
        <f>O285*H285</f>
        <v>0</v>
      </c>
      <c r="Q285" s="190">
        <v>1.8380000000000001E-2</v>
      </c>
      <c r="R285" s="190">
        <f>Q285*H285</f>
        <v>1.8087758</v>
      </c>
      <c r="S285" s="190">
        <v>0</v>
      </c>
      <c r="T285" s="191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2" t="s">
        <v>179</v>
      </c>
      <c r="AT285" s="192" t="s">
        <v>175</v>
      </c>
      <c r="AU285" s="192" t="s">
        <v>81</v>
      </c>
      <c r="AY285" s="18" t="s">
        <v>174</v>
      </c>
      <c r="BE285" s="193">
        <f>IF(N285="základní",J285,0)</f>
        <v>0</v>
      </c>
      <c r="BF285" s="193">
        <f>IF(N285="snížená",J285,0)</f>
        <v>0</v>
      </c>
      <c r="BG285" s="193">
        <f>IF(N285="zákl. přenesená",J285,0)</f>
        <v>0</v>
      </c>
      <c r="BH285" s="193">
        <f>IF(N285="sníž. přenesená",J285,0)</f>
        <v>0</v>
      </c>
      <c r="BI285" s="193">
        <f>IF(N285="nulová",J285,0)</f>
        <v>0</v>
      </c>
      <c r="BJ285" s="18" t="s">
        <v>81</v>
      </c>
      <c r="BK285" s="193">
        <f>ROUND(I285*H285,2)</f>
        <v>0</v>
      </c>
      <c r="BL285" s="18" t="s">
        <v>179</v>
      </c>
      <c r="BM285" s="192" t="s">
        <v>357</v>
      </c>
    </row>
    <row r="286" spans="1:65" s="12" customFormat="1" ht="12">
      <c r="B286" s="194"/>
      <c r="C286" s="195"/>
      <c r="D286" s="196" t="s">
        <v>181</v>
      </c>
      <c r="E286" s="197" t="s">
        <v>1</v>
      </c>
      <c r="F286" s="198" t="s">
        <v>190</v>
      </c>
      <c r="G286" s="195"/>
      <c r="H286" s="197" t="s">
        <v>1</v>
      </c>
      <c r="I286" s="199"/>
      <c r="J286" s="195"/>
      <c r="K286" s="195"/>
      <c r="L286" s="200"/>
      <c r="M286" s="201"/>
      <c r="N286" s="202"/>
      <c r="O286" s="202"/>
      <c r="P286" s="202"/>
      <c r="Q286" s="202"/>
      <c r="R286" s="202"/>
      <c r="S286" s="202"/>
      <c r="T286" s="203"/>
      <c r="AT286" s="204" t="s">
        <v>181</v>
      </c>
      <c r="AU286" s="204" t="s">
        <v>81</v>
      </c>
      <c r="AV286" s="12" t="s">
        <v>81</v>
      </c>
      <c r="AW286" s="12" t="s">
        <v>30</v>
      </c>
      <c r="AX286" s="12" t="s">
        <v>73</v>
      </c>
      <c r="AY286" s="204" t="s">
        <v>174</v>
      </c>
    </row>
    <row r="287" spans="1:65" s="12" customFormat="1" ht="12">
      <c r="B287" s="194"/>
      <c r="C287" s="195"/>
      <c r="D287" s="196" t="s">
        <v>181</v>
      </c>
      <c r="E287" s="197" t="s">
        <v>1</v>
      </c>
      <c r="F287" s="198" t="s">
        <v>358</v>
      </c>
      <c r="G287" s="195"/>
      <c r="H287" s="197" t="s">
        <v>1</v>
      </c>
      <c r="I287" s="199"/>
      <c r="J287" s="195"/>
      <c r="K287" s="195"/>
      <c r="L287" s="200"/>
      <c r="M287" s="201"/>
      <c r="N287" s="202"/>
      <c r="O287" s="202"/>
      <c r="P287" s="202"/>
      <c r="Q287" s="202"/>
      <c r="R287" s="202"/>
      <c r="S287" s="202"/>
      <c r="T287" s="203"/>
      <c r="AT287" s="204" t="s">
        <v>181</v>
      </c>
      <c r="AU287" s="204" t="s">
        <v>81</v>
      </c>
      <c r="AV287" s="12" t="s">
        <v>81</v>
      </c>
      <c r="AW287" s="12" t="s">
        <v>30</v>
      </c>
      <c r="AX287" s="12" t="s">
        <v>73</v>
      </c>
      <c r="AY287" s="204" t="s">
        <v>174</v>
      </c>
    </row>
    <row r="288" spans="1:65" s="13" customFormat="1" ht="12">
      <c r="B288" s="205"/>
      <c r="C288" s="206"/>
      <c r="D288" s="196" t="s">
        <v>181</v>
      </c>
      <c r="E288" s="207" t="s">
        <v>1</v>
      </c>
      <c r="F288" s="208" t="s">
        <v>359</v>
      </c>
      <c r="G288" s="206"/>
      <c r="H288" s="209">
        <v>98.41</v>
      </c>
      <c r="I288" s="210"/>
      <c r="J288" s="206"/>
      <c r="K288" s="206"/>
      <c r="L288" s="211"/>
      <c r="M288" s="212"/>
      <c r="N288" s="213"/>
      <c r="O288" s="213"/>
      <c r="P288" s="213"/>
      <c r="Q288" s="213"/>
      <c r="R288" s="213"/>
      <c r="S288" s="213"/>
      <c r="T288" s="214"/>
      <c r="AT288" s="215" t="s">
        <v>181</v>
      </c>
      <c r="AU288" s="215" t="s">
        <v>81</v>
      </c>
      <c r="AV288" s="13" t="s">
        <v>83</v>
      </c>
      <c r="AW288" s="13" t="s">
        <v>30</v>
      </c>
      <c r="AX288" s="13" t="s">
        <v>73</v>
      </c>
      <c r="AY288" s="215" t="s">
        <v>174</v>
      </c>
    </row>
    <row r="289" spans="1:65" s="14" customFormat="1" ht="12">
      <c r="B289" s="216"/>
      <c r="C289" s="217"/>
      <c r="D289" s="196" t="s">
        <v>181</v>
      </c>
      <c r="E289" s="218" t="s">
        <v>1</v>
      </c>
      <c r="F289" s="219" t="s">
        <v>183</v>
      </c>
      <c r="G289" s="217"/>
      <c r="H289" s="220">
        <v>98.41</v>
      </c>
      <c r="I289" s="221"/>
      <c r="J289" s="217"/>
      <c r="K289" s="217"/>
      <c r="L289" s="222"/>
      <c r="M289" s="223"/>
      <c r="N289" s="224"/>
      <c r="O289" s="224"/>
      <c r="P289" s="224"/>
      <c r="Q289" s="224"/>
      <c r="R289" s="224"/>
      <c r="S289" s="224"/>
      <c r="T289" s="225"/>
      <c r="AT289" s="226" t="s">
        <v>181</v>
      </c>
      <c r="AU289" s="226" t="s">
        <v>81</v>
      </c>
      <c r="AV289" s="14" t="s">
        <v>179</v>
      </c>
      <c r="AW289" s="14" t="s">
        <v>30</v>
      </c>
      <c r="AX289" s="14" t="s">
        <v>81</v>
      </c>
      <c r="AY289" s="226" t="s">
        <v>174</v>
      </c>
    </row>
    <row r="290" spans="1:65" s="2" customFormat="1" ht="24.25" customHeight="1">
      <c r="A290" s="35"/>
      <c r="B290" s="36"/>
      <c r="C290" s="180" t="s">
        <v>360</v>
      </c>
      <c r="D290" s="180" t="s">
        <v>175</v>
      </c>
      <c r="E290" s="181" t="s">
        <v>361</v>
      </c>
      <c r="F290" s="182" t="s">
        <v>362</v>
      </c>
      <c r="G290" s="183" t="s">
        <v>230</v>
      </c>
      <c r="H290" s="184">
        <v>98.41</v>
      </c>
      <c r="I290" s="185"/>
      <c r="J290" s="186">
        <f>ROUND(I290*H290,2)</f>
        <v>0</v>
      </c>
      <c r="K290" s="187"/>
      <c r="L290" s="40"/>
      <c r="M290" s="188" t="s">
        <v>1</v>
      </c>
      <c r="N290" s="189" t="s">
        <v>38</v>
      </c>
      <c r="O290" s="72"/>
      <c r="P290" s="190">
        <f>O290*H290</f>
        <v>0</v>
      </c>
      <c r="Q290" s="190">
        <v>2.63E-4</v>
      </c>
      <c r="R290" s="190">
        <f>Q290*H290</f>
        <v>2.5881829999999998E-2</v>
      </c>
      <c r="S290" s="190">
        <v>0</v>
      </c>
      <c r="T290" s="191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2" t="s">
        <v>179</v>
      </c>
      <c r="AT290" s="192" t="s">
        <v>175</v>
      </c>
      <c r="AU290" s="192" t="s">
        <v>81</v>
      </c>
      <c r="AY290" s="18" t="s">
        <v>174</v>
      </c>
      <c r="BE290" s="193">
        <f>IF(N290="základní",J290,0)</f>
        <v>0</v>
      </c>
      <c r="BF290" s="193">
        <f>IF(N290="snížená",J290,0)</f>
        <v>0</v>
      </c>
      <c r="BG290" s="193">
        <f>IF(N290="zákl. přenesená",J290,0)</f>
        <v>0</v>
      </c>
      <c r="BH290" s="193">
        <f>IF(N290="sníž. přenesená",J290,0)</f>
        <v>0</v>
      </c>
      <c r="BI290" s="193">
        <f>IF(N290="nulová",J290,0)</f>
        <v>0</v>
      </c>
      <c r="BJ290" s="18" t="s">
        <v>81</v>
      </c>
      <c r="BK290" s="193">
        <f>ROUND(I290*H290,2)</f>
        <v>0</v>
      </c>
      <c r="BL290" s="18" t="s">
        <v>179</v>
      </c>
      <c r="BM290" s="192" t="s">
        <v>363</v>
      </c>
    </row>
    <row r="291" spans="1:65" s="12" customFormat="1" ht="12">
      <c r="B291" s="194"/>
      <c r="C291" s="195"/>
      <c r="D291" s="196" t="s">
        <v>181</v>
      </c>
      <c r="E291" s="197" t="s">
        <v>1</v>
      </c>
      <c r="F291" s="198" t="s">
        <v>190</v>
      </c>
      <c r="G291" s="195"/>
      <c r="H291" s="197" t="s">
        <v>1</v>
      </c>
      <c r="I291" s="199"/>
      <c r="J291" s="195"/>
      <c r="K291" s="195"/>
      <c r="L291" s="200"/>
      <c r="M291" s="201"/>
      <c r="N291" s="202"/>
      <c r="O291" s="202"/>
      <c r="P291" s="202"/>
      <c r="Q291" s="202"/>
      <c r="R291" s="202"/>
      <c r="S291" s="202"/>
      <c r="T291" s="203"/>
      <c r="AT291" s="204" t="s">
        <v>181</v>
      </c>
      <c r="AU291" s="204" t="s">
        <v>81</v>
      </c>
      <c r="AV291" s="12" t="s">
        <v>81</v>
      </c>
      <c r="AW291" s="12" t="s">
        <v>30</v>
      </c>
      <c r="AX291" s="12" t="s">
        <v>73</v>
      </c>
      <c r="AY291" s="204" t="s">
        <v>174</v>
      </c>
    </row>
    <row r="292" spans="1:65" s="12" customFormat="1" ht="12">
      <c r="B292" s="194"/>
      <c r="C292" s="195"/>
      <c r="D292" s="196" t="s">
        <v>181</v>
      </c>
      <c r="E292" s="197" t="s">
        <v>1</v>
      </c>
      <c r="F292" s="198" t="s">
        <v>358</v>
      </c>
      <c r="G292" s="195"/>
      <c r="H292" s="197" t="s">
        <v>1</v>
      </c>
      <c r="I292" s="199"/>
      <c r="J292" s="195"/>
      <c r="K292" s="195"/>
      <c r="L292" s="200"/>
      <c r="M292" s="201"/>
      <c r="N292" s="202"/>
      <c r="O292" s="202"/>
      <c r="P292" s="202"/>
      <c r="Q292" s="202"/>
      <c r="R292" s="202"/>
      <c r="S292" s="202"/>
      <c r="T292" s="203"/>
      <c r="AT292" s="204" t="s">
        <v>181</v>
      </c>
      <c r="AU292" s="204" t="s">
        <v>81</v>
      </c>
      <c r="AV292" s="12" t="s">
        <v>81</v>
      </c>
      <c r="AW292" s="12" t="s">
        <v>30</v>
      </c>
      <c r="AX292" s="12" t="s">
        <v>73</v>
      </c>
      <c r="AY292" s="204" t="s">
        <v>174</v>
      </c>
    </row>
    <row r="293" spans="1:65" s="13" customFormat="1" ht="12">
      <c r="B293" s="205"/>
      <c r="C293" s="206"/>
      <c r="D293" s="196" t="s">
        <v>181</v>
      </c>
      <c r="E293" s="207" t="s">
        <v>1</v>
      </c>
      <c r="F293" s="208" t="s">
        <v>359</v>
      </c>
      <c r="G293" s="206"/>
      <c r="H293" s="209">
        <v>98.41</v>
      </c>
      <c r="I293" s="210"/>
      <c r="J293" s="206"/>
      <c r="K293" s="206"/>
      <c r="L293" s="211"/>
      <c r="M293" s="212"/>
      <c r="N293" s="213"/>
      <c r="O293" s="213"/>
      <c r="P293" s="213"/>
      <c r="Q293" s="213"/>
      <c r="R293" s="213"/>
      <c r="S293" s="213"/>
      <c r="T293" s="214"/>
      <c r="AT293" s="215" t="s">
        <v>181</v>
      </c>
      <c r="AU293" s="215" t="s">
        <v>81</v>
      </c>
      <c r="AV293" s="13" t="s">
        <v>83</v>
      </c>
      <c r="AW293" s="13" t="s">
        <v>30</v>
      </c>
      <c r="AX293" s="13" t="s">
        <v>73</v>
      </c>
      <c r="AY293" s="215" t="s">
        <v>174</v>
      </c>
    </row>
    <row r="294" spans="1:65" s="14" customFormat="1" ht="12">
      <c r="B294" s="216"/>
      <c r="C294" s="217"/>
      <c r="D294" s="196" t="s">
        <v>181</v>
      </c>
      <c r="E294" s="218" t="s">
        <v>1</v>
      </c>
      <c r="F294" s="219" t="s">
        <v>183</v>
      </c>
      <c r="G294" s="217"/>
      <c r="H294" s="220">
        <v>98.41</v>
      </c>
      <c r="I294" s="221"/>
      <c r="J294" s="217"/>
      <c r="K294" s="217"/>
      <c r="L294" s="222"/>
      <c r="M294" s="223"/>
      <c r="N294" s="224"/>
      <c r="O294" s="224"/>
      <c r="P294" s="224"/>
      <c r="Q294" s="224"/>
      <c r="R294" s="224"/>
      <c r="S294" s="224"/>
      <c r="T294" s="225"/>
      <c r="AT294" s="226" t="s">
        <v>181</v>
      </c>
      <c r="AU294" s="226" t="s">
        <v>81</v>
      </c>
      <c r="AV294" s="14" t="s">
        <v>179</v>
      </c>
      <c r="AW294" s="14" t="s">
        <v>30</v>
      </c>
      <c r="AX294" s="14" t="s">
        <v>81</v>
      </c>
      <c r="AY294" s="226" t="s">
        <v>174</v>
      </c>
    </row>
    <row r="295" spans="1:65" s="2" customFormat="1" ht="24.25" customHeight="1">
      <c r="A295" s="35"/>
      <c r="B295" s="36"/>
      <c r="C295" s="180" t="s">
        <v>364</v>
      </c>
      <c r="D295" s="180" t="s">
        <v>175</v>
      </c>
      <c r="E295" s="181" t="s">
        <v>365</v>
      </c>
      <c r="F295" s="182" t="s">
        <v>366</v>
      </c>
      <c r="G295" s="183" t="s">
        <v>230</v>
      </c>
      <c r="H295" s="184">
        <v>426.04899999999998</v>
      </c>
      <c r="I295" s="185"/>
      <c r="J295" s="186">
        <f>ROUND(I295*H295,2)</f>
        <v>0</v>
      </c>
      <c r="K295" s="187"/>
      <c r="L295" s="40"/>
      <c r="M295" s="188" t="s">
        <v>1</v>
      </c>
      <c r="N295" s="189" t="s">
        <v>38</v>
      </c>
      <c r="O295" s="72"/>
      <c r="P295" s="190">
        <f>O295*H295</f>
        <v>0</v>
      </c>
      <c r="Q295" s="190">
        <v>2.63E-4</v>
      </c>
      <c r="R295" s="190">
        <f>Q295*H295</f>
        <v>0.11205088699999999</v>
      </c>
      <c r="S295" s="190">
        <v>0</v>
      </c>
      <c r="T295" s="191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2" t="s">
        <v>179</v>
      </c>
      <c r="AT295" s="192" t="s">
        <v>175</v>
      </c>
      <c r="AU295" s="192" t="s">
        <v>81</v>
      </c>
      <c r="AY295" s="18" t="s">
        <v>174</v>
      </c>
      <c r="BE295" s="193">
        <f>IF(N295="základní",J295,0)</f>
        <v>0</v>
      </c>
      <c r="BF295" s="193">
        <f>IF(N295="snížená",J295,0)</f>
        <v>0</v>
      </c>
      <c r="BG295" s="193">
        <f>IF(N295="zákl. přenesená",J295,0)</f>
        <v>0</v>
      </c>
      <c r="BH295" s="193">
        <f>IF(N295="sníž. přenesená",J295,0)</f>
        <v>0</v>
      </c>
      <c r="BI295" s="193">
        <f>IF(N295="nulová",J295,0)</f>
        <v>0</v>
      </c>
      <c r="BJ295" s="18" t="s">
        <v>81</v>
      </c>
      <c r="BK295" s="193">
        <f>ROUND(I295*H295,2)</f>
        <v>0</v>
      </c>
      <c r="BL295" s="18" t="s">
        <v>179</v>
      </c>
      <c r="BM295" s="192" t="s">
        <v>367</v>
      </c>
    </row>
    <row r="296" spans="1:65" s="12" customFormat="1" ht="12">
      <c r="B296" s="194"/>
      <c r="C296" s="195"/>
      <c r="D296" s="196" t="s">
        <v>181</v>
      </c>
      <c r="E296" s="197" t="s">
        <v>1</v>
      </c>
      <c r="F296" s="198" t="s">
        <v>368</v>
      </c>
      <c r="G296" s="195"/>
      <c r="H296" s="197" t="s">
        <v>1</v>
      </c>
      <c r="I296" s="199"/>
      <c r="J296" s="195"/>
      <c r="K296" s="195"/>
      <c r="L296" s="200"/>
      <c r="M296" s="201"/>
      <c r="N296" s="202"/>
      <c r="O296" s="202"/>
      <c r="P296" s="202"/>
      <c r="Q296" s="202"/>
      <c r="R296" s="202"/>
      <c r="S296" s="202"/>
      <c r="T296" s="203"/>
      <c r="AT296" s="204" t="s">
        <v>181</v>
      </c>
      <c r="AU296" s="204" t="s">
        <v>81</v>
      </c>
      <c r="AV296" s="12" t="s">
        <v>81</v>
      </c>
      <c r="AW296" s="12" t="s">
        <v>30</v>
      </c>
      <c r="AX296" s="12" t="s">
        <v>73</v>
      </c>
      <c r="AY296" s="204" t="s">
        <v>174</v>
      </c>
    </row>
    <row r="297" spans="1:65" s="13" customFormat="1" ht="12">
      <c r="B297" s="205"/>
      <c r="C297" s="206"/>
      <c r="D297" s="196" t="s">
        <v>181</v>
      </c>
      <c r="E297" s="207" t="s">
        <v>1</v>
      </c>
      <c r="F297" s="208" t="s">
        <v>369</v>
      </c>
      <c r="G297" s="206"/>
      <c r="H297" s="209">
        <v>3.87</v>
      </c>
      <c r="I297" s="210"/>
      <c r="J297" s="206"/>
      <c r="K297" s="206"/>
      <c r="L297" s="211"/>
      <c r="M297" s="212"/>
      <c r="N297" s="213"/>
      <c r="O297" s="213"/>
      <c r="P297" s="213"/>
      <c r="Q297" s="213"/>
      <c r="R297" s="213"/>
      <c r="S297" s="213"/>
      <c r="T297" s="214"/>
      <c r="AT297" s="215" t="s">
        <v>181</v>
      </c>
      <c r="AU297" s="215" t="s">
        <v>81</v>
      </c>
      <c r="AV297" s="13" t="s">
        <v>83</v>
      </c>
      <c r="AW297" s="13" t="s">
        <v>30</v>
      </c>
      <c r="AX297" s="13" t="s">
        <v>73</v>
      </c>
      <c r="AY297" s="215" t="s">
        <v>174</v>
      </c>
    </row>
    <row r="298" spans="1:65" s="13" customFormat="1" ht="12">
      <c r="B298" s="205"/>
      <c r="C298" s="206"/>
      <c r="D298" s="196" t="s">
        <v>181</v>
      </c>
      <c r="E298" s="207" t="s">
        <v>1</v>
      </c>
      <c r="F298" s="208" t="s">
        <v>370</v>
      </c>
      <c r="G298" s="206"/>
      <c r="H298" s="209">
        <v>6.0359999999999996</v>
      </c>
      <c r="I298" s="210"/>
      <c r="J298" s="206"/>
      <c r="K298" s="206"/>
      <c r="L298" s="211"/>
      <c r="M298" s="212"/>
      <c r="N298" s="213"/>
      <c r="O298" s="213"/>
      <c r="P298" s="213"/>
      <c r="Q298" s="213"/>
      <c r="R298" s="213"/>
      <c r="S298" s="213"/>
      <c r="T298" s="214"/>
      <c r="AT298" s="215" t="s">
        <v>181</v>
      </c>
      <c r="AU298" s="215" t="s">
        <v>81</v>
      </c>
      <c r="AV298" s="13" t="s">
        <v>83</v>
      </c>
      <c r="AW298" s="13" t="s">
        <v>30</v>
      </c>
      <c r="AX298" s="13" t="s">
        <v>73</v>
      </c>
      <c r="AY298" s="215" t="s">
        <v>174</v>
      </c>
    </row>
    <row r="299" spans="1:65" s="13" customFormat="1" ht="12">
      <c r="B299" s="205"/>
      <c r="C299" s="206"/>
      <c r="D299" s="196" t="s">
        <v>181</v>
      </c>
      <c r="E299" s="207" t="s">
        <v>1</v>
      </c>
      <c r="F299" s="208" t="s">
        <v>371</v>
      </c>
      <c r="G299" s="206"/>
      <c r="H299" s="209">
        <v>5.3879999999999999</v>
      </c>
      <c r="I299" s="210"/>
      <c r="J299" s="206"/>
      <c r="K299" s="206"/>
      <c r="L299" s="211"/>
      <c r="M299" s="212"/>
      <c r="N299" s="213"/>
      <c r="O299" s="213"/>
      <c r="P299" s="213"/>
      <c r="Q299" s="213"/>
      <c r="R299" s="213"/>
      <c r="S299" s="213"/>
      <c r="T299" s="214"/>
      <c r="AT299" s="215" t="s">
        <v>181</v>
      </c>
      <c r="AU299" s="215" t="s">
        <v>81</v>
      </c>
      <c r="AV299" s="13" t="s">
        <v>83</v>
      </c>
      <c r="AW299" s="13" t="s">
        <v>30</v>
      </c>
      <c r="AX299" s="13" t="s">
        <v>73</v>
      </c>
      <c r="AY299" s="215" t="s">
        <v>174</v>
      </c>
    </row>
    <row r="300" spans="1:65" s="13" customFormat="1" ht="12">
      <c r="B300" s="205"/>
      <c r="C300" s="206"/>
      <c r="D300" s="196" t="s">
        <v>181</v>
      </c>
      <c r="E300" s="207" t="s">
        <v>1</v>
      </c>
      <c r="F300" s="208" t="s">
        <v>372</v>
      </c>
      <c r="G300" s="206"/>
      <c r="H300" s="209">
        <v>6.1219999999999999</v>
      </c>
      <c r="I300" s="210"/>
      <c r="J300" s="206"/>
      <c r="K300" s="206"/>
      <c r="L300" s="211"/>
      <c r="M300" s="212"/>
      <c r="N300" s="213"/>
      <c r="O300" s="213"/>
      <c r="P300" s="213"/>
      <c r="Q300" s="213"/>
      <c r="R300" s="213"/>
      <c r="S300" s="213"/>
      <c r="T300" s="214"/>
      <c r="AT300" s="215" t="s">
        <v>181</v>
      </c>
      <c r="AU300" s="215" t="s">
        <v>81</v>
      </c>
      <c r="AV300" s="13" t="s">
        <v>83</v>
      </c>
      <c r="AW300" s="13" t="s">
        <v>30</v>
      </c>
      <c r="AX300" s="13" t="s">
        <v>73</v>
      </c>
      <c r="AY300" s="215" t="s">
        <v>174</v>
      </c>
    </row>
    <row r="301" spans="1:65" s="12" customFormat="1" ht="12">
      <c r="B301" s="194"/>
      <c r="C301" s="195"/>
      <c r="D301" s="196" t="s">
        <v>181</v>
      </c>
      <c r="E301" s="197" t="s">
        <v>1</v>
      </c>
      <c r="F301" s="198" t="s">
        <v>373</v>
      </c>
      <c r="G301" s="195"/>
      <c r="H301" s="197" t="s">
        <v>1</v>
      </c>
      <c r="I301" s="199"/>
      <c r="J301" s="195"/>
      <c r="K301" s="195"/>
      <c r="L301" s="200"/>
      <c r="M301" s="201"/>
      <c r="N301" s="202"/>
      <c r="O301" s="202"/>
      <c r="P301" s="202"/>
      <c r="Q301" s="202"/>
      <c r="R301" s="202"/>
      <c r="S301" s="202"/>
      <c r="T301" s="203"/>
      <c r="AT301" s="204" t="s">
        <v>181</v>
      </c>
      <c r="AU301" s="204" t="s">
        <v>81</v>
      </c>
      <c r="AV301" s="12" t="s">
        <v>81</v>
      </c>
      <c r="AW301" s="12" t="s">
        <v>30</v>
      </c>
      <c r="AX301" s="12" t="s">
        <v>73</v>
      </c>
      <c r="AY301" s="204" t="s">
        <v>174</v>
      </c>
    </row>
    <row r="302" spans="1:65" s="13" customFormat="1" ht="12">
      <c r="B302" s="205"/>
      <c r="C302" s="206"/>
      <c r="D302" s="196" t="s">
        <v>181</v>
      </c>
      <c r="E302" s="207" t="s">
        <v>1</v>
      </c>
      <c r="F302" s="208" t="s">
        <v>374</v>
      </c>
      <c r="G302" s="206"/>
      <c r="H302" s="209">
        <v>64.5</v>
      </c>
      <c r="I302" s="210"/>
      <c r="J302" s="206"/>
      <c r="K302" s="206"/>
      <c r="L302" s="211"/>
      <c r="M302" s="212"/>
      <c r="N302" s="213"/>
      <c r="O302" s="213"/>
      <c r="P302" s="213"/>
      <c r="Q302" s="213"/>
      <c r="R302" s="213"/>
      <c r="S302" s="213"/>
      <c r="T302" s="214"/>
      <c r="AT302" s="215" t="s">
        <v>181</v>
      </c>
      <c r="AU302" s="215" t="s">
        <v>81</v>
      </c>
      <c r="AV302" s="13" t="s">
        <v>83</v>
      </c>
      <c r="AW302" s="13" t="s">
        <v>30</v>
      </c>
      <c r="AX302" s="13" t="s">
        <v>73</v>
      </c>
      <c r="AY302" s="215" t="s">
        <v>174</v>
      </c>
    </row>
    <row r="303" spans="1:65" s="13" customFormat="1" ht="12">
      <c r="B303" s="205"/>
      <c r="C303" s="206"/>
      <c r="D303" s="196" t="s">
        <v>181</v>
      </c>
      <c r="E303" s="207" t="s">
        <v>1</v>
      </c>
      <c r="F303" s="208" t="s">
        <v>375</v>
      </c>
      <c r="G303" s="206"/>
      <c r="H303" s="209">
        <v>100.6</v>
      </c>
      <c r="I303" s="210"/>
      <c r="J303" s="206"/>
      <c r="K303" s="206"/>
      <c r="L303" s="211"/>
      <c r="M303" s="212"/>
      <c r="N303" s="213"/>
      <c r="O303" s="213"/>
      <c r="P303" s="213"/>
      <c r="Q303" s="213"/>
      <c r="R303" s="213"/>
      <c r="S303" s="213"/>
      <c r="T303" s="214"/>
      <c r="AT303" s="215" t="s">
        <v>181</v>
      </c>
      <c r="AU303" s="215" t="s">
        <v>81</v>
      </c>
      <c r="AV303" s="13" t="s">
        <v>83</v>
      </c>
      <c r="AW303" s="13" t="s">
        <v>30</v>
      </c>
      <c r="AX303" s="13" t="s">
        <v>73</v>
      </c>
      <c r="AY303" s="215" t="s">
        <v>174</v>
      </c>
    </row>
    <row r="304" spans="1:65" s="13" customFormat="1" ht="12">
      <c r="B304" s="205"/>
      <c r="C304" s="206"/>
      <c r="D304" s="196" t="s">
        <v>181</v>
      </c>
      <c r="E304" s="207" t="s">
        <v>1</v>
      </c>
      <c r="F304" s="208" t="s">
        <v>376</v>
      </c>
      <c r="G304" s="206"/>
      <c r="H304" s="209">
        <v>67.349999999999994</v>
      </c>
      <c r="I304" s="210"/>
      <c r="J304" s="206"/>
      <c r="K304" s="206"/>
      <c r="L304" s="211"/>
      <c r="M304" s="212"/>
      <c r="N304" s="213"/>
      <c r="O304" s="213"/>
      <c r="P304" s="213"/>
      <c r="Q304" s="213"/>
      <c r="R304" s="213"/>
      <c r="S304" s="213"/>
      <c r="T304" s="214"/>
      <c r="AT304" s="215" t="s">
        <v>181</v>
      </c>
      <c r="AU304" s="215" t="s">
        <v>81</v>
      </c>
      <c r="AV304" s="13" t="s">
        <v>83</v>
      </c>
      <c r="AW304" s="13" t="s">
        <v>30</v>
      </c>
      <c r="AX304" s="13" t="s">
        <v>73</v>
      </c>
      <c r="AY304" s="215" t="s">
        <v>174</v>
      </c>
    </row>
    <row r="305" spans="2:51" s="13" customFormat="1" ht="12">
      <c r="B305" s="205"/>
      <c r="C305" s="206"/>
      <c r="D305" s="196" t="s">
        <v>181</v>
      </c>
      <c r="E305" s="207" t="s">
        <v>1</v>
      </c>
      <c r="F305" s="208" t="s">
        <v>377</v>
      </c>
      <c r="G305" s="206"/>
      <c r="H305" s="209">
        <v>97.944000000000003</v>
      </c>
      <c r="I305" s="210"/>
      <c r="J305" s="206"/>
      <c r="K305" s="206"/>
      <c r="L305" s="211"/>
      <c r="M305" s="212"/>
      <c r="N305" s="213"/>
      <c r="O305" s="213"/>
      <c r="P305" s="213"/>
      <c r="Q305" s="213"/>
      <c r="R305" s="213"/>
      <c r="S305" s="213"/>
      <c r="T305" s="214"/>
      <c r="AT305" s="215" t="s">
        <v>181</v>
      </c>
      <c r="AU305" s="215" t="s">
        <v>81</v>
      </c>
      <c r="AV305" s="13" t="s">
        <v>83</v>
      </c>
      <c r="AW305" s="13" t="s">
        <v>30</v>
      </c>
      <c r="AX305" s="13" t="s">
        <v>73</v>
      </c>
      <c r="AY305" s="215" t="s">
        <v>174</v>
      </c>
    </row>
    <row r="306" spans="2:51" s="12" customFormat="1" ht="12">
      <c r="B306" s="194"/>
      <c r="C306" s="195"/>
      <c r="D306" s="196" t="s">
        <v>181</v>
      </c>
      <c r="E306" s="197" t="s">
        <v>1</v>
      </c>
      <c r="F306" s="198" t="s">
        <v>378</v>
      </c>
      <c r="G306" s="195"/>
      <c r="H306" s="197" t="s">
        <v>1</v>
      </c>
      <c r="I306" s="199"/>
      <c r="J306" s="195"/>
      <c r="K306" s="195"/>
      <c r="L306" s="200"/>
      <c r="M306" s="201"/>
      <c r="N306" s="202"/>
      <c r="O306" s="202"/>
      <c r="P306" s="202"/>
      <c r="Q306" s="202"/>
      <c r="R306" s="202"/>
      <c r="S306" s="202"/>
      <c r="T306" s="203"/>
      <c r="AT306" s="204" t="s">
        <v>181</v>
      </c>
      <c r="AU306" s="204" t="s">
        <v>81</v>
      </c>
      <c r="AV306" s="12" t="s">
        <v>81</v>
      </c>
      <c r="AW306" s="12" t="s">
        <v>30</v>
      </c>
      <c r="AX306" s="12" t="s">
        <v>73</v>
      </c>
      <c r="AY306" s="204" t="s">
        <v>174</v>
      </c>
    </row>
    <row r="307" spans="2:51" s="13" customFormat="1" ht="12">
      <c r="B307" s="205"/>
      <c r="C307" s="206"/>
      <c r="D307" s="196" t="s">
        <v>181</v>
      </c>
      <c r="E307" s="207" t="s">
        <v>1</v>
      </c>
      <c r="F307" s="208" t="s">
        <v>379</v>
      </c>
      <c r="G307" s="206"/>
      <c r="H307" s="209">
        <v>-23.04</v>
      </c>
      <c r="I307" s="210"/>
      <c r="J307" s="206"/>
      <c r="K307" s="206"/>
      <c r="L307" s="211"/>
      <c r="M307" s="212"/>
      <c r="N307" s="213"/>
      <c r="O307" s="213"/>
      <c r="P307" s="213"/>
      <c r="Q307" s="213"/>
      <c r="R307" s="213"/>
      <c r="S307" s="213"/>
      <c r="T307" s="214"/>
      <c r="AT307" s="215" t="s">
        <v>181</v>
      </c>
      <c r="AU307" s="215" t="s">
        <v>81</v>
      </c>
      <c r="AV307" s="13" t="s">
        <v>83</v>
      </c>
      <c r="AW307" s="13" t="s">
        <v>30</v>
      </c>
      <c r="AX307" s="13" t="s">
        <v>73</v>
      </c>
      <c r="AY307" s="215" t="s">
        <v>174</v>
      </c>
    </row>
    <row r="308" spans="2:51" s="12" customFormat="1" ht="12">
      <c r="B308" s="194"/>
      <c r="C308" s="195"/>
      <c r="D308" s="196" t="s">
        <v>181</v>
      </c>
      <c r="E308" s="197" t="s">
        <v>1</v>
      </c>
      <c r="F308" s="198" t="s">
        <v>380</v>
      </c>
      <c r="G308" s="195"/>
      <c r="H308" s="197" t="s">
        <v>1</v>
      </c>
      <c r="I308" s="199"/>
      <c r="J308" s="195"/>
      <c r="K308" s="195"/>
      <c r="L308" s="200"/>
      <c r="M308" s="201"/>
      <c r="N308" s="202"/>
      <c r="O308" s="202"/>
      <c r="P308" s="202"/>
      <c r="Q308" s="202"/>
      <c r="R308" s="202"/>
      <c r="S308" s="202"/>
      <c r="T308" s="203"/>
      <c r="AT308" s="204" t="s">
        <v>181</v>
      </c>
      <c r="AU308" s="204" t="s">
        <v>81</v>
      </c>
      <c r="AV308" s="12" t="s">
        <v>81</v>
      </c>
      <c r="AW308" s="12" t="s">
        <v>30</v>
      </c>
      <c r="AX308" s="12" t="s">
        <v>73</v>
      </c>
      <c r="AY308" s="204" t="s">
        <v>174</v>
      </c>
    </row>
    <row r="309" spans="2:51" s="13" customFormat="1" ht="12">
      <c r="B309" s="205"/>
      <c r="C309" s="206"/>
      <c r="D309" s="196" t="s">
        <v>181</v>
      </c>
      <c r="E309" s="207" t="s">
        <v>1</v>
      </c>
      <c r="F309" s="208" t="s">
        <v>381</v>
      </c>
      <c r="G309" s="206"/>
      <c r="H309" s="209">
        <v>-3.294</v>
      </c>
      <c r="I309" s="210"/>
      <c r="J309" s="206"/>
      <c r="K309" s="206"/>
      <c r="L309" s="211"/>
      <c r="M309" s="212"/>
      <c r="N309" s="213"/>
      <c r="O309" s="213"/>
      <c r="P309" s="213"/>
      <c r="Q309" s="213"/>
      <c r="R309" s="213"/>
      <c r="S309" s="213"/>
      <c r="T309" s="214"/>
      <c r="AT309" s="215" t="s">
        <v>181</v>
      </c>
      <c r="AU309" s="215" t="s">
        <v>81</v>
      </c>
      <c r="AV309" s="13" t="s">
        <v>83</v>
      </c>
      <c r="AW309" s="13" t="s">
        <v>30</v>
      </c>
      <c r="AX309" s="13" t="s">
        <v>73</v>
      </c>
      <c r="AY309" s="215" t="s">
        <v>174</v>
      </c>
    </row>
    <row r="310" spans="2:51" s="13" customFormat="1" ht="12">
      <c r="B310" s="205"/>
      <c r="C310" s="206"/>
      <c r="D310" s="196" t="s">
        <v>181</v>
      </c>
      <c r="E310" s="207" t="s">
        <v>1</v>
      </c>
      <c r="F310" s="208" t="s">
        <v>382</v>
      </c>
      <c r="G310" s="206"/>
      <c r="H310" s="209">
        <v>-4.26</v>
      </c>
      <c r="I310" s="210"/>
      <c r="J310" s="206"/>
      <c r="K310" s="206"/>
      <c r="L310" s="211"/>
      <c r="M310" s="212"/>
      <c r="N310" s="213"/>
      <c r="O310" s="213"/>
      <c r="P310" s="213"/>
      <c r="Q310" s="213"/>
      <c r="R310" s="213"/>
      <c r="S310" s="213"/>
      <c r="T310" s="214"/>
      <c r="AT310" s="215" t="s">
        <v>181</v>
      </c>
      <c r="AU310" s="215" t="s">
        <v>81</v>
      </c>
      <c r="AV310" s="13" t="s">
        <v>83</v>
      </c>
      <c r="AW310" s="13" t="s">
        <v>30</v>
      </c>
      <c r="AX310" s="13" t="s">
        <v>73</v>
      </c>
      <c r="AY310" s="215" t="s">
        <v>174</v>
      </c>
    </row>
    <row r="311" spans="2:51" s="12" customFormat="1" ht="12">
      <c r="B311" s="194"/>
      <c r="C311" s="195"/>
      <c r="D311" s="196" t="s">
        <v>181</v>
      </c>
      <c r="E311" s="197" t="s">
        <v>1</v>
      </c>
      <c r="F311" s="198" t="s">
        <v>383</v>
      </c>
      <c r="G311" s="195"/>
      <c r="H311" s="197" t="s">
        <v>1</v>
      </c>
      <c r="I311" s="199"/>
      <c r="J311" s="195"/>
      <c r="K311" s="195"/>
      <c r="L311" s="200"/>
      <c r="M311" s="201"/>
      <c r="N311" s="202"/>
      <c r="O311" s="202"/>
      <c r="P311" s="202"/>
      <c r="Q311" s="202"/>
      <c r="R311" s="202"/>
      <c r="S311" s="202"/>
      <c r="T311" s="203"/>
      <c r="AT311" s="204" t="s">
        <v>181</v>
      </c>
      <c r="AU311" s="204" t="s">
        <v>81</v>
      </c>
      <c r="AV311" s="12" t="s">
        <v>81</v>
      </c>
      <c r="AW311" s="12" t="s">
        <v>30</v>
      </c>
      <c r="AX311" s="12" t="s">
        <v>73</v>
      </c>
      <c r="AY311" s="204" t="s">
        <v>174</v>
      </c>
    </row>
    <row r="312" spans="2:51" s="13" customFormat="1" ht="12">
      <c r="B312" s="205"/>
      <c r="C312" s="206"/>
      <c r="D312" s="196" t="s">
        <v>181</v>
      </c>
      <c r="E312" s="207" t="s">
        <v>1</v>
      </c>
      <c r="F312" s="208" t="s">
        <v>384</v>
      </c>
      <c r="G312" s="206"/>
      <c r="H312" s="209">
        <v>-6.6239999999999997</v>
      </c>
      <c r="I312" s="210"/>
      <c r="J312" s="206"/>
      <c r="K312" s="206"/>
      <c r="L312" s="211"/>
      <c r="M312" s="212"/>
      <c r="N312" s="213"/>
      <c r="O312" s="213"/>
      <c r="P312" s="213"/>
      <c r="Q312" s="213"/>
      <c r="R312" s="213"/>
      <c r="S312" s="213"/>
      <c r="T312" s="214"/>
      <c r="AT312" s="215" t="s">
        <v>181</v>
      </c>
      <c r="AU312" s="215" t="s">
        <v>81</v>
      </c>
      <c r="AV312" s="13" t="s">
        <v>83</v>
      </c>
      <c r="AW312" s="13" t="s">
        <v>30</v>
      </c>
      <c r="AX312" s="13" t="s">
        <v>73</v>
      </c>
      <c r="AY312" s="215" t="s">
        <v>174</v>
      </c>
    </row>
    <row r="313" spans="2:51" s="13" customFormat="1" ht="12">
      <c r="B313" s="205"/>
      <c r="C313" s="206"/>
      <c r="D313" s="196" t="s">
        <v>181</v>
      </c>
      <c r="E313" s="207" t="s">
        <v>1</v>
      </c>
      <c r="F313" s="208" t="s">
        <v>385</v>
      </c>
      <c r="G313" s="206"/>
      <c r="H313" s="209">
        <v>-3.2519999999999998</v>
      </c>
      <c r="I313" s="210"/>
      <c r="J313" s="206"/>
      <c r="K313" s="206"/>
      <c r="L313" s="211"/>
      <c r="M313" s="212"/>
      <c r="N313" s="213"/>
      <c r="O313" s="213"/>
      <c r="P313" s="213"/>
      <c r="Q313" s="213"/>
      <c r="R313" s="213"/>
      <c r="S313" s="213"/>
      <c r="T313" s="214"/>
      <c r="AT313" s="215" t="s">
        <v>181</v>
      </c>
      <c r="AU313" s="215" t="s">
        <v>81</v>
      </c>
      <c r="AV313" s="13" t="s">
        <v>83</v>
      </c>
      <c r="AW313" s="13" t="s">
        <v>30</v>
      </c>
      <c r="AX313" s="13" t="s">
        <v>73</v>
      </c>
      <c r="AY313" s="215" t="s">
        <v>174</v>
      </c>
    </row>
    <row r="314" spans="2:51" s="13" customFormat="1" ht="12">
      <c r="B314" s="205"/>
      <c r="C314" s="206"/>
      <c r="D314" s="196" t="s">
        <v>181</v>
      </c>
      <c r="E314" s="207" t="s">
        <v>1</v>
      </c>
      <c r="F314" s="208" t="s">
        <v>386</v>
      </c>
      <c r="G314" s="206"/>
      <c r="H314" s="209">
        <v>-6.5759999999999996</v>
      </c>
      <c r="I314" s="210"/>
      <c r="J314" s="206"/>
      <c r="K314" s="206"/>
      <c r="L314" s="211"/>
      <c r="M314" s="212"/>
      <c r="N314" s="213"/>
      <c r="O314" s="213"/>
      <c r="P314" s="213"/>
      <c r="Q314" s="213"/>
      <c r="R314" s="213"/>
      <c r="S314" s="213"/>
      <c r="T314" s="214"/>
      <c r="AT314" s="215" t="s">
        <v>181</v>
      </c>
      <c r="AU314" s="215" t="s">
        <v>81</v>
      </c>
      <c r="AV314" s="13" t="s">
        <v>83</v>
      </c>
      <c r="AW314" s="13" t="s">
        <v>30</v>
      </c>
      <c r="AX314" s="13" t="s">
        <v>73</v>
      </c>
      <c r="AY314" s="215" t="s">
        <v>174</v>
      </c>
    </row>
    <row r="315" spans="2:51" s="12" customFormat="1" ht="12">
      <c r="B315" s="194"/>
      <c r="C315" s="195"/>
      <c r="D315" s="196" t="s">
        <v>181</v>
      </c>
      <c r="E315" s="197" t="s">
        <v>1</v>
      </c>
      <c r="F315" s="198" t="s">
        <v>387</v>
      </c>
      <c r="G315" s="195"/>
      <c r="H315" s="197" t="s">
        <v>1</v>
      </c>
      <c r="I315" s="199"/>
      <c r="J315" s="195"/>
      <c r="K315" s="195"/>
      <c r="L315" s="200"/>
      <c r="M315" s="201"/>
      <c r="N315" s="202"/>
      <c r="O315" s="202"/>
      <c r="P315" s="202"/>
      <c r="Q315" s="202"/>
      <c r="R315" s="202"/>
      <c r="S315" s="202"/>
      <c r="T315" s="203"/>
      <c r="AT315" s="204" t="s">
        <v>181</v>
      </c>
      <c r="AU315" s="204" t="s">
        <v>81</v>
      </c>
      <c r="AV315" s="12" t="s">
        <v>81</v>
      </c>
      <c r="AW315" s="12" t="s">
        <v>30</v>
      </c>
      <c r="AX315" s="12" t="s">
        <v>73</v>
      </c>
      <c r="AY315" s="204" t="s">
        <v>174</v>
      </c>
    </row>
    <row r="316" spans="2:51" s="13" customFormat="1" ht="12">
      <c r="B316" s="205"/>
      <c r="C316" s="206"/>
      <c r="D316" s="196" t="s">
        <v>181</v>
      </c>
      <c r="E316" s="207" t="s">
        <v>1</v>
      </c>
      <c r="F316" s="208" t="s">
        <v>388</v>
      </c>
      <c r="G316" s="206"/>
      <c r="H316" s="209">
        <v>-1.335</v>
      </c>
      <c r="I316" s="210"/>
      <c r="J316" s="206"/>
      <c r="K316" s="206"/>
      <c r="L316" s="211"/>
      <c r="M316" s="212"/>
      <c r="N316" s="213"/>
      <c r="O316" s="213"/>
      <c r="P316" s="213"/>
      <c r="Q316" s="213"/>
      <c r="R316" s="213"/>
      <c r="S316" s="213"/>
      <c r="T316" s="214"/>
      <c r="AT316" s="215" t="s">
        <v>181</v>
      </c>
      <c r="AU316" s="215" t="s">
        <v>81</v>
      </c>
      <c r="AV316" s="13" t="s">
        <v>83</v>
      </c>
      <c r="AW316" s="13" t="s">
        <v>30</v>
      </c>
      <c r="AX316" s="13" t="s">
        <v>73</v>
      </c>
      <c r="AY316" s="215" t="s">
        <v>174</v>
      </c>
    </row>
    <row r="317" spans="2:51" s="13" customFormat="1" ht="12">
      <c r="B317" s="205"/>
      <c r="C317" s="206"/>
      <c r="D317" s="196" t="s">
        <v>181</v>
      </c>
      <c r="E317" s="207" t="s">
        <v>1</v>
      </c>
      <c r="F317" s="208" t="s">
        <v>389</v>
      </c>
      <c r="G317" s="206"/>
      <c r="H317" s="209">
        <v>-1.35</v>
      </c>
      <c r="I317" s="210"/>
      <c r="J317" s="206"/>
      <c r="K317" s="206"/>
      <c r="L317" s="211"/>
      <c r="M317" s="212"/>
      <c r="N317" s="213"/>
      <c r="O317" s="213"/>
      <c r="P317" s="213"/>
      <c r="Q317" s="213"/>
      <c r="R317" s="213"/>
      <c r="S317" s="213"/>
      <c r="T317" s="214"/>
      <c r="AT317" s="215" t="s">
        <v>181</v>
      </c>
      <c r="AU317" s="215" t="s">
        <v>81</v>
      </c>
      <c r="AV317" s="13" t="s">
        <v>83</v>
      </c>
      <c r="AW317" s="13" t="s">
        <v>30</v>
      </c>
      <c r="AX317" s="13" t="s">
        <v>73</v>
      </c>
      <c r="AY317" s="215" t="s">
        <v>174</v>
      </c>
    </row>
    <row r="318" spans="2:51" s="13" customFormat="1" ht="12">
      <c r="B318" s="205"/>
      <c r="C318" s="206"/>
      <c r="D318" s="196" t="s">
        <v>181</v>
      </c>
      <c r="E318" s="207" t="s">
        <v>1</v>
      </c>
      <c r="F318" s="208" t="s">
        <v>253</v>
      </c>
      <c r="G318" s="206"/>
      <c r="H318" s="209">
        <v>-1.5760000000000001</v>
      </c>
      <c r="I318" s="210"/>
      <c r="J318" s="206"/>
      <c r="K318" s="206"/>
      <c r="L318" s="211"/>
      <c r="M318" s="212"/>
      <c r="N318" s="213"/>
      <c r="O318" s="213"/>
      <c r="P318" s="213"/>
      <c r="Q318" s="213"/>
      <c r="R318" s="213"/>
      <c r="S318" s="213"/>
      <c r="T318" s="214"/>
      <c r="AT318" s="215" t="s">
        <v>181</v>
      </c>
      <c r="AU318" s="215" t="s">
        <v>81</v>
      </c>
      <c r="AV318" s="13" t="s">
        <v>83</v>
      </c>
      <c r="AW318" s="13" t="s">
        <v>30</v>
      </c>
      <c r="AX318" s="13" t="s">
        <v>73</v>
      </c>
      <c r="AY318" s="215" t="s">
        <v>174</v>
      </c>
    </row>
    <row r="319" spans="2:51" s="12" customFormat="1" ht="12">
      <c r="B319" s="194"/>
      <c r="C319" s="195"/>
      <c r="D319" s="196" t="s">
        <v>181</v>
      </c>
      <c r="E319" s="197" t="s">
        <v>1</v>
      </c>
      <c r="F319" s="198" t="s">
        <v>390</v>
      </c>
      <c r="G319" s="195"/>
      <c r="H319" s="197" t="s">
        <v>1</v>
      </c>
      <c r="I319" s="199"/>
      <c r="J319" s="195"/>
      <c r="K319" s="195"/>
      <c r="L319" s="200"/>
      <c r="M319" s="201"/>
      <c r="N319" s="202"/>
      <c r="O319" s="202"/>
      <c r="P319" s="202"/>
      <c r="Q319" s="202"/>
      <c r="R319" s="202"/>
      <c r="S319" s="202"/>
      <c r="T319" s="203"/>
      <c r="AT319" s="204" t="s">
        <v>181</v>
      </c>
      <c r="AU319" s="204" t="s">
        <v>81</v>
      </c>
      <c r="AV319" s="12" t="s">
        <v>81</v>
      </c>
      <c r="AW319" s="12" t="s">
        <v>30</v>
      </c>
      <c r="AX319" s="12" t="s">
        <v>73</v>
      </c>
      <c r="AY319" s="204" t="s">
        <v>174</v>
      </c>
    </row>
    <row r="320" spans="2:51" s="13" customFormat="1" ht="12">
      <c r="B320" s="205"/>
      <c r="C320" s="206"/>
      <c r="D320" s="196" t="s">
        <v>181</v>
      </c>
      <c r="E320" s="207" t="s">
        <v>1</v>
      </c>
      <c r="F320" s="208" t="s">
        <v>391</v>
      </c>
      <c r="G320" s="206"/>
      <c r="H320" s="209">
        <v>25.8</v>
      </c>
      <c r="I320" s="210"/>
      <c r="J320" s="206"/>
      <c r="K320" s="206"/>
      <c r="L320" s="211"/>
      <c r="M320" s="212"/>
      <c r="N320" s="213"/>
      <c r="O320" s="213"/>
      <c r="P320" s="213"/>
      <c r="Q320" s="213"/>
      <c r="R320" s="213"/>
      <c r="S320" s="213"/>
      <c r="T320" s="214"/>
      <c r="AT320" s="215" t="s">
        <v>181</v>
      </c>
      <c r="AU320" s="215" t="s">
        <v>81</v>
      </c>
      <c r="AV320" s="13" t="s">
        <v>83</v>
      </c>
      <c r="AW320" s="13" t="s">
        <v>30</v>
      </c>
      <c r="AX320" s="13" t="s">
        <v>73</v>
      </c>
      <c r="AY320" s="215" t="s">
        <v>174</v>
      </c>
    </row>
    <row r="321" spans="2:51" s="13" customFormat="1" ht="12">
      <c r="B321" s="205"/>
      <c r="C321" s="206"/>
      <c r="D321" s="196" t="s">
        <v>181</v>
      </c>
      <c r="E321" s="207" t="s">
        <v>1</v>
      </c>
      <c r="F321" s="208" t="s">
        <v>392</v>
      </c>
      <c r="G321" s="206"/>
      <c r="H321" s="209">
        <v>40.24</v>
      </c>
      <c r="I321" s="210"/>
      <c r="J321" s="206"/>
      <c r="K321" s="206"/>
      <c r="L321" s="211"/>
      <c r="M321" s="212"/>
      <c r="N321" s="213"/>
      <c r="O321" s="213"/>
      <c r="P321" s="213"/>
      <c r="Q321" s="213"/>
      <c r="R321" s="213"/>
      <c r="S321" s="213"/>
      <c r="T321" s="214"/>
      <c r="AT321" s="215" t="s">
        <v>181</v>
      </c>
      <c r="AU321" s="215" t="s">
        <v>81</v>
      </c>
      <c r="AV321" s="13" t="s">
        <v>83</v>
      </c>
      <c r="AW321" s="13" t="s">
        <v>30</v>
      </c>
      <c r="AX321" s="13" t="s">
        <v>73</v>
      </c>
      <c r="AY321" s="215" t="s">
        <v>174</v>
      </c>
    </row>
    <row r="322" spans="2:51" s="13" customFormat="1" ht="12">
      <c r="B322" s="205"/>
      <c r="C322" s="206"/>
      <c r="D322" s="196" t="s">
        <v>181</v>
      </c>
      <c r="E322" s="207" t="s">
        <v>1</v>
      </c>
      <c r="F322" s="208" t="s">
        <v>393</v>
      </c>
      <c r="G322" s="206"/>
      <c r="H322" s="209">
        <v>35.92</v>
      </c>
      <c r="I322" s="210"/>
      <c r="J322" s="206"/>
      <c r="K322" s="206"/>
      <c r="L322" s="211"/>
      <c r="M322" s="212"/>
      <c r="N322" s="213"/>
      <c r="O322" s="213"/>
      <c r="P322" s="213"/>
      <c r="Q322" s="213"/>
      <c r="R322" s="213"/>
      <c r="S322" s="213"/>
      <c r="T322" s="214"/>
      <c r="AT322" s="215" t="s">
        <v>181</v>
      </c>
      <c r="AU322" s="215" t="s">
        <v>81</v>
      </c>
      <c r="AV322" s="13" t="s">
        <v>83</v>
      </c>
      <c r="AW322" s="13" t="s">
        <v>30</v>
      </c>
      <c r="AX322" s="13" t="s">
        <v>73</v>
      </c>
      <c r="AY322" s="215" t="s">
        <v>174</v>
      </c>
    </row>
    <row r="323" spans="2:51" s="13" customFormat="1" ht="12">
      <c r="B323" s="205"/>
      <c r="C323" s="206"/>
      <c r="D323" s="196" t="s">
        <v>181</v>
      </c>
      <c r="E323" s="207" t="s">
        <v>1</v>
      </c>
      <c r="F323" s="208" t="s">
        <v>394</v>
      </c>
      <c r="G323" s="206"/>
      <c r="H323" s="209">
        <v>40.81</v>
      </c>
      <c r="I323" s="210"/>
      <c r="J323" s="206"/>
      <c r="K323" s="206"/>
      <c r="L323" s="211"/>
      <c r="M323" s="212"/>
      <c r="N323" s="213"/>
      <c r="O323" s="213"/>
      <c r="P323" s="213"/>
      <c r="Q323" s="213"/>
      <c r="R323" s="213"/>
      <c r="S323" s="213"/>
      <c r="T323" s="214"/>
      <c r="AT323" s="215" t="s">
        <v>181</v>
      </c>
      <c r="AU323" s="215" t="s">
        <v>81</v>
      </c>
      <c r="AV323" s="13" t="s">
        <v>83</v>
      </c>
      <c r="AW323" s="13" t="s">
        <v>30</v>
      </c>
      <c r="AX323" s="13" t="s">
        <v>73</v>
      </c>
      <c r="AY323" s="215" t="s">
        <v>174</v>
      </c>
    </row>
    <row r="324" spans="2:51" s="12" customFormat="1" ht="12">
      <c r="B324" s="194"/>
      <c r="C324" s="195"/>
      <c r="D324" s="196" t="s">
        <v>181</v>
      </c>
      <c r="E324" s="197" t="s">
        <v>1</v>
      </c>
      <c r="F324" s="198" t="s">
        <v>395</v>
      </c>
      <c r="G324" s="195"/>
      <c r="H324" s="197" t="s">
        <v>1</v>
      </c>
      <c r="I324" s="199"/>
      <c r="J324" s="195"/>
      <c r="K324" s="195"/>
      <c r="L324" s="200"/>
      <c r="M324" s="201"/>
      <c r="N324" s="202"/>
      <c r="O324" s="202"/>
      <c r="P324" s="202"/>
      <c r="Q324" s="202"/>
      <c r="R324" s="202"/>
      <c r="S324" s="202"/>
      <c r="T324" s="203"/>
      <c r="AT324" s="204" t="s">
        <v>181</v>
      </c>
      <c r="AU324" s="204" t="s">
        <v>81</v>
      </c>
      <c r="AV324" s="12" t="s">
        <v>81</v>
      </c>
      <c r="AW324" s="12" t="s">
        <v>30</v>
      </c>
      <c r="AX324" s="12" t="s">
        <v>73</v>
      </c>
      <c r="AY324" s="204" t="s">
        <v>174</v>
      </c>
    </row>
    <row r="325" spans="2:51" s="13" customFormat="1" ht="12">
      <c r="B325" s="205"/>
      <c r="C325" s="206"/>
      <c r="D325" s="196" t="s">
        <v>181</v>
      </c>
      <c r="E325" s="207" t="s">
        <v>1</v>
      </c>
      <c r="F325" s="208" t="s">
        <v>396</v>
      </c>
      <c r="G325" s="206"/>
      <c r="H325" s="209">
        <v>-3.26</v>
      </c>
      <c r="I325" s="210"/>
      <c r="J325" s="206"/>
      <c r="K325" s="206"/>
      <c r="L325" s="211"/>
      <c r="M325" s="212"/>
      <c r="N325" s="213"/>
      <c r="O325" s="213"/>
      <c r="P325" s="213"/>
      <c r="Q325" s="213"/>
      <c r="R325" s="213"/>
      <c r="S325" s="213"/>
      <c r="T325" s="214"/>
      <c r="AT325" s="215" t="s">
        <v>181</v>
      </c>
      <c r="AU325" s="215" t="s">
        <v>81</v>
      </c>
      <c r="AV325" s="13" t="s">
        <v>83</v>
      </c>
      <c r="AW325" s="13" t="s">
        <v>30</v>
      </c>
      <c r="AX325" s="13" t="s">
        <v>73</v>
      </c>
      <c r="AY325" s="215" t="s">
        <v>174</v>
      </c>
    </row>
    <row r="326" spans="2:51" s="12" customFormat="1" ht="12">
      <c r="B326" s="194"/>
      <c r="C326" s="195"/>
      <c r="D326" s="196" t="s">
        <v>181</v>
      </c>
      <c r="E326" s="197" t="s">
        <v>1</v>
      </c>
      <c r="F326" s="198" t="s">
        <v>397</v>
      </c>
      <c r="G326" s="195"/>
      <c r="H326" s="197" t="s">
        <v>1</v>
      </c>
      <c r="I326" s="199"/>
      <c r="J326" s="195"/>
      <c r="K326" s="195"/>
      <c r="L326" s="200"/>
      <c r="M326" s="201"/>
      <c r="N326" s="202"/>
      <c r="O326" s="202"/>
      <c r="P326" s="202"/>
      <c r="Q326" s="202"/>
      <c r="R326" s="202"/>
      <c r="S326" s="202"/>
      <c r="T326" s="203"/>
      <c r="AT326" s="204" t="s">
        <v>181</v>
      </c>
      <c r="AU326" s="204" t="s">
        <v>81</v>
      </c>
      <c r="AV326" s="12" t="s">
        <v>81</v>
      </c>
      <c r="AW326" s="12" t="s">
        <v>30</v>
      </c>
      <c r="AX326" s="12" t="s">
        <v>73</v>
      </c>
      <c r="AY326" s="204" t="s">
        <v>174</v>
      </c>
    </row>
    <row r="327" spans="2:51" s="13" customFormat="1" ht="12">
      <c r="B327" s="205"/>
      <c r="C327" s="206"/>
      <c r="D327" s="196" t="s">
        <v>181</v>
      </c>
      <c r="E327" s="207" t="s">
        <v>1</v>
      </c>
      <c r="F327" s="208" t="s">
        <v>398</v>
      </c>
      <c r="G327" s="206"/>
      <c r="H327" s="209">
        <v>18.332999999999998</v>
      </c>
      <c r="I327" s="210"/>
      <c r="J327" s="206"/>
      <c r="K327" s="206"/>
      <c r="L327" s="211"/>
      <c r="M327" s="212"/>
      <c r="N327" s="213"/>
      <c r="O327" s="213"/>
      <c r="P327" s="213"/>
      <c r="Q327" s="213"/>
      <c r="R327" s="213"/>
      <c r="S327" s="213"/>
      <c r="T327" s="214"/>
      <c r="AT327" s="215" t="s">
        <v>181</v>
      </c>
      <c r="AU327" s="215" t="s">
        <v>81</v>
      </c>
      <c r="AV327" s="13" t="s">
        <v>83</v>
      </c>
      <c r="AW327" s="13" t="s">
        <v>30</v>
      </c>
      <c r="AX327" s="13" t="s">
        <v>73</v>
      </c>
      <c r="AY327" s="215" t="s">
        <v>174</v>
      </c>
    </row>
    <row r="328" spans="2:51" s="12" customFormat="1" ht="12">
      <c r="B328" s="194"/>
      <c r="C328" s="195"/>
      <c r="D328" s="196" t="s">
        <v>181</v>
      </c>
      <c r="E328" s="197" t="s">
        <v>1</v>
      </c>
      <c r="F328" s="198" t="s">
        <v>399</v>
      </c>
      <c r="G328" s="195"/>
      <c r="H328" s="197" t="s">
        <v>1</v>
      </c>
      <c r="I328" s="199"/>
      <c r="J328" s="195"/>
      <c r="K328" s="195"/>
      <c r="L328" s="200"/>
      <c r="M328" s="201"/>
      <c r="N328" s="202"/>
      <c r="O328" s="202"/>
      <c r="P328" s="202"/>
      <c r="Q328" s="202"/>
      <c r="R328" s="202"/>
      <c r="S328" s="202"/>
      <c r="T328" s="203"/>
      <c r="AT328" s="204" t="s">
        <v>181</v>
      </c>
      <c r="AU328" s="204" t="s">
        <v>81</v>
      </c>
      <c r="AV328" s="12" t="s">
        <v>81</v>
      </c>
      <c r="AW328" s="12" t="s">
        <v>30</v>
      </c>
      <c r="AX328" s="12" t="s">
        <v>73</v>
      </c>
      <c r="AY328" s="204" t="s">
        <v>174</v>
      </c>
    </row>
    <row r="329" spans="2:51" s="13" customFormat="1" ht="12">
      <c r="B329" s="205"/>
      <c r="C329" s="206"/>
      <c r="D329" s="196" t="s">
        <v>181</v>
      </c>
      <c r="E329" s="207" t="s">
        <v>1</v>
      </c>
      <c r="F329" s="208" t="s">
        <v>400</v>
      </c>
      <c r="G329" s="206"/>
      <c r="H329" s="209">
        <v>-6.81</v>
      </c>
      <c r="I329" s="210"/>
      <c r="J329" s="206"/>
      <c r="K329" s="206"/>
      <c r="L329" s="211"/>
      <c r="M329" s="212"/>
      <c r="N329" s="213"/>
      <c r="O329" s="213"/>
      <c r="P329" s="213"/>
      <c r="Q329" s="213"/>
      <c r="R329" s="213"/>
      <c r="S329" s="213"/>
      <c r="T329" s="214"/>
      <c r="AT329" s="215" t="s">
        <v>181</v>
      </c>
      <c r="AU329" s="215" t="s">
        <v>81</v>
      </c>
      <c r="AV329" s="13" t="s">
        <v>83</v>
      </c>
      <c r="AW329" s="13" t="s">
        <v>30</v>
      </c>
      <c r="AX329" s="13" t="s">
        <v>73</v>
      </c>
      <c r="AY329" s="215" t="s">
        <v>174</v>
      </c>
    </row>
    <row r="330" spans="2:51" s="12" customFormat="1" ht="12">
      <c r="B330" s="194"/>
      <c r="C330" s="195"/>
      <c r="D330" s="196" t="s">
        <v>181</v>
      </c>
      <c r="E330" s="197" t="s">
        <v>1</v>
      </c>
      <c r="F330" s="198" t="s">
        <v>401</v>
      </c>
      <c r="G330" s="195"/>
      <c r="H330" s="197" t="s">
        <v>1</v>
      </c>
      <c r="I330" s="199"/>
      <c r="J330" s="195"/>
      <c r="K330" s="195"/>
      <c r="L330" s="200"/>
      <c r="M330" s="201"/>
      <c r="N330" s="202"/>
      <c r="O330" s="202"/>
      <c r="P330" s="202"/>
      <c r="Q330" s="202"/>
      <c r="R330" s="202"/>
      <c r="S330" s="202"/>
      <c r="T330" s="203"/>
      <c r="AT330" s="204" t="s">
        <v>181</v>
      </c>
      <c r="AU330" s="204" t="s">
        <v>81</v>
      </c>
      <c r="AV330" s="12" t="s">
        <v>81</v>
      </c>
      <c r="AW330" s="12" t="s">
        <v>30</v>
      </c>
      <c r="AX330" s="12" t="s">
        <v>73</v>
      </c>
      <c r="AY330" s="204" t="s">
        <v>174</v>
      </c>
    </row>
    <row r="331" spans="2:51" s="13" customFormat="1" ht="12">
      <c r="B331" s="205"/>
      <c r="C331" s="206"/>
      <c r="D331" s="196" t="s">
        <v>181</v>
      </c>
      <c r="E331" s="207" t="s">
        <v>1</v>
      </c>
      <c r="F331" s="208" t="s">
        <v>402</v>
      </c>
      <c r="G331" s="206"/>
      <c r="H331" s="209">
        <v>-3.1040000000000001</v>
      </c>
      <c r="I331" s="210"/>
      <c r="J331" s="206"/>
      <c r="K331" s="206"/>
      <c r="L331" s="211"/>
      <c r="M331" s="212"/>
      <c r="N331" s="213"/>
      <c r="O331" s="213"/>
      <c r="P331" s="213"/>
      <c r="Q331" s="213"/>
      <c r="R331" s="213"/>
      <c r="S331" s="213"/>
      <c r="T331" s="214"/>
      <c r="AT331" s="215" t="s">
        <v>181</v>
      </c>
      <c r="AU331" s="215" t="s">
        <v>81</v>
      </c>
      <c r="AV331" s="13" t="s">
        <v>83</v>
      </c>
      <c r="AW331" s="13" t="s">
        <v>30</v>
      </c>
      <c r="AX331" s="13" t="s">
        <v>73</v>
      </c>
      <c r="AY331" s="215" t="s">
        <v>174</v>
      </c>
    </row>
    <row r="332" spans="2:51" s="13" customFormat="1" ht="12">
      <c r="B332" s="205"/>
      <c r="C332" s="206"/>
      <c r="D332" s="196" t="s">
        <v>181</v>
      </c>
      <c r="E332" s="207" t="s">
        <v>1</v>
      </c>
      <c r="F332" s="208" t="s">
        <v>403</v>
      </c>
      <c r="G332" s="206"/>
      <c r="H332" s="209">
        <v>-3.04</v>
      </c>
      <c r="I332" s="210"/>
      <c r="J332" s="206"/>
      <c r="K332" s="206"/>
      <c r="L332" s="211"/>
      <c r="M332" s="212"/>
      <c r="N332" s="213"/>
      <c r="O332" s="213"/>
      <c r="P332" s="213"/>
      <c r="Q332" s="213"/>
      <c r="R332" s="213"/>
      <c r="S332" s="213"/>
      <c r="T332" s="214"/>
      <c r="AT332" s="215" t="s">
        <v>181</v>
      </c>
      <c r="AU332" s="215" t="s">
        <v>81</v>
      </c>
      <c r="AV332" s="13" t="s">
        <v>83</v>
      </c>
      <c r="AW332" s="13" t="s">
        <v>30</v>
      </c>
      <c r="AX332" s="13" t="s">
        <v>73</v>
      </c>
      <c r="AY332" s="215" t="s">
        <v>174</v>
      </c>
    </row>
    <row r="333" spans="2:51" s="12" customFormat="1" ht="12">
      <c r="B333" s="194"/>
      <c r="C333" s="195"/>
      <c r="D333" s="196" t="s">
        <v>181</v>
      </c>
      <c r="E333" s="197" t="s">
        <v>1</v>
      </c>
      <c r="F333" s="198" t="s">
        <v>404</v>
      </c>
      <c r="G333" s="195"/>
      <c r="H333" s="197" t="s">
        <v>1</v>
      </c>
      <c r="I333" s="199"/>
      <c r="J333" s="195"/>
      <c r="K333" s="195"/>
      <c r="L333" s="200"/>
      <c r="M333" s="201"/>
      <c r="N333" s="202"/>
      <c r="O333" s="202"/>
      <c r="P333" s="202"/>
      <c r="Q333" s="202"/>
      <c r="R333" s="202"/>
      <c r="S333" s="202"/>
      <c r="T333" s="203"/>
      <c r="AT333" s="204" t="s">
        <v>181</v>
      </c>
      <c r="AU333" s="204" t="s">
        <v>81</v>
      </c>
      <c r="AV333" s="12" t="s">
        <v>81</v>
      </c>
      <c r="AW333" s="12" t="s">
        <v>30</v>
      </c>
      <c r="AX333" s="12" t="s">
        <v>73</v>
      </c>
      <c r="AY333" s="204" t="s">
        <v>174</v>
      </c>
    </row>
    <row r="334" spans="2:51" s="13" customFormat="1" ht="12">
      <c r="B334" s="205"/>
      <c r="C334" s="206"/>
      <c r="D334" s="196" t="s">
        <v>181</v>
      </c>
      <c r="E334" s="207" t="s">
        <v>1</v>
      </c>
      <c r="F334" s="208" t="s">
        <v>405</v>
      </c>
      <c r="G334" s="206"/>
      <c r="H334" s="209">
        <v>-3.56</v>
      </c>
      <c r="I334" s="210"/>
      <c r="J334" s="206"/>
      <c r="K334" s="206"/>
      <c r="L334" s="211"/>
      <c r="M334" s="212"/>
      <c r="N334" s="213"/>
      <c r="O334" s="213"/>
      <c r="P334" s="213"/>
      <c r="Q334" s="213"/>
      <c r="R334" s="213"/>
      <c r="S334" s="213"/>
      <c r="T334" s="214"/>
      <c r="AT334" s="215" t="s">
        <v>181</v>
      </c>
      <c r="AU334" s="215" t="s">
        <v>81</v>
      </c>
      <c r="AV334" s="13" t="s">
        <v>83</v>
      </c>
      <c r="AW334" s="13" t="s">
        <v>30</v>
      </c>
      <c r="AX334" s="13" t="s">
        <v>73</v>
      </c>
      <c r="AY334" s="215" t="s">
        <v>174</v>
      </c>
    </row>
    <row r="335" spans="2:51" s="13" customFormat="1" ht="12">
      <c r="B335" s="205"/>
      <c r="C335" s="206"/>
      <c r="D335" s="196" t="s">
        <v>181</v>
      </c>
      <c r="E335" s="207" t="s">
        <v>1</v>
      </c>
      <c r="F335" s="208" t="s">
        <v>406</v>
      </c>
      <c r="G335" s="206"/>
      <c r="H335" s="209">
        <v>-1.748</v>
      </c>
      <c r="I335" s="210"/>
      <c r="J335" s="206"/>
      <c r="K335" s="206"/>
      <c r="L335" s="211"/>
      <c r="M335" s="212"/>
      <c r="N335" s="213"/>
      <c r="O335" s="213"/>
      <c r="P335" s="213"/>
      <c r="Q335" s="213"/>
      <c r="R335" s="213"/>
      <c r="S335" s="213"/>
      <c r="T335" s="214"/>
      <c r="AT335" s="215" t="s">
        <v>181</v>
      </c>
      <c r="AU335" s="215" t="s">
        <v>81</v>
      </c>
      <c r="AV335" s="13" t="s">
        <v>83</v>
      </c>
      <c r="AW335" s="13" t="s">
        <v>30</v>
      </c>
      <c r="AX335" s="13" t="s">
        <v>73</v>
      </c>
      <c r="AY335" s="215" t="s">
        <v>174</v>
      </c>
    </row>
    <row r="336" spans="2:51" s="13" customFormat="1" ht="12">
      <c r="B336" s="205"/>
      <c r="C336" s="206"/>
      <c r="D336" s="196" t="s">
        <v>181</v>
      </c>
      <c r="E336" s="207" t="s">
        <v>1</v>
      </c>
      <c r="F336" s="208" t="s">
        <v>407</v>
      </c>
      <c r="G336" s="206"/>
      <c r="H336" s="209">
        <v>-3.5350000000000001</v>
      </c>
      <c r="I336" s="210"/>
      <c r="J336" s="206"/>
      <c r="K336" s="206"/>
      <c r="L336" s="211"/>
      <c r="M336" s="212"/>
      <c r="N336" s="213"/>
      <c r="O336" s="213"/>
      <c r="P336" s="213"/>
      <c r="Q336" s="213"/>
      <c r="R336" s="213"/>
      <c r="S336" s="213"/>
      <c r="T336" s="214"/>
      <c r="AT336" s="215" t="s">
        <v>181</v>
      </c>
      <c r="AU336" s="215" t="s">
        <v>81</v>
      </c>
      <c r="AV336" s="13" t="s">
        <v>83</v>
      </c>
      <c r="AW336" s="13" t="s">
        <v>30</v>
      </c>
      <c r="AX336" s="13" t="s">
        <v>73</v>
      </c>
      <c r="AY336" s="215" t="s">
        <v>174</v>
      </c>
    </row>
    <row r="337" spans="1:65" s="13" customFormat="1" ht="12">
      <c r="B337" s="205"/>
      <c r="C337" s="206"/>
      <c r="D337" s="196" t="s">
        <v>181</v>
      </c>
      <c r="E337" s="207" t="s">
        <v>1</v>
      </c>
      <c r="F337" s="208" t="s">
        <v>408</v>
      </c>
      <c r="G337" s="206"/>
      <c r="H337" s="209">
        <v>-1.5569999999999999</v>
      </c>
      <c r="I337" s="210"/>
      <c r="J337" s="206"/>
      <c r="K337" s="206"/>
      <c r="L337" s="211"/>
      <c r="M337" s="212"/>
      <c r="N337" s="213"/>
      <c r="O337" s="213"/>
      <c r="P337" s="213"/>
      <c r="Q337" s="213"/>
      <c r="R337" s="213"/>
      <c r="S337" s="213"/>
      <c r="T337" s="214"/>
      <c r="AT337" s="215" t="s">
        <v>181</v>
      </c>
      <c r="AU337" s="215" t="s">
        <v>81</v>
      </c>
      <c r="AV337" s="13" t="s">
        <v>83</v>
      </c>
      <c r="AW337" s="13" t="s">
        <v>30</v>
      </c>
      <c r="AX337" s="13" t="s">
        <v>73</v>
      </c>
      <c r="AY337" s="215" t="s">
        <v>174</v>
      </c>
    </row>
    <row r="338" spans="1:65" s="12" customFormat="1" ht="12">
      <c r="B338" s="194"/>
      <c r="C338" s="195"/>
      <c r="D338" s="196" t="s">
        <v>181</v>
      </c>
      <c r="E338" s="197" t="s">
        <v>1</v>
      </c>
      <c r="F338" s="198" t="s">
        <v>409</v>
      </c>
      <c r="G338" s="195"/>
      <c r="H338" s="197" t="s">
        <v>1</v>
      </c>
      <c r="I338" s="199"/>
      <c r="J338" s="195"/>
      <c r="K338" s="195"/>
      <c r="L338" s="200"/>
      <c r="M338" s="201"/>
      <c r="N338" s="202"/>
      <c r="O338" s="202"/>
      <c r="P338" s="202"/>
      <c r="Q338" s="202"/>
      <c r="R338" s="202"/>
      <c r="S338" s="202"/>
      <c r="T338" s="203"/>
      <c r="AT338" s="204" t="s">
        <v>181</v>
      </c>
      <c r="AU338" s="204" t="s">
        <v>81</v>
      </c>
      <c r="AV338" s="12" t="s">
        <v>81</v>
      </c>
      <c r="AW338" s="12" t="s">
        <v>30</v>
      </c>
      <c r="AX338" s="12" t="s">
        <v>73</v>
      </c>
      <c r="AY338" s="204" t="s">
        <v>174</v>
      </c>
    </row>
    <row r="339" spans="1:65" s="13" customFormat="1" ht="12">
      <c r="B339" s="205"/>
      <c r="C339" s="206"/>
      <c r="D339" s="196" t="s">
        <v>181</v>
      </c>
      <c r="E339" s="207" t="s">
        <v>1</v>
      </c>
      <c r="F339" s="208" t="s">
        <v>410</v>
      </c>
      <c r="G339" s="206"/>
      <c r="H339" s="209">
        <v>-3.64</v>
      </c>
      <c r="I339" s="210"/>
      <c r="J339" s="206"/>
      <c r="K339" s="206"/>
      <c r="L339" s="211"/>
      <c r="M339" s="212"/>
      <c r="N339" s="213"/>
      <c r="O339" s="213"/>
      <c r="P339" s="213"/>
      <c r="Q339" s="213"/>
      <c r="R339" s="213"/>
      <c r="S339" s="213"/>
      <c r="T339" s="214"/>
      <c r="AT339" s="215" t="s">
        <v>181</v>
      </c>
      <c r="AU339" s="215" t="s">
        <v>81</v>
      </c>
      <c r="AV339" s="13" t="s">
        <v>83</v>
      </c>
      <c r="AW339" s="13" t="s">
        <v>30</v>
      </c>
      <c r="AX339" s="13" t="s">
        <v>73</v>
      </c>
      <c r="AY339" s="215" t="s">
        <v>174</v>
      </c>
    </row>
    <row r="340" spans="1:65" s="13" customFormat="1" ht="12">
      <c r="B340" s="205"/>
      <c r="C340" s="206"/>
      <c r="D340" s="196" t="s">
        <v>181</v>
      </c>
      <c r="E340" s="207" t="s">
        <v>1</v>
      </c>
      <c r="F340" s="208" t="s">
        <v>411</v>
      </c>
      <c r="G340" s="206"/>
      <c r="H340" s="209">
        <v>-2.0369999999999999</v>
      </c>
      <c r="I340" s="210"/>
      <c r="J340" s="206"/>
      <c r="K340" s="206"/>
      <c r="L340" s="211"/>
      <c r="M340" s="212"/>
      <c r="N340" s="213"/>
      <c r="O340" s="213"/>
      <c r="P340" s="213"/>
      <c r="Q340" s="213"/>
      <c r="R340" s="213"/>
      <c r="S340" s="213"/>
      <c r="T340" s="214"/>
      <c r="AT340" s="215" t="s">
        <v>181</v>
      </c>
      <c r="AU340" s="215" t="s">
        <v>81</v>
      </c>
      <c r="AV340" s="13" t="s">
        <v>83</v>
      </c>
      <c r="AW340" s="13" t="s">
        <v>30</v>
      </c>
      <c r="AX340" s="13" t="s">
        <v>73</v>
      </c>
      <c r="AY340" s="215" t="s">
        <v>174</v>
      </c>
    </row>
    <row r="341" spans="1:65" s="13" customFormat="1" ht="12">
      <c r="B341" s="205"/>
      <c r="C341" s="206"/>
      <c r="D341" s="196" t="s">
        <v>181</v>
      </c>
      <c r="E341" s="207" t="s">
        <v>1</v>
      </c>
      <c r="F341" s="208" t="s">
        <v>412</v>
      </c>
      <c r="G341" s="206"/>
      <c r="H341" s="209">
        <v>-3.266</v>
      </c>
      <c r="I341" s="210"/>
      <c r="J341" s="206"/>
      <c r="K341" s="206"/>
      <c r="L341" s="211"/>
      <c r="M341" s="212"/>
      <c r="N341" s="213"/>
      <c r="O341" s="213"/>
      <c r="P341" s="213"/>
      <c r="Q341" s="213"/>
      <c r="R341" s="213"/>
      <c r="S341" s="213"/>
      <c r="T341" s="214"/>
      <c r="AT341" s="215" t="s">
        <v>181</v>
      </c>
      <c r="AU341" s="215" t="s">
        <v>81</v>
      </c>
      <c r="AV341" s="13" t="s">
        <v>83</v>
      </c>
      <c r="AW341" s="13" t="s">
        <v>30</v>
      </c>
      <c r="AX341" s="13" t="s">
        <v>73</v>
      </c>
      <c r="AY341" s="215" t="s">
        <v>174</v>
      </c>
    </row>
    <row r="342" spans="1:65" s="14" customFormat="1" ht="12">
      <c r="B342" s="216"/>
      <c r="C342" s="217"/>
      <c r="D342" s="196" t="s">
        <v>181</v>
      </c>
      <c r="E342" s="218" t="s">
        <v>1</v>
      </c>
      <c r="F342" s="219" t="s">
        <v>183</v>
      </c>
      <c r="G342" s="217"/>
      <c r="H342" s="220">
        <v>426.04899999999998</v>
      </c>
      <c r="I342" s="221"/>
      <c r="J342" s="217"/>
      <c r="K342" s="217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181</v>
      </c>
      <c r="AU342" s="226" t="s">
        <v>81</v>
      </c>
      <c r="AV342" s="14" t="s">
        <v>179</v>
      </c>
      <c r="AW342" s="14" t="s">
        <v>30</v>
      </c>
      <c r="AX342" s="14" t="s">
        <v>81</v>
      </c>
      <c r="AY342" s="226" t="s">
        <v>174</v>
      </c>
    </row>
    <row r="343" spans="1:65" s="2" customFormat="1" ht="24.25" customHeight="1">
      <c r="A343" s="35"/>
      <c r="B343" s="36"/>
      <c r="C343" s="180" t="s">
        <v>413</v>
      </c>
      <c r="D343" s="180" t="s">
        <v>175</v>
      </c>
      <c r="E343" s="181" t="s">
        <v>414</v>
      </c>
      <c r="F343" s="182" t="s">
        <v>415</v>
      </c>
      <c r="G343" s="183" t="s">
        <v>230</v>
      </c>
      <c r="H343" s="184">
        <v>426.04899999999998</v>
      </c>
      <c r="I343" s="185"/>
      <c r="J343" s="186">
        <f>ROUND(I343*H343,2)</f>
        <v>0</v>
      </c>
      <c r="K343" s="187"/>
      <c r="L343" s="40"/>
      <c r="M343" s="188" t="s">
        <v>1</v>
      </c>
      <c r="N343" s="189" t="s">
        <v>38</v>
      </c>
      <c r="O343" s="72"/>
      <c r="P343" s="190">
        <f>O343*H343</f>
        <v>0</v>
      </c>
      <c r="Q343" s="190">
        <v>4.3839999999999999E-3</v>
      </c>
      <c r="R343" s="190">
        <f>Q343*H343</f>
        <v>1.8677988159999999</v>
      </c>
      <c r="S343" s="190">
        <v>0</v>
      </c>
      <c r="T343" s="191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2" t="s">
        <v>179</v>
      </c>
      <c r="AT343" s="192" t="s">
        <v>175</v>
      </c>
      <c r="AU343" s="192" t="s">
        <v>81</v>
      </c>
      <c r="AY343" s="18" t="s">
        <v>174</v>
      </c>
      <c r="BE343" s="193">
        <f>IF(N343="základní",J343,0)</f>
        <v>0</v>
      </c>
      <c r="BF343" s="193">
        <f>IF(N343="snížená",J343,0)</f>
        <v>0</v>
      </c>
      <c r="BG343" s="193">
        <f>IF(N343="zákl. přenesená",J343,0)</f>
        <v>0</v>
      </c>
      <c r="BH343" s="193">
        <f>IF(N343="sníž. přenesená",J343,0)</f>
        <v>0</v>
      </c>
      <c r="BI343" s="193">
        <f>IF(N343="nulová",J343,0)</f>
        <v>0</v>
      </c>
      <c r="BJ343" s="18" t="s">
        <v>81</v>
      </c>
      <c r="BK343" s="193">
        <f>ROUND(I343*H343,2)</f>
        <v>0</v>
      </c>
      <c r="BL343" s="18" t="s">
        <v>179</v>
      </c>
      <c r="BM343" s="192" t="s">
        <v>416</v>
      </c>
    </row>
    <row r="344" spans="1:65" s="12" customFormat="1" ht="12">
      <c r="B344" s="194"/>
      <c r="C344" s="195"/>
      <c r="D344" s="196" t="s">
        <v>181</v>
      </c>
      <c r="E344" s="197" t="s">
        <v>1</v>
      </c>
      <c r="F344" s="198" t="s">
        <v>368</v>
      </c>
      <c r="G344" s="195"/>
      <c r="H344" s="197" t="s">
        <v>1</v>
      </c>
      <c r="I344" s="199"/>
      <c r="J344" s="195"/>
      <c r="K344" s="195"/>
      <c r="L344" s="200"/>
      <c r="M344" s="201"/>
      <c r="N344" s="202"/>
      <c r="O344" s="202"/>
      <c r="P344" s="202"/>
      <c r="Q344" s="202"/>
      <c r="R344" s="202"/>
      <c r="S344" s="202"/>
      <c r="T344" s="203"/>
      <c r="AT344" s="204" t="s">
        <v>181</v>
      </c>
      <c r="AU344" s="204" t="s">
        <v>81</v>
      </c>
      <c r="AV344" s="12" t="s">
        <v>81</v>
      </c>
      <c r="AW344" s="12" t="s">
        <v>30</v>
      </c>
      <c r="AX344" s="12" t="s">
        <v>73</v>
      </c>
      <c r="AY344" s="204" t="s">
        <v>174</v>
      </c>
    </row>
    <row r="345" spans="1:65" s="13" customFormat="1" ht="12">
      <c r="B345" s="205"/>
      <c r="C345" s="206"/>
      <c r="D345" s="196" t="s">
        <v>181</v>
      </c>
      <c r="E345" s="207" t="s">
        <v>1</v>
      </c>
      <c r="F345" s="208" t="s">
        <v>369</v>
      </c>
      <c r="G345" s="206"/>
      <c r="H345" s="209">
        <v>3.87</v>
      </c>
      <c r="I345" s="210"/>
      <c r="J345" s="206"/>
      <c r="K345" s="206"/>
      <c r="L345" s="211"/>
      <c r="M345" s="212"/>
      <c r="N345" s="213"/>
      <c r="O345" s="213"/>
      <c r="P345" s="213"/>
      <c r="Q345" s="213"/>
      <c r="R345" s="213"/>
      <c r="S345" s="213"/>
      <c r="T345" s="214"/>
      <c r="AT345" s="215" t="s">
        <v>181</v>
      </c>
      <c r="AU345" s="215" t="s">
        <v>81</v>
      </c>
      <c r="AV345" s="13" t="s">
        <v>83</v>
      </c>
      <c r="AW345" s="13" t="s">
        <v>30</v>
      </c>
      <c r="AX345" s="13" t="s">
        <v>73</v>
      </c>
      <c r="AY345" s="215" t="s">
        <v>174</v>
      </c>
    </row>
    <row r="346" spans="1:65" s="13" customFormat="1" ht="12">
      <c r="B346" s="205"/>
      <c r="C346" s="206"/>
      <c r="D346" s="196" t="s">
        <v>181</v>
      </c>
      <c r="E346" s="207" t="s">
        <v>1</v>
      </c>
      <c r="F346" s="208" t="s">
        <v>370</v>
      </c>
      <c r="G346" s="206"/>
      <c r="H346" s="209">
        <v>6.0359999999999996</v>
      </c>
      <c r="I346" s="210"/>
      <c r="J346" s="206"/>
      <c r="K346" s="206"/>
      <c r="L346" s="211"/>
      <c r="M346" s="212"/>
      <c r="N346" s="213"/>
      <c r="O346" s="213"/>
      <c r="P346" s="213"/>
      <c r="Q346" s="213"/>
      <c r="R346" s="213"/>
      <c r="S346" s="213"/>
      <c r="T346" s="214"/>
      <c r="AT346" s="215" t="s">
        <v>181</v>
      </c>
      <c r="AU346" s="215" t="s">
        <v>81</v>
      </c>
      <c r="AV346" s="13" t="s">
        <v>83</v>
      </c>
      <c r="AW346" s="13" t="s">
        <v>30</v>
      </c>
      <c r="AX346" s="13" t="s">
        <v>73</v>
      </c>
      <c r="AY346" s="215" t="s">
        <v>174</v>
      </c>
    </row>
    <row r="347" spans="1:65" s="13" customFormat="1" ht="12">
      <c r="B347" s="205"/>
      <c r="C347" s="206"/>
      <c r="D347" s="196" t="s">
        <v>181</v>
      </c>
      <c r="E347" s="207" t="s">
        <v>1</v>
      </c>
      <c r="F347" s="208" t="s">
        <v>371</v>
      </c>
      <c r="G347" s="206"/>
      <c r="H347" s="209">
        <v>5.3879999999999999</v>
      </c>
      <c r="I347" s="210"/>
      <c r="J347" s="206"/>
      <c r="K347" s="206"/>
      <c r="L347" s="211"/>
      <c r="M347" s="212"/>
      <c r="N347" s="213"/>
      <c r="O347" s="213"/>
      <c r="P347" s="213"/>
      <c r="Q347" s="213"/>
      <c r="R347" s="213"/>
      <c r="S347" s="213"/>
      <c r="T347" s="214"/>
      <c r="AT347" s="215" t="s">
        <v>181</v>
      </c>
      <c r="AU347" s="215" t="s">
        <v>81</v>
      </c>
      <c r="AV347" s="13" t="s">
        <v>83</v>
      </c>
      <c r="AW347" s="13" t="s">
        <v>30</v>
      </c>
      <c r="AX347" s="13" t="s">
        <v>73</v>
      </c>
      <c r="AY347" s="215" t="s">
        <v>174</v>
      </c>
    </row>
    <row r="348" spans="1:65" s="13" customFormat="1" ht="12">
      <c r="B348" s="205"/>
      <c r="C348" s="206"/>
      <c r="D348" s="196" t="s">
        <v>181</v>
      </c>
      <c r="E348" s="207" t="s">
        <v>1</v>
      </c>
      <c r="F348" s="208" t="s">
        <v>372</v>
      </c>
      <c r="G348" s="206"/>
      <c r="H348" s="209">
        <v>6.1219999999999999</v>
      </c>
      <c r="I348" s="210"/>
      <c r="J348" s="206"/>
      <c r="K348" s="206"/>
      <c r="L348" s="211"/>
      <c r="M348" s="212"/>
      <c r="N348" s="213"/>
      <c r="O348" s="213"/>
      <c r="P348" s="213"/>
      <c r="Q348" s="213"/>
      <c r="R348" s="213"/>
      <c r="S348" s="213"/>
      <c r="T348" s="214"/>
      <c r="AT348" s="215" t="s">
        <v>181</v>
      </c>
      <c r="AU348" s="215" t="s">
        <v>81</v>
      </c>
      <c r="AV348" s="13" t="s">
        <v>83</v>
      </c>
      <c r="AW348" s="13" t="s">
        <v>30</v>
      </c>
      <c r="AX348" s="13" t="s">
        <v>73</v>
      </c>
      <c r="AY348" s="215" t="s">
        <v>174</v>
      </c>
    </row>
    <row r="349" spans="1:65" s="12" customFormat="1" ht="12">
      <c r="B349" s="194"/>
      <c r="C349" s="195"/>
      <c r="D349" s="196" t="s">
        <v>181</v>
      </c>
      <c r="E349" s="197" t="s">
        <v>1</v>
      </c>
      <c r="F349" s="198" t="s">
        <v>373</v>
      </c>
      <c r="G349" s="195"/>
      <c r="H349" s="197" t="s">
        <v>1</v>
      </c>
      <c r="I349" s="199"/>
      <c r="J349" s="195"/>
      <c r="K349" s="195"/>
      <c r="L349" s="200"/>
      <c r="M349" s="201"/>
      <c r="N349" s="202"/>
      <c r="O349" s="202"/>
      <c r="P349" s="202"/>
      <c r="Q349" s="202"/>
      <c r="R349" s="202"/>
      <c r="S349" s="202"/>
      <c r="T349" s="203"/>
      <c r="AT349" s="204" t="s">
        <v>181</v>
      </c>
      <c r="AU349" s="204" t="s">
        <v>81</v>
      </c>
      <c r="AV349" s="12" t="s">
        <v>81</v>
      </c>
      <c r="AW349" s="12" t="s">
        <v>30</v>
      </c>
      <c r="AX349" s="12" t="s">
        <v>73</v>
      </c>
      <c r="AY349" s="204" t="s">
        <v>174</v>
      </c>
    </row>
    <row r="350" spans="1:65" s="13" customFormat="1" ht="12">
      <c r="B350" s="205"/>
      <c r="C350" s="206"/>
      <c r="D350" s="196" t="s">
        <v>181</v>
      </c>
      <c r="E350" s="207" t="s">
        <v>1</v>
      </c>
      <c r="F350" s="208" t="s">
        <v>374</v>
      </c>
      <c r="G350" s="206"/>
      <c r="H350" s="209">
        <v>64.5</v>
      </c>
      <c r="I350" s="210"/>
      <c r="J350" s="206"/>
      <c r="K350" s="206"/>
      <c r="L350" s="211"/>
      <c r="M350" s="212"/>
      <c r="N350" s="213"/>
      <c r="O350" s="213"/>
      <c r="P350" s="213"/>
      <c r="Q350" s="213"/>
      <c r="R350" s="213"/>
      <c r="S350" s="213"/>
      <c r="T350" s="214"/>
      <c r="AT350" s="215" t="s">
        <v>181</v>
      </c>
      <c r="AU350" s="215" t="s">
        <v>81</v>
      </c>
      <c r="AV350" s="13" t="s">
        <v>83</v>
      </c>
      <c r="AW350" s="13" t="s">
        <v>30</v>
      </c>
      <c r="AX350" s="13" t="s">
        <v>73</v>
      </c>
      <c r="AY350" s="215" t="s">
        <v>174</v>
      </c>
    </row>
    <row r="351" spans="1:65" s="13" customFormat="1" ht="12">
      <c r="B351" s="205"/>
      <c r="C351" s="206"/>
      <c r="D351" s="196" t="s">
        <v>181</v>
      </c>
      <c r="E351" s="207" t="s">
        <v>1</v>
      </c>
      <c r="F351" s="208" t="s">
        <v>375</v>
      </c>
      <c r="G351" s="206"/>
      <c r="H351" s="209">
        <v>100.6</v>
      </c>
      <c r="I351" s="210"/>
      <c r="J351" s="206"/>
      <c r="K351" s="206"/>
      <c r="L351" s="211"/>
      <c r="M351" s="212"/>
      <c r="N351" s="213"/>
      <c r="O351" s="213"/>
      <c r="P351" s="213"/>
      <c r="Q351" s="213"/>
      <c r="R351" s="213"/>
      <c r="S351" s="213"/>
      <c r="T351" s="214"/>
      <c r="AT351" s="215" t="s">
        <v>181</v>
      </c>
      <c r="AU351" s="215" t="s">
        <v>81</v>
      </c>
      <c r="AV351" s="13" t="s">
        <v>83</v>
      </c>
      <c r="AW351" s="13" t="s">
        <v>30</v>
      </c>
      <c r="AX351" s="13" t="s">
        <v>73</v>
      </c>
      <c r="AY351" s="215" t="s">
        <v>174</v>
      </c>
    </row>
    <row r="352" spans="1:65" s="13" customFormat="1" ht="12">
      <c r="B352" s="205"/>
      <c r="C352" s="206"/>
      <c r="D352" s="196" t="s">
        <v>181</v>
      </c>
      <c r="E352" s="207" t="s">
        <v>1</v>
      </c>
      <c r="F352" s="208" t="s">
        <v>376</v>
      </c>
      <c r="G352" s="206"/>
      <c r="H352" s="209">
        <v>67.349999999999994</v>
      </c>
      <c r="I352" s="210"/>
      <c r="J352" s="206"/>
      <c r="K352" s="206"/>
      <c r="L352" s="211"/>
      <c r="M352" s="212"/>
      <c r="N352" s="213"/>
      <c r="O352" s="213"/>
      <c r="P352" s="213"/>
      <c r="Q352" s="213"/>
      <c r="R352" s="213"/>
      <c r="S352" s="213"/>
      <c r="T352" s="214"/>
      <c r="AT352" s="215" t="s">
        <v>181</v>
      </c>
      <c r="AU352" s="215" t="s">
        <v>81</v>
      </c>
      <c r="AV352" s="13" t="s">
        <v>83</v>
      </c>
      <c r="AW352" s="13" t="s">
        <v>30</v>
      </c>
      <c r="AX352" s="13" t="s">
        <v>73</v>
      </c>
      <c r="AY352" s="215" t="s">
        <v>174</v>
      </c>
    </row>
    <row r="353" spans="2:51" s="13" customFormat="1" ht="12">
      <c r="B353" s="205"/>
      <c r="C353" s="206"/>
      <c r="D353" s="196" t="s">
        <v>181</v>
      </c>
      <c r="E353" s="207" t="s">
        <v>1</v>
      </c>
      <c r="F353" s="208" t="s">
        <v>377</v>
      </c>
      <c r="G353" s="206"/>
      <c r="H353" s="209">
        <v>97.944000000000003</v>
      </c>
      <c r="I353" s="210"/>
      <c r="J353" s="206"/>
      <c r="K353" s="206"/>
      <c r="L353" s="211"/>
      <c r="M353" s="212"/>
      <c r="N353" s="213"/>
      <c r="O353" s="213"/>
      <c r="P353" s="213"/>
      <c r="Q353" s="213"/>
      <c r="R353" s="213"/>
      <c r="S353" s="213"/>
      <c r="T353" s="214"/>
      <c r="AT353" s="215" t="s">
        <v>181</v>
      </c>
      <c r="AU353" s="215" t="s">
        <v>81</v>
      </c>
      <c r="AV353" s="13" t="s">
        <v>83</v>
      </c>
      <c r="AW353" s="13" t="s">
        <v>30</v>
      </c>
      <c r="AX353" s="13" t="s">
        <v>73</v>
      </c>
      <c r="AY353" s="215" t="s">
        <v>174</v>
      </c>
    </row>
    <row r="354" spans="2:51" s="12" customFormat="1" ht="12">
      <c r="B354" s="194"/>
      <c r="C354" s="195"/>
      <c r="D354" s="196" t="s">
        <v>181</v>
      </c>
      <c r="E354" s="197" t="s">
        <v>1</v>
      </c>
      <c r="F354" s="198" t="s">
        <v>378</v>
      </c>
      <c r="G354" s="195"/>
      <c r="H354" s="197" t="s">
        <v>1</v>
      </c>
      <c r="I354" s="199"/>
      <c r="J354" s="195"/>
      <c r="K354" s="195"/>
      <c r="L354" s="200"/>
      <c r="M354" s="201"/>
      <c r="N354" s="202"/>
      <c r="O354" s="202"/>
      <c r="P354" s="202"/>
      <c r="Q354" s="202"/>
      <c r="R354" s="202"/>
      <c r="S354" s="202"/>
      <c r="T354" s="203"/>
      <c r="AT354" s="204" t="s">
        <v>181</v>
      </c>
      <c r="AU354" s="204" t="s">
        <v>81</v>
      </c>
      <c r="AV354" s="12" t="s">
        <v>81</v>
      </c>
      <c r="AW354" s="12" t="s">
        <v>30</v>
      </c>
      <c r="AX354" s="12" t="s">
        <v>73</v>
      </c>
      <c r="AY354" s="204" t="s">
        <v>174</v>
      </c>
    </row>
    <row r="355" spans="2:51" s="13" customFormat="1" ht="12">
      <c r="B355" s="205"/>
      <c r="C355" s="206"/>
      <c r="D355" s="196" t="s">
        <v>181</v>
      </c>
      <c r="E355" s="207" t="s">
        <v>1</v>
      </c>
      <c r="F355" s="208" t="s">
        <v>379</v>
      </c>
      <c r="G355" s="206"/>
      <c r="H355" s="209">
        <v>-23.04</v>
      </c>
      <c r="I355" s="210"/>
      <c r="J355" s="206"/>
      <c r="K355" s="206"/>
      <c r="L355" s="211"/>
      <c r="M355" s="212"/>
      <c r="N355" s="213"/>
      <c r="O355" s="213"/>
      <c r="P355" s="213"/>
      <c r="Q355" s="213"/>
      <c r="R355" s="213"/>
      <c r="S355" s="213"/>
      <c r="T355" s="214"/>
      <c r="AT355" s="215" t="s">
        <v>181</v>
      </c>
      <c r="AU355" s="215" t="s">
        <v>81</v>
      </c>
      <c r="AV355" s="13" t="s">
        <v>83</v>
      </c>
      <c r="AW355" s="13" t="s">
        <v>30</v>
      </c>
      <c r="AX355" s="13" t="s">
        <v>73</v>
      </c>
      <c r="AY355" s="215" t="s">
        <v>174</v>
      </c>
    </row>
    <row r="356" spans="2:51" s="12" customFormat="1" ht="12">
      <c r="B356" s="194"/>
      <c r="C356" s="195"/>
      <c r="D356" s="196" t="s">
        <v>181</v>
      </c>
      <c r="E356" s="197" t="s">
        <v>1</v>
      </c>
      <c r="F356" s="198" t="s">
        <v>380</v>
      </c>
      <c r="G356" s="195"/>
      <c r="H356" s="197" t="s">
        <v>1</v>
      </c>
      <c r="I356" s="199"/>
      <c r="J356" s="195"/>
      <c r="K356" s="195"/>
      <c r="L356" s="200"/>
      <c r="M356" s="201"/>
      <c r="N356" s="202"/>
      <c r="O356" s="202"/>
      <c r="P356" s="202"/>
      <c r="Q356" s="202"/>
      <c r="R356" s="202"/>
      <c r="S356" s="202"/>
      <c r="T356" s="203"/>
      <c r="AT356" s="204" t="s">
        <v>181</v>
      </c>
      <c r="AU356" s="204" t="s">
        <v>81</v>
      </c>
      <c r="AV356" s="12" t="s">
        <v>81</v>
      </c>
      <c r="AW356" s="12" t="s">
        <v>30</v>
      </c>
      <c r="AX356" s="12" t="s">
        <v>73</v>
      </c>
      <c r="AY356" s="204" t="s">
        <v>174</v>
      </c>
    </row>
    <row r="357" spans="2:51" s="13" customFormat="1" ht="12">
      <c r="B357" s="205"/>
      <c r="C357" s="206"/>
      <c r="D357" s="196" t="s">
        <v>181</v>
      </c>
      <c r="E357" s="207" t="s">
        <v>1</v>
      </c>
      <c r="F357" s="208" t="s">
        <v>381</v>
      </c>
      <c r="G357" s="206"/>
      <c r="H357" s="209">
        <v>-3.294</v>
      </c>
      <c r="I357" s="210"/>
      <c r="J357" s="206"/>
      <c r="K357" s="206"/>
      <c r="L357" s="211"/>
      <c r="M357" s="212"/>
      <c r="N357" s="213"/>
      <c r="O357" s="213"/>
      <c r="P357" s="213"/>
      <c r="Q357" s="213"/>
      <c r="R357" s="213"/>
      <c r="S357" s="213"/>
      <c r="T357" s="214"/>
      <c r="AT357" s="215" t="s">
        <v>181</v>
      </c>
      <c r="AU357" s="215" t="s">
        <v>81</v>
      </c>
      <c r="AV357" s="13" t="s">
        <v>83</v>
      </c>
      <c r="AW357" s="13" t="s">
        <v>30</v>
      </c>
      <c r="AX357" s="13" t="s">
        <v>73</v>
      </c>
      <c r="AY357" s="215" t="s">
        <v>174</v>
      </c>
    </row>
    <row r="358" spans="2:51" s="13" customFormat="1" ht="12">
      <c r="B358" s="205"/>
      <c r="C358" s="206"/>
      <c r="D358" s="196" t="s">
        <v>181</v>
      </c>
      <c r="E358" s="207" t="s">
        <v>1</v>
      </c>
      <c r="F358" s="208" t="s">
        <v>382</v>
      </c>
      <c r="G358" s="206"/>
      <c r="H358" s="209">
        <v>-4.26</v>
      </c>
      <c r="I358" s="210"/>
      <c r="J358" s="206"/>
      <c r="K358" s="206"/>
      <c r="L358" s="211"/>
      <c r="M358" s="212"/>
      <c r="N358" s="213"/>
      <c r="O358" s="213"/>
      <c r="P358" s="213"/>
      <c r="Q358" s="213"/>
      <c r="R358" s="213"/>
      <c r="S358" s="213"/>
      <c r="T358" s="214"/>
      <c r="AT358" s="215" t="s">
        <v>181</v>
      </c>
      <c r="AU358" s="215" t="s">
        <v>81</v>
      </c>
      <c r="AV358" s="13" t="s">
        <v>83</v>
      </c>
      <c r="AW358" s="13" t="s">
        <v>30</v>
      </c>
      <c r="AX358" s="13" t="s">
        <v>73</v>
      </c>
      <c r="AY358" s="215" t="s">
        <v>174</v>
      </c>
    </row>
    <row r="359" spans="2:51" s="12" customFormat="1" ht="12">
      <c r="B359" s="194"/>
      <c r="C359" s="195"/>
      <c r="D359" s="196" t="s">
        <v>181</v>
      </c>
      <c r="E359" s="197" t="s">
        <v>1</v>
      </c>
      <c r="F359" s="198" t="s">
        <v>383</v>
      </c>
      <c r="G359" s="195"/>
      <c r="H359" s="197" t="s">
        <v>1</v>
      </c>
      <c r="I359" s="199"/>
      <c r="J359" s="195"/>
      <c r="K359" s="195"/>
      <c r="L359" s="200"/>
      <c r="M359" s="201"/>
      <c r="N359" s="202"/>
      <c r="O359" s="202"/>
      <c r="P359" s="202"/>
      <c r="Q359" s="202"/>
      <c r="R359" s="202"/>
      <c r="S359" s="202"/>
      <c r="T359" s="203"/>
      <c r="AT359" s="204" t="s">
        <v>181</v>
      </c>
      <c r="AU359" s="204" t="s">
        <v>81</v>
      </c>
      <c r="AV359" s="12" t="s">
        <v>81</v>
      </c>
      <c r="AW359" s="12" t="s">
        <v>30</v>
      </c>
      <c r="AX359" s="12" t="s">
        <v>73</v>
      </c>
      <c r="AY359" s="204" t="s">
        <v>174</v>
      </c>
    </row>
    <row r="360" spans="2:51" s="13" customFormat="1" ht="12">
      <c r="B360" s="205"/>
      <c r="C360" s="206"/>
      <c r="D360" s="196" t="s">
        <v>181</v>
      </c>
      <c r="E360" s="207" t="s">
        <v>1</v>
      </c>
      <c r="F360" s="208" t="s">
        <v>384</v>
      </c>
      <c r="G360" s="206"/>
      <c r="H360" s="209">
        <v>-6.6239999999999997</v>
      </c>
      <c r="I360" s="210"/>
      <c r="J360" s="206"/>
      <c r="K360" s="206"/>
      <c r="L360" s="211"/>
      <c r="M360" s="212"/>
      <c r="N360" s="213"/>
      <c r="O360" s="213"/>
      <c r="P360" s="213"/>
      <c r="Q360" s="213"/>
      <c r="R360" s="213"/>
      <c r="S360" s="213"/>
      <c r="T360" s="214"/>
      <c r="AT360" s="215" t="s">
        <v>181</v>
      </c>
      <c r="AU360" s="215" t="s">
        <v>81</v>
      </c>
      <c r="AV360" s="13" t="s">
        <v>83</v>
      </c>
      <c r="AW360" s="13" t="s">
        <v>30</v>
      </c>
      <c r="AX360" s="13" t="s">
        <v>73</v>
      </c>
      <c r="AY360" s="215" t="s">
        <v>174</v>
      </c>
    </row>
    <row r="361" spans="2:51" s="13" customFormat="1" ht="12">
      <c r="B361" s="205"/>
      <c r="C361" s="206"/>
      <c r="D361" s="196" t="s">
        <v>181</v>
      </c>
      <c r="E361" s="207" t="s">
        <v>1</v>
      </c>
      <c r="F361" s="208" t="s">
        <v>385</v>
      </c>
      <c r="G361" s="206"/>
      <c r="H361" s="209">
        <v>-3.2519999999999998</v>
      </c>
      <c r="I361" s="210"/>
      <c r="J361" s="206"/>
      <c r="K361" s="206"/>
      <c r="L361" s="211"/>
      <c r="M361" s="212"/>
      <c r="N361" s="213"/>
      <c r="O361" s="213"/>
      <c r="P361" s="213"/>
      <c r="Q361" s="213"/>
      <c r="R361" s="213"/>
      <c r="S361" s="213"/>
      <c r="T361" s="214"/>
      <c r="AT361" s="215" t="s">
        <v>181</v>
      </c>
      <c r="AU361" s="215" t="s">
        <v>81</v>
      </c>
      <c r="AV361" s="13" t="s">
        <v>83</v>
      </c>
      <c r="AW361" s="13" t="s">
        <v>30</v>
      </c>
      <c r="AX361" s="13" t="s">
        <v>73</v>
      </c>
      <c r="AY361" s="215" t="s">
        <v>174</v>
      </c>
    </row>
    <row r="362" spans="2:51" s="13" customFormat="1" ht="12">
      <c r="B362" s="205"/>
      <c r="C362" s="206"/>
      <c r="D362" s="196" t="s">
        <v>181</v>
      </c>
      <c r="E362" s="207" t="s">
        <v>1</v>
      </c>
      <c r="F362" s="208" t="s">
        <v>386</v>
      </c>
      <c r="G362" s="206"/>
      <c r="H362" s="209">
        <v>-6.5759999999999996</v>
      </c>
      <c r="I362" s="210"/>
      <c r="J362" s="206"/>
      <c r="K362" s="206"/>
      <c r="L362" s="211"/>
      <c r="M362" s="212"/>
      <c r="N362" s="213"/>
      <c r="O362" s="213"/>
      <c r="P362" s="213"/>
      <c r="Q362" s="213"/>
      <c r="R362" s="213"/>
      <c r="S362" s="213"/>
      <c r="T362" s="214"/>
      <c r="AT362" s="215" t="s">
        <v>181</v>
      </c>
      <c r="AU362" s="215" t="s">
        <v>81</v>
      </c>
      <c r="AV362" s="13" t="s">
        <v>83</v>
      </c>
      <c r="AW362" s="13" t="s">
        <v>30</v>
      </c>
      <c r="AX362" s="13" t="s">
        <v>73</v>
      </c>
      <c r="AY362" s="215" t="s">
        <v>174</v>
      </c>
    </row>
    <row r="363" spans="2:51" s="12" customFormat="1" ht="12">
      <c r="B363" s="194"/>
      <c r="C363" s="195"/>
      <c r="D363" s="196" t="s">
        <v>181</v>
      </c>
      <c r="E363" s="197" t="s">
        <v>1</v>
      </c>
      <c r="F363" s="198" t="s">
        <v>387</v>
      </c>
      <c r="G363" s="195"/>
      <c r="H363" s="197" t="s">
        <v>1</v>
      </c>
      <c r="I363" s="199"/>
      <c r="J363" s="195"/>
      <c r="K363" s="195"/>
      <c r="L363" s="200"/>
      <c r="M363" s="201"/>
      <c r="N363" s="202"/>
      <c r="O363" s="202"/>
      <c r="P363" s="202"/>
      <c r="Q363" s="202"/>
      <c r="R363" s="202"/>
      <c r="S363" s="202"/>
      <c r="T363" s="203"/>
      <c r="AT363" s="204" t="s">
        <v>181</v>
      </c>
      <c r="AU363" s="204" t="s">
        <v>81</v>
      </c>
      <c r="AV363" s="12" t="s">
        <v>81</v>
      </c>
      <c r="AW363" s="12" t="s">
        <v>30</v>
      </c>
      <c r="AX363" s="12" t="s">
        <v>73</v>
      </c>
      <c r="AY363" s="204" t="s">
        <v>174</v>
      </c>
    </row>
    <row r="364" spans="2:51" s="13" customFormat="1" ht="12">
      <c r="B364" s="205"/>
      <c r="C364" s="206"/>
      <c r="D364" s="196" t="s">
        <v>181</v>
      </c>
      <c r="E364" s="207" t="s">
        <v>1</v>
      </c>
      <c r="F364" s="208" t="s">
        <v>388</v>
      </c>
      <c r="G364" s="206"/>
      <c r="H364" s="209">
        <v>-1.335</v>
      </c>
      <c r="I364" s="210"/>
      <c r="J364" s="206"/>
      <c r="K364" s="206"/>
      <c r="L364" s="211"/>
      <c r="M364" s="212"/>
      <c r="N364" s="213"/>
      <c r="O364" s="213"/>
      <c r="P364" s="213"/>
      <c r="Q364" s="213"/>
      <c r="R364" s="213"/>
      <c r="S364" s="213"/>
      <c r="T364" s="214"/>
      <c r="AT364" s="215" t="s">
        <v>181</v>
      </c>
      <c r="AU364" s="215" t="s">
        <v>81</v>
      </c>
      <c r="AV364" s="13" t="s">
        <v>83</v>
      </c>
      <c r="AW364" s="13" t="s">
        <v>30</v>
      </c>
      <c r="AX364" s="13" t="s">
        <v>73</v>
      </c>
      <c r="AY364" s="215" t="s">
        <v>174</v>
      </c>
    </row>
    <row r="365" spans="2:51" s="13" customFormat="1" ht="12">
      <c r="B365" s="205"/>
      <c r="C365" s="206"/>
      <c r="D365" s="196" t="s">
        <v>181</v>
      </c>
      <c r="E365" s="207" t="s">
        <v>1</v>
      </c>
      <c r="F365" s="208" t="s">
        <v>389</v>
      </c>
      <c r="G365" s="206"/>
      <c r="H365" s="209">
        <v>-1.35</v>
      </c>
      <c r="I365" s="210"/>
      <c r="J365" s="206"/>
      <c r="K365" s="206"/>
      <c r="L365" s="211"/>
      <c r="M365" s="212"/>
      <c r="N365" s="213"/>
      <c r="O365" s="213"/>
      <c r="P365" s="213"/>
      <c r="Q365" s="213"/>
      <c r="R365" s="213"/>
      <c r="S365" s="213"/>
      <c r="T365" s="214"/>
      <c r="AT365" s="215" t="s">
        <v>181</v>
      </c>
      <c r="AU365" s="215" t="s">
        <v>81</v>
      </c>
      <c r="AV365" s="13" t="s">
        <v>83</v>
      </c>
      <c r="AW365" s="13" t="s">
        <v>30</v>
      </c>
      <c r="AX365" s="13" t="s">
        <v>73</v>
      </c>
      <c r="AY365" s="215" t="s">
        <v>174</v>
      </c>
    </row>
    <row r="366" spans="2:51" s="13" customFormat="1" ht="12">
      <c r="B366" s="205"/>
      <c r="C366" s="206"/>
      <c r="D366" s="196" t="s">
        <v>181</v>
      </c>
      <c r="E366" s="207" t="s">
        <v>1</v>
      </c>
      <c r="F366" s="208" t="s">
        <v>253</v>
      </c>
      <c r="G366" s="206"/>
      <c r="H366" s="209">
        <v>-1.5760000000000001</v>
      </c>
      <c r="I366" s="210"/>
      <c r="J366" s="206"/>
      <c r="K366" s="206"/>
      <c r="L366" s="211"/>
      <c r="M366" s="212"/>
      <c r="N366" s="213"/>
      <c r="O366" s="213"/>
      <c r="P366" s="213"/>
      <c r="Q366" s="213"/>
      <c r="R366" s="213"/>
      <c r="S366" s="213"/>
      <c r="T366" s="214"/>
      <c r="AT366" s="215" t="s">
        <v>181</v>
      </c>
      <c r="AU366" s="215" t="s">
        <v>81</v>
      </c>
      <c r="AV366" s="13" t="s">
        <v>83</v>
      </c>
      <c r="AW366" s="13" t="s">
        <v>30</v>
      </c>
      <c r="AX366" s="13" t="s">
        <v>73</v>
      </c>
      <c r="AY366" s="215" t="s">
        <v>174</v>
      </c>
    </row>
    <row r="367" spans="2:51" s="12" customFormat="1" ht="12">
      <c r="B367" s="194"/>
      <c r="C367" s="195"/>
      <c r="D367" s="196" t="s">
        <v>181</v>
      </c>
      <c r="E367" s="197" t="s">
        <v>1</v>
      </c>
      <c r="F367" s="198" t="s">
        <v>390</v>
      </c>
      <c r="G367" s="195"/>
      <c r="H367" s="197" t="s">
        <v>1</v>
      </c>
      <c r="I367" s="199"/>
      <c r="J367" s="195"/>
      <c r="K367" s="195"/>
      <c r="L367" s="200"/>
      <c r="M367" s="201"/>
      <c r="N367" s="202"/>
      <c r="O367" s="202"/>
      <c r="P367" s="202"/>
      <c r="Q367" s="202"/>
      <c r="R367" s="202"/>
      <c r="S367" s="202"/>
      <c r="T367" s="203"/>
      <c r="AT367" s="204" t="s">
        <v>181</v>
      </c>
      <c r="AU367" s="204" t="s">
        <v>81</v>
      </c>
      <c r="AV367" s="12" t="s">
        <v>81</v>
      </c>
      <c r="AW367" s="12" t="s">
        <v>30</v>
      </c>
      <c r="AX367" s="12" t="s">
        <v>73</v>
      </c>
      <c r="AY367" s="204" t="s">
        <v>174</v>
      </c>
    </row>
    <row r="368" spans="2:51" s="13" customFormat="1" ht="12">
      <c r="B368" s="205"/>
      <c r="C368" s="206"/>
      <c r="D368" s="196" t="s">
        <v>181</v>
      </c>
      <c r="E368" s="207" t="s">
        <v>1</v>
      </c>
      <c r="F368" s="208" t="s">
        <v>391</v>
      </c>
      <c r="G368" s="206"/>
      <c r="H368" s="209">
        <v>25.8</v>
      </c>
      <c r="I368" s="210"/>
      <c r="J368" s="206"/>
      <c r="K368" s="206"/>
      <c r="L368" s="211"/>
      <c r="M368" s="212"/>
      <c r="N368" s="213"/>
      <c r="O368" s="213"/>
      <c r="P368" s="213"/>
      <c r="Q368" s="213"/>
      <c r="R368" s="213"/>
      <c r="S368" s="213"/>
      <c r="T368" s="214"/>
      <c r="AT368" s="215" t="s">
        <v>181</v>
      </c>
      <c r="AU368" s="215" t="s">
        <v>81</v>
      </c>
      <c r="AV368" s="13" t="s">
        <v>83</v>
      </c>
      <c r="AW368" s="13" t="s">
        <v>30</v>
      </c>
      <c r="AX368" s="13" t="s">
        <v>73</v>
      </c>
      <c r="AY368" s="215" t="s">
        <v>174</v>
      </c>
    </row>
    <row r="369" spans="2:51" s="13" customFormat="1" ht="12">
      <c r="B369" s="205"/>
      <c r="C369" s="206"/>
      <c r="D369" s="196" t="s">
        <v>181</v>
      </c>
      <c r="E369" s="207" t="s">
        <v>1</v>
      </c>
      <c r="F369" s="208" t="s">
        <v>392</v>
      </c>
      <c r="G369" s="206"/>
      <c r="H369" s="209">
        <v>40.24</v>
      </c>
      <c r="I369" s="210"/>
      <c r="J369" s="206"/>
      <c r="K369" s="206"/>
      <c r="L369" s="211"/>
      <c r="M369" s="212"/>
      <c r="N369" s="213"/>
      <c r="O369" s="213"/>
      <c r="P369" s="213"/>
      <c r="Q369" s="213"/>
      <c r="R369" s="213"/>
      <c r="S369" s="213"/>
      <c r="T369" s="214"/>
      <c r="AT369" s="215" t="s">
        <v>181</v>
      </c>
      <c r="AU369" s="215" t="s">
        <v>81</v>
      </c>
      <c r="AV369" s="13" t="s">
        <v>83</v>
      </c>
      <c r="AW369" s="13" t="s">
        <v>30</v>
      </c>
      <c r="AX369" s="13" t="s">
        <v>73</v>
      </c>
      <c r="AY369" s="215" t="s">
        <v>174</v>
      </c>
    </row>
    <row r="370" spans="2:51" s="13" customFormat="1" ht="12">
      <c r="B370" s="205"/>
      <c r="C370" s="206"/>
      <c r="D370" s="196" t="s">
        <v>181</v>
      </c>
      <c r="E370" s="207" t="s">
        <v>1</v>
      </c>
      <c r="F370" s="208" t="s">
        <v>393</v>
      </c>
      <c r="G370" s="206"/>
      <c r="H370" s="209">
        <v>35.92</v>
      </c>
      <c r="I370" s="210"/>
      <c r="J370" s="206"/>
      <c r="K370" s="206"/>
      <c r="L370" s="211"/>
      <c r="M370" s="212"/>
      <c r="N370" s="213"/>
      <c r="O370" s="213"/>
      <c r="P370" s="213"/>
      <c r="Q370" s="213"/>
      <c r="R370" s="213"/>
      <c r="S370" s="213"/>
      <c r="T370" s="214"/>
      <c r="AT370" s="215" t="s">
        <v>181</v>
      </c>
      <c r="AU370" s="215" t="s">
        <v>81</v>
      </c>
      <c r="AV370" s="13" t="s">
        <v>83</v>
      </c>
      <c r="AW370" s="13" t="s">
        <v>30</v>
      </c>
      <c r="AX370" s="13" t="s">
        <v>73</v>
      </c>
      <c r="AY370" s="215" t="s">
        <v>174</v>
      </c>
    </row>
    <row r="371" spans="2:51" s="13" customFormat="1" ht="12">
      <c r="B371" s="205"/>
      <c r="C371" s="206"/>
      <c r="D371" s="196" t="s">
        <v>181</v>
      </c>
      <c r="E371" s="207" t="s">
        <v>1</v>
      </c>
      <c r="F371" s="208" t="s">
        <v>394</v>
      </c>
      <c r="G371" s="206"/>
      <c r="H371" s="209">
        <v>40.81</v>
      </c>
      <c r="I371" s="210"/>
      <c r="J371" s="206"/>
      <c r="K371" s="206"/>
      <c r="L371" s="211"/>
      <c r="M371" s="212"/>
      <c r="N371" s="213"/>
      <c r="O371" s="213"/>
      <c r="P371" s="213"/>
      <c r="Q371" s="213"/>
      <c r="R371" s="213"/>
      <c r="S371" s="213"/>
      <c r="T371" s="214"/>
      <c r="AT371" s="215" t="s">
        <v>181</v>
      </c>
      <c r="AU371" s="215" t="s">
        <v>81</v>
      </c>
      <c r="AV371" s="13" t="s">
        <v>83</v>
      </c>
      <c r="AW371" s="13" t="s">
        <v>30</v>
      </c>
      <c r="AX371" s="13" t="s">
        <v>73</v>
      </c>
      <c r="AY371" s="215" t="s">
        <v>174</v>
      </c>
    </row>
    <row r="372" spans="2:51" s="12" customFormat="1" ht="12">
      <c r="B372" s="194"/>
      <c r="C372" s="195"/>
      <c r="D372" s="196" t="s">
        <v>181</v>
      </c>
      <c r="E372" s="197" t="s">
        <v>1</v>
      </c>
      <c r="F372" s="198" t="s">
        <v>395</v>
      </c>
      <c r="G372" s="195"/>
      <c r="H372" s="197" t="s">
        <v>1</v>
      </c>
      <c r="I372" s="199"/>
      <c r="J372" s="195"/>
      <c r="K372" s="195"/>
      <c r="L372" s="200"/>
      <c r="M372" s="201"/>
      <c r="N372" s="202"/>
      <c r="O372" s="202"/>
      <c r="P372" s="202"/>
      <c r="Q372" s="202"/>
      <c r="R372" s="202"/>
      <c r="S372" s="202"/>
      <c r="T372" s="203"/>
      <c r="AT372" s="204" t="s">
        <v>181</v>
      </c>
      <c r="AU372" s="204" t="s">
        <v>81</v>
      </c>
      <c r="AV372" s="12" t="s">
        <v>81</v>
      </c>
      <c r="AW372" s="12" t="s">
        <v>30</v>
      </c>
      <c r="AX372" s="12" t="s">
        <v>73</v>
      </c>
      <c r="AY372" s="204" t="s">
        <v>174</v>
      </c>
    </row>
    <row r="373" spans="2:51" s="13" customFormat="1" ht="12">
      <c r="B373" s="205"/>
      <c r="C373" s="206"/>
      <c r="D373" s="196" t="s">
        <v>181</v>
      </c>
      <c r="E373" s="207" t="s">
        <v>1</v>
      </c>
      <c r="F373" s="208" t="s">
        <v>396</v>
      </c>
      <c r="G373" s="206"/>
      <c r="H373" s="209">
        <v>-3.26</v>
      </c>
      <c r="I373" s="210"/>
      <c r="J373" s="206"/>
      <c r="K373" s="206"/>
      <c r="L373" s="211"/>
      <c r="M373" s="212"/>
      <c r="N373" s="213"/>
      <c r="O373" s="213"/>
      <c r="P373" s="213"/>
      <c r="Q373" s="213"/>
      <c r="R373" s="213"/>
      <c r="S373" s="213"/>
      <c r="T373" s="214"/>
      <c r="AT373" s="215" t="s">
        <v>181</v>
      </c>
      <c r="AU373" s="215" t="s">
        <v>81</v>
      </c>
      <c r="AV373" s="13" t="s">
        <v>83</v>
      </c>
      <c r="AW373" s="13" t="s">
        <v>30</v>
      </c>
      <c r="AX373" s="13" t="s">
        <v>73</v>
      </c>
      <c r="AY373" s="215" t="s">
        <v>174</v>
      </c>
    </row>
    <row r="374" spans="2:51" s="12" customFormat="1" ht="12">
      <c r="B374" s="194"/>
      <c r="C374" s="195"/>
      <c r="D374" s="196" t="s">
        <v>181</v>
      </c>
      <c r="E374" s="197" t="s">
        <v>1</v>
      </c>
      <c r="F374" s="198" t="s">
        <v>397</v>
      </c>
      <c r="G374" s="195"/>
      <c r="H374" s="197" t="s">
        <v>1</v>
      </c>
      <c r="I374" s="199"/>
      <c r="J374" s="195"/>
      <c r="K374" s="195"/>
      <c r="L374" s="200"/>
      <c r="M374" s="201"/>
      <c r="N374" s="202"/>
      <c r="O374" s="202"/>
      <c r="P374" s="202"/>
      <c r="Q374" s="202"/>
      <c r="R374" s="202"/>
      <c r="S374" s="202"/>
      <c r="T374" s="203"/>
      <c r="AT374" s="204" t="s">
        <v>181</v>
      </c>
      <c r="AU374" s="204" t="s">
        <v>81</v>
      </c>
      <c r="AV374" s="12" t="s">
        <v>81</v>
      </c>
      <c r="AW374" s="12" t="s">
        <v>30</v>
      </c>
      <c r="AX374" s="12" t="s">
        <v>73</v>
      </c>
      <c r="AY374" s="204" t="s">
        <v>174</v>
      </c>
    </row>
    <row r="375" spans="2:51" s="13" customFormat="1" ht="12">
      <c r="B375" s="205"/>
      <c r="C375" s="206"/>
      <c r="D375" s="196" t="s">
        <v>181</v>
      </c>
      <c r="E375" s="207" t="s">
        <v>1</v>
      </c>
      <c r="F375" s="208" t="s">
        <v>398</v>
      </c>
      <c r="G375" s="206"/>
      <c r="H375" s="209">
        <v>18.332999999999998</v>
      </c>
      <c r="I375" s="210"/>
      <c r="J375" s="206"/>
      <c r="K375" s="206"/>
      <c r="L375" s="211"/>
      <c r="M375" s="212"/>
      <c r="N375" s="213"/>
      <c r="O375" s="213"/>
      <c r="P375" s="213"/>
      <c r="Q375" s="213"/>
      <c r="R375" s="213"/>
      <c r="S375" s="213"/>
      <c r="T375" s="214"/>
      <c r="AT375" s="215" t="s">
        <v>181</v>
      </c>
      <c r="AU375" s="215" t="s">
        <v>81</v>
      </c>
      <c r="AV375" s="13" t="s">
        <v>83</v>
      </c>
      <c r="AW375" s="13" t="s">
        <v>30</v>
      </c>
      <c r="AX375" s="13" t="s">
        <v>73</v>
      </c>
      <c r="AY375" s="215" t="s">
        <v>174</v>
      </c>
    </row>
    <row r="376" spans="2:51" s="12" customFormat="1" ht="12">
      <c r="B376" s="194"/>
      <c r="C376" s="195"/>
      <c r="D376" s="196" t="s">
        <v>181</v>
      </c>
      <c r="E376" s="197" t="s">
        <v>1</v>
      </c>
      <c r="F376" s="198" t="s">
        <v>399</v>
      </c>
      <c r="G376" s="195"/>
      <c r="H376" s="197" t="s">
        <v>1</v>
      </c>
      <c r="I376" s="199"/>
      <c r="J376" s="195"/>
      <c r="K376" s="195"/>
      <c r="L376" s="200"/>
      <c r="M376" s="201"/>
      <c r="N376" s="202"/>
      <c r="O376" s="202"/>
      <c r="P376" s="202"/>
      <c r="Q376" s="202"/>
      <c r="R376" s="202"/>
      <c r="S376" s="202"/>
      <c r="T376" s="203"/>
      <c r="AT376" s="204" t="s">
        <v>181</v>
      </c>
      <c r="AU376" s="204" t="s">
        <v>81</v>
      </c>
      <c r="AV376" s="12" t="s">
        <v>81</v>
      </c>
      <c r="AW376" s="12" t="s">
        <v>30</v>
      </c>
      <c r="AX376" s="12" t="s">
        <v>73</v>
      </c>
      <c r="AY376" s="204" t="s">
        <v>174</v>
      </c>
    </row>
    <row r="377" spans="2:51" s="13" customFormat="1" ht="12">
      <c r="B377" s="205"/>
      <c r="C377" s="206"/>
      <c r="D377" s="196" t="s">
        <v>181</v>
      </c>
      <c r="E377" s="207" t="s">
        <v>1</v>
      </c>
      <c r="F377" s="208" t="s">
        <v>400</v>
      </c>
      <c r="G377" s="206"/>
      <c r="H377" s="209">
        <v>-6.81</v>
      </c>
      <c r="I377" s="210"/>
      <c r="J377" s="206"/>
      <c r="K377" s="206"/>
      <c r="L377" s="211"/>
      <c r="M377" s="212"/>
      <c r="N377" s="213"/>
      <c r="O377" s="213"/>
      <c r="P377" s="213"/>
      <c r="Q377" s="213"/>
      <c r="R377" s="213"/>
      <c r="S377" s="213"/>
      <c r="T377" s="214"/>
      <c r="AT377" s="215" t="s">
        <v>181</v>
      </c>
      <c r="AU377" s="215" t="s">
        <v>81</v>
      </c>
      <c r="AV377" s="13" t="s">
        <v>83</v>
      </c>
      <c r="AW377" s="13" t="s">
        <v>30</v>
      </c>
      <c r="AX377" s="13" t="s">
        <v>73</v>
      </c>
      <c r="AY377" s="215" t="s">
        <v>174</v>
      </c>
    </row>
    <row r="378" spans="2:51" s="12" customFormat="1" ht="12">
      <c r="B378" s="194"/>
      <c r="C378" s="195"/>
      <c r="D378" s="196" t="s">
        <v>181</v>
      </c>
      <c r="E378" s="197" t="s">
        <v>1</v>
      </c>
      <c r="F378" s="198" t="s">
        <v>401</v>
      </c>
      <c r="G378" s="195"/>
      <c r="H378" s="197" t="s">
        <v>1</v>
      </c>
      <c r="I378" s="199"/>
      <c r="J378" s="195"/>
      <c r="K378" s="195"/>
      <c r="L378" s="200"/>
      <c r="M378" s="201"/>
      <c r="N378" s="202"/>
      <c r="O378" s="202"/>
      <c r="P378" s="202"/>
      <c r="Q378" s="202"/>
      <c r="R378" s="202"/>
      <c r="S378" s="202"/>
      <c r="T378" s="203"/>
      <c r="AT378" s="204" t="s">
        <v>181</v>
      </c>
      <c r="AU378" s="204" t="s">
        <v>81</v>
      </c>
      <c r="AV378" s="12" t="s">
        <v>81</v>
      </c>
      <c r="AW378" s="12" t="s">
        <v>30</v>
      </c>
      <c r="AX378" s="12" t="s">
        <v>73</v>
      </c>
      <c r="AY378" s="204" t="s">
        <v>174</v>
      </c>
    </row>
    <row r="379" spans="2:51" s="13" customFormat="1" ht="12">
      <c r="B379" s="205"/>
      <c r="C379" s="206"/>
      <c r="D379" s="196" t="s">
        <v>181</v>
      </c>
      <c r="E379" s="207" t="s">
        <v>1</v>
      </c>
      <c r="F379" s="208" t="s">
        <v>402</v>
      </c>
      <c r="G379" s="206"/>
      <c r="H379" s="209">
        <v>-3.1040000000000001</v>
      </c>
      <c r="I379" s="210"/>
      <c r="J379" s="206"/>
      <c r="K379" s="206"/>
      <c r="L379" s="211"/>
      <c r="M379" s="212"/>
      <c r="N379" s="213"/>
      <c r="O379" s="213"/>
      <c r="P379" s="213"/>
      <c r="Q379" s="213"/>
      <c r="R379" s="213"/>
      <c r="S379" s="213"/>
      <c r="T379" s="214"/>
      <c r="AT379" s="215" t="s">
        <v>181</v>
      </c>
      <c r="AU379" s="215" t="s">
        <v>81</v>
      </c>
      <c r="AV379" s="13" t="s">
        <v>83</v>
      </c>
      <c r="AW379" s="13" t="s">
        <v>30</v>
      </c>
      <c r="AX379" s="13" t="s">
        <v>73</v>
      </c>
      <c r="AY379" s="215" t="s">
        <v>174</v>
      </c>
    </row>
    <row r="380" spans="2:51" s="13" customFormat="1" ht="12">
      <c r="B380" s="205"/>
      <c r="C380" s="206"/>
      <c r="D380" s="196" t="s">
        <v>181</v>
      </c>
      <c r="E380" s="207" t="s">
        <v>1</v>
      </c>
      <c r="F380" s="208" t="s">
        <v>403</v>
      </c>
      <c r="G380" s="206"/>
      <c r="H380" s="209">
        <v>-3.04</v>
      </c>
      <c r="I380" s="210"/>
      <c r="J380" s="206"/>
      <c r="K380" s="206"/>
      <c r="L380" s="211"/>
      <c r="M380" s="212"/>
      <c r="N380" s="213"/>
      <c r="O380" s="213"/>
      <c r="P380" s="213"/>
      <c r="Q380" s="213"/>
      <c r="R380" s="213"/>
      <c r="S380" s="213"/>
      <c r="T380" s="214"/>
      <c r="AT380" s="215" t="s">
        <v>181</v>
      </c>
      <c r="AU380" s="215" t="s">
        <v>81</v>
      </c>
      <c r="AV380" s="13" t="s">
        <v>83</v>
      </c>
      <c r="AW380" s="13" t="s">
        <v>30</v>
      </c>
      <c r="AX380" s="13" t="s">
        <v>73</v>
      </c>
      <c r="AY380" s="215" t="s">
        <v>174</v>
      </c>
    </row>
    <row r="381" spans="2:51" s="12" customFormat="1" ht="12">
      <c r="B381" s="194"/>
      <c r="C381" s="195"/>
      <c r="D381" s="196" t="s">
        <v>181</v>
      </c>
      <c r="E381" s="197" t="s">
        <v>1</v>
      </c>
      <c r="F381" s="198" t="s">
        <v>404</v>
      </c>
      <c r="G381" s="195"/>
      <c r="H381" s="197" t="s">
        <v>1</v>
      </c>
      <c r="I381" s="199"/>
      <c r="J381" s="195"/>
      <c r="K381" s="195"/>
      <c r="L381" s="200"/>
      <c r="M381" s="201"/>
      <c r="N381" s="202"/>
      <c r="O381" s="202"/>
      <c r="P381" s="202"/>
      <c r="Q381" s="202"/>
      <c r="R381" s="202"/>
      <c r="S381" s="202"/>
      <c r="T381" s="203"/>
      <c r="AT381" s="204" t="s">
        <v>181</v>
      </c>
      <c r="AU381" s="204" t="s">
        <v>81</v>
      </c>
      <c r="AV381" s="12" t="s">
        <v>81</v>
      </c>
      <c r="AW381" s="12" t="s">
        <v>30</v>
      </c>
      <c r="AX381" s="12" t="s">
        <v>73</v>
      </c>
      <c r="AY381" s="204" t="s">
        <v>174</v>
      </c>
    </row>
    <row r="382" spans="2:51" s="13" customFormat="1" ht="12">
      <c r="B382" s="205"/>
      <c r="C382" s="206"/>
      <c r="D382" s="196" t="s">
        <v>181</v>
      </c>
      <c r="E382" s="207" t="s">
        <v>1</v>
      </c>
      <c r="F382" s="208" t="s">
        <v>405</v>
      </c>
      <c r="G382" s="206"/>
      <c r="H382" s="209">
        <v>-3.56</v>
      </c>
      <c r="I382" s="210"/>
      <c r="J382" s="206"/>
      <c r="K382" s="206"/>
      <c r="L382" s="211"/>
      <c r="M382" s="212"/>
      <c r="N382" s="213"/>
      <c r="O382" s="213"/>
      <c r="P382" s="213"/>
      <c r="Q382" s="213"/>
      <c r="R382" s="213"/>
      <c r="S382" s="213"/>
      <c r="T382" s="214"/>
      <c r="AT382" s="215" t="s">
        <v>181</v>
      </c>
      <c r="AU382" s="215" t="s">
        <v>81</v>
      </c>
      <c r="AV382" s="13" t="s">
        <v>83</v>
      </c>
      <c r="AW382" s="13" t="s">
        <v>30</v>
      </c>
      <c r="AX382" s="13" t="s">
        <v>73</v>
      </c>
      <c r="AY382" s="215" t="s">
        <v>174</v>
      </c>
    </row>
    <row r="383" spans="2:51" s="13" customFormat="1" ht="12">
      <c r="B383" s="205"/>
      <c r="C383" s="206"/>
      <c r="D383" s="196" t="s">
        <v>181</v>
      </c>
      <c r="E383" s="207" t="s">
        <v>1</v>
      </c>
      <c r="F383" s="208" t="s">
        <v>406</v>
      </c>
      <c r="G383" s="206"/>
      <c r="H383" s="209">
        <v>-1.748</v>
      </c>
      <c r="I383" s="210"/>
      <c r="J383" s="206"/>
      <c r="K383" s="206"/>
      <c r="L383" s="211"/>
      <c r="M383" s="212"/>
      <c r="N383" s="213"/>
      <c r="O383" s="213"/>
      <c r="P383" s="213"/>
      <c r="Q383" s="213"/>
      <c r="R383" s="213"/>
      <c r="S383" s="213"/>
      <c r="T383" s="214"/>
      <c r="AT383" s="215" t="s">
        <v>181</v>
      </c>
      <c r="AU383" s="215" t="s">
        <v>81</v>
      </c>
      <c r="AV383" s="13" t="s">
        <v>83</v>
      </c>
      <c r="AW383" s="13" t="s">
        <v>30</v>
      </c>
      <c r="AX383" s="13" t="s">
        <v>73</v>
      </c>
      <c r="AY383" s="215" t="s">
        <v>174</v>
      </c>
    </row>
    <row r="384" spans="2:51" s="13" customFormat="1" ht="12">
      <c r="B384" s="205"/>
      <c r="C384" s="206"/>
      <c r="D384" s="196" t="s">
        <v>181</v>
      </c>
      <c r="E384" s="207" t="s">
        <v>1</v>
      </c>
      <c r="F384" s="208" t="s">
        <v>407</v>
      </c>
      <c r="G384" s="206"/>
      <c r="H384" s="209">
        <v>-3.5350000000000001</v>
      </c>
      <c r="I384" s="210"/>
      <c r="J384" s="206"/>
      <c r="K384" s="206"/>
      <c r="L384" s="211"/>
      <c r="M384" s="212"/>
      <c r="N384" s="213"/>
      <c r="O384" s="213"/>
      <c r="P384" s="213"/>
      <c r="Q384" s="213"/>
      <c r="R384" s="213"/>
      <c r="S384" s="213"/>
      <c r="T384" s="214"/>
      <c r="AT384" s="215" t="s">
        <v>181</v>
      </c>
      <c r="AU384" s="215" t="s">
        <v>81</v>
      </c>
      <c r="AV384" s="13" t="s">
        <v>83</v>
      </c>
      <c r="AW384" s="13" t="s">
        <v>30</v>
      </c>
      <c r="AX384" s="13" t="s">
        <v>73</v>
      </c>
      <c r="AY384" s="215" t="s">
        <v>174</v>
      </c>
    </row>
    <row r="385" spans="1:65" s="13" customFormat="1" ht="12">
      <c r="B385" s="205"/>
      <c r="C385" s="206"/>
      <c r="D385" s="196" t="s">
        <v>181</v>
      </c>
      <c r="E385" s="207" t="s">
        <v>1</v>
      </c>
      <c r="F385" s="208" t="s">
        <v>408</v>
      </c>
      <c r="G385" s="206"/>
      <c r="H385" s="209">
        <v>-1.5569999999999999</v>
      </c>
      <c r="I385" s="210"/>
      <c r="J385" s="206"/>
      <c r="K385" s="206"/>
      <c r="L385" s="211"/>
      <c r="M385" s="212"/>
      <c r="N385" s="213"/>
      <c r="O385" s="213"/>
      <c r="P385" s="213"/>
      <c r="Q385" s="213"/>
      <c r="R385" s="213"/>
      <c r="S385" s="213"/>
      <c r="T385" s="214"/>
      <c r="AT385" s="215" t="s">
        <v>181</v>
      </c>
      <c r="AU385" s="215" t="s">
        <v>81</v>
      </c>
      <c r="AV385" s="13" t="s">
        <v>83</v>
      </c>
      <c r="AW385" s="13" t="s">
        <v>30</v>
      </c>
      <c r="AX385" s="13" t="s">
        <v>73</v>
      </c>
      <c r="AY385" s="215" t="s">
        <v>174</v>
      </c>
    </row>
    <row r="386" spans="1:65" s="12" customFormat="1" ht="12">
      <c r="B386" s="194"/>
      <c r="C386" s="195"/>
      <c r="D386" s="196" t="s">
        <v>181</v>
      </c>
      <c r="E386" s="197" t="s">
        <v>1</v>
      </c>
      <c r="F386" s="198" t="s">
        <v>409</v>
      </c>
      <c r="G386" s="195"/>
      <c r="H386" s="197" t="s">
        <v>1</v>
      </c>
      <c r="I386" s="199"/>
      <c r="J386" s="195"/>
      <c r="K386" s="195"/>
      <c r="L386" s="200"/>
      <c r="M386" s="201"/>
      <c r="N386" s="202"/>
      <c r="O386" s="202"/>
      <c r="P386" s="202"/>
      <c r="Q386" s="202"/>
      <c r="R386" s="202"/>
      <c r="S386" s="202"/>
      <c r="T386" s="203"/>
      <c r="AT386" s="204" t="s">
        <v>181</v>
      </c>
      <c r="AU386" s="204" t="s">
        <v>81</v>
      </c>
      <c r="AV386" s="12" t="s">
        <v>81</v>
      </c>
      <c r="AW386" s="12" t="s">
        <v>30</v>
      </c>
      <c r="AX386" s="12" t="s">
        <v>73</v>
      </c>
      <c r="AY386" s="204" t="s">
        <v>174</v>
      </c>
    </row>
    <row r="387" spans="1:65" s="13" customFormat="1" ht="12">
      <c r="B387" s="205"/>
      <c r="C387" s="206"/>
      <c r="D387" s="196" t="s">
        <v>181</v>
      </c>
      <c r="E387" s="207" t="s">
        <v>1</v>
      </c>
      <c r="F387" s="208" t="s">
        <v>410</v>
      </c>
      <c r="G387" s="206"/>
      <c r="H387" s="209">
        <v>-3.64</v>
      </c>
      <c r="I387" s="210"/>
      <c r="J387" s="206"/>
      <c r="K387" s="206"/>
      <c r="L387" s="211"/>
      <c r="M387" s="212"/>
      <c r="N387" s="213"/>
      <c r="O387" s="213"/>
      <c r="P387" s="213"/>
      <c r="Q387" s="213"/>
      <c r="R387" s="213"/>
      <c r="S387" s="213"/>
      <c r="T387" s="214"/>
      <c r="AT387" s="215" t="s">
        <v>181</v>
      </c>
      <c r="AU387" s="215" t="s">
        <v>81</v>
      </c>
      <c r="AV387" s="13" t="s">
        <v>83</v>
      </c>
      <c r="AW387" s="13" t="s">
        <v>30</v>
      </c>
      <c r="AX387" s="13" t="s">
        <v>73</v>
      </c>
      <c r="AY387" s="215" t="s">
        <v>174</v>
      </c>
    </row>
    <row r="388" spans="1:65" s="13" customFormat="1" ht="12">
      <c r="B388" s="205"/>
      <c r="C388" s="206"/>
      <c r="D388" s="196" t="s">
        <v>181</v>
      </c>
      <c r="E388" s="207" t="s">
        <v>1</v>
      </c>
      <c r="F388" s="208" t="s">
        <v>411</v>
      </c>
      <c r="G388" s="206"/>
      <c r="H388" s="209">
        <v>-2.0369999999999999</v>
      </c>
      <c r="I388" s="210"/>
      <c r="J388" s="206"/>
      <c r="K388" s="206"/>
      <c r="L388" s="211"/>
      <c r="M388" s="212"/>
      <c r="N388" s="213"/>
      <c r="O388" s="213"/>
      <c r="P388" s="213"/>
      <c r="Q388" s="213"/>
      <c r="R388" s="213"/>
      <c r="S388" s="213"/>
      <c r="T388" s="214"/>
      <c r="AT388" s="215" t="s">
        <v>181</v>
      </c>
      <c r="AU388" s="215" t="s">
        <v>81</v>
      </c>
      <c r="AV388" s="13" t="s">
        <v>83</v>
      </c>
      <c r="AW388" s="13" t="s">
        <v>30</v>
      </c>
      <c r="AX388" s="13" t="s">
        <v>73</v>
      </c>
      <c r="AY388" s="215" t="s">
        <v>174</v>
      </c>
    </row>
    <row r="389" spans="1:65" s="13" customFormat="1" ht="12">
      <c r="B389" s="205"/>
      <c r="C389" s="206"/>
      <c r="D389" s="196" t="s">
        <v>181</v>
      </c>
      <c r="E389" s="207" t="s">
        <v>1</v>
      </c>
      <c r="F389" s="208" t="s">
        <v>412</v>
      </c>
      <c r="G389" s="206"/>
      <c r="H389" s="209">
        <v>-3.266</v>
      </c>
      <c r="I389" s="210"/>
      <c r="J389" s="206"/>
      <c r="K389" s="206"/>
      <c r="L389" s="211"/>
      <c r="M389" s="212"/>
      <c r="N389" s="213"/>
      <c r="O389" s="213"/>
      <c r="P389" s="213"/>
      <c r="Q389" s="213"/>
      <c r="R389" s="213"/>
      <c r="S389" s="213"/>
      <c r="T389" s="214"/>
      <c r="AT389" s="215" t="s">
        <v>181</v>
      </c>
      <c r="AU389" s="215" t="s">
        <v>81</v>
      </c>
      <c r="AV389" s="13" t="s">
        <v>83</v>
      </c>
      <c r="AW389" s="13" t="s">
        <v>30</v>
      </c>
      <c r="AX389" s="13" t="s">
        <v>73</v>
      </c>
      <c r="AY389" s="215" t="s">
        <v>174</v>
      </c>
    </row>
    <row r="390" spans="1:65" s="14" customFormat="1" ht="12">
      <c r="B390" s="216"/>
      <c r="C390" s="217"/>
      <c r="D390" s="196" t="s">
        <v>181</v>
      </c>
      <c r="E390" s="218" t="s">
        <v>1</v>
      </c>
      <c r="F390" s="219" t="s">
        <v>183</v>
      </c>
      <c r="G390" s="217"/>
      <c r="H390" s="220">
        <v>426.04899999999998</v>
      </c>
      <c r="I390" s="221"/>
      <c r="J390" s="217"/>
      <c r="K390" s="217"/>
      <c r="L390" s="222"/>
      <c r="M390" s="223"/>
      <c r="N390" s="224"/>
      <c r="O390" s="224"/>
      <c r="P390" s="224"/>
      <c r="Q390" s="224"/>
      <c r="R390" s="224"/>
      <c r="S390" s="224"/>
      <c r="T390" s="225"/>
      <c r="AT390" s="226" t="s">
        <v>181</v>
      </c>
      <c r="AU390" s="226" t="s">
        <v>81</v>
      </c>
      <c r="AV390" s="14" t="s">
        <v>179</v>
      </c>
      <c r="AW390" s="14" t="s">
        <v>30</v>
      </c>
      <c r="AX390" s="14" t="s">
        <v>81</v>
      </c>
      <c r="AY390" s="226" t="s">
        <v>174</v>
      </c>
    </row>
    <row r="391" spans="1:65" s="2" customFormat="1" ht="24.25" customHeight="1">
      <c r="A391" s="35"/>
      <c r="B391" s="36"/>
      <c r="C391" s="180" t="s">
        <v>417</v>
      </c>
      <c r="D391" s="180" t="s">
        <v>175</v>
      </c>
      <c r="E391" s="181" t="s">
        <v>418</v>
      </c>
      <c r="F391" s="182" t="s">
        <v>419</v>
      </c>
      <c r="G391" s="183" t="s">
        <v>230</v>
      </c>
      <c r="H391" s="184">
        <v>320.75200000000001</v>
      </c>
      <c r="I391" s="185"/>
      <c r="J391" s="186">
        <f>ROUND(I391*H391,2)</f>
        <v>0</v>
      </c>
      <c r="K391" s="187"/>
      <c r="L391" s="40"/>
      <c r="M391" s="188" t="s">
        <v>1</v>
      </c>
      <c r="N391" s="189" t="s">
        <v>38</v>
      </c>
      <c r="O391" s="72"/>
      <c r="P391" s="190">
        <f>O391*H391</f>
        <v>0</v>
      </c>
      <c r="Q391" s="190">
        <v>8.5961600000000003E-3</v>
      </c>
      <c r="R391" s="190">
        <f>Q391*H391</f>
        <v>2.7572355123200003</v>
      </c>
      <c r="S391" s="190">
        <v>0</v>
      </c>
      <c r="T391" s="191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2" t="s">
        <v>179</v>
      </c>
      <c r="AT391" s="192" t="s">
        <v>175</v>
      </c>
      <c r="AU391" s="192" t="s">
        <v>81</v>
      </c>
      <c r="AY391" s="18" t="s">
        <v>174</v>
      </c>
      <c r="BE391" s="193">
        <f>IF(N391="základní",J391,0)</f>
        <v>0</v>
      </c>
      <c r="BF391" s="193">
        <f>IF(N391="snížená",J391,0)</f>
        <v>0</v>
      </c>
      <c r="BG391" s="193">
        <f>IF(N391="zákl. přenesená",J391,0)</f>
        <v>0</v>
      </c>
      <c r="BH391" s="193">
        <f>IF(N391="sníž. přenesená",J391,0)</f>
        <v>0</v>
      </c>
      <c r="BI391" s="193">
        <f>IF(N391="nulová",J391,0)</f>
        <v>0</v>
      </c>
      <c r="BJ391" s="18" t="s">
        <v>81</v>
      </c>
      <c r="BK391" s="193">
        <f>ROUND(I391*H391,2)</f>
        <v>0</v>
      </c>
      <c r="BL391" s="18" t="s">
        <v>179</v>
      </c>
      <c r="BM391" s="192" t="s">
        <v>420</v>
      </c>
    </row>
    <row r="392" spans="1:65" s="2" customFormat="1" ht="24.25" customHeight="1">
      <c r="A392" s="35"/>
      <c r="B392" s="36"/>
      <c r="C392" s="227" t="s">
        <v>421</v>
      </c>
      <c r="D392" s="227" t="s">
        <v>422</v>
      </c>
      <c r="E392" s="228" t="s">
        <v>423</v>
      </c>
      <c r="F392" s="229" t="s">
        <v>424</v>
      </c>
      <c r="G392" s="230" t="s">
        <v>230</v>
      </c>
      <c r="H392" s="231">
        <v>23.556999999999999</v>
      </c>
      <c r="I392" s="232"/>
      <c r="J392" s="233">
        <f>ROUND(I392*H392,2)</f>
        <v>0</v>
      </c>
      <c r="K392" s="234"/>
      <c r="L392" s="235"/>
      <c r="M392" s="236" t="s">
        <v>1</v>
      </c>
      <c r="N392" s="237" t="s">
        <v>38</v>
      </c>
      <c r="O392" s="72"/>
      <c r="P392" s="190">
        <f>O392*H392</f>
        <v>0</v>
      </c>
      <c r="Q392" s="190">
        <v>3.5999999999999999E-3</v>
      </c>
      <c r="R392" s="190">
        <f>Q392*H392</f>
        <v>8.4805199999999997E-2</v>
      </c>
      <c r="S392" s="190">
        <v>0</v>
      </c>
      <c r="T392" s="191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2" t="s">
        <v>227</v>
      </c>
      <c r="AT392" s="192" t="s">
        <v>422</v>
      </c>
      <c r="AU392" s="192" t="s">
        <v>81</v>
      </c>
      <c r="AY392" s="18" t="s">
        <v>174</v>
      </c>
      <c r="BE392" s="193">
        <f>IF(N392="základní",J392,0)</f>
        <v>0</v>
      </c>
      <c r="BF392" s="193">
        <f>IF(N392="snížená",J392,0)</f>
        <v>0</v>
      </c>
      <c r="BG392" s="193">
        <f>IF(N392="zákl. přenesená",J392,0)</f>
        <v>0</v>
      </c>
      <c r="BH392" s="193">
        <f>IF(N392="sníž. přenesená",J392,0)</f>
        <v>0</v>
      </c>
      <c r="BI392" s="193">
        <f>IF(N392="nulová",J392,0)</f>
        <v>0</v>
      </c>
      <c r="BJ392" s="18" t="s">
        <v>81</v>
      </c>
      <c r="BK392" s="193">
        <f>ROUND(I392*H392,2)</f>
        <v>0</v>
      </c>
      <c r="BL392" s="18" t="s">
        <v>179</v>
      </c>
      <c r="BM392" s="192" t="s">
        <v>425</v>
      </c>
    </row>
    <row r="393" spans="1:65" s="2" customFormat="1" ht="21.75" customHeight="1">
      <c r="A393" s="35"/>
      <c r="B393" s="36"/>
      <c r="C393" s="227" t="s">
        <v>426</v>
      </c>
      <c r="D393" s="227" t="s">
        <v>422</v>
      </c>
      <c r="E393" s="228" t="s">
        <v>427</v>
      </c>
      <c r="F393" s="229" t="s">
        <v>428</v>
      </c>
      <c r="G393" s="230" t="s">
        <v>230</v>
      </c>
      <c r="H393" s="231">
        <v>329.27</v>
      </c>
      <c r="I393" s="232"/>
      <c r="J393" s="233">
        <f>ROUND(I393*H393,2)</f>
        <v>0</v>
      </c>
      <c r="K393" s="234"/>
      <c r="L393" s="235"/>
      <c r="M393" s="236" t="s">
        <v>1</v>
      </c>
      <c r="N393" s="237" t="s">
        <v>38</v>
      </c>
      <c r="O393" s="72"/>
      <c r="P393" s="190">
        <f>O393*H393</f>
        <v>0</v>
      </c>
      <c r="Q393" s="190">
        <v>1.8E-3</v>
      </c>
      <c r="R393" s="190">
        <f>Q393*H393</f>
        <v>0.59268599999999994</v>
      </c>
      <c r="S393" s="190">
        <v>0</v>
      </c>
      <c r="T393" s="191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92" t="s">
        <v>227</v>
      </c>
      <c r="AT393" s="192" t="s">
        <v>422</v>
      </c>
      <c r="AU393" s="192" t="s">
        <v>81</v>
      </c>
      <c r="AY393" s="18" t="s">
        <v>174</v>
      </c>
      <c r="BE393" s="193">
        <f>IF(N393="základní",J393,0)</f>
        <v>0</v>
      </c>
      <c r="BF393" s="193">
        <f>IF(N393="snížená",J393,0)</f>
        <v>0</v>
      </c>
      <c r="BG393" s="193">
        <f>IF(N393="zákl. přenesená",J393,0)</f>
        <v>0</v>
      </c>
      <c r="BH393" s="193">
        <f>IF(N393="sníž. přenesená",J393,0)</f>
        <v>0</v>
      </c>
      <c r="BI393" s="193">
        <f>IF(N393="nulová",J393,0)</f>
        <v>0</v>
      </c>
      <c r="BJ393" s="18" t="s">
        <v>81</v>
      </c>
      <c r="BK393" s="193">
        <f>ROUND(I393*H393,2)</f>
        <v>0</v>
      </c>
      <c r="BL393" s="18" t="s">
        <v>179</v>
      </c>
      <c r="BM393" s="192" t="s">
        <v>429</v>
      </c>
    </row>
    <row r="394" spans="1:65" s="13" customFormat="1" ht="12">
      <c r="B394" s="205"/>
      <c r="C394" s="206"/>
      <c r="D394" s="196" t="s">
        <v>181</v>
      </c>
      <c r="E394" s="207" t="s">
        <v>1</v>
      </c>
      <c r="F394" s="208" t="s">
        <v>430</v>
      </c>
      <c r="G394" s="206"/>
      <c r="H394" s="209">
        <v>329.27</v>
      </c>
      <c r="I394" s="210"/>
      <c r="J394" s="206"/>
      <c r="K394" s="206"/>
      <c r="L394" s="211"/>
      <c r="M394" s="212"/>
      <c r="N394" s="213"/>
      <c r="O394" s="213"/>
      <c r="P394" s="213"/>
      <c r="Q394" s="213"/>
      <c r="R394" s="213"/>
      <c r="S394" s="213"/>
      <c r="T394" s="214"/>
      <c r="AT394" s="215" t="s">
        <v>181</v>
      </c>
      <c r="AU394" s="215" t="s">
        <v>81</v>
      </c>
      <c r="AV394" s="13" t="s">
        <v>83</v>
      </c>
      <c r="AW394" s="13" t="s">
        <v>30</v>
      </c>
      <c r="AX394" s="13" t="s">
        <v>73</v>
      </c>
      <c r="AY394" s="215" t="s">
        <v>174</v>
      </c>
    </row>
    <row r="395" spans="1:65" s="14" customFormat="1" ht="12">
      <c r="B395" s="216"/>
      <c r="C395" s="217"/>
      <c r="D395" s="196" t="s">
        <v>181</v>
      </c>
      <c r="E395" s="218" t="s">
        <v>1</v>
      </c>
      <c r="F395" s="219" t="s">
        <v>183</v>
      </c>
      <c r="G395" s="217"/>
      <c r="H395" s="220">
        <v>329.27</v>
      </c>
      <c r="I395" s="221"/>
      <c r="J395" s="217"/>
      <c r="K395" s="217"/>
      <c r="L395" s="222"/>
      <c r="M395" s="223"/>
      <c r="N395" s="224"/>
      <c r="O395" s="224"/>
      <c r="P395" s="224"/>
      <c r="Q395" s="224"/>
      <c r="R395" s="224"/>
      <c r="S395" s="224"/>
      <c r="T395" s="225"/>
      <c r="AT395" s="226" t="s">
        <v>181</v>
      </c>
      <c r="AU395" s="226" t="s">
        <v>81</v>
      </c>
      <c r="AV395" s="14" t="s">
        <v>179</v>
      </c>
      <c r="AW395" s="14" t="s">
        <v>30</v>
      </c>
      <c r="AX395" s="14" t="s">
        <v>81</v>
      </c>
      <c r="AY395" s="226" t="s">
        <v>174</v>
      </c>
    </row>
    <row r="396" spans="1:65" s="2" customFormat="1" ht="33" customHeight="1">
      <c r="A396" s="35"/>
      <c r="B396" s="36"/>
      <c r="C396" s="180" t="s">
        <v>431</v>
      </c>
      <c r="D396" s="180" t="s">
        <v>175</v>
      </c>
      <c r="E396" s="181" t="s">
        <v>432</v>
      </c>
      <c r="F396" s="182" t="s">
        <v>433</v>
      </c>
      <c r="G396" s="183" t="s">
        <v>230</v>
      </c>
      <c r="H396" s="184">
        <v>136.346</v>
      </c>
      <c r="I396" s="185"/>
      <c r="J396" s="186">
        <f>ROUND(I396*H396,2)</f>
        <v>0</v>
      </c>
      <c r="K396" s="187"/>
      <c r="L396" s="40"/>
      <c r="M396" s="188" t="s">
        <v>1</v>
      </c>
      <c r="N396" s="189" t="s">
        <v>38</v>
      </c>
      <c r="O396" s="72"/>
      <c r="P396" s="190">
        <f>O396*H396</f>
        <v>0</v>
      </c>
      <c r="Q396" s="190">
        <v>1.151696E-2</v>
      </c>
      <c r="R396" s="190">
        <f>Q396*H396</f>
        <v>1.57029142816</v>
      </c>
      <c r="S396" s="190">
        <v>0</v>
      </c>
      <c r="T396" s="191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92" t="s">
        <v>179</v>
      </c>
      <c r="AT396" s="192" t="s">
        <v>175</v>
      </c>
      <c r="AU396" s="192" t="s">
        <v>81</v>
      </c>
      <c r="AY396" s="18" t="s">
        <v>174</v>
      </c>
      <c r="BE396" s="193">
        <f>IF(N396="základní",J396,0)</f>
        <v>0</v>
      </c>
      <c r="BF396" s="193">
        <f>IF(N396="snížená",J396,0)</f>
        <v>0</v>
      </c>
      <c r="BG396" s="193">
        <f>IF(N396="zákl. přenesená",J396,0)</f>
        <v>0</v>
      </c>
      <c r="BH396" s="193">
        <f>IF(N396="sníž. přenesená",J396,0)</f>
        <v>0</v>
      </c>
      <c r="BI396" s="193">
        <f>IF(N396="nulová",J396,0)</f>
        <v>0</v>
      </c>
      <c r="BJ396" s="18" t="s">
        <v>81</v>
      </c>
      <c r="BK396" s="193">
        <f>ROUND(I396*H396,2)</f>
        <v>0</v>
      </c>
      <c r="BL396" s="18" t="s">
        <v>179</v>
      </c>
      <c r="BM396" s="192" t="s">
        <v>434</v>
      </c>
    </row>
    <row r="397" spans="1:65" s="12" customFormat="1" ht="12">
      <c r="B397" s="194"/>
      <c r="C397" s="195"/>
      <c r="D397" s="196" t="s">
        <v>181</v>
      </c>
      <c r="E397" s="197" t="s">
        <v>1</v>
      </c>
      <c r="F397" s="198" t="s">
        <v>390</v>
      </c>
      <c r="G397" s="195"/>
      <c r="H397" s="197" t="s">
        <v>1</v>
      </c>
      <c r="I397" s="199"/>
      <c r="J397" s="195"/>
      <c r="K397" s="195"/>
      <c r="L397" s="200"/>
      <c r="M397" s="201"/>
      <c r="N397" s="202"/>
      <c r="O397" s="202"/>
      <c r="P397" s="202"/>
      <c r="Q397" s="202"/>
      <c r="R397" s="202"/>
      <c r="S397" s="202"/>
      <c r="T397" s="203"/>
      <c r="AT397" s="204" t="s">
        <v>181</v>
      </c>
      <c r="AU397" s="204" t="s">
        <v>81</v>
      </c>
      <c r="AV397" s="12" t="s">
        <v>81</v>
      </c>
      <c r="AW397" s="12" t="s">
        <v>30</v>
      </c>
      <c r="AX397" s="12" t="s">
        <v>73</v>
      </c>
      <c r="AY397" s="204" t="s">
        <v>174</v>
      </c>
    </row>
    <row r="398" spans="1:65" s="13" customFormat="1" ht="12">
      <c r="B398" s="205"/>
      <c r="C398" s="206"/>
      <c r="D398" s="196" t="s">
        <v>181</v>
      </c>
      <c r="E398" s="207" t="s">
        <v>1</v>
      </c>
      <c r="F398" s="208" t="s">
        <v>391</v>
      </c>
      <c r="G398" s="206"/>
      <c r="H398" s="209">
        <v>25.8</v>
      </c>
      <c r="I398" s="210"/>
      <c r="J398" s="206"/>
      <c r="K398" s="206"/>
      <c r="L398" s="211"/>
      <c r="M398" s="212"/>
      <c r="N398" s="213"/>
      <c r="O398" s="213"/>
      <c r="P398" s="213"/>
      <c r="Q398" s="213"/>
      <c r="R398" s="213"/>
      <c r="S398" s="213"/>
      <c r="T398" s="214"/>
      <c r="AT398" s="215" t="s">
        <v>181</v>
      </c>
      <c r="AU398" s="215" t="s">
        <v>81</v>
      </c>
      <c r="AV398" s="13" t="s">
        <v>83</v>
      </c>
      <c r="AW398" s="13" t="s">
        <v>30</v>
      </c>
      <c r="AX398" s="13" t="s">
        <v>73</v>
      </c>
      <c r="AY398" s="215" t="s">
        <v>174</v>
      </c>
    </row>
    <row r="399" spans="1:65" s="13" customFormat="1" ht="12">
      <c r="B399" s="205"/>
      <c r="C399" s="206"/>
      <c r="D399" s="196" t="s">
        <v>181</v>
      </c>
      <c r="E399" s="207" t="s">
        <v>1</v>
      </c>
      <c r="F399" s="208" t="s">
        <v>392</v>
      </c>
      <c r="G399" s="206"/>
      <c r="H399" s="209">
        <v>40.24</v>
      </c>
      <c r="I399" s="210"/>
      <c r="J399" s="206"/>
      <c r="K399" s="206"/>
      <c r="L399" s="211"/>
      <c r="M399" s="212"/>
      <c r="N399" s="213"/>
      <c r="O399" s="213"/>
      <c r="P399" s="213"/>
      <c r="Q399" s="213"/>
      <c r="R399" s="213"/>
      <c r="S399" s="213"/>
      <c r="T399" s="214"/>
      <c r="AT399" s="215" t="s">
        <v>181</v>
      </c>
      <c r="AU399" s="215" t="s">
        <v>81</v>
      </c>
      <c r="AV399" s="13" t="s">
        <v>83</v>
      </c>
      <c r="AW399" s="13" t="s">
        <v>30</v>
      </c>
      <c r="AX399" s="13" t="s">
        <v>73</v>
      </c>
      <c r="AY399" s="215" t="s">
        <v>174</v>
      </c>
    </row>
    <row r="400" spans="1:65" s="13" customFormat="1" ht="12">
      <c r="B400" s="205"/>
      <c r="C400" s="206"/>
      <c r="D400" s="196" t="s">
        <v>181</v>
      </c>
      <c r="E400" s="207" t="s">
        <v>1</v>
      </c>
      <c r="F400" s="208" t="s">
        <v>435</v>
      </c>
      <c r="G400" s="206"/>
      <c r="H400" s="209">
        <v>46.72</v>
      </c>
      <c r="I400" s="210"/>
      <c r="J400" s="206"/>
      <c r="K400" s="206"/>
      <c r="L400" s="211"/>
      <c r="M400" s="212"/>
      <c r="N400" s="213"/>
      <c r="O400" s="213"/>
      <c r="P400" s="213"/>
      <c r="Q400" s="213"/>
      <c r="R400" s="213"/>
      <c r="S400" s="213"/>
      <c r="T400" s="214"/>
      <c r="AT400" s="215" t="s">
        <v>181</v>
      </c>
      <c r="AU400" s="215" t="s">
        <v>81</v>
      </c>
      <c r="AV400" s="13" t="s">
        <v>83</v>
      </c>
      <c r="AW400" s="13" t="s">
        <v>30</v>
      </c>
      <c r="AX400" s="13" t="s">
        <v>73</v>
      </c>
      <c r="AY400" s="215" t="s">
        <v>174</v>
      </c>
    </row>
    <row r="401" spans="2:51" s="13" customFormat="1" ht="12">
      <c r="B401" s="205"/>
      <c r="C401" s="206"/>
      <c r="D401" s="196" t="s">
        <v>181</v>
      </c>
      <c r="E401" s="207" t="s">
        <v>1</v>
      </c>
      <c r="F401" s="208" t="s">
        <v>394</v>
      </c>
      <c r="G401" s="206"/>
      <c r="H401" s="209">
        <v>40.81</v>
      </c>
      <c r="I401" s="210"/>
      <c r="J401" s="206"/>
      <c r="K401" s="206"/>
      <c r="L401" s="211"/>
      <c r="M401" s="212"/>
      <c r="N401" s="213"/>
      <c r="O401" s="213"/>
      <c r="P401" s="213"/>
      <c r="Q401" s="213"/>
      <c r="R401" s="213"/>
      <c r="S401" s="213"/>
      <c r="T401" s="214"/>
      <c r="AT401" s="215" t="s">
        <v>181</v>
      </c>
      <c r="AU401" s="215" t="s">
        <v>81</v>
      </c>
      <c r="AV401" s="13" t="s">
        <v>83</v>
      </c>
      <c r="AW401" s="13" t="s">
        <v>30</v>
      </c>
      <c r="AX401" s="13" t="s">
        <v>73</v>
      </c>
      <c r="AY401" s="215" t="s">
        <v>174</v>
      </c>
    </row>
    <row r="402" spans="2:51" s="12" customFormat="1" ht="12">
      <c r="B402" s="194"/>
      <c r="C402" s="195"/>
      <c r="D402" s="196" t="s">
        <v>181</v>
      </c>
      <c r="E402" s="197" t="s">
        <v>1</v>
      </c>
      <c r="F402" s="198" t="s">
        <v>395</v>
      </c>
      <c r="G402" s="195"/>
      <c r="H402" s="197" t="s">
        <v>1</v>
      </c>
      <c r="I402" s="199"/>
      <c r="J402" s="195"/>
      <c r="K402" s="195"/>
      <c r="L402" s="200"/>
      <c r="M402" s="201"/>
      <c r="N402" s="202"/>
      <c r="O402" s="202"/>
      <c r="P402" s="202"/>
      <c r="Q402" s="202"/>
      <c r="R402" s="202"/>
      <c r="S402" s="202"/>
      <c r="T402" s="203"/>
      <c r="AT402" s="204" t="s">
        <v>181</v>
      </c>
      <c r="AU402" s="204" t="s">
        <v>81</v>
      </c>
      <c r="AV402" s="12" t="s">
        <v>81</v>
      </c>
      <c r="AW402" s="12" t="s">
        <v>30</v>
      </c>
      <c r="AX402" s="12" t="s">
        <v>73</v>
      </c>
      <c r="AY402" s="204" t="s">
        <v>174</v>
      </c>
    </row>
    <row r="403" spans="2:51" s="13" customFormat="1" ht="12">
      <c r="B403" s="205"/>
      <c r="C403" s="206"/>
      <c r="D403" s="196" t="s">
        <v>181</v>
      </c>
      <c r="E403" s="207" t="s">
        <v>1</v>
      </c>
      <c r="F403" s="208" t="s">
        <v>396</v>
      </c>
      <c r="G403" s="206"/>
      <c r="H403" s="209">
        <v>-3.26</v>
      </c>
      <c r="I403" s="210"/>
      <c r="J403" s="206"/>
      <c r="K403" s="206"/>
      <c r="L403" s="211"/>
      <c r="M403" s="212"/>
      <c r="N403" s="213"/>
      <c r="O403" s="213"/>
      <c r="P403" s="213"/>
      <c r="Q403" s="213"/>
      <c r="R403" s="213"/>
      <c r="S403" s="213"/>
      <c r="T403" s="214"/>
      <c r="AT403" s="215" t="s">
        <v>181</v>
      </c>
      <c r="AU403" s="215" t="s">
        <v>81</v>
      </c>
      <c r="AV403" s="13" t="s">
        <v>83</v>
      </c>
      <c r="AW403" s="13" t="s">
        <v>30</v>
      </c>
      <c r="AX403" s="13" t="s">
        <v>73</v>
      </c>
      <c r="AY403" s="215" t="s">
        <v>174</v>
      </c>
    </row>
    <row r="404" spans="2:51" s="12" customFormat="1" ht="12">
      <c r="B404" s="194"/>
      <c r="C404" s="195"/>
      <c r="D404" s="196" t="s">
        <v>181</v>
      </c>
      <c r="E404" s="197" t="s">
        <v>1</v>
      </c>
      <c r="F404" s="198" t="s">
        <v>397</v>
      </c>
      <c r="G404" s="195"/>
      <c r="H404" s="197" t="s">
        <v>1</v>
      </c>
      <c r="I404" s="199"/>
      <c r="J404" s="195"/>
      <c r="K404" s="195"/>
      <c r="L404" s="200"/>
      <c r="M404" s="201"/>
      <c r="N404" s="202"/>
      <c r="O404" s="202"/>
      <c r="P404" s="202"/>
      <c r="Q404" s="202"/>
      <c r="R404" s="202"/>
      <c r="S404" s="202"/>
      <c r="T404" s="203"/>
      <c r="AT404" s="204" t="s">
        <v>181</v>
      </c>
      <c r="AU404" s="204" t="s">
        <v>81</v>
      </c>
      <c r="AV404" s="12" t="s">
        <v>81</v>
      </c>
      <c r="AW404" s="12" t="s">
        <v>30</v>
      </c>
      <c r="AX404" s="12" t="s">
        <v>73</v>
      </c>
      <c r="AY404" s="204" t="s">
        <v>174</v>
      </c>
    </row>
    <row r="405" spans="2:51" s="13" customFormat="1" ht="12">
      <c r="B405" s="205"/>
      <c r="C405" s="206"/>
      <c r="D405" s="196" t="s">
        <v>181</v>
      </c>
      <c r="E405" s="207" t="s">
        <v>1</v>
      </c>
      <c r="F405" s="208" t="s">
        <v>398</v>
      </c>
      <c r="G405" s="206"/>
      <c r="H405" s="209">
        <v>18.332999999999998</v>
      </c>
      <c r="I405" s="210"/>
      <c r="J405" s="206"/>
      <c r="K405" s="206"/>
      <c r="L405" s="211"/>
      <c r="M405" s="212"/>
      <c r="N405" s="213"/>
      <c r="O405" s="213"/>
      <c r="P405" s="213"/>
      <c r="Q405" s="213"/>
      <c r="R405" s="213"/>
      <c r="S405" s="213"/>
      <c r="T405" s="214"/>
      <c r="AT405" s="215" t="s">
        <v>181</v>
      </c>
      <c r="AU405" s="215" t="s">
        <v>81</v>
      </c>
      <c r="AV405" s="13" t="s">
        <v>83</v>
      </c>
      <c r="AW405" s="13" t="s">
        <v>30</v>
      </c>
      <c r="AX405" s="13" t="s">
        <v>73</v>
      </c>
      <c r="AY405" s="215" t="s">
        <v>174</v>
      </c>
    </row>
    <row r="406" spans="2:51" s="12" customFormat="1" ht="12">
      <c r="B406" s="194"/>
      <c r="C406" s="195"/>
      <c r="D406" s="196" t="s">
        <v>181</v>
      </c>
      <c r="E406" s="197" t="s">
        <v>1</v>
      </c>
      <c r="F406" s="198" t="s">
        <v>399</v>
      </c>
      <c r="G406" s="195"/>
      <c r="H406" s="197" t="s">
        <v>1</v>
      </c>
      <c r="I406" s="199"/>
      <c r="J406" s="195"/>
      <c r="K406" s="195"/>
      <c r="L406" s="200"/>
      <c r="M406" s="201"/>
      <c r="N406" s="202"/>
      <c r="O406" s="202"/>
      <c r="P406" s="202"/>
      <c r="Q406" s="202"/>
      <c r="R406" s="202"/>
      <c r="S406" s="202"/>
      <c r="T406" s="203"/>
      <c r="AT406" s="204" t="s">
        <v>181</v>
      </c>
      <c r="AU406" s="204" t="s">
        <v>81</v>
      </c>
      <c r="AV406" s="12" t="s">
        <v>81</v>
      </c>
      <c r="AW406" s="12" t="s">
        <v>30</v>
      </c>
      <c r="AX406" s="12" t="s">
        <v>73</v>
      </c>
      <c r="AY406" s="204" t="s">
        <v>174</v>
      </c>
    </row>
    <row r="407" spans="2:51" s="13" customFormat="1" ht="12">
      <c r="B407" s="205"/>
      <c r="C407" s="206"/>
      <c r="D407" s="196" t="s">
        <v>181</v>
      </c>
      <c r="E407" s="207" t="s">
        <v>1</v>
      </c>
      <c r="F407" s="208" t="s">
        <v>400</v>
      </c>
      <c r="G407" s="206"/>
      <c r="H407" s="209">
        <v>-6.81</v>
      </c>
      <c r="I407" s="210"/>
      <c r="J407" s="206"/>
      <c r="K407" s="206"/>
      <c r="L407" s="211"/>
      <c r="M407" s="212"/>
      <c r="N407" s="213"/>
      <c r="O407" s="213"/>
      <c r="P407" s="213"/>
      <c r="Q407" s="213"/>
      <c r="R407" s="213"/>
      <c r="S407" s="213"/>
      <c r="T407" s="214"/>
      <c r="AT407" s="215" t="s">
        <v>181</v>
      </c>
      <c r="AU407" s="215" t="s">
        <v>81</v>
      </c>
      <c r="AV407" s="13" t="s">
        <v>83</v>
      </c>
      <c r="AW407" s="13" t="s">
        <v>30</v>
      </c>
      <c r="AX407" s="13" t="s">
        <v>73</v>
      </c>
      <c r="AY407" s="215" t="s">
        <v>174</v>
      </c>
    </row>
    <row r="408" spans="2:51" s="12" customFormat="1" ht="12">
      <c r="B408" s="194"/>
      <c r="C408" s="195"/>
      <c r="D408" s="196" t="s">
        <v>181</v>
      </c>
      <c r="E408" s="197" t="s">
        <v>1</v>
      </c>
      <c r="F408" s="198" t="s">
        <v>401</v>
      </c>
      <c r="G408" s="195"/>
      <c r="H408" s="197" t="s">
        <v>1</v>
      </c>
      <c r="I408" s="199"/>
      <c r="J408" s="195"/>
      <c r="K408" s="195"/>
      <c r="L408" s="200"/>
      <c r="M408" s="201"/>
      <c r="N408" s="202"/>
      <c r="O408" s="202"/>
      <c r="P408" s="202"/>
      <c r="Q408" s="202"/>
      <c r="R408" s="202"/>
      <c r="S408" s="202"/>
      <c r="T408" s="203"/>
      <c r="AT408" s="204" t="s">
        <v>181</v>
      </c>
      <c r="AU408" s="204" t="s">
        <v>81</v>
      </c>
      <c r="AV408" s="12" t="s">
        <v>81</v>
      </c>
      <c r="AW408" s="12" t="s">
        <v>30</v>
      </c>
      <c r="AX408" s="12" t="s">
        <v>73</v>
      </c>
      <c r="AY408" s="204" t="s">
        <v>174</v>
      </c>
    </row>
    <row r="409" spans="2:51" s="13" customFormat="1" ht="12">
      <c r="B409" s="205"/>
      <c r="C409" s="206"/>
      <c r="D409" s="196" t="s">
        <v>181</v>
      </c>
      <c r="E409" s="207" t="s">
        <v>1</v>
      </c>
      <c r="F409" s="208" t="s">
        <v>402</v>
      </c>
      <c r="G409" s="206"/>
      <c r="H409" s="209">
        <v>-3.1040000000000001</v>
      </c>
      <c r="I409" s="210"/>
      <c r="J409" s="206"/>
      <c r="K409" s="206"/>
      <c r="L409" s="211"/>
      <c r="M409" s="212"/>
      <c r="N409" s="213"/>
      <c r="O409" s="213"/>
      <c r="P409" s="213"/>
      <c r="Q409" s="213"/>
      <c r="R409" s="213"/>
      <c r="S409" s="213"/>
      <c r="T409" s="214"/>
      <c r="AT409" s="215" t="s">
        <v>181</v>
      </c>
      <c r="AU409" s="215" t="s">
        <v>81</v>
      </c>
      <c r="AV409" s="13" t="s">
        <v>83</v>
      </c>
      <c r="AW409" s="13" t="s">
        <v>30</v>
      </c>
      <c r="AX409" s="13" t="s">
        <v>73</v>
      </c>
      <c r="AY409" s="215" t="s">
        <v>174</v>
      </c>
    </row>
    <row r="410" spans="2:51" s="13" customFormat="1" ht="12">
      <c r="B410" s="205"/>
      <c r="C410" s="206"/>
      <c r="D410" s="196" t="s">
        <v>181</v>
      </c>
      <c r="E410" s="207" t="s">
        <v>1</v>
      </c>
      <c r="F410" s="208" t="s">
        <v>403</v>
      </c>
      <c r="G410" s="206"/>
      <c r="H410" s="209">
        <v>-3.04</v>
      </c>
      <c r="I410" s="210"/>
      <c r="J410" s="206"/>
      <c r="K410" s="206"/>
      <c r="L410" s="211"/>
      <c r="M410" s="212"/>
      <c r="N410" s="213"/>
      <c r="O410" s="213"/>
      <c r="P410" s="213"/>
      <c r="Q410" s="213"/>
      <c r="R410" s="213"/>
      <c r="S410" s="213"/>
      <c r="T410" s="214"/>
      <c r="AT410" s="215" t="s">
        <v>181</v>
      </c>
      <c r="AU410" s="215" t="s">
        <v>81</v>
      </c>
      <c r="AV410" s="13" t="s">
        <v>83</v>
      </c>
      <c r="AW410" s="13" t="s">
        <v>30</v>
      </c>
      <c r="AX410" s="13" t="s">
        <v>73</v>
      </c>
      <c r="AY410" s="215" t="s">
        <v>174</v>
      </c>
    </row>
    <row r="411" spans="2:51" s="12" customFormat="1" ht="12">
      <c r="B411" s="194"/>
      <c r="C411" s="195"/>
      <c r="D411" s="196" t="s">
        <v>181</v>
      </c>
      <c r="E411" s="197" t="s">
        <v>1</v>
      </c>
      <c r="F411" s="198" t="s">
        <v>404</v>
      </c>
      <c r="G411" s="195"/>
      <c r="H411" s="197" t="s">
        <v>1</v>
      </c>
      <c r="I411" s="199"/>
      <c r="J411" s="195"/>
      <c r="K411" s="195"/>
      <c r="L411" s="200"/>
      <c r="M411" s="201"/>
      <c r="N411" s="202"/>
      <c r="O411" s="202"/>
      <c r="P411" s="202"/>
      <c r="Q411" s="202"/>
      <c r="R411" s="202"/>
      <c r="S411" s="202"/>
      <c r="T411" s="203"/>
      <c r="AT411" s="204" t="s">
        <v>181</v>
      </c>
      <c r="AU411" s="204" t="s">
        <v>81</v>
      </c>
      <c r="AV411" s="12" t="s">
        <v>81</v>
      </c>
      <c r="AW411" s="12" t="s">
        <v>30</v>
      </c>
      <c r="AX411" s="12" t="s">
        <v>73</v>
      </c>
      <c r="AY411" s="204" t="s">
        <v>174</v>
      </c>
    </row>
    <row r="412" spans="2:51" s="13" customFormat="1" ht="12">
      <c r="B412" s="205"/>
      <c r="C412" s="206"/>
      <c r="D412" s="196" t="s">
        <v>181</v>
      </c>
      <c r="E412" s="207" t="s">
        <v>1</v>
      </c>
      <c r="F412" s="208" t="s">
        <v>405</v>
      </c>
      <c r="G412" s="206"/>
      <c r="H412" s="209">
        <v>-3.56</v>
      </c>
      <c r="I412" s="210"/>
      <c r="J412" s="206"/>
      <c r="K412" s="206"/>
      <c r="L412" s="211"/>
      <c r="M412" s="212"/>
      <c r="N412" s="213"/>
      <c r="O412" s="213"/>
      <c r="P412" s="213"/>
      <c r="Q412" s="213"/>
      <c r="R412" s="213"/>
      <c r="S412" s="213"/>
      <c r="T412" s="214"/>
      <c r="AT412" s="215" t="s">
        <v>181</v>
      </c>
      <c r="AU412" s="215" t="s">
        <v>81</v>
      </c>
      <c r="AV412" s="13" t="s">
        <v>83</v>
      </c>
      <c r="AW412" s="13" t="s">
        <v>30</v>
      </c>
      <c r="AX412" s="13" t="s">
        <v>73</v>
      </c>
      <c r="AY412" s="215" t="s">
        <v>174</v>
      </c>
    </row>
    <row r="413" spans="2:51" s="13" customFormat="1" ht="12">
      <c r="B413" s="205"/>
      <c r="C413" s="206"/>
      <c r="D413" s="196" t="s">
        <v>181</v>
      </c>
      <c r="E413" s="207" t="s">
        <v>1</v>
      </c>
      <c r="F413" s="208" t="s">
        <v>406</v>
      </c>
      <c r="G413" s="206"/>
      <c r="H413" s="209">
        <v>-1.748</v>
      </c>
      <c r="I413" s="210"/>
      <c r="J413" s="206"/>
      <c r="K413" s="206"/>
      <c r="L413" s="211"/>
      <c r="M413" s="212"/>
      <c r="N413" s="213"/>
      <c r="O413" s="213"/>
      <c r="P413" s="213"/>
      <c r="Q413" s="213"/>
      <c r="R413" s="213"/>
      <c r="S413" s="213"/>
      <c r="T413" s="214"/>
      <c r="AT413" s="215" t="s">
        <v>181</v>
      </c>
      <c r="AU413" s="215" t="s">
        <v>81</v>
      </c>
      <c r="AV413" s="13" t="s">
        <v>83</v>
      </c>
      <c r="AW413" s="13" t="s">
        <v>30</v>
      </c>
      <c r="AX413" s="13" t="s">
        <v>73</v>
      </c>
      <c r="AY413" s="215" t="s">
        <v>174</v>
      </c>
    </row>
    <row r="414" spans="2:51" s="13" customFormat="1" ht="12">
      <c r="B414" s="205"/>
      <c r="C414" s="206"/>
      <c r="D414" s="196" t="s">
        <v>181</v>
      </c>
      <c r="E414" s="207" t="s">
        <v>1</v>
      </c>
      <c r="F414" s="208" t="s">
        <v>407</v>
      </c>
      <c r="G414" s="206"/>
      <c r="H414" s="209">
        <v>-3.5350000000000001</v>
      </c>
      <c r="I414" s="210"/>
      <c r="J414" s="206"/>
      <c r="K414" s="206"/>
      <c r="L414" s="211"/>
      <c r="M414" s="212"/>
      <c r="N414" s="213"/>
      <c r="O414" s="213"/>
      <c r="P414" s="213"/>
      <c r="Q414" s="213"/>
      <c r="R414" s="213"/>
      <c r="S414" s="213"/>
      <c r="T414" s="214"/>
      <c r="AT414" s="215" t="s">
        <v>181</v>
      </c>
      <c r="AU414" s="215" t="s">
        <v>81</v>
      </c>
      <c r="AV414" s="13" t="s">
        <v>83</v>
      </c>
      <c r="AW414" s="13" t="s">
        <v>30</v>
      </c>
      <c r="AX414" s="13" t="s">
        <v>73</v>
      </c>
      <c r="AY414" s="215" t="s">
        <v>174</v>
      </c>
    </row>
    <row r="415" spans="2:51" s="13" customFormat="1" ht="12">
      <c r="B415" s="205"/>
      <c r="C415" s="206"/>
      <c r="D415" s="196" t="s">
        <v>181</v>
      </c>
      <c r="E415" s="207" t="s">
        <v>1</v>
      </c>
      <c r="F415" s="208" t="s">
        <v>408</v>
      </c>
      <c r="G415" s="206"/>
      <c r="H415" s="209">
        <v>-1.5569999999999999</v>
      </c>
      <c r="I415" s="210"/>
      <c r="J415" s="206"/>
      <c r="K415" s="206"/>
      <c r="L415" s="211"/>
      <c r="M415" s="212"/>
      <c r="N415" s="213"/>
      <c r="O415" s="213"/>
      <c r="P415" s="213"/>
      <c r="Q415" s="213"/>
      <c r="R415" s="213"/>
      <c r="S415" s="213"/>
      <c r="T415" s="214"/>
      <c r="AT415" s="215" t="s">
        <v>181</v>
      </c>
      <c r="AU415" s="215" t="s">
        <v>81</v>
      </c>
      <c r="AV415" s="13" t="s">
        <v>83</v>
      </c>
      <c r="AW415" s="13" t="s">
        <v>30</v>
      </c>
      <c r="AX415" s="13" t="s">
        <v>73</v>
      </c>
      <c r="AY415" s="215" t="s">
        <v>174</v>
      </c>
    </row>
    <row r="416" spans="2:51" s="12" customFormat="1" ht="12">
      <c r="B416" s="194"/>
      <c r="C416" s="195"/>
      <c r="D416" s="196" t="s">
        <v>181</v>
      </c>
      <c r="E416" s="197" t="s">
        <v>1</v>
      </c>
      <c r="F416" s="198" t="s">
        <v>409</v>
      </c>
      <c r="G416" s="195"/>
      <c r="H416" s="197" t="s">
        <v>1</v>
      </c>
      <c r="I416" s="199"/>
      <c r="J416" s="195"/>
      <c r="K416" s="195"/>
      <c r="L416" s="200"/>
      <c r="M416" s="201"/>
      <c r="N416" s="202"/>
      <c r="O416" s="202"/>
      <c r="P416" s="202"/>
      <c r="Q416" s="202"/>
      <c r="R416" s="202"/>
      <c r="S416" s="202"/>
      <c r="T416" s="203"/>
      <c r="AT416" s="204" t="s">
        <v>181</v>
      </c>
      <c r="AU416" s="204" t="s">
        <v>81</v>
      </c>
      <c r="AV416" s="12" t="s">
        <v>81</v>
      </c>
      <c r="AW416" s="12" t="s">
        <v>30</v>
      </c>
      <c r="AX416" s="12" t="s">
        <v>73</v>
      </c>
      <c r="AY416" s="204" t="s">
        <v>174</v>
      </c>
    </row>
    <row r="417" spans="1:65" s="13" customFormat="1" ht="12">
      <c r="B417" s="205"/>
      <c r="C417" s="206"/>
      <c r="D417" s="196" t="s">
        <v>181</v>
      </c>
      <c r="E417" s="207" t="s">
        <v>1</v>
      </c>
      <c r="F417" s="208" t="s">
        <v>410</v>
      </c>
      <c r="G417" s="206"/>
      <c r="H417" s="209">
        <v>-3.64</v>
      </c>
      <c r="I417" s="210"/>
      <c r="J417" s="206"/>
      <c r="K417" s="206"/>
      <c r="L417" s="211"/>
      <c r="M417" s="212"/>
      <c r="N417" s="213"/>
      <c r="O417" s="213"/>
      <c r="P417" s="213"/>
      <c r="Q417" s="213"/>
      <c r="R417" s="213"/>
      <c r="S417" s="213"/>
      <c r="T417" s="214"/>
      <c r="AT417" s="215" t="s">
        <v>181</v>
      </c>
      <c r="AU417" s="215" t="s">
        <v>81</v>
      </c>
      <c r="AV417" s="13" t="s">
        <v>83</v>
      </c>
      <c r="AW417" s="13" t="s">
        <v>30</v>
      </c>
      <c r="AX417" s="13" t="s">
        <v>73</v>
      </c>
      <c r="AY417" s="215" t="s">
        <v>174</v>
      </c>
    </row>
    <row r="418" spans="1:65" s="13" customFormat="1" ht="12">
      <c r="B418" s="205"/>
      <c r="C418" s="206"/>
      <c r="D418" s="196" t="s">
        <v>181</v>
      </c>
      <c r="E418" s="207" t="s">
        <v>1</v>
      </c>
      <c r="F418" s="208" t="s">
        <v>411</v>
      </c>
      <c r="G418" s="206"/>
      <c r="H418" s="209">
        <v>-2.0369999999999999</v>
      </c>
      <c r="I418" s="210"/>
      <c r="J418" s="206"/>
      <c r="K418" s="206"/>
      <c r="L418" s="211"/>
      <c r="M418" s="212"/>
      <c r="N418" s="213"/>
      <c r="O418" s="213"/>
      <c r="P418" s="213"/>
      <c r="Q418" s="213"/>
      <c r="R418" s="213"/>
      <c r="S418" s="213"/>
      <c r="T418" s="214"/>
      <c r="AT418" s="215" t="s">
        <v>181</v>
      </c>
      <c r="AU418" s="215" t="s">
        <v>81</v>
      </c>
      <c r="AV418" s="13" t="s">
        <v>83</v>
      </c>
      <c r="AW418" s="13" t="s">
        <v>30</v>
      </c>
      <c r="AX418" s="13" t="s">
        <v>73</v>
      </c>
      <c r="AY418" s="215" t="s">
        <v>174</v>
      </c>
    </row>
    <row r="419" spans="1:65" s="13" customFormat="1" ht="12">
      <c r="B419" s="205"/>
      <c r="C419" s="206"/>
      <c r="D419" s="196" t="s">
        <v>181</v>
      </c>
      <c r="E419" s="207" t="s">
        <v>1</v>
      </c>
      <c r="F419" s="208" t="s">
        <v>412</v>
      </c>
      <c r="G419" s="206"/>
      <c r="H419" s="209">
        <v>-3.266</v>
      </c>
      <c r="I419" s="210"/>
      <c r="J419" s="206"/>
      <c r="K419" s="206"/>
      <c r="L419" s="211"/>
      <c r="M419" s="212"/>
      <c r="N419" s="213"/>
      <c r="O419" s="213"/>
      <c r="P419" s="213"/>
      <c r="Q419" s="213"/>
      <c r="R419" s="213"/>
      <c r="S419" s="213"/>
      <c r="T419" s="214"/>
      <c r="AT419" s="215" t="s">
        <v>181</v>
      </c>
      <c r="AU419" s="215" t="s">
        <v>81</v>
      </c>
      <c r="AV419" s="13" t="s">
        <v>83</v>
      </c>
      <c r="AW419" s="13" t="s">
        <v>30</v>
      </c>
      <c r="AX419" s="13" t="s">
        <v>73</v>
      </c>
      <c r="AY419" s="215" t="s">
        <v>174</v>
      </c>
    </row>
    <row r="420" spans="1:65" s="14" customFormat="1" ht="12">
      <c r="B420" s="216"/>
      <c r="C420" s="217"/>
      <c r="D420" s="196" t="s">
        <v>181</v>
      </c>
      <c r="E420" s="218" t="s">
        <v>1</v>
      </c>
      <c r="F420" s="219" t="s">
        <v>183</v>
      </c>
      <c r="G420" s="217"/>
      <c r="H420" s="220">
        <v>136.34600000000003</v>
      </c>
      <c r="I420" s="221"/>
      <c r="J420" s="217"/>
      <c r="K420" s="217"/>
      <c r="L420" s="222"/>
      <c r="M420" s="223"/>
      <c r="N420" s="224"/>
      <c r="O420" s="224"/>
      <c r="P420" s="224"/>
      <c r="Q420" s="224"/>
      <c r="R420" s="224"/>
      <c r="S420" s="224"/>
      <c r="T420" s="225"/>
      <c r="AT420" s="226" t="s">
        <v>181</v>
      </c>
      <c r="AU420" s="226" t="s">
        <v>81</v>
      </c>
      <c r="AV420" s="14" t="s">
        <v>179</v>
      </c>
      <c r="AW420" s="14" t="s">
        <v>30</v>
      </c>
      <c r="AX420" s="14" t="s">
        <v>81</v>
      </c>
      <c r="AY420" s="226" t="s">
        <v>174</v>
      </c>
    </row>
    <row r="421" spans="1:65" s="2" customFormat="1" ht="24.25" customHeight="1">
      <c r="A421" s="35"/>
      <c r="B421" s="36"/>
      <c r="C421" s="227" t="s">
        <v>436</v>
      </c>
      <c r="D421" s="227" t="s">
        <v>422</v>
      </c>
      <c r="E421" s="228" t="s">
        <v>437</v>
      </c>
      <c r="F421" s="229" t="s">
        <v>438</v>
      </c>
      <c r="G421" s="230" t="s">
        <v>230</v>
      </c>
      <c r="H421" s="231">
        <v>149.98099999999999</v>
      </c>
      <c r="I421" s="232"/>
      <c r="J421" s="233">
        <f>ROUND(I421*H421,2)</f>
        <v>0</v>
      </c>
      <c r="K421" s="234"/>
      <c r="L421" s="235"/>
      <c r="M421" s="236" t="s">
        <v>1</v>
      </c>
      <c r="N421" s="237" t="s">
        <v>38</v>
      </c>
      <c r="O421" s="72"/>
      <c r="P421" s="190">
        <f>O421*H421</f>
        <v>0</v>
      </c>
      <c r="Q421" s="190">
        <v>6.0000000000000001E-3</v>
      </c>
      <c r="R421" s="190">
        <f>Q421*H421</f>
        <v>0.89988599999999996</v>
      </c>
      <c r="S421" s="190">
        <v>0</v>
      </c>
      <c r="T421" s="191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92" t="s">
        <v>227</v>
      </c>
      <c r="AT421" s="192" t="s">
        <v>422</v>
      </c>
      <c r="AU421" s="192" t="s">
        <v>81</v>
      </c>
      <c r="AY421" s="18" t="s">
        <v>174</v>
      </c>
      <c r="BE421" s="193">
        <f>IF(N421="základní",J421,0)</f>
        <v>0</v>
      </c>
      <c r="BF421" s="193">
        <f>IF(N421="snížená",J421,0)</f>
        <v>0</v>
      </c>
      <c r="BG421" s="193">
        <f>IF(N421="zákl. přenesená",J421,0)</f>
        <v>0</v>
      </c>
      <c r="BH421" s="193">
        <f>IF(N421="sníž. přenesená",J421,0)</f>
        <v>0</v>
      </c>
      <c r="BI421" s="193">
        <f>IF(N421="nulová",J421,0)</f>
        <v>0</v>
      </c>
      <c r="BJ421" s="18" t="s">
        <v>81</v>
      </c>
      <c r="BK421" s="193">
        <f>ROUND(I421*H421,2)</f>
        <v>0</v>
      </c>
      <c r="BL421" s="18" t="s">
        <v>179</v>
      </c>
      <c r="BM421" s="192" t="s">
        <v>439</v>
      </c>
    </row>
    <row r="422" spans="1:65" s="13" customFormat="1" ht="12">
      <c r="B422" s="205"/>
      <c r="C422" s="206"/>
      <c r="D422" s="196" t="s">
        <v>181</v>
      </c>
      <c r="E422" s="207" t="s">
        <v>1</v>
      </c>
      <c r="F422" s="208" t="s">
        <v>440</v>
      </c>
      <c r="G422" s="206"/>
      <c r="H422" s="209">
        <v>149.98099999999999</v>
      </c>
      <c r="I422" s="210"/>
      <c r="J422" s="206"/>
      <c r="K422" s="206"/>
      <c r="L422" s="211"/>
      <c r="M422" s="212"/>
      <c r="N422" s="213"/>
      <c r="O422" s="213"/>
      <c r="P422" s="213"/>
      <c r="Q422" s="213"/>
      <c r="R422" s="213"/>
      <c r="S422" s="213"/>
      <c r="T422" s="214"/>
      <c r="AT422" s="215" t="s">
        <v>181</v>
      </c>
      <c r="AU422" s="215" t="s">
        <v>81</v>
      </c>
      <c r="AV422" s="13" t="s">
        <v>83</v>
      </c>
      <c r="AW422" s="13" t="s">
        <v>30</v>
      </c>
      <c r="AX422" s="13" t="s">
        <v>73</v>
      </c>
      <c r="AY422" s="215" t="s">
        <v>174</v>
      </c>
    </row>
    <row r="423" spans="1:65" s="14" customFormat="1" ht="12">
      <c r="B423" s="216"/>
      <c r="C423" s="217"/>
      <c r="D423" s="196" t="s">
        <v>181</v>
      </c>
      <c r="E423" s="218" t="s">
        <v>1</v>
      </c>
      <c r="F423" s="219" t="s">
        <v>183</v>
      </c>
      <c r="G423" s="217"/>
      <c r="H423" s="220">
        <v>149.98099999999999</v>
      </c>
      <c r="I423" s="221"/>
      <c r="J423" s="217"/>
      <c r="K423" s="217"/>
      <c r="L423" s="222"/>
      <c r="M423" s="223"/>
      <c r="N423" s="224"/>
      <c r="O423" s="224"/>
      <c r="P423" s="224"/>
      <c r="Q423" s="224"/>
      <c r="R423" s="224"/>
      <c r="S423" s="224"/>
      <c r="T423" s="225"/>
      <c r="AT423" s="226" t="s">
        <v>181</v>
      </c>
      <c r="AU423" s="226" t="s">
        <v>81</v>
      </c>
      <c r="AV423" s="14" t="s">
        <v>179</v>
      </c>
      <c r="AW423" s="14" t="s">
        <v>30</v>
      </c>
      <c r="AX423" s="14" t="s">
        <v>81</v>
      </c>
      <c r="AY423" s="226" t="s">
        <v>174</v>
      </c>
    </row>
    <row r="424" spans="1:65" s="2" customFormat="1" ht="21.75" customHeight="1">
      <c r="A424" s="35"/>
      <c r="B424" s="36"/>
      <c r="C424" s="180" t="s">
        <v>441</v>
      </c>
      <c r="D424" s="180" t="s">
        <v>175</v>
      </c>
      <c r="E424" s="181" t="s">
        <v>442</v>
      </c>
      <c r="F424" s="182" t="s">
        <v>443</v>
      </c>
      <c r="G424" s="183" t="s">
        <v>444</v>
      </c>
      <c r="H424" s="184">
        <v>71.385000000000005</v>
      </c>
      <c r="I424" s="185"/>
      <c r="J424" s="186">
        <f>ROUND(I424*H424,2)</f>
        <v>0</v>
      </c>
      <c r="K424" s="187"/>
      <c r="L424" s="40"/>
      <c r="M424" s="188" t="s">
        <v>1</v>
      </c>
      <c r="N424" s="189" t="s">
        <v>38</v>
      </c>
      <c r="O424" s="72"/>
      <c r="P424" s="190">
        <f>O424*H424</f>
        <v>0</v>
      </c>
      <c r="Q424" s="190">
        <v>3.0000000000000001E-5</v>
      </c>
      <c r="R424" s="190">
        <f>Q424*H424</f>
        <v>2.1415500000000003E-3</v>
      </c>
      <c r="S424" s="190">
        <v>0</v>
      </c>
      <c r="T424" s="191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92" t="s">
        <v>179</v>
      </c>
      <c r="AT424" s="192" t="s">
        <v>175</v>
      </c>
      <c r="AU424" s="192" t="s">
        <v>81</v>
      </c>
      <c r="AY424" s="18" t="s">
        <v>174</v>
      </c>
      <c r="BE424" s="193">
        <f>IF(N424="základní",J424,0)</f>
        <v>0</v>
      </c>
      <c r="BF424" s="193">
        <f>IF(N424="snížená",J424,0)</f>
        <v>0</v>
      </c>
      <c r="BG424" s="193">
        <f>IF(N424="zákl. přenesená",J424,0)</f>
        <v>0</v>
      </c>
      <c r="BH424" s="193">
        <f>IF(N424="sníž. přenesená",J424,0)</f>
        <v>0</v>
      </c>
      <c r="BI424" s="193">
        <f>IF(N424="nulová",J424,0)</f>
        <v>0</v>
      </c>
      <c r="BJ424" s="18" t="s">
        <v>81</v>
      </c>
      <c r="BK424" s="193">
        <f>ROUND(I424*H424,2)</f>
        <v>0</v>
      </c>
      <c r="BL424" s="18" t="s">
        <v>179</v>
      </c>
      <c r="BM424" s="192" t="s">
        <v>445</v>
      </c>
    </row>
    <row r="425" spans="1:65" s="13" customFormat="1" ht="12">
      <c r="B425" s="205"/>
      <c r="C425" s="206"/>
      <c r="D425" s="196" t="s">
        <v>181</v>
      </c>
      <c r="E425" s="207" t="s">
        <v>1</v>
      </c>
      <c r="F425" s="208" t="s">
        <v>446</v>
      </c>
      <c r="G425" s="206"/>
      <c r="H425" s="209">
        <v>12.9</v>
      </c>
      <c r="I425" s="210"/>
      <c r="J425" s="206"/>
      <c r="K425" s="206"/>
      <c r="L425" s="211"/>
      <c r="M425" s="212"/>
      <c r="N425" s="213"/>
      <c r="O425" s="213"/>
      <c r="P425" s="213"/>
      <c r="Q425" s="213"/>
      <c r="R425" s="213"/>
      <c r="S425" s="213"/>
      <c r="T425" s="214"/>
      <c r="AT425" s="215" t="s">
        <v>181</v>
      </c>
      <c r="AU425" s="215" t="s">
        <v>81</v>
      </c>
      <c r="AV425" s="13" t="s">
        <v>83</v>
      </c>
      <c r="AW425" s="13" t="s">
        <v>30</v>
      </c>
      <c r="AX425" s="13" t="s">
        <v>73</v>
      </c>
      <c r="AY425" s="215" t="s">
        <v>174</v>
      </c>
    </row>
    <row r="426" spans="1:65" s="13" customFormat="1" ht="12">
      <c r="B426" s="205"/>
      <c r="C426" s="206"/>
      <c r="D426" s="196" t="s">
        <v>181</v>
      </c>
      <c r="E426" s="207" t="s">
        <v>1</v>
      </c>
      <c r="F426" s="208" t="s">
        <v>447</v>
      </c>
      <c r="G426" s="206"/>
      <c r="H426" s="209">
        <v>20.12</v>
      </c>
      <c r="I426" s="210"/>
      <c r="J426" s="206"/>
      <c r="K426" s="206"/>
      <c r="L426" s="211"/>
      <c r="M426" s="212"/>
      <c r="N426" s="213"/>
      <c r="O426" s="213"/>
      <c r="P426" s="213"/>
      <c r="Q426" s="213"/>
      <c r="R426" s="213"/>
      <c r="S426" s="213"/>
      <c r="T426" s="214"/>
      <c r="AT426" s="215" t="s">
        <v>181</v>
      </c>
      <c r="AU426" s="215" t="s">
        <v>81</v>
      </c>
      <c r="AV426" s="13" t="s">
        <v>83</v>
      </c>
      <c r="AW426" s="13" t="s">
        <v>30</v>
      </c>
      <c r="AX426" s="13" t="s">
        <v>73</v>
      </c>
      <c r="AY426" s="215" t="s">
        <v>174</v>
      </c>
    </row>
    <row r="427" spans="1:65" s="13" customFormat="1" ht="12">
      <c r="B427" s="205"/>
      <c r="C427" s="206"/>
      <c r="D427" s="196" t="s">
        <v>181</v>
      </c>
      <c r="E427" s="207" t="s">
        <v>1</v>
      </c>
      <c r="F427" s="208" t="s">
        <v>448</v>
      </c>
      <c r="G427" s="206"/>
      <c r="H427" s="209">
        <v>17.96</v>
      </c>
      <c r="I427" s="210"/>
      <c r="J427" s="206"/>
      <c r="K427" s="206"/>
      <c r="L427" s="211"/>
      <c r="M427" s="212"/>
      <c r="N427" s="213"/>
      <c r="O427" s="213"/>
      <c r="P427" s="213"/>
      <c r="Q427" s="213"/>
      <c r="R427" s="213"/>
      <c r="S427" s="213"/>
      <c r="T427" s="214"/>
      <c r="AT427" s="215" t="s">
        <v>181</v>
      </c>
      <c r="AU427" s="215" t="s">
        <v>81</v>
      </c>
      <c r="AV427" s="13" t="s">
        <v>83</v>
      </c>
      <c r="AW427" s="13" t="s">
        <v>30</v>
      </c>
      <c r="AX427" s="13" t="s">
        <v>73</v>
      </c>
      <c r="AY427" s="215" t="s">
        <v>174</v>
      </c>
    </row>
    <row r="428" spans="1:65" s="13" customFormat="1" ht="12">
      <c r="B428" s="205"/>
      <c r="C428" s="206"/>
      <c r="D428" s="196" t="s">
        <v>181</v>
      </c>
      <c r="E428" s="207" t="s">
        <v>1</v>
      </c>
      <c r="F428" s="208" t="s">
        <v>449</v>
      </c>
      <c r="G428" s="206"/>
      <c r="H428" s="209">
        <v>20.405000000000001</v>
      </c>
      <c r="I428" s="210"/>
      <c r="J428" s="206"/>
      <c r="K428" s="206"/>
      <c r="L428" s="211"/>
      <c r="M428" s="212"/>
      <c r="N428" s="213"/>
      <c r="O428" s="213"/>
      <c r="P428" s="213"/>
      <c r="Q428" s="213"/>
      <c r="R428" s="213"/>
      <c r="S428" s="213"/>
      <c r="T428" s="214"/>
      <c r="AT428" s="215" t="s">
        <v>181</v>
      </c>
      <c r="AU428" s="215" t="s">
        <v>81</v>
      </c>
      <c r="AV428" s="13" t="s">
        <v>83</v>
      </c>
      <c r="AW428" s="13" t="s">
        <v>30</v>
      </c>
      <c r="AX428" s="13" t="s">
        <v>73</v>
      </c>
      <c r="AY428" s="215" t="s">
        <v>174</v>
      </c>
    </row>
    <row r="429" spans="1:65" s="14" customFormat="1" ht="12">
      <c r="B429" s="216"/>
      <c r="C429" s="217"/>
      <c r="D429" s="196" t="s">
        <v>181</v>
      </c>
      <c r="E429" s="218" t="s">
        <v>1</v>
      </c>
      <c r="F429" s="219" t="s">
        <v>183</v>
      </c>
      <c r="G429" s="217"/>
      <c r="H429" s="220">
        <v>71.385000000000005</v>
      </c>
      <c r="I429" s="221"/>
      <c r="J429" s="217"/>
      <c r="K429" s="217"/>
      <c r="L429" s="222"/>
      <c r="M429" s="223"/>
      <c r="N429" s="224"/>
      <c r="O429" s="224"/>
      <c r="P429" s="224"/>
      <c r="Q429" s="224"/>
      <c r="R429" s="224"/>
      <c r="S429" s="224"/>
      <c r="T429" s="225"/>
      <c r="AT429" s="226" t="s">
        <v>181</v>
      </c>
      <c r="AU429" s="226" t="s">
        <v>81</v>
      </c>
      <c r="AV429" s="14" t="s">
        <v>179</v>
      </c>
      <c r="AW429" s="14" t="s">
        <v>30</v>
      </c>
      <c r="AX429" s="14" t="s">
        <v>81</v>
      </c>
      <c r="AY429" s="226" t="s">
        <v>174</v>
      </c>
    </row>
    <row r="430" spans="1:65" s="2" customFormat="1" ht="24.25" customHeight="1">
      <c r="A430" s="35"/>
      <c r="B430" s="36"/>
      <c r="C430" s="227" t="s">
        <v>450</v>
      </c>
      <c r="D430" s="227" t="s">
        <v>422</v>
      </c>
      <c r="E430" s="228" t="s">
        <v>451</v>
      </c>
      <c r="F430" s="229" t="s">
        <v>452</v>
      </c>
      <c r="G430" s="230" t="s">
        <v>444</v>
      </c>
      <c r="H430" s="231">
        <v>78.524000000000001</v>
      </c>
      <c r="I430" s="232"/>
      <c r="J430" s="233">
        <f>ROUND(I430*H430,2)</f>
        <v>0</v>
      </c>
      <c r="K430" s="234"/>
      <c r="L430" s="235"/>
      <c r="M430" s="236" t="s">
        <v>1</v>
      </c>
      <c r="N430" s="237" t="s">
        <v>38</v>
      </c>
      <c r="O430" s="72"/>
      <c r="P430" s="190">
        <f>O430*H430</f>
        <v>0</v>
      </c>
      <c r="Q430" s="190">
        <v>4.2000000000000002E-4</v>
      </c>
      <c r="R430" s="190">
        <f>Q430*H430</f>
        <v>3.2980080000000002E-2</v>
      </c>
      <c r="S430" s="190">
        <v>0</v>
      </c>
      <c r="T430" s="191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92" t="s">
        <v>227</v>
      </c>
      <c r="AT430" s="192" t="s">
        <v>422</v>
      </c>
      <c r="AU430" s="192" t="s">
        <v>81</v>
      </c>
      <c r="AY430" s="18" t="s">
        <v>174</v>
      </c>
      <c r="BE430" s="193">
        <f>IF(N430="základní",J430,0)</f>
        <v>0</v>
      </c>
      <c r="BF430" s="193">
        <f>IF(N430="snížená",J430,0)</f>
        <v>0</v>
      </c>
      <c r="BG430" s="193">
        <f>IF(N430="zákl. přenesená",J430,0)</f>
        <v>0</v>
      </c>
      <c r="BH430" s="193">
        <f>IF(N430="sníž. přenesená",J430,0)</f>
        <v>0</v>
      </c>
      <c r="BI430" s="193">
        <f>IF(N430="nulová",J430,0)</f>
        <v>0</v>
      </c>
      <c r="BJ430" s="18" t="s">
        <v>81</v>
      </c>
      <c r="BK430" s="193">
        <f>ROUND(I430*H430,2)</f>
        <v>0</v>
      </c>
      <c r="BL430" s="18" t="s">
        <v>179</v>
      </c>
      <c r="BM430" s="192" t="s">
        <v>453</v>
      </c>
    </row>
    <row r="431" spans="1:65" s="13" customFormat="1" ht="12">
      <c r="B431" s="205"/>
      <c r="C431" s="206"/>
      <c r="D431" s="196" t="s">
        <v>181</v>
      </c>
      <c r="E431" s="207" t="s">
        <v>1</v>
      </c>
      <c r="F431" s="208" t="s">
        <v>454</v>
      </c>
      <c r="G431" s="206"/>
      <c r="H431" s="209">
        <v>14.19</v>
      </c>
      <c r="I431" s="210"/>
      <c r="J431" s="206"/>
      <c r="K431" s="206"/>
      <c r="L431" s="211"/>
      <c r="M431" s="212"/>
      <c r="N431" s="213"/>
      <c r="O431" s="213"/>
      <c r="P431" s="213"/>
      <c r="Q431" s="213"/>
      <c r="R431" s="213"/>
      <c r="S431" s="213"/>
      <c r="T431" s="214"/>
      <c r="AT431" s="215" t="s">
        <v>181</v>
      </c>
      <c r="AU431" s="215" t="s">
        <v>81</v>
      </c>
      <c r="AV431" s="13" t="s">
        <v>83</v>
      </c>
      <c r="AW431" s="13" t="s">
        <v>30</v>
      </c>
      <c r="AX431" s="13" t="s">
        <v>73</v>
      </c>
      <c r="AY431" s="215" t="s">
        <v>174</v>
      </c>
    </row>
    <row r="432" spans="1:65" s="13" customFormat="1" ht="12">
      <c r="B432" s="205"/>
      <c r="C432" s="206"/>
      <c r="D432" s="196" t="s">
        <v>181</v>
      </c>
      <c r="E432" s="207" t="s">
        <v>1</v>
      </c>
      <c r="F432" s="208" t="s">
        <v>455</v>
      </c>
      <c r="G432" s="206"/>
      <c r="H432" s="209">
        <v>22.132000000000001</v>
      </c>
      <c r="I432" s="210"/>
      <c r="J432" s="206"/>
      <c r="K432" s="206"/>
      <c r="L432" s="211"/>
      <c r="M432" s="212"/>
      <c r="N432" s="213"/>
      <c r="O432" s="213"/>
      <c r="P432" s="213"/>
      <c r="Q432" s="213"/>
      <c r="R432" s="213"/>
      <c r="S432" s="213"/>
      <c r="T432" s="214"/>
      <c r="AT432" s="215" t="s">
        <v>181</v>
      </c>
      <c r="AU432" s="215" t="s">
        <v>81</v>
      </c>
      <c r="AV432" s="13" t="s">
        <v>83</v>
      </c>
      <c r="AW432" s="13" t="s">
        <v>30</v>
      </c>
      <c r="AX432" s="13" t="s">
        <v>73</v>
      </c>
      <c r="AY432" s="215" t="s">
        <v>174</v>
      </c>
    </row>
    <row r="433" spans="1:65" s="13" customFormat="1" ht="12">
      <c r="B433" s="205"/>
      <c r="C433" s="206"/>
      <c r="D433" s="196" t="s">
        <v>181</v>
      </c>
      <c r="E433" s="207" t="s">
        <v>1</v>
      </c>
      <c r="F433" s="208" t="s">
        <v>456</v>
      </c>
      <c r="G433" s="206"/>
      <c r="H433" s="209">
        <v>19.756</v>
      </c>
      <c r="I433" s="210"/>
      <c r="J433" s="206"/>
      <c r="K433" s="206"/>
      <c r="L433" s="211"/>
      <c r="M433" s="212"/>
      <c r="N433" s="213"/>
      <c r="O433" s="213"/>
      <c r="P433" s="213"/>
      <c r="Q433" s="213"/>
      <c r="R433" s="213"/>
      <c r="S433" s="213"/>
      <c r="T433" s="214"/>
      <c r="AT433" s="215" t="s">
        <v>181</v>
      </c>
      <c r="AU433" s="215" t="s">
        <v>81</v>
      </c>
      <c r="AV433" s="13" t="s">
        <v>83</v>
      </c>
      <c r="AW433" s="13" t="s">
        <v>30</v>
      </c>
      <c r="AX433" s="13" t="s">
        <v>73</v>
      </c>
      <c r="AY433" s="215" t="s">
        <v>174</v>
      </c>
    </row>
    <row r="434" spans="1:65" s="13" customFormat="1" ht="12">
      <c r="B434" s="205"/>
      <c r="C434" s="206"/>
      <c r="D434" s="196" t="s">
        <v>181</v>
      </c>
      <c r="E434" s="207" t="s">
        <v>1</v>
      </c>
      <c r="F434" s="208" t="s">
        <v>457</v>
      </c>
      <c r="G434" s="206"/>
      <c r="H434" s="209">
        <v>22.446000000000002</v>
      </c>
      <c r="I434" s="210"/>
      <c r="J434" s="206"/>
      <c r="K434" s="206"/>
      <c r="L434" s="211"/>
      <c r="M434" s="212"/>
      <c r="N434" s="213"/>
      <c r="O434" s="213"/>
      <c r="P434" s="213"/>
      <c r="Q434" s="213"/>
      <c r="R434" s="213"/>
      <c r="S434" s="213"/>
      <c r="T434" s="214"/>
      <c r="AT434" s="215" t="s">
        <v>181</v>
      </c>
      <c r="AU434" s="215" t="s">
        <v>81</v>
      </c>
      <c r="AV434" s="13" t="s">
        <v>83</v>
      </c>
      <c r="AW434" s="13" t="s">
        <v>30</v>
      </c>
      <c r="AX434" s="13" t="s">
        <v>73</v>
      </c>
      <c r="AY434" s="215" t="s">
        <v>174</v>
      </c>
    </row>
    <row r="435" spans="1:65" s="14" customFormat="1" ht="12">
      <c r="B435" s="216"/>
      <c r="C435" s="217"/>
      <c r="D435" s="196" t="s">
        <v>181</v>
      </c>
      <c r="E435" s="218" t="s">
        <v>1</v>
      </c>
      <c r="F435" s="219" t="s">
        <v>183</v>
      </c>
      <c r="G435" s="217"/>
      <c r="H435" s="220">
        <v>78.524000000000001</v>
      </c>
      <c r="I435" s="221"/>
      <c r="J435" s="217"/>
      <c r="K435" s="217"/>
      <c r="L435" s="222"/>
      <c r="M435" s="223"/>
      <c r="N435" s="224"/>
      <c r="O435" s="224"/>
      <c r="P435" s="224"/>
      <c r="Q435" s="224"/>
      <c r="R435" s="224"/>
      <c r="S435" s="224"/>
      <c r="T435" s="225"/>
      <c r="AT435" s="226" t="s">
        <v>181</v>
      </c>
      <c r="AU435" s="226" t="s">
        <v>81</v>
      </c>
      <c r="AV435" s="14" t="s">
        <v>179</v>
      </c>
      <c r="AW435" s="14" t="s">
        <v>30</v>
      </c>
      <c r="AX435" s="14" t="s">
        <v>81</v>
      </c>
      <c r="AY435" s="226" t="s">
        <v>174</v>
      </c>
    </row>
    <row r="436" spans="1:65" s="2" customFormat="1" ht="16.5" customHeight="1">
      <c r="A436" s="35"/>
      <c r="B436" s="36"/>
      <c r="C436" s="180" t="s">
        <v>458</v>
      </c>
      <c r="D436" s="180" t="s">
        <v>175</v>
      </c>
      <c r="E436" s="181" t="s">
        <v>459</v>
      </c>
      <c r="F436" s="182" t="s">
        <v>460</v>
      </c>
      <c r="G436" s="183" t="s">
        <v>444</v>
      </c>
      <c r="H436" s="184">
        <v>506.899</v>
      </c>
      <c r="I436" s="185"/>
      <c r="J436" s="186">
        <f>ROUND(I436*H436,2)</f>
        <v>0</v>
      </c>
      <c r="K436" s="187"/>
      <c r="L436" s="40"/>
      <c r="M436" s="188" t="s">
        <v>1</v>
      </c>
      <c r="N436" s="189" t="s">
        <v>38</v>
      </c>
      <c r="O436" s="72"/>
      <c r="P436" s="190">
        <f>O436*H436</f>
        <v>0</v>
      </c>
      <c r="Q436" s="190">
        <v>0</v>
      </c>
      <c r="R436" s="190">
        <f>Q436*H436</f>
        <v>0</v>
      </c>
      <c r="S436" s="190">
        <v>0</v>
      </c>
      <c r="T436" s="191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92" t="s">
        <v>179</v>
      </c>
      <c r="AT436" s="192" t="s">
        <v>175</v>
      </c>
      <c r="AU436" s="192" t="s">
        <v>81</v>
      </c>
      <c r="AY436" s="18" t="s">
        <v>174</v>
      </c>
      <c r="BE436" s="193">
        <f>IF(N436="základní",J436,0)</f>
        <v>0</v>
      </c>
      <c r="BF436" s="193">
        <f>IF(N436="snížená",J436,0)</f>
        <v>0</v>
      </c>
      <c r="BG436" s="193">
        <f>IF(N436="zákl. přenesená",J436,0)</f>
        <v>0</v>
      </c>
      <c r="BH436" s="193">
        <f>IF(N436="sníž. přenesená",J436,0)</f>
        <v>0</v>
      </c>
      <c r="BI436" s="193">
        <f>IF(N436="nulová",J436,0)</f>
        <v>0</v>
      </c>
      <c r="BJ436" s="18" t="s">
        <v>81</v>
      </c>
      <c r="BK436" s="193">
        <f>ROUND(I436*H436,2)</f>
        <v>0</v>
      </c>
      <c r="BL436" s="18" t="s">
        <v>179</v>
      </c>
      <c r="BM436" s="192" t="s">
        <v>461</v>
      </c>
    </row>
    <row r="437" spans="1:65" s="12" customFormat="1" ht="12">
      <c r="B437" s="194"/>
      <c r="C437" s="195"/>
      <c r="D437" s="196" t="s">
        <v>181</v>
      </c>
      <c r="E437" s="197" t="s">
        <v>1</v>
      </c>
      <c r="F437" s="198" t="s">
        <v>462</v>
      </c>
      <c r="G437" s="195"/>
      <c r="H437" s="197" t="s">
        <v>1</v>
      </c>
      <c r="I437" s="199"/>
      <c r="J437" s="195"/>
      <c r="K437" s="195"/>
      <c r="L437" s="200"/>
      <c r="M437" s="201"/>
      <c r="N437" s="202"/>
      <c r="O437" s="202"/>
      <c r="P437" s="202"/>
      <c r="Q437" s="202"/>
      <c r="R437" s="202"/>
      <c r="S437" s="202"/>
      <c r="T437" s="203"/>
      <c r="AT437" s="204" t="s">
        <v>181</v>
      </c>
      <c r="AU437" s="204" t="s">
        <v>81</v>
      </c>
      <c r="AV437" s="12" t="s">
        <v>81</v>
      </c>
      <c r="AW437" s="12" t="s">
        <v>30</v>
      </c>
      <c r="AX437" s="12" t="s">
        <v>73</v>
      </c>
      <c r="AY437" s="204" t="s">
        <v>174</v>
      </c>
    </row>
    <row r="438" spans="1:65" s="12" customFormat="1" ht="12">
      <c r="B438" s="194"/>
      <c r="C438" s="195"/>
      <c r="D438" s="196" t="s">
        <v>181</v>
      </c>
      <c r="E438" s="197" t="s">
        <v>1</v>
      </c>
      <c r="F438" s="198" t="s">
        <v>190</v>
      </c>
      <c r="G438" s="195"/>
      <c r="H438" s="197" t="s">
        <v>1</v>
      </c>
      <c r="I438" s="199"/>
      <c r="J438" s="195"/>
      <c r="K438" s="195"/>
      <c r="L438" s="200"/>
      <c r="M438" s="201"/>
      <c r="N438" s="202"/>
      <c r="O438" s="202"/>
      <c r="P438" s="202"/>
      <c r="Q438" s="202"/>
      <c r="R438" s="202"/>
      <c r="S438" s="202"/>
      <c r="T438" s="203"/>
      <c r="AT438" s="204" t="s">
        <v>181</v>
      </c>
      <c r="AU438" s="204" t="s">
        <v>81</v>
      </c>
      <c r="AV438" s="12" t="s">
        <v>81</v>
      </c>
      <c r="AW438" s="12" t="s">
        <v>30</v>
      </c>
      <c r="AX438" s="12" t="s">
        <v>73</v>
      </c>
      <c r="AY438" s="204" t="s">
        <v>174</v>
      </c>
    </row>
    <row r="439" spans="1:65" s="13" customFormat="1" ht="12">
      <c r="B439" s="205"/>
      <c r="C439" s="206"/>
      <c r="D439" s="196" t="s">
        <v>181</v>
      </c>
      <c r="E439" s="207" t="s">
        <v>1</v>
      </c>
      <c r="F439" s="208" t="s">
        <v>463</v>
      </c>
      <c r="G439" s="206"/>
      <c r="H439" s="209">
        <v>5.32</v>
      </c>
      <c r="I439" s="210"/>
      <c r="J439" s="206"/>
      <c r="K439" s="206"/>
      <c r="L439" s="211"/>
      <c r="M439" s="212"/>
      <c r="N439" s="213"/>
      <c r="O439" s="213"/>
      <c r="P439" s="213"/>
      <c r="Q439" s="213"/>
      <c r="R439" s="213"/>
      <c r="S439" s="213"/>
      <c r="T439" s="214"/>
      <c r="AT439" s="215" t="s">
        <v>181</v>
      </c>
      <c r="AU439" s="215" t="s">
        <v>81</v>
      </c>
      <c r="AV439" s="13" t="s">
        <v>83</v>
      </c>
      <c r="AW439" s="13" t="s">
        <v>30</v>
      </c>
      <c r="AX439" s="13" t="s">
        <v>73</v>
      </c>
      <c r="AY439" s="215" t="s">
        <v>174</v>
      </c>
    </row>
    <row r="440" spans="1:65" s="13" customFormat="1" ht="12">
      <c r="B440" s="205"/>
      <c r="C440" s="206"/>
      <c r="D440" s="196" t="s">
        <v>181</v>
      </c>
      <c r="E440" s="207" t="s">
        <v>1</v>
      </c>
      <c r="F440" s="208" t="s">
        <v>464</v>
      </c>
      <c r="G440" s="206"/>
      <c r="H440" s="209">
        <v>4.88</v>
      </c>
      <c r="I440" s="210"/>
      <c r="J440" s="206"/>
      <c r="K440" s="206"/>
      <c r="L440" s="211"/>
      <c r="M440" s="212"/>
      <c r="N440" s="213"/>
      <c r="O440" s="213"/>
      <c r="P440" s="213"/>
      <c r="Q440" s="213"/>
      <c r="R440" s="213"/>
      <c r="S440" s="213"/>
      <c r="T440" s="214"/>
      <c r="AT440" s="215" t="s">
        <v>181</v>
      </c>
      <c r="AU440" s="215" t="s">
        <v>81</v>
      </c>
      <c r="AV440" s="13" t="s">
        <v>83</v>
      </c>
      <c r="AW440" s="13" t="s">
        <v>30</v>
      </c>
      <c r="AX440" s="13" t="s">
        <v>73</v>
      </c>
      <c r="AY440" s="215" t="s">
        <v>174</v>
      </c>
    </row>
    <row r="441" spans="1:65" s="13" customFormat="1" ht="12">
      <c r="B441" s="205"/>
      <c r="C441" s="206"/>
      <c r="D441" s="196" t="s">
        <v>181</v>
      </c>
      <c r="E441" s="207" t="s">
        <v>1</v>
      </c>
      <c r="F441" s="208" t="s">
        <v>465</v>
      </c>
      <c r="G441" s="206"/>
      <c r="H441" s="209">
        <v>7.68</v>
      </c>
      <c r="I441" s="210"/>
      <c r="J441" s="206"/>
      <c r="K441" s="206"/>
      <c r="L441" s="211"/>
      <c r="M441" s="212"/>
      <c r="N441" s="213"/>
      <c r="O441" s="213"/>
      <c r="P441" s="213"/>
      <c r="Q441" s="213"/>
      <c r="R441" s="213"/>
      <c r="S441" s="213"/>
      <c r="T441" s="214"/>
      <c r="AT441" s="215" t="s">
        <v>181</v>
      </c>
      <c r="AU441" s="215" t="s">
        <v>81</v>
      </c>
      <c r="AV441" s="13" t="s">
        <v>83</v>
      </c>
      <c r="AW441" s="13" t="s">
        <v>30</v>
      </c>
      <c r="AX441" s="13" t="s">
        <v>73</v>
      </c>
      <c r="AY441" s="215" t="s">
        <v>174</v>
      </c>
    </row>
    <row r="442" spans="1:65" s="13" customFormat="1" ht="12">
      <c r="B442" s="205"/>
      <c r="C442" s="206"/>
      <c r="D442" s="196" t="s">
        <v>181</v>
      </c>
      <c r="E442" s="207" t="s">
        <v>1</v>
      </c>
      <c r="F442" s="208" t="s">
        <v>466</v>
      </c>
      <c r="G442" s="206"/>
      <c r="H442" s="209">
        <v>6.9</v>
      </c>
      <c r="I442" s="210"/>
      <c r="J442" s="206"/>
      <c r="K442" s="206"/>
      <c r="L442" s="211"/>
      <c r="M442" s="212"/>
      <c r="N442" s="213"/>
      <c r="O442" s="213"/>
      <c r="P442" s="213"/>
      <c r="Q442" s="213"/>
      <c r="R442" s="213"/>
      <c r="S442" s="213"/>
      <c r="T442" s="214"/>
      <c r="AT442" s="215" t="s">
        <v>181</v>
      </c>
      <c r="AU442" s="215" t="s">
        <v>81</v>
      </c>
      <c r="AV442" s="13" t="s">
        <v>83</v>
      </c>
      <c r="AW442" s="13" t="s">
        <v>30</v>
      </c>
      <c r="AX442" s="13" t="s">
        <v>73</v>
      </c>
      <c r="AY442" s="215" t="s">
        <v>174</v>
      </c>
    </row>
    <row r="443" spans="1:65" s="12" customFormat="1" ht="12">
      <c r="B443" s="194"/>
      <c r="C443" s="195"/>
      <c r="D443" s="196" t="s">
        <v>181</v>
      </c>
      <c r="E443" s="197" t="s">
        <v>1</v>
      </c>
      <c r="F443" s="198" t="s">
        <v>201</v>
      </c>
      <c r="G443" s="195"/>
      <c r="H443" s="197" t="s">
        <v>1</v>
      </c>
      <c r="I443" s="199"/>
      <c r="J443" s="195"/>
      <c r="K443" s="195"/>
      <c r="L443" s="200"/>
      <c r="M443" s="201"/>
      <c r="N443" s="202"/>
      <c r="O443" s="202"/>
      <c r="P443" s="202"/>
      <c r="Q443" s="202"/>
      <c r="R443" s="202"/>
      <c r="S443" s="202"/>
      <c r="T443" s="203"/>
      <c r="AT443" s="204" t="s">
        <v>181</v>
      </c>
      <c r="AU443" s="204" t="s">
        <v>81</v>
      </c>
      <c r="AV443" s="12" t="s">
        <v>81</v>
      </c>
      <c r="AW443" s="12" t="s">
        <v>30</v>
      </c>
      <c r="AX443" s="12" t="s">
        <v>73</v>
      </c>
      <c r="AY443" s="204" t="s">
        <v>174</v>
      </c>
    </row>
    <row r="444" spans="1:65" s="13" customFormat="1" ht="12">
      <c r="B444" s="205"/>
      <c r="C444" s="206"/>
      <c r="D444" s="196" t="s">
        <v>181</v>
      </c>
      <c r="E444" s="207" t="s">
        <v>1</v>
      </c>
      <c r="F444" s="208" t="s">
        <v>463</v>
      </c>
      <c r="G444" s="206"/>
      <c r="H444" s="209">
        <v>5.32</v>
      </c>
      <c r="I444" s="210"/>
      <c r="J444" s="206"/>
      <c r="K444" s="206"/>
      <c r="L444" s="211"/>
      <c r="M444" s="212"/>
      <c r="N444" s="213"/>
      <c r="O444" s="213"/>
      <c r="P444" s="213"/>
      <c r="Q444" s="213"/>
      <c r="R444" s="213"/>
      <c r="S444" s="213"/>
      <c r="T444" s="214"/>
      <c r="AT444" s="215" t="s">
        <v>181</v>
      </c>
      <c r="AU444" s="215" t="s">
        <v>81</v>
      </c>
      <c r="AV444" s="13" t="s">
        <v>83</v>
      </c>
      <c r="AW444" s="13" t="s">
        <v>30</v>
      </c>
      <c r="AX444" s="13" t="s">
        <v>73</v>
      </c>
      <c r="AY444" s="215" t="s">
        <v>174</v>
      </c>
    </row>
    <row r="445" spans="1:65" s="13" customFormat="1" ht="12">
      <c r="B445" s="205"/>
      <c r="C445" s="206"/>
      <c r="D445" s="196" t="s">
        <v>181</v>
      </c>
      <c r="E445" s="207" t="s">
        <v>1</v>
      </c>
      <c r="F445" s="208" t="s">
        <v>467</v>
      </c>
      <c r="G445" s="206"/>
      <c r="H445" s="209">
        <v>1.79</v>
      </c>
      <c r="I445" s="210"/>
      <c r="J445" s="206"/>
      <c r="K445" s="206"/>
      <c r="L445" s="211"/>
      <c r="M445" s="212"/>
      <c r="N445" s="213"/>
      <c r="O445" s="213"/>
      <c r="P445" s="213"/>
      <c r="Q445" s="213"/>
      <c r="R445" s="213"/>
      <c r="S445" s="213"/>
      <c r="T445" s="214"/>
      <c r="AT445" s="215" t="s">
        <v>181</v>
      </c>
      <c r="AU445" s="215" t="s">
        <v>81</v>
      </c>
      <c r="AV445" s="13" t="s">
        <v>83</v>
      </c>
      <c r="AW445" s="13" t="s">
        <v>30</v>
      </c>
      <c r="AX445" s="13" t="s">
        <v>73</v>
      </c>
      <c r="AY445" s="215" t="s">
        <v>174</v>
      </c>
    </row>
    <row r="446" spans="1:65" s="13" customFormat="1" ht="12">
      <c r="B446" s="205"/>
      <c r="C446" s="206"/>
      <c r="D446" s="196" t="s">
        <v>181</v>
      </c>
      <c r="E446" s="207" t="s">
        <v>1</v>
      </c>
      <c r="F446" s="208" t="s">
        <v>468</v>
      </c>
      <c r="G446" s="206"/>
      <c r="H446" s="209">
        <v>9.6</v>
      </c>
      <c r="I446" s="210"/>
      <c r="J446" s="206"/>
      <c r="K446" s="206"/>
      <c r="L446" s="211"/>
      <c r="M446" s="212"/>
      <c r="N446" s="213"/>
      <c r="O446" s="213"/>
      <c r="P446" s="213"/>
      <c r="Q446" s="213"/>
      <c r="R446" s="213"/>
      <c r="S446" s="213"/>
      <c r="T446" s="214"/>
      <c r="AT446" s="215" t="s">
        <v>181</v>
      </c>
      <c r="AU446" s="215" t="s">
        <v>81</v>
      </c>
      <c r="AV446" s="13" t="s">
        <v>83</v>
      </c>
      <c r="AW446" s="13" t="s">
        <v>30</v>
      </c>
      <c r="AX446" s="13" t="s">
        <v>73</v>
      </c>
      <c r="AY446" s="215" t="s">
        <v>174</v>
      </c>
    </row>
    <row r="447" spans="1:65" s="13" customFormat="1" ht="12">
      <c r="B447" s="205"/>
      <c r="C447" s="206"/>
      <c r="D447" s="196" t="s">
        <v>181</v>
      </c>
      <c r="E447" s="207" t="s">
        <v>1</v>
      </c>
      <c r="F447" s="208" t="s">
        <v>469</v>
      </c>
      <c r="G447" s="206"/>
      <c r="H447" s="209">
        <v>5.52</v>
      </c>
      <c r="I447" s="210"/>
      <c r="J447" s="206"/>
      <c r="K447" s="206"/>
      <c r="L447" s="211"/>
      <c r="M447" s="212"/>
      <c r="N447" s="213"/>
      <c r="O447" s="213"/>
      <c r="P447" s="213"/>
      <c r="Q447" s="213"/>
      <c r="R447" s="213"/>
      <c r="S447" s="213"/>
      <c r="T447" s="214"/>
      <c r="AT447" s="215" t="s">
        <v>181</v>
      </c>
      <c r="AU447" s="215" t="s">
        <v>81</v>
      </c>
      <c r="AV447" s="13" t="s">
        <v>83</v>
      </c>
      <c r="AW447" s="13" t="s">
        <v>30</v>
      </c>
      <c r="AX447" s="13" t="s">
        <v>73</v>
      </c>
      <c r="AY447" s="215" t="s">
        <v>174</v>
      </c>
    </row>
    <row r="448" spans="1:65" s="12" customFormat="1" ht="12">
      <c r="B448" s="194"/>
      <c r="C448" s="195"/>
      <c r="D448" s="196" t="s">
        <v>181</v>
      </c>
      <c r="E448" s="197" t="s">
        <v>1</v>
      </c>
      <c r="F448" s="198" t="s">
        <v>470</v>
      </c>
      <c r="G448" s="195"/>
      <c r="H448" s="197" t="s">
        <v>1</v>
      </c>
      <c r="I448" s="199"/>
      <c r="J448" s="195"/>
      <c r="K448" s="195"/>
      <c r="L448" s="200"/>
      <c r="M448" s="201"/>
      <c r="N448" s="202"/>
      <c r="O448" s="202"/>
      <c r="P448" s="202"/>
      <c r="Q448" s="202"/>
      <c r="R448" s="202"/>
      <c r="S448" s="202"/>
      <c r="T448" s="203"/>
      <c r="AT448" s="204" t="s">
        <v>181</v>
      </c>
      <c r="AU448" s="204" t="s">
        <v>81</v>
      </c>
      <c r="AV448" s="12" t="s">
        <v>81</v>
      </c>
      <c r="AW448" s="12" t="s">
        <v>30</v>
      </c>
      <c r="AX448" s="12" t="s">
        <v>73</v>
      </c>
      <c r="AY448" s="204" t="s">
        <v>174</v>
      </c>
    </row>
    <row r="449" spans="2:51" s="12" customFormat="1" ht="12">
      <c r="B449" s="194"/>
      <c r="C449" s="195"/>
      <c r="D449" s="196" t="s">
        <v>181</v>
      </c>
      <c r="E449" s="197" t="s">
        <v>1</v>
      </c>
      <c r="F449" s="198" t="s">
        <v>190</v>
      </c>
      <c r="G449" s="195"/>
      <c r="H449" s="197" t="s">
        <v>1</v>
      </c>
      <c r="I449" s="199"/>
      <c r="J449" s="195"/>
      <c r="K449" s="195"/>
      <c r="L449" s="200"/>
      <c r="M449" s="201"/>
      <c r="N449" s="202"/>
      <c r="O449" s="202"/>
      <c r="P449" s="202"/>
      <c r="Q449" s="202"/>
      <c r="R449" s="202"/>
      <c r="S449" s="202"/>
      <c r="T449" s="203"/>
      <c r="AT449" s="204" t="s">
        <v>181</v>
      </c>
      <c r="AU449" s="204" t="s">
        <v>81</v>
      </c>
      <c r="AV449" s="12" t="s">
        <v>81</v>
      </c>
      <c r="AW449" s="12" t="s">
        <v>30</v>
      </c>
      <c r="AX449" s="12" t="s">
        <v>73</v>
      </c>
      <c r="AY449" s="204" t="s">
        <v>174</v>
      </c>
    </row>
    <row r="450" spans="2:51" s="13" customFormat="1" ht="12">
      <c r="B450" s="205"/>
      <c r="C450" s="206"/>
      <c r="D450" s="196" t="s">
        <v>181</v>
      </c>
      <c r="E450" s="207" t="s">
        <v>1</v>
      </c>
      <c r="F450" s="208" t="s">
        <v>463</v>
      </c>
      <c r="G450" s="206"/>
      <c r="H450" s="209">
        <v>5.32</v>
      </c>
      <c r="I450" s="210"/>
      <c r="J450" s="206"/>
      <c r="K450" s="206"/>
      <c r="L450" s="211"/>
      <c r="M450" s="212"/>
      <c r="N450" s="213"/>
      <c r="O450" s="213"/>
      <c r="P450" s="213"/>
      <c r="Q450" s="213"/>
      <c r="R450" s="213"/>
      <c r="S450" s="213"/>
      <c r="T450" s="214"/>
      <c r="AT450" s="215" t="s">
        <v>181</v>
      </c>
      <c r="AU450" s="215" t="s">
        <v>81</v>
      </c>
      <c r="AV450" s="13" t="s">
        <v>83</v>
      </c>
      <c r="AW450" s="13" t="s">
        <v>30</v>
      </c>
      <c r="AX450" s="13" t="s">
        <v>73</v>
      </c>
      <c r="AY450" s="215" t="s">
        <v>174</v>
      </c>
    </row>
    <row r="451" spans="2:51" s="13" customFormat="1" ht="12">
      <c r="B451" s="205"/>
      <c r="C451" s="206"/>
      <c r="D451" s="196" t="s">
        <v>181</v>
      </c>
      <c r="E451" s="207" t="s">
        <v>1</v>
      </c>
      <c r="F451" s="208" t="s">
        <v>471</v>
      </c>
      <c r="G451" s="206"/>
      <c r="H451" s="209">
        <v>5.78</v>
      </c>
      <c r="I451" s="210"/>
      <c r="J451" s="206"/>
      <c r="K451" s="206"/>
      <c r="L451" s="211"/>
      <c r="M451" s="212"/>
      <c r="N451" s="213"/>
      <c r="O451" s="213"/>
      <c r="P451" s="213"/>
      <c r="Q451" s="213"/>
      <c r="R451" s="213"/>
      <c r="S451" s="213"/>
      <c r="T451" s="214"/>
      <c r="AT451" s="215" t="s">
        <v>181</v>
      </c>
      <c r="AU451" s="215" t="s">
        <v>81</v>
      </c>
      <c r="AV451" s="13" t="s">
        <v>83</v>
      </c>
      <c r="AW451" s="13" t="s">
        <v>30</v>
      </c>
      <c r="AX451" s="13" t="s">
        <v>73</v>
      </c>
      <c r="AY451" s="215" t="s">
        <v>174</v>
      </c>
    </row>
    <row r="452" spans="2:51" s="13" customFormat="1" ht="12">
      <c r="B452" s="205"/>
      <c r="C452" s="206"/>
      <c r="D452" s="196" t="s">
        <v>181</v>
      </c>
      <c r="E452" s="207" t="s">
        <v>1</v>
      </c>
      <c r="F452" s="208" t="s">
        <v>465</v>
      </c>
      <c r="G452" s="206"/>
      <c r="H452" s="209">
        <v>7.68</v>
      </c>
      <c r="I452" s="210"/>
      <c r="J452" s="206"/>
      <c r="K452" s="206"/>
      <c r="L452" s="211"/>
      <c r="M452" s="212"/>
      <c r="N452" s="213"/>
      <c r="O452" s="213"/>
      <c r="P452" s="213"/>
      <c r="Q452" s="213"/>
      <c r="R452" s="213"/>
      <c r="S452" s="213"/>
      <c r="T452" s="214"/>
      <c r="AT452" s="215" t="s">
        <v>181</v>
      </c>
      <c r="AU452" s="215" t="s">
        <v>81</v>
      </c>
      <c r="AV452" s="13" t="s">
        <v>83</v>
      </c>
      <c r="AW452" s="13" t="s">
        <v>30</v>
      </c>
      <c r="AX452" s="13" t="s">
        <v>73</v>
      </c>
      <c r="AY452" s="215" t="s">
        <v>174</v>
      </c>
    </row>
    <row r="453" spans="2:51" s="13" customFormat="1" ht="12">
      <c r="B453" s="205"/>
      <c r="C453" s="206"/>
      <c r="D453" s="196" t="s">
        <v>181</v>
      </c>
      <c r="E453" s="207" t="s">
        <v>1</v>
      </c>
      <c r="F453" s="208" t="s">
        <v>472</v>
      </c>
      <c r="G453" s="206"/>
      <c r="H453" s="209">
        <v>7.7649999999999997</v>
      </c>
      <c r="I453" s="210"/>
      <c r="J453" s="206"/>
      <c r="K453" s="206"/>
      <c r="L453" s="211"/>
      <c r="M453" s="212"/>
      <c r="N453" s="213"/>
      <c r="O453" s="213"/>
      <c r="P453" s="213"/>
      <c r="Q453" s="213"/>
      <c r="R453" s="213"/>
      <c r="S453" s="213"/>
      <c r="T453" s="214"/>
      <c r="AT453" s="215" t="s">
        <v>181</v>
      </c>
      <c r="AU453" s="215" t="s">
        <v>81</v>
      </c>
      <c r="AV453" s="13" t="s">
        <v>83</v>
      </c>
      <c r="AW453" s="13" t="s">
        <v>30</v>
      </c>
      <c r="AX453" s="13" t="s">
        <v>73</v>
      </c>
      <c r="AY453" s="215" t="s">
        <v>174</v>
      </c>
    </row>
    <row r="454" spans="2:51" s="12" customFormat="1" ht="12">
      <c r="B454" s="194"/>
      <c r="C454" s="195"/>
      <c r="D454" s="196" t="s">
        <v>181</v>
      </c>
      <c r="E454" s="197" t="s">
        <v>1</v>
      </c>
      <c r="F454" s="198" t="s">
        <v>201</v>
      </c>
      <c r="G454" s="195"/>
      <c r="H454" s="197" t="s">
        <v>1</v>
      </c>
      <c r="I454" s="199"/>
      <c r="J454" s="195"/>
      <c r="K454" s="195"/>
      <c r="L454" s="200"/>
      <c r="M454" s="201"/>
      <c r="N454" s="202"/>
      <c r="O454" s="202"/>
      <c r="P454" s="202"/>
      <c r="Q454" s="202"/>
      <c r="R454" s="202"/>
      <c r="S454" s="202"/>
      <c r="T454" s="203"/>
      <c r="AT454" s="204" t="s">
        <v>181</v>
      </c>
      <c r="AU454" s="204" t="s">
        <v>81</v>
      </c>
      <c r="AV454" s="12" t="s">
        <v>81</v>
      </c>
      <c r="AW454" s="12" t="s">
        <v>30</v>
      </c>
      <c r="AX454" s="12" t="s">
        <v>73</v>
      </c>
      <c r="AY454" s="204" t="s">
        <v>174</v>
      </c>
    </row>
    <row r="455" spans="2:51" s="13" customFormat="1" ht="12">
      <c r="B455" s="205"/>
      <c r="C455" s="206"/>
      <c r="D455" s="196" t="s">
        <v>181</v>
      </c>
      <c r="E455" s="207" t="s">
        <v>1</v>
      </c>
      <c r="F455" s="208" t="s">
        <v>463</v>
      </c>
      <c r="G455" s="206"/>
      <c r="H455" s="209">
        <v>5.32</v>
      </c>
      <c r="I455" s="210"/>
      <c r="J455" s="206"/>
      <c r="K455" s="206"/>
      <c r="L455" s="211"/>
      <c r="M455" s="212"/>
      <c r="N455" s="213"/>
      <c r="O455" s="213"/>
      <c r="P455" s="213"/>
      <c r="Q455" s="213"/>
      <c r="R455" s="213"/>
      <c r="S455" s="213"/>
      <c r="T455" s="214"/>
      <c r="AT455" s="215" t="s">
        <v>181</v>
      </c>
      <c r="AU455" s="215" t="s">
        <v>81</v>
      </c>
      <c r="AV455" s="13" t="s">
        <v>83</v>
      </c>
      <c r="AW455" s="13" t="s">
        <v>30</v>
      </c>
      <c r="AX455" s="13" t="s">
        <v>73</v>
      </c>
      <c r="AY455" s="215" t="s">
        <v>174</v>
      </c>
    </row>
    <row r="456" spans="2:51" s="13" customFormat="1" ht="12">
      <c r="B456" s="205"/>
      <c r="C456" s="206"/>
      <c r="D456" s="196" t="s">
        <v>181</v>
      </c>
      <c r="E456" s="207" t="s">
        <v>1</v>
      </c>
      <c r="F456" s="208" t="s">
        <v>473</v>
      </c>
      <c r="G456" s="206"/>
      <c r="H456" s="209">
        <v>2.59</v>
      </c>
      <c r="I456" s="210"/>
      <c r="J456" s="206"/>
      <c r="K456" s="206"/>
      <c r="L456" s="211"/>
      <c r="M456" s="212"/>
      <c r="N456" s="213"/>
      <c r="O456" s="213"/>
      <c r="P456" s="213"/>
      <c r="Q456" s="213"/>
      <c r="R456" s="213"/>
      <c r="S456" s="213"/>
      <c r="T456" s="214"/>
      <c r="AT456" s="215" t="s">
        <v>181</v>
      </c>
      <c r="AU456" s="215" t="s">
        <v>81</v>
      </c>
      <c r="AV456" s="13" t="s">
        <v>83</v>
      </c>
      <c r="AW456" s="13" t="s">
        <v>30</v>
      </c>
      <c r="AX456" s="13" t="s">
        <v>73</v>
      </c>
      <c r="AY456" s="215" t="s">
        <v>174</v>
      </c>
    </row>
    <row r="457" spans="2:51" s="13" customFormat="1" ht="12">
      <c r="B457" s="205"/>
      <c r="C457" s="206"/>
      <c r="D457" s="196" t="s">
        <v>181</v>
      </c>
      <c r="E457" s="207" t="s">
        <v>1</v>
      </c>
      <c r="F457" s="208" t="s">
        <v>474</v>
      </c>
      <c r="G457" s="206"/>
      <c r="H457" s="209">
        <v>11.23</v>
      </c>
      <c r="I457" s="210"/>
      <c r="J457" s="206"/>
      <c r="K457" s="206"/>
      <c r="L457" s="211"/>
      <c r="M457" s="212"/>
      <c r="N457" s="213"/>
      <c r="O457" s="213"/>
      <c r="P457" s="213"/>
      <c r="Q457" s="213"/>
      <c r="R457" s="213"/>
      <c r="S457" s="213"/>
      <c r="T457" s="214"/>
      <c r="AT457" s="215" t="s">
        <v>181</v>
      </c>
      <c r="AU457" s="215" t="s">
        <v>81</v>
      </c>
      <c r="AV457" s="13" t="s">
        <v>83</v>
      </c>
      <c r="AW457" s="13" t="s">
        <v>30</v>
      </c>
      <c r="AX457" s="13" t="s">
        <v>73</v>
      </c>
      <c r="AY457" s="215" t="s">
        <v>174</v>
      </c>
    </row>
    <row r="458" spans="2:51" s="13" customFormat="1" ht="12">
      <c r="B458" s="205"/>
      <c r="C458" s="206"/>
      <c r="D458" s="196" t="s">
        <v>181</v>
      </c>
      <c r="E458" s="207" t="s">
        <v>1</v>
      </c>
      <c r="F458" s="208" t="s">
        <v>469</v>
      </c>
      <c r="G458" s="206"/>
      <c r="H458" s="209">
        <v>5.52</v>
      </c>
      <c r="I458" s="210"/>
      <c r="J458" s="206"/>
      <c r="K458" s="206"/>
      <c r="L458" s="211"/>
      <c r="M458" s="212"/>
      <c r="N458" s="213"/>
      <c r="O458" s="213"/>
      <c r="P458" s="213"/>
      <c r="Q458" s="213"/>
      <c r="R458" s="213"/>
      <c r="S458" s="213"/>
      <c r="T458" s="214"/>
      <c r="AT458" s="215" t="s">
        <v>181</v>
      </c>
      <c r="AU458" s="215" t="s">
        <v>81</v>
      </c>
      <c r="AV458" s="13" t="s">
        <v>83</v>
      </c>
      <c r="AW458" s="13" t="s">
        <v>30</v>
      </c>
      <c r="AX458" s="13" t="s">
        <v>73</v>
      </c>
      <c r="AY458" s="215" t="s">
        <v>174</v>
      </c>
    </row>
    <row r="459" spans="2:51" s="12" customFormat="1" ht="12">
      <c r="B459" s="194"/>
      <c r="C459" s="195"/>
      <c r="D459" s="196" t="s">
        <v>181</v>
      </c>
      <c r="E459" s="197" t="s">
        <v>1</v>
      </c>
      <c r="F459" s="198" t="s">
        <v>475</v>
      </c>
      <c r="G459" s="195"/>
      <c r="H459" s="197" t="s">
        <v>1</v>
      </c>
      <c r="I459" s="199"/>
      <c r="J459" s="195"/>
      <c r="K459" s="195"/>
      <c r="L459" s="200"/>
      <c r="M459" s="201"/>
      <c r="N459" s="202"/>
      <c r="O459" s="202"/>
      <c r="P459" s="202"/>
      <c r="Q459" s="202"/>
      <c r="R459" s="202"/>
      <c r="S459" s="202"/>
      <c r="T459" s="203"/>
      <c r="AT459" s="204" t="s">
        <v>181</v>
      </c>
      <c r="AU459" s="204" t="s">
        <v>81</v>
      </c>
      <c r="AV459" s="12" t="s">
        <v>81</v>
      </c>
      <c r="AW459" s="12" t="s">
        <v>30</v>
      </c>
      <c r="AX459" s="12" t="s">
        <v>73</v>
      </c>
      <c r="AY459" s="204" t="s">
        <v>174</v>
      </c>
    </row>
    <row r="460" spans="2:51" s="13" customFormat="1" ht="12">
      <c r="B460" s="205"/>
      <c r="C460" s="206"/>
      <c r="D460" s="196" t="s">
        <v>181</v>
      </c>
      <c r="E460" s="207" t="s">
        <v>1</v>
      </c>
      <c r="F460" s="208" t="s">
        <v>476</v>
      </c>
      <c r="G460" s="206"/>
      <c r="H460" s="209">
        <v>13.6</v>
      </c>
      <c r="I460" s="210"/>
      <c r="J460" s="206"/>
      <c r="K460" s="206"/>
      <c r="L460" s="211"/>
      <c r="M460" s="212"/>
      <c r="N460" s="213"/>
      <c r="O460" s="213"/>
      <c r="P460" s="213"/>
      <c r="Q460" s="213"/>
      <c r="R460" s="213"/>
      <c r="S460" s="213"/>
      <c r="T460" s="214"/>
      <c r="AT460" s="215" t="s">
        <v>181</v>
      </c>
      <c r="AU460" s="215" t="s">
        <v>81</v>
      </c>
      <c r="AV460" s="13" t="s">
        <v>83</v>
      </c>
      <c r="AW460" s="13" t="s">
        <v>30</v>
      </c>
      <c r="AX460" s="13" t="s">
        <v>73</v>
      </c>
      <c r="AY460" s="215" t="s">
        <v>174</v>
      </c>
    </row>
    <row r="461" spans="2:51" s="12" customFormat="1" ht="12">
      <c r="B461" s="194"/>
      <c r="C461" s="195"/>
      <c r="D461" s="196" t="s">
        <v>181</v>
      </c>
      <c r="E461" s="197" t="s">
        <v>1</v>
      </c>
      <c r="F461" s="198" t="s">
        <v>477</v>
      </c>
      <c r="G461" s="195"/>
      <c r="H461" s="197" t="s">
        <v>1</v>
      </c>
      <c r="I461" s="199"/>
      <c r="J461" s="195"/>
      <c r="K461" s="195"/>
      <c r="L461" s="200"/>
      <c r="M461" s="201"/>
      <c r="N461" s="202"/>
      <c r="O461" s="202"/>
      <c r="P461" s="202"/>
      <c r="Q461" s="202"/>
      <c r="R461" s="202"/>
      <c r="S461" s="202"/>
      <c r="T461" s="203"/>
      <c r="AT461" s="204" t="s">
        <v>181</v>
      </c>
      <c r="AU461" s="204" t="s">
        <v>81</v>
      </c>
      <c r="AV461" s="12" t="s">
        <v>81</v>
      </c>
      <c r="AW461" s="12" t="s">
        <v>30</v>
      </c>
      <c r="AX461" s="12" t="s">
        <v>73</v>
      </c>
      <c r="AY461" s="204" t="s">
        <v>174</v>
      </c>
    </row>
    <row r="462" spans="2:51" s="13" customFormat="1" ht="12">
      <c r="B462" s="205"/>
      <c r="C462" s="206"/>
      <c r="D462" s="196" t="s">
        <v>181</v>
      </c>
      <c r="E462" s="207" t="s">
        <v>1</v>
      </c>
      <c r="F462" s="208" t="s">
        <v>478</v>
      </c>
      <c r="G462" s="206"/>
      <c r="H462" s="209">
        <v>12.08</v>
      </c>
      <c r="I462" s="210"/>
      <c r="J462" s="206"/>
      <c r="K462" s="206"/>
      <c r="L462" s="211"/>
      <c r="M462" s="212"/>
      <c r="N462" s="213"/>
      <c r="O462" s="213"/>
      <c r="P462" s="213"/>
      <c r="Q462" s="213"/>
      <c r="R462" s="213"/>
      <c r="S462" s="213"/>
      <c r="T462" s="214"/>
      <c r="AT462" s="215" t="s">
        <v>181</v>
      </c>
      <c r="AU462" s="215" t="s">
        <v>81</v>
      </c>
      <c r="AV462" s="13" t="s">
        <v>83</v>
      </c>
      <c r="AW462" s="13" t="s">
        <v>30</v>
      </c>
      <c r="AX462" s="13" t="s">
        <v>73</v>
      </c>
      <c r="AY462" s="215" t="s">
        <v>174</v>
      </c>
    </row>
    <row r="463" spans="2:51" s="13" customFormat="1" ht="12">
      <c r="B463" s="205"/>
      <c r="C463" s="206"/>
      <c r="D463" s="196" t="s">
        <v>181</v>
      </c>
      <c r="E463" s="207" t="s">
        <v>1</v>
      </c>
      <c r="F463" s="208" t="s">
        <v>479</v>
      </c>
      <c r="G463" s="206"/>
      <c r="H463" s="209">
        <v>8.16</v>
      </c>
      <c r="I463" s="210"/>
      <c r="J463" s="206"/>
      <c r="K463" s="206"/>
      <c r="L463" s="211"/>
      <c r="M463" s="212"/>
      <c r="N463" s="213"/>
      <c r="O463" s="213"/>
      <c r="P463" s="213"/>
      <c r="Q463" s="213"/>
      <c r="R463" s="213"/>
      <c r="S463" s="213"/>
      <c r="T463" s="214"/>
      <c r="AT463" s="215" t="s">
        <v>181</v>
      </c>
      <c r="AU463" s="215" t="s">
        <v>81</v>
      </c>
      <c r="AV463" s="13" t="s">
        <v>83</v>
      </c>
      <c r="AW463" s="13" t="s">
        <v>30</v>
      </c>
      <c r="AX463" s="13" t="s">
        <v>73</v>
      </c>
      <c r="AY463" s="215" t="s">
        <v>174</v>
      </c>
    </row>
    <row r="464" spans="2:51" s="13" customFormat="1" ht="12">
      <c r="B464" s="205"/>
      <c r="C464" s="206"/>
      <c r="D464" s="196" t="s">
        <v>181</v>
      </c>
      <c r="E464" s="207" t="s">
        <v>1</v>
      </c>
      <c r="F464" s="208" t="s">
        <v>480</v>
      </c>
      <c r="G464" s="206"/>
      <c r="H464" s="209">
        <v>8</v>
      </c>
      <c r="I464" s="210"/>
      <c r="J464" s="206"/>
      <c r="K464" s="206"/>
      <c r="L464" s="211"/>
      <c r="M464" s="212"/>
      <c r="N464" s="213"/>
      <c r="O464" s="213"/>
      <c r="P464" s="213"/>
      <c r="Q464" s="213"/>
      <c r="R464" s="213"/>
      <c r="S464" s="213"/>
      <c r="T464" s="214"/>
      <c r="AT464" s="215" t="s">
        <v>181</v>
      </c>
      <c r="AU464" s="215" t="s">
        <v>81</v>
      </c>
      <c r="AV464" s="13" t="s">
        <v>83</v>
      </c>
      <c r="AW464" s="13" t="s">
        <v>30</v>
      </c>
      <c r="AX464" s="13" t="s">
        <v>73</v>
      </c>
      <c r="AY464" s="215" t="s">
        <v>174</v>
      </c>
    </row>
    <row r="465" spans="2:51" s="13" customFormat="1" ht="12">
      <c r="B465" s="205"/>
      <c r="C465" s="206"/>
      <c r="D465" s="196" t="s">
        <v>181</v>
      </c>
      <c r="E465" s="207" t="s">
        <v>1</v>
      </c>
      <c r="F465" s="208" t="s">
        <v>481</v>
      </c>
      <c r="G465" s="206"/>
      <c r="H465" s="209">
        <v>4.84</v>
      </c>
      <c r="I465" s="210"/>
      <c r="J465" s="206"/>
      <c r="K465" s="206"/>
      <c r="L465" s="211"/>
      <c r="M465" s="212"/>
      <c r="N465" s="213"/>
      <c r="O465" s="213"/>
      <c r="P465" s="213"/>
      <c r="Q465" s="213"/>
      <c r="R465" s="213"/>
      <c r="S465" s="213"/>
      <c r="T465" s="214"/>
      <c r="AT465" s="215" t="s">
        <v>181</v>
      </c>
      <c r="AU465" s="215" t="s">
        <v>81</v>
      </c>
      <c r="AV465" s="13" t="s">
        <v>83</v>
      </c>
      <c r="AW465" s="13" t="s">
        <v>30</v>
      </c>
      <c r="AX465" s="13" t="s">
        <v>73</v>
      </c>
      <c r="AY465" s="215" t="s">
        <v>174</v>
      </c>
    </row>
    <row r="466" spans="2:51" s="13" customFormat="1" ht="12">
      <c r="B466" s="205"/>
      <c r="C466" s="206"/>
      <c r="D466" s="196" t="s">
        <v>181</v>
      </c>
      <c r="E466" s="207" t="s">
        <v>1</v>
      </c>
      <c r="F466" s="208" t="s">
        <v>482</v>
      </c>
      <c r="G466" s="206"/>
      <c r="H466" s="209">
        <v>10.28</v>
      </c>
      <c r="I466" s="210"/>
      <c r="J466" s="206"/>
      <c r="K466" s="206"/>
      <c r="L466" s="211"/>
      <c r="M466" s="212"/>
      <c r="N466" s="213"/>
      <c r="O466" s="213"/>
      <c r="P466" s="213"/>
      <c r="Q466" s="213"/>
      <c r="R466" s="213"/>
      <c r="S466" s="213"/>
      <c r="T466" s="214"/>
      <c r="AT466" s="215" t="s">
        <v>181</v>
      </c>
      <c r="AU466" s="215" t="s">
        <v>81</v>
      </c>
      <c r="AV466" s="13" t="s">
        <v>83</v>
      </c>
      <c r="AW466" s="13" t="s">
        <v>30</v>
      </c>
      <c r="AX466" s="13" t="s">
        <v>73</v>
      </c>
      <c r="AY466" s="215" t="s">
        <v>174</v>
      </c>
    </row>
    <row r="467" spans="2:51" s="13" customFormat="1" ht="12">
      <c r="B467" s="205"/>
      <c r="C467" s="206"/>
      <c r="D467" s="196" t="s">
        <v>181</v>
      </c>
      <c r="E467" s="207" t="s">
        <v>1</v>
      </c>
      <c r="F467" s="208" t="s">
        <v>483</v>
      </c>
      <c r="G467" s="206"/>
      <c r="H467" s="209">
        <v>10.199999999999999</v>
      </c>
      <c r="I467" s="210"/>
      <c r="J467" s="206"/>
      <c r="K467" s="206"/>
      <c r="L467" s="211"/>
      <c r="M467" s="212"/>
      <c r="N467" s="213"/>
      <c r="O467" s="213"/>
      <c r="P467" s="213"/>
      <c r="Q467" s="213"/>
      <c r="R467" s="213"/>
      <c r="S467" s="213"/>
      <c r="T467" s="214"/>
      <c r="AT467" s="215" t="s">
        <v>181</v>
      </c>
      <c r="AU467" s="215" t="s">
        <v>81</v>
      </c>
      <c r="AV467" s="13" t="s">
        <v>83</v>
      </c>
      <c r="AW467" s="13" t="s">
        <v>30</v>
      </c>
      <c r="AX467" s="13" t="s">
        <v>73</v>
      </c>
      <c r="AY467" s="215" t="s">
        <v>174</v>
      </c>
    </row>
    <row r="468" spans="2:51" s="13" customFormat="1" ht="12">
      <c r="B468" s="205"/>
      <c r="C468" s="206"/>
      <c r="D468" s="196" t="s">
        <v>181</v>
      </c>
      <c r="E468" s="207" t="s">
        <v>1</v>
      </c>
      <c r="F468" s="208" t="s">
        <v>484</v>
      </c>
      <c r="G468" s="206"/>
      <c r="H468" s="209">
        <v>4.4649999999999999</v>
      </c>
      <c r="I468" s="210"/>
      <c r="J468" s="206"/>
      <c r="K468" s="206"/>
      <c r="L468" s="211"/>
      <c r="M468" s="212"/>
      <c r="N468" s="213"/>
      <c r="O468" s="213"/>
      <c r="P468" s="213"/>
      <c r="Q468" s="213"/>
      <c r="R468" s="213"/>
      <c r="S468" s="213"/>
      <c r="T468" s="214"/>
      <c r="AT468" s="215" t="s">
        <v>181</v>
      </c>
      <c r="AU468" s="215" t="s">
        <v>81</v>
      </c>
      <c r="AV468" s="13" t="s">
        <v>83</v>
      </c>
      <c r="AW468" s="13" t="s">
        <v>30</v>
      </c>
      <c r="AX468" s="13" t="s">
        <v>73</v>
      </c>
      <c r="AY468" s="215" t="s">
        <v>174</v>
      </c>
    </row>
    <row r="469" spans="2:51" s="13" customFormat="1" ht="12">
      <c r="B469" s="205"/>
      <c r="C469" s="206"/>
      <c r="D469" s="196" t="s">
        <v>181</v>
      </c>
      <c r="E469" s="207" t="s">
        <v>1</v>
      </c>
      <c r="F469" s="208" t="s">
        <v>485</v>
      </c>
      <c r="G469" s="206"/>
      <c r="H469" s="209">
        <v>7.9</v>
      </c>
      <c r="I469" s="210"/>
      <c r="J469" s="206"/>
      <c r="K469" s="206"/>
      <c r="L469" s="211"/>
      <c r="M469" s="212"/>
      <c r="N469" s="213"/>
      <c r="O469" s="213"/>
      <c r="P469" s="213"/>
      <c r="Q469" s="213"/>
      <c r="R469" s="213"/>
      <c r="S469" s="213"/>
      <c r="T469" s="214"/>
      <c r="AT469" s="215" t="s">
        <v>181</v>
      </c>
      <c r="AU469" s="215" t="s">
        <v>81</v>
      </c>
      <c r="AV469" s="13" t="s">
        <v>83</v>
      </c>
      <c r="AW469" s="13" t="s">
        <v>30</v>
      </c>
      <c r="AX469" s="13" t="s">
        <v>73</v>
      </c>
      <c r="AY469" s="215" t="s">
        <v>174</v>
      </c>
    </row>
    <row r="470" spans="2:51" s="13" customFormat="1" ht="12">
      <c r="B470" s="205"/>
      <c r="C470" s="206"/>
      <c r="D470" s="196" t="s">
        <v>181</v>
      </c>
      <c r="E470" s="207" t="s">
        <v>1</v>
      </c>
      <c r="F470" s="208" t="s">
        <v>486</v>
      </c>
      <c r="G470" s="206"/>
      <c r="H470" s="209">
        <v>3.9350000000000001</v>
      </c>
      <c r="I470" s="210"/>
      <c r="J470" s="206"/>
      <c r="K470" s="206"/>
      <c r="L470" s="211"/>
      <c r="M470" s="212"/>
      <c r="N470" s="213"/>
      <c r="O470" s="213"/>
      <c r="P470" s="213"/>
      <c r="Q470" s="213"/>
      <c r="R470" s="213"/>
      <c r="S470" s="213"/>
      <c r="T470" s="214"/>
      <c r="AT470" s="215" t="s">
        <v>181</v>
      </c>
      <c r="AU470" s="215" t="s">
        <v>81</v>
      </c>
      <c r="AV470" s="13" t="s">
        <v>83</v>
      </c>
      <c r="AW470" s="13" t="s">
        <v>30</v>
      </c>
      <c r="AX470" s="13" t="s">
        <v>73</v>
      </c>
      <c r="AY470" s="215" t="s">
        <v>174</v>
      </c>
    </row>
    <row r="471" spans="2:51" s="13" customFormat="1" ht="12">
      <c r="B471" s="205"/>
      <c r="C471" s="206"/>
      <c r="D471" s="196" t="s">
        <v>181</v>
      </c>
      <c r="E471" s="207" t="s">
        <v>1</v>
      </c>
      <c r="F471" s="208" t="s">
        <v>487</v>
      </c>
      <c r="G471" s="206"/>
      <c r="H471" s="209">
        <v>7.92</v>
      </c>
      <c r="I471" s="210"/>
      <c r="J471" s="206"/>
      <c r="K471" s="206"/>
      <c r="L471" s="211"/>
      <c r="M471" s="212"/>
      <c r="N471" s="213"/>
      <c r="O471" s="213"/>
      <c r="P471" s="213"/>
      <c r="Q471" s="213"/>
      <c r="R471" s="213"/>
      <c r="S471" s="213"/>
      <c r="T471" s="214"/>
      <c r="AT471" s="215" t="s">
        <v>181</v>
      </c>
      <c r="AU471" s="215" t="s">
        <v>81</v>
      </c>
      <c r="AV471" s="13" t="s">
        <v>83</v>
      </c>
      <c r="AW471" s="13" t="s">
        <v>30</v>
      </c>
      <c r="AX471" s="13" t="s">
        <v>73</v>
      </c>
      <c r="AY471" s="215" t="s">
        <v>174</v>
      </c>
    </row>
    <row r="472" spans="2:51" s="13" customFormat="1" ht="12">
      <c r="B472" s="205"/>
      <c r="C472" s="206"/>
      <c r="D472" s="196" t="s">
        <v>181</v>
      </c>
      <c r="E472" s="207" t="s">
        <v>1</v>
      </c>
      <c r="F472" s="208" t="s">
        <v>488</v>
      </c>
      <c r="G472" s="206"/>
      <c r="H472" s="209">
        <v>8.68</v>
      </c>
      <c r="I472" s="210"/>
      <c r="J472" s="206"/>
      <c r="K472" s="206"/>
      <c r="L472" s="211"/>
      <c r="M472" s="212"/>
      <c r="N472" s="213"/>
      <c r="O472" s="213"/>
      <c r="P472" s="213"/>
      <c r="Q472" s="213"/>
      <c r="R472" s="213"/>
      <c r="S472" s="213"/>
      <c r="T472" s="214"/>
      <c r="AT472" s="215" t="s">
        <v>181</v>
      </c>
      <c r="AU472" s="215" t="s">
        <v>81</v>
      </c>
      <c r="AV472" s="13" t="s">
        <v>83</v>
      </c>
      <c r="AW472" s="13" t="s">
        <v>30</v>
      </c>
      <c r="AX472" s="13" t="s">
        <v>73</v>
      </c>
      <c r="AY472" s="215" t="s">
        <v>174</v>
      </c>
    </row>
    <row r="473" spans="2:51" s="13" customFormat="1" ht="12">
      <c r="B473" s="205"/>
      <c r="C473" s="206"/>
      <c r="D473" s="196" t="s">
        <v>181</v>
      </c>
      <c r="E473" s="207" t="s">
        <v>1</v>
      </c>
      <c r="F473" s="208" t="s">
        <v>489</v>
      </c>
      <c r="G473" s="206"/>
      <c r="H473" s="209">
        <v>8</v>
      </c>
      <c r="I473" s="210"/>
      <c r="J473" s="206"/>
      <c r="K473" s="206"/>
      <c r="L473" s="211"/>
      <c r="M473" s="212"/>
      <c r="N473" s="213"/>
      <c r="O473" s="213"/>
      <c r="P473" s="213"/>
      <c r="Q473" s="213"/>
      <c r="R473" s="213"/>
      <c r="S473" s="213"/>
      <c r="T473" s="214"/>
      <c r="AT473" s="215" t="s">
        <v>181</v>
      </c>
      <c r="AU473" s="215" t="s">
        <v>81</v>
      </c>
      <c r="AV473" s="13" t="s">
        <v>83</v>
      </c>
      <c r="AW473" s="13" t="s">
        <v>30</v>
      </c>
      <c r="AX473" s="13" t="s">
        <v>73</v>
      </c>
      <c r="AY473" s="215" t="s">
        <v>174</v>
      </c>
    </row>
    <row r="474" spans="2:51" s="13" customFormat="1" ht="12">
      <c r="B474" s="205"/>
      <c r="C474" s="206"/>
      <c r="D474" s="196" t="s">
        <v>181</v>
      </c>
      <c r="E474" s="207" t="s">
        <v>1</v>
      </c>
      <c r="F474" s="208" t="s">
        <v>490</v>
      </c>
      <c r="G474" s="206"/>
      <c r="H474" s="209">
        <v>3.89</v>
      </c>
      <c r="I474" s="210"/>
      <c r="J474" s="206"/>
      <c r="K474" s="206"/>
      <c r="L474" s="211"/>
      <c r="M474" s="212"/>
      <c r="N474" s="213"/>
      <c r="O474" s="213"/>
      <c r="P474" s="213"/>
      <c r="Q474" s="213"/>
      <c r="R474" s="213"/>
      <c r="S474" s="213"/>
      <c r="T474" s="214"/>
      <c r="AT474" s="215" t="s">
        <v>181</v>
      </c>
      <c r="AU474" s="215" t="s">
        <v>81</v>
      </c>
      <c r="AV474" s="13" t="s">
        <v>83</v>
      </c>
      <c r="AW474" s="13" t="s">
        <v>30</v>
      </c>
      <c r="AX474" s="13" t="s">
        <v>73</v>
      </c>
      <c r="AY474" s="215" t="s">
        <v>174</v>
      </c>
    </row>
    <row r="475" spans="2:51" s="13" customFormat="1" ht="12">
      <c r="B475" s="205"/>
      <c r="C475" s="206"/>
      <c r="D475" s="196" t="s">
        <v>181</v>
      </c>
      <c r="E475" s="207" t="s">
        <v>1</v>
      </c>
      <c r="F475" s="208" t="s">
        <v>491</v>
      </c>
      <c r="G475" s="206"/>
      <c r="H475" s="209">
        <v>3.9</v>
      </c>
      <c r="I475" s="210"/>
      <c r="J475" s="206"/>
      <c r="K475" s="206"/>
      <c r="L475" s="211"/>
      <c r="M475" s="212"/>
      <c r="N475" s="213"/>
      <c r="O475" s="213"/>
      <c r="P475" s="213"/>
      <c r="Q475" s="213"/>
      <c r="R475" s="213"/>
      <c r="S475" s="213"/>
      <c r="T475" s="214"/>
      <c r="AT475" s="215" t="s">
        <v>181</v>
      </c>
      <c r="AU475" s="215" t="s">
        <v>81</v>
      </c>
      <c r="AV475" s="13" t="s">
        <v>83</v>
      </c>
      <c r="AW475" s="13" t="s">
        <v>30</v>
      </c>
      <c r="AX475" s="13" t="s">
        <v>73</v>
      </c>
      <c r="AY475" s="215" t="s">
        <v>174</v>
      </c>
    </row>
    <row r="476" spans="2:51" s="13" customFormat="1" ht="12">
      <c r="B476" s="205"/>
      <c r="C476" s="206"/>
      <c r="D476" s="196" t="s">
        <v>181</v>
      </c>
      <c r="E476" s="207" t="s">
        <v>1</v>
      </c>
      <c r="F476" s="208" t="s">
        <v>492</v>
      </c>
      <c r="G476" s="206"/>
      <c r="H476" s="209">
        <v>4.74</v>
      </c>
      <c r="I476" s="210"/>
      <c r="J476" s="206"/>
      <c r="K476" s="206"/>
      <c r="L476" s="211"/>
      <c r="M476" s="212"/>
      <c r="N476" s="213"/>
      <c r="O476" s="213"/>
      <c r="P476" s="213"/>
      <c r="Q476" s="213"/>
      <c r="R476" s="213"/>
      <c r="S476" s="213"/>
      <c r="T476" s="214"/>
      <c r="AT476" s="215" t="s">
        <v>181</v>
      </c>
      <c r="AU476" s="215" t="s">
        <v>81</v>
      </c>
      <c r="AV476" s="13" t="s">
        <v>83</v>
      </c>
      <c r="AW476" s="13" t="s">
        <v>30</v>
      </c>
      <c r="AX476" s="13" t="s">
        <v>73</v>
      </c>
      <c r="AY476" s="215" t="s">
        <v>174</v>
      </c>
    </row>
    <row r="477" spans="2:51" s="13" customFormat="1" ht="12">
      <c r="B477" s="205"/>
      <c r="C477" s="206"/>
      <c r="D477" s="196" t="s">
        <v>181</v>
      </c>
      <c r="E477" s="207" t="s">
        <v>1</v>
      </c>
      <c r="F477" s="208" t="s">
        <v>493</v>
      </c>
      <c r="G477" s="206"/>
      <c r="H477" s="209">
        <v>48</v>
      </c>
      <c r="I477" s="210"/>
      <c r="J477" s="206"/>
      <c r="K477" s="206"/>
      <c r="L477" s="211"/>
      <c r="M477" s="212"/>
      <c r="N477" s="213"/>
      <c r="O477" s="213"/>
      <c r="P477" s="213"/>
      <c r="Q477" s="213"/>
      <c r="R477" s="213"/>
      <c r="S477" s="213"/>
      <c r="T477" s="214"/>
      <c r="AT477" s="215" t="s">
        <v>181</v>
      </c>
      <c r="AU477" s="215" t="s">
        <v>81</v>
      </c>
      <c r="AV477" s="13" t="s">
        <v>83</v>
      </c>
      <c r="AW477" s="13" t="s">
        <v>30</v>
      </c>
      <c r="AX477" s="13" t="s">
        <v>73</v>
      </c>
      <c r="AY477" s="215" t="s">
        <v>174</v>
      </c>
    </row>
    <row r="478" spans="2:51" s="13" customFormat="1" ht="12">
      <c r="B478" s="205"/>
      <c r="C478" s="206"/>
      <c r="D478" s="196" t="s">
        <v>181</v>
      </c>
      <c r="E478" s="207" t="s">
        <v>1</v>
      </c>
      <c r="F478" s="208" t="s">
        <v>494</v>
      </c>
      <c r="G478" s="206"/>
      <c r="H478" s="209">
        <v>7.9</v>
      </c>
      <c r="I478" s="210"/>
      <c r="J478" s="206"/>
      <c r="K478" s="206"/>
      <c r="L478" s="211"/>
      <c r="M478" s="212"/>
      <c r="N478" s="213"/>
      <c r="O478" s="213"/>
      <c r="P478" s="213"/>
      <c r="Q478" s="213"/>
      <c r="R478" s="213"/>
      <c r="S478" s="213"/>
      <c r="T478" s="214"/>
      <c r="AT478" s="215" t="s">
        <v>181</v>
      </c>
      <c r="AU478" s="215" t="s">
        <v>81</v>
      </c>
      <c r="AV478" s="13" t="s">
        <v>83</v>
      </c>
      <c r="AW478" s="13" t="s">
        <v>30</v>
      </c>
      <c r="AX478" s="13" t="s">
        <v>73</v>
      </c>
      <c r="AY478" s="215" t="s">
        <v>174</v>
      </c>
    </row>
    <row r="479" spans="2:51" s="13" customFormat="1" ht="12">
      <c r="B479" s="205"/>
      <c r="C479" s="206"/>
      <c r="D479" s="196" t="s">
        <v>181</v>
      </c>
      <c r="E479" s="207" t="s">
        <v>1</v>
      </c>
      <c r="F479" s="208" t="s">
        <v>495</v>
      </c>
      <c r="G479" s="206"/>
      <c r="H479" s="209">
        <v>8.27</v>
      </c>
      <c r="I479" s="210"/>
      <c r="J479" s="206"/>
      <c r="K479" s="206"/>
      <c r="L479" s="211"/>
      <c r="M479" s="212"/>
      <c r="N479" s="213"/>
      <c r="O479" s="213"/>
      <c r="P479" s="213"/>
      <c r="Q479" s="213"/>
      <c r="R479" s="213"/>
      <c r="S479" s="213"/>
      <c r="T479" s="214"/>
      <c r="AT479" s="215" t="s">
        <v>181</v>
      </c>
      <c r="AU479" s="215" t="s">
        <v>81</v>
      </c>
      <c r="AV479" s="13" t="s">
        <v>83</v>
      </c>
      <c r="AW479" s="13" t="s">
        <v>30</v>
      </c>
      <c r="AX479" s="13" t="s">
        <v>73</v>
      </c>
      <c r="AY479" s="215" t="s">
        <v>174</v>
      </c>
    </row>
    <row r="480" spans="2:51" s="13" customFormat="1" ht="12">
      <c r="B480" s="205"/>
      <c r="C480" s="206"/>
      <c r="D480" s="196" t="s">
        <v>181</v>
      </c>
      <c r="E480" s="207" t="s">
        <v>1</v>
      </c>
      <c r="F480" s="208" t="s">
        <v>496</v>
      </c>
      <c r="G480" s="206"/>
      <c r="H480" s="209">
        <v>3.96</v>
      </c>
      <c r="I480" s="210"/>
      <c r="J480" s="206"/>
      <c r="K480" s="206"/>
      <c r="L480" s="211"/>
      <c r="M480" s="212"/>
      <c r="N480" s="213"/>
      <c r="O480" s="213"/>
      <c r="P480" s="213"/>
      <c r="Q480" s="213"/>
      <c r="R480" s="213"/>
      <c r="S480" s="213"/>
      <c r="T480" s="214"/>
      <c r="AT480" s="215" t="s">
        <v>181</v>
      </c>
      <c r="AU480" s="215" t="s">
        <v>81</v>
      </c>
      <c r="AV480" s="13" t="s">
        <v>83</v>
      </c>
      <c r="AW480" s="13" t="s">
        <v>30</v>
      </c>
      <c r="AX480" s="13" t="s">
        <v>73</v>
      </c>
      <c r="AY480" s="215" t="s">
        <v>174</v>
      </c>
    </row>
    <row r="481" spans="2:51" s="12" customFormat="1" ht="12">
      <c r="B481" s="194"/>
      <c r="C481" s="195"/>
      <c r="D481" s="196" t="s">
        <v>181</v>
      </c>
      <c r="E481" s="197" t="s">
        <v>1</v>
      </c>
      <c r="F481" s="198" t="s">
        <v>497</v>
      </c>
      <c r="G481" s="195"/>
      <c r="H481" s="197" t="s">
        <v>1</v>
      </c>
      <c r="I481" s="199"/>
      <c r="J481" s="195"/>
      <c r="K481" s="195"/>
      <c r="L481" s="200"/>
      <c r="M481" s="201"/>
      <c r="N481" s="202"/>
      <c r="O481" s="202"/>
      <c r="P481" s="202"/>
      <c r="Q481" s="202"/>
      <c r="R481" s="202"/>
      <c r="S481" s="202"/>
      <c r="T481" s="203"/>
      <c r="AT481" s="204" t="s">
        <v>181</v>
      </c>
      <c r="AU481" s="204" t="s">
        <v>81</v>
      </c>
      <c r="AV481" s="12" t="s">
        <v>81</v>
      </c>
      <c r="AW481" s="12" t="s">
        <v>30</v>
      </c>
      <c r="AX481" s="12" t="s">
        <v>73</v>
      </c>
      <c r="AY481" s="204" t="s">
        <v>174</v>
      </c>
    </row>
    <row r="482" spans="2:51" s="13" customFormat="1" ht="12">
      <c r="B482" s="205"/>
      <c r="C482" s="206"/>
      <c r="D482" s="196" t="s">
        <v>181</v>
      </c>
      <c r="E482" s="207" t="s">
        <v>1</v>
      </c>
      <c r="F482" s="208" t="s">
        <v>498</v>
      </c>
      <c r="G482" s="206"/>
      <c r="H482" s="209">
        <v>15.08</v>
      </c>
      <c r="I482" s="210"/>
      <c r="J482" s="206"/>
      <c r="K482" s="206"/>
      <c r="L482" s="211"/>
      <c r="M482" s="212"/>
      <c r="N482" s="213"/>
      <c r="O482" s="213"/>
      <c r="P482" s="213"/>
      <c r="Q482" s="213"/>
      <c r="R482" s="213"/>
      <c r="S482" s="213"/>
      <c r="T482" s="214"/>
      <c r="AT482" s="215" t="s">
        <v>181</v>
      </c>
      <c r="AU482" s="215" t="s">
        <v>81</v>
      </c>
      <c r="AV482" s="13" t="s">
        <v>83</v>
      </c>
      <c r="AW482" s="13" t="s">
        <v>30</v>
      </c>
      <c r="AX482" s="13" t="s">
        <v>73</v>
      </c>
      <c r="AY482" s="215" t="s">
        <v>174</v>
      </c>
    </row>
    <row r="483" spans="2:51" s="13" customFormat="1" ht="12">
      <c r="B483" s="205"/>
      <c r="C483" s="206"/>
      <c r="D483" s="196" t="s">
        <v>181</v>
      </c>
      <c r="E483" s="207" t="s">
        <v>1</v>
      </c>
      <c r="F483" s="208" t="s">
        <v>499</v>
      </c>
      <c r="G483" s="206"/>
      <c r="H483" s="209">
        <v>10.48</v>
      </c>
      <c r="I483" s="210"/>
      <c r="J483" s="206"/>
      <c r="K483" s="206"/>
      <c r="L483" s="211"/>
      <c r="M483" s="212"/>
      <c r="N483" s="213"/>
      <c r="O483" s="213"/>
      <c r="P483" s="213"/>
      <c r="Q483" s="213"/>
      <c r="R483" s="213"/>
      <c r="S483" s="213"/>
      <c r="T483" s="214"/>
      <c r="AT483" s="215" t="s">
        <v>181</v>
      </c>
      <c r="AU483" s="215" t="s">
        <v>81</v>
      </c>
      <c r="AV483" s="13" t="s">
        <v>83</v>
      </c>
      <c r="AW483" s="13" t="s">
        <v>30</v>
      </c>
      <c r="AX483" s="13" t="s">
        <v>73</v>
      </c>
      <c r="AY483" s="215" t="s">
        <v>174</v>
      </c>
    </row>
    <row r="484" spans="2:51" s="13" customFormat="1" ht="12">
      <c r="B484" s="205"/>
      <c r="C484" s="206"/>
      <c r="D484" s="196" t="s">
        <v>181</v>
      </c>
      <c r="E484" s="207" t="s">
        <v>1</v>
      </c>
      <c r="F484" s="208" t="s">
        <v>500</v>
      </c>
      <c r="G484" s="206"/>
      <c r="H484" s="209">
        <v>10.8</v>
      </c>
      <c r="I484" s="210"/>
      <c r="J484" s="206"/>
      <c r="K484" s="206"/>
      <c r="L484" s="211"/>
      <c r="M484" s="212"/>
      <c r="N484" s="213"/>
      <c r="O484" s="213"/>
      <c r="P484" s="213"/>
      <c r="Q484" s="213"/>
      <c r="R484" s="213"/>
      <c r="S484" s="213"/>
      <c r="T484" s="214"/>
      <c r="AT484" s="215" t="s">
        <v>181</v>
      </c>
      <c r="AU484" s="215" t="s">
        <v>81</v>
      </c>
      <c r="AV484" s="13" t="s">
        <v>83</v>
      </c>
      <c r="AW484" s="13" t="s">
        <v>30</v>
      </c>
      <c r="AX484" s="13" t="s">
        <v>73</v>
      </c>
      <c r="AY484" s="215" t="s">
        <v>174</v>
      </c>
    </row>
    <row r="485" spans="2:51" s="13" customFormat="1" ht="12">
      <c r="B485" s="205"/>
      <c r="C485" s="206"/>
      <c r="D485" s="196" t="s">
        <v>181</v>
      </c>
      <c r="E485" s="207" t="s">
        <v>1</v>
      </c>
      <c r="F485" s="208" t="s">
        <v>481</v>
      </c>
      <c r="G485" s="206"/>
      <c r="H485" s="209">
        <v>4.84</v>
      </c>
      <c r="I485" s="210"/>
      <c r="J485" s="206"/>
      <c r="K485" s="206"/>
      <c r="L485" s="211"/>
      <c r="M485" s="212"/>
      <c r="N485" s="213"/>
      <c r="O485" s="213"/>
      <c r="P485" s="213"/>
      <c r="Q485" s="213"/>
      <c r="R485" s="213"/>
      <c r="S485" s="213"/>
      <c r="T485" s="214"/>
      <c r="AT485" s="215" t="s">
        <v>181</v>
      </c>
      <c r="AU485" s="215" t="s">
        <v>81</v>
      </c>
      <c r="AV485" s="13" t="s">
        <v>83</v>
      </c>
      <c r="AW485" s="13" t="s">
        <v>30</v>
      </c>
      <c r="AX485" s="13" t="s">
        <v>73</v>
      </c>
      <c r="AY485" s="215" t="s">
        <v>174</v>
      </c>
    </row>
    <row r="486" spans="2:51" s="13" customFormat="1" ht="12">
      <c r="B486" s="205"/>
      <c r="C486" s="206"/>
      <c r="D486" s="196" t="s">
        <v>181</v>
      </c>
      <c r="E486" s="207" t="s">
        <v>1</v>
      </c>
      <c r="F486" s="208" t="s">
        <v>501</v>
      </c>
      <c r="G486" s="206"/>
      <c r="H486" s="209">
        <v>14.16</v>
      </c>
      <c r="I486" s="210"/>
      <c r="J486" s="206"/>
      <c r="K486" s="206"/>
      <c r="L486" s="211"/>
      <c r="M486" s="212"/>
      <c r="N486" s="213"/>
      <c r="O486" s="213"/>
      <c r="P486" s="213"/>
      <c r="Q486" s="213"/>
      <c r="R486" s="213"/>
      <c r="S486" s="213"/>
      <c r="T486" s="214"/>
      <c r="AT486" s="215" t="s">
        <v>181</v>
      </c>
      <c r="AU486" s="215" t="s">
        <v>81</v>
      </c>
      <c r="AV486" s="13" t="s">
        <v>83</v>
      </c>
      <c r="AW486" s="13" t="s">
        <v>30</v>
      </c>
      <c r="AX486" s="13" t="s">
        <v>73</v>
      </c>
      <c r="AY486" s="215" t="s">
        <v>174</v>
      </c>
    </row>
    <row r="487" spans="2:51" s="13" customFormat="1" ht="12">
      <c r="B487" s="205"/>
      <c r="C487" s="206"/>
      <c r="D487" s="196" t="s">
        <v>181</v>
      </c>
      <c r="E487" s="207" t="s">
        <v>1</v>
      </c>
      <c r="F487" s="208" t="s">
        <v>502</v>
      </c>
      <c r="G487" s="206"/>
      <c r="H487" s="209">
        <v>14</v>
      </c>
      <c r="I487" s="210"/>
      <c r="J487" s="206"/>
      <c r="K487" s="206"/>
      <c r="L487" s="211"/>
      <c r="M487" s="212"/>
      <c r="N487" s="213"/>
      <c r="O487" s="213"/>
      <c r="P487" s="213"/>
      <c r="Q487" s="213"/>
      <c r="R487" s="213"/>
      <c r="S487" s="213"/>
      <c r="T487" s="214"/>
      <c r="AT487" s="215" t="s">
        <v>181</v>
      </c>
      <c r="AU487" s="215" t="s">
        <v>81</v>
      </c>
      <c r="AV487" s="13" t="s">
        <v>83</v>
      </c>
      <c r="AW487" s="13" t="s">
        <v>30</v>
      </c>
      <c r="AX487" s="13" t="s">
        <v>73</v>
      </c>
      <c r="AY487" s="215" t="s">
        <v>174</v>
      </c>
    </row>
    <row r="488" spans="2:51" s="13" customFormat="1" ht="12">
      <c r="B488" s="205"/>
      <c r="C488" s="206"/>
      <c r="D488" s="196" t="s">
        <v>181</v>
      </c>
      <c r="E488" s="207" t="s">
        <v>1</v>
      </c>
      <c r="F488" s="208" t="s">
        <v>503</v>
      </c>
      <c r="G488" s="206"/>
      <c r="H488" s="209">
        <v>3.1139999999999999</v>
      </c>
      <c r="I488" s="210"/>
      <c r="J488" s="206"/>
      <c r="K488" s="206"/>
      <c r="L488" s="211"/>
      <c r="M488" s="212"/>
      <c r="N488" s="213"/>
      <c r="O488" s="213"/>
      <c r="P488" s="213"/>
      <c r="Q488" s="213"/>
      <c r="R488" s="213"/>
      <c r="S488" s="213"/>
      <c r="T488" s="214"/>
      <c r="AT488" s="215" t="s">
        <v>181</v>
      </c>
      <c r="AU488" s="215" t="s">
        <v>81</v>
      </c>
      <c r="AV488" s="13" t="s">
        <v>83</v>
      </c>
      <c r="AW488" s="13" t="s">
        <v>30</v>
      </c>
      <c r="AX488" s="13" t="s">
        <v>73</v>
      </c>
      <c r="AY488" s="215" t="s">
        <v>174</v>
      </c>
    </row>
    <row r="489" spans="2:51" s="13" customFormat="1" ht="12">
      <c r="B489" s="205"/>
      <c r="C489" s="206"/>
      <c r="D489" s="196" t="s">
        <v>181</v>
      </c>
      <c r="E489" s="207" t="s">
        <v>1</v>
      </c>
      <c r="F489" s="208" t="s">
        <v>504</v>
      </c>
      <c r="G489" s="206"/>
      <c r="H489" s="209">
        <v>10.64</v>
      </c>
      <c r="I489" s="210"/>
      <c r="J489" s="206"/>
      <c r="K489" s="206"/>
      <c r="L489" s="211"/>
      <c r="M489" s="212"/>
      <c r="N489" s="213"/>
      <c r="O489" s="213"/>
      <c r="P489" s="213"/>
      <c r="Q489" s="213"/>
      <c r="R489" s="213"/>
      <c r="S489" s="213"/>
      <c r="T489" s="214"/>
      <c r="AT489" s="215" t="s">
        <v>181</v>
      </c>
      <c r="AU489" s="215" t="s">
        <v>81</v>
      </c>
      <c r="AV489" s="13" t="s">
        <v>83</v>
      </c>
      <c r="AW489" s="13" t="s">
        <v>30</v>
      </c>
      <c r="AX489" s="13" t="s">
        <v>73</v>
      </c>
      <c r="AY489" s="215" t="s">
        <v>174</v>
      </c>
    </row>
    <row r="490" spans="2:51" s="13" customFormat="1" ht="12">
      <c r="B490" s="205"/>
      <c r="C490" s="206"/>
      <c r="D490" s="196" t="s">
        <v>181</v>
      </c>
      <c r="E490" s="207" t="s">
        <v>1</v>
      </c>
      <c r="F490" s="208" t="s">
        <v>505</v>
      </c>
      <c r="G490" s="206"/>
      <c r="H490" s="209">
        <v>5.29</v>
      </c>
      <c r="I490" s="210"/>
      <c r="J490" s="206"/>
      <c r="K490" s="206"/>
      <c r="L490" s="211"/>
      <c r="M490" s="212"/>
      <c r="N490" s="213"/>
      <c r="O490" s="213"/>
      <c r="P490" s="213"/>
      <c r="Q490" s="213"/>
      <c r="R490" s="213"/>
      <c r="S490" s="213"/>
      <c r="T490" s="214"/>
      <c r="AT490" s="215" t="s">
        <v>181</v>
      </c>
      <c r="AU490" s="215" t="s">
        <v>81</v>
      </c>
      <c r="AV490" s="13" t="s">
        <v>83</v>
      </c>
      <c r="AW490" s="13" t="s">
        <v>30</v>
      </c>
      <c r="AX490" s="13" t="s">
        <v>73</v>
      </c>
      <c r="AY490" s="215" t="s">
        <v>174</v>
      </c>
    </row>
    <row r="491" spans="2:51" s="13" customFormat="1" ht="12">
      <c r="B491" s="205"/>
      <c r="C491" s="206"/>
      <c r="D491" s="196" t="s">
        <v>181</v>
      </c>
      <c r="E491" s="207" t="s">
        <v>1</v>
      </c>
      <c r="F491" s="208" t="s">
        <v>506</v>
      </c>
      <c r="G491" s="206"/>
      <c r="H491" s="209">
        <v>10.68</v>
      </c>
      <c r="I491" s="210"/>
      <c r="J491" s="206"/>
      <c r="K491" s="206"/>
      <c r="L491" s="211"/>
      <c r="M491" s="212"/>
      <c r="N491" s="213"/>
      <c r="O491" s="213"/>
      <c r="P491" s="213"/>
      <c r="Q491" s="213"/>
      <c r="R491" s="213"/>
      <c r="S491" s="213"/>
      <c r="T491" s="214"/>
      <c r="AT491" s="215" t="s">
        <v>181</v>
      </c>
      <c r="AU491" s="215" t="s">
        <v>81</v>
      </c>
      <c r="AV491" s="13" t="s">
        <v>83</v>
      </c>
      <c r="AW491" s="13" t="s">
        <v>30</v>
      </c>
      <c r="AX491" s="13" t="s">
        <v>73</v>
      </c>
      <c r="AY491" s="215" t="s">
        <v>174</v>
      </c>
    </row>
    <row r="492" spans="2:51" s="13" customFormat="1" ht="12">
      <c r="B492" s="205"/>
      <c r="C492" s="206"/>
      <c r="D492" s="196" t="s">
        <v>181</v>
      </c>
      <c r="E492" s="207" t="s">
        <v>1</v>
      </c>
      <c r="F492" s="208" t="s">
        <v>507</v>
      </c>
      <c r="G492" s="206"/>
      <c r="H492" s="209">
        <v>11.68</v>
      </c>
      <c r="I492" s="210"/>
      <c r="J492" s="206"/>
      <c r="K492" s="206"/>
      <c r="L492" s="211"/>
      <c r="M492" s="212"/>
      <c r="N492" s="213"/>
      <c r="O492" s="213"/>
      <c r="P492" s="213"/>
      <c r="Q492" s="213"/>
      <c r="R492" s="213"/>
      <c r="S492" s="213"/>
      <c r="T492" s="214"/>
      <c r="AT492" s="215" t="s">
        <v>181</v>
      </c>
      <c r="AU492" s="215" t="s">
        <v>81</v>
      </c>
      <c r="AV492" s="13" t="s">
        <v>83</v>
      </c>
      <c r="AW492" s="13" t="s">
        <v>30</v>
      </c>
      <c r="AX492" s="13" t="s">
        <v>73</v>
      </c>
      <c r="AY492" s="215" t="s">
        <v>174</v>
      </c>
    </row>
    <row r="493" spans="2:51" s="13" customFormat="1" ht="12">
      <c r="B493" s="205"/>
      <c r="C493" s="206"/>
      <c r="D493" s="196" t="s">
        <v>181</v>
      </c>
      <c r="E493" s="207" t="s">
        <v>1</v>
      </c>
      <c r="F493" s="208" t="s">
        <v>508</v>
      </c>
      <c r="G493" s="206"/>
      <c r="H493" s="209">
        <v>10.32</v>
      </c>
      <c r="I493" s="210"/>
      <c r="J493" s="206"/>
      <c r="K493" s="206"/>
      <c r="L493" s="211"/>
      <c r="M493" s="212"/>
      <c r="N493" s="213"/>
      <c r="O493" s="213"/>
      <c r="P493" s="213"/>
      <c r="Q493" s="213"/>
      <c r="R493" s="213"/>
      <c r="S493" s="213"/>
      <c r="T493" s="214"/>
      <c r="AT493" s="215" t="s">
        <v>181</v>
      </c>
      <c r="AU493" s="215" t="s">
        <v>81</v>
      </c>
      <c r="AV493" s="13" t="s">
        <v>83</v>
      </c>
      <c r="AW493" s="13" t="s">
        <v>30</v>
      </c>
      <c r="AX493" s="13" t="s">
        <v>73</v>
      </c>
      <c r="AY493" s="215" t="s">
        <v>174</v>
      </c>
    </row>
    <row r="494" spans="2:51" s="13" customFormat="1" ht="12">
      <c r="B494" s="205"/>
      <c r="C494" s="206"/>
      <c r="D494" s="196" t="s">
        <v>181</v>
      </c>
      <c r="E494" s="207" t="s">
        <v>1</v>
      </c>
      <c r="F494" s="208" t="s">
        <v>509</v>
      </c>
      <c r="G494" s="206"/>
      <c r="H494" s="209">
        <v>4.78</v>
      </c>
      <c r="I494" s="210"/>
      <c r="J494" s="206"/>
      <c r="K494" s="206"/>
      <c r="L494" s="211"/>
      <c r="M494" s="212"/>
      <c r="N494" s="213"/>
      <c r="O494" s="213"/>
      <c r="P494" s="213"/>
      <c r="Q494" s="213"/>
      <c r="R494" s="213"/>
      <c r="S494" s="213"/>
      <c r="T494" s="214"/>
      <c r="AT494" s="215" t="s">
        <v>181</v>
      </c>
      <c r="AU494" s="215" t="s">
        <v>81</v>
      </c>
      <c r="AV494" s="13" t="s">
        <v>83</v>
      </c>
      <c r="AW494" s="13" t="s">
        <v>30</v>
      </c>
      <c r="AX494" s="13" t="s">
        <v>73</v>
      </c>
      <c r="AY494" s="215" t="s">
        <v>174</v>
      </c>
    </row>
    <row r="495" spans="2:51" s="13" customFormat="1" ht="12">
      <c r="B495" s="205"/>
      <c r="C495" s="206"/>
      <c r="D495" s="196" t="s">
        <v>181</v>
      </c>
      <c r="E495" s="207" t="s">
        <v>1</v>
      </c>
      <c r="F495" s="208" t="s">
        <v>510</v>
      </c>
      <c r="G495" s="206"/>
      <c r="H495" s="209">
        <v>4.8</v>
      </c>
      <c r="I495" s="210"/>
      <c r="J495" s="206"/>
      <c r="K495" s="206"/>
      <c r="L495" s="211"/>
      <c r="M495" s="212"/>
      <c r="N495" s="213"/>
      <c r="O495" s="213"/>
      <c r="P495" s="213"/>
      <c r="Q495" s="213"/>
      <c r="R495" s="213"/>
      <c r="S495" s="213"/>
      <c r="T495" s="214"/>
      <c r="AT495" s="215" t="s">
        <v>181</v>
      </c>
      <c r="AU495" s="215" t="s">
        <v>81</v>
      </c>
      <c r="AV495" s="13" t="s">
        <v>83</v>
      </c>
      <c r="AW495" s="13" t="s">
        <v>30</v>
      </c>
      <c r="AX495" s="13" t="s">
        <v>73</v>
      </c>
      <c r="AY495" s="215" t="s">
        <v>174</v>
      </c>
    </row>
    <row r="496" spans="2:51" s="13" customFormat="1" ht="12">
      <c r="B496" s="205"/>
      <c r="C496" s="206"/>
      <c r="D496" s="196" t="s">
        <v>181</v>
      </c>
      <c r="E496" s="207" t="s">
        <v>1</v>
      </c>
      <c r="F496" s="208" t="s">
        <v>492</v>
      </c>
      <c r="G496" s="206"/>
      <c r="H496" s="209">
        <v>4.74</v>
      </c>
      <c r="I496" s="210"/>
      <c r="J496" s="206"/>
      <c r="K496" s="206"/>
      <c r="L496" s="211"/>
      <c r="M496" s="212"/>
      <c r="N496" s="213"/>
      <c r="O496" s="213"/>
      <c r="P496" s="213"/>
      <c r="Q496" s="213"/>
      <c r="R496" s="213"/>
      <c r="S496" s="213"/>
      <c r="T496" s="214"/>
      <c r="AT496" s="215" t="s">
        <v>181</v>
      </c>
      <c r="AU496" s="215" t="s">
        <v>81</v>
      </c>
      <c r="AV496" s="13" t="s">
        <v>83</v>
      </c>
      <c r="AW496" s="13" t="s">
        <v>30</v>
      </c>
      <c r="AX496" s="13" t="s">
        <v>73</v>
      </c>
      <c r="AY496" s="215" t="s">
        <v>174</v>
      </c>
    </row>
    <row r="497" spans="1:65" s="13" customFormat="1" ht="12">
      <c r="B497" s="205"/>
      <c r="C497" s="206"/>
      <c r="D497" s="196" t="s">
        <v>181</v>
      </c>
      <c r="E497" s="207" t="s">
        <v>1</v>
      </c>
      <c r="F497" s="208" t="s">
        <v>511</v>
      </c>
      <c r="G497" s="206"/>
      <c r="H497" s="209">
        <v>57.6</v>
      </c>
      <c r="I497" s="210"/>
      <c r="J497" s="206"/>
      <c r="K497" s="206"/>
      <c r="L497" s="211"/>
      <c r="M497" s="212"/>
      <c r="N497" s="213"/>
      <c r="O497" s="213"/>
      <c r="P497" s="213"/>
      <c r="Q497" s="213"/>
      <c r="R497" s="213"/>
      <c r="S497" s="213"/>
      <c r="T497" s="214"/>
      <c r="AT497" s="215" t="s">
        <v>181</v>
      </c>
      <c r="AU497" s="215" t="s">
        <v>81</v>
      </c>
      <c r="AV497" s="13" t="s">
        <v>83</v>
      </c>
      <c r="AW497" s="13" t="s">
        <v>30</v>
      </c>
      <c r="AX497" s="13" t="s">
        <v>73</v>
      </c>
      <c r="AY497" s="215" t="s">
        <v>174</v>
      </c>
    </row>
    <row r="498" spans="1:65" s="13" customFormat="1" ht="12">
      <c r="B498" s="205"/>
      <c r="C498" s="206"/>
      <c r="D498" s="196" t="s">
        <v>181</v>
      </c>
      <c r="E498" s="207" t="s">
        <v>1</v>
      </c>
      <c r="F498" s="208" t="s">
        <v>504</v>
      </c>
      <c r="G498" s="206"/>
      <c r="H498" s="209">
        <v>10.64</v>
      </c>
      <c r="I498" s="210"/>
      <c r="J498" s="206"/>
      <c r="K498" s="206"/>
      <c r="L498" s="211"/>
      <c r="M498" s="212"/>
      <c r="N498" s="213"/>
      <c r="O498" s="213"/>
      <c r="P498" s="213"/>
      <c r="Q498" s="213"/>
      <c r="R498" s="213"/>
      <c r="S498" s="213"/>
      <c r="T498" s="214"/>
      <c r="AT498" s="215" t="s">
        <v>181</v>
      </c>
      <c r="AU498" s="215" t="s">
        <v>81</v>
      </c>
      <c r="AV498" s="13" t="s">
        <v>83</v>
      </c>
      <c r="AW498" s="13" t="s">
        <v>30</v>
      </c>
      <c r="AX498" s="13" t="s">
        <v>73</v>
      </c>
      <c r="AY498" s="215" t="s">
        <v>174</v>
      </c>
    </row>
    <row r="499" spans="1:65" s="13" customFormat="1" ht="12">
      <c r="B499" s="205"/>
      <c r="C499" s="206"/>
      <c r="D499" s="196" t="s">
        <v>181</v>
      </c>
      <c r="E499" s="207" t="s">
        <v>1</v>
      </c>
      <c r="F499" s="208" t="s">
        <v>512</v>
      </c>
      <c r="G499" s="206"/>
      <c r="H499" s="209">
        <v>10.98</v>
      </c>
      <c r="I499" s="210"/>
      <c r="J499" s="206"/>
      <c r="K499" s="206"/>
      <c r="L499" s="211"/>
      <c r="M499" s="212"/>
      <c r="N499" s="213"/>
      <c r="O499" s="213"/>
      <c r="P499" s="213"/>
      <c r="Q499" s="213"/>
      <c r="R499" s="213"/>
      <c r="S499" s="213"/>
      <c r="T499" s="214"/>
      <c r="AT499" s="215" t="s">
        <v>181</v>
      </c>
      <c r="AU499" s="215" t="s">
        <v>81</v>
      </c>
      <c r="AV499" s="13" t="s">
        <v>83</v>
      </c>
      <c r="AW499" s="13" t="s">
        <v>30</v>
      </c>
      <c r="AX499" s="13" t="s">
        <v>73</v>
      </c>
      <c r="AY499" s="215" t="s">
        <v>174</v>
      </c>
    </row>
    <row r="500" spans="1:65" s="13" customFormat="1" ht="12">
      <c r="B500" s="205"/>
      <c r="C500" s="206"/>
      <c r="D500" s="196" t="s">
        <v>181</v>
      </c>
      <c r="E500" s="207" t="s">
        <v>1</v>
      </c>
      <c r="F500" s="208" t="s">
        <v>513</v>
      </c>
      <c r="G500" s="206"/>
      <c r="H500" s="209">
        <v>5.34</v>
      </c>
      <c r="I500" s="210"/>
      <c r="J500" s="206"/>
      <c r="K500" s="206"/>
      <c r="L500" s="211"/>
      <c r="M500" s="212"/>
      <c r="N500" s="213"/>
      <c r="O500" s="213"/>
      <c r="P500" s="213"/>
      <c r="Q500" s="213"/>
      <c r="R500" s="213"/>
      <c r="S500" s="213"/>
      <c r="T500" s="214"/>
      <c r="AT500" s="215" t="s">
        <v>181</v>
      </c>
      <c r="AU500" s="215" t="s">
        <v>81</v>
      </c>
      <c r="AV500" s="13" t="s">
        <v>83</v>
      </c>
      <c r="AW500" s="13" t="s">
        <v>30</v>
      </c>
      <c r="AX500" s="13" t="s">
        <v>73</v>
      </c>
      <c r="AY500" s="215" t="s">
        <v>174</v>
      </c>
    </row>
    <row r="501" spans="1:65" s="14" customFormat="1" ht="12">
      <c r="B501" s="216"/>
      <c r="C501" s="217"/>
      <c r="D501" s="196" t="s">
        <v>181</v>
      </c>
      <c r="E501" s="218" t="s">
        <v>1</v>
      </c>
      <c r="F501" s="219" t="s">
        <v>183</v>
      </c>
      <c r="G501" s="217"/>
      <c r="H501" s="220">
        <v>506.89899999999994</v>
      </c>
      <c r="I501" s="221"/>
      <c r="J501" s="217"/>
      <c r="K501" s="217"/>
      <c r="L501" s="222"/>
      <c r="M501" s="223"/>
      <c r="N501" s="224"/>
      <c r="O501" s="224"/>
      <c r="P501" s="224"/>
      <c r="Q501" s="224"/>
      <c r="R501" s="224"/>
      <c r="S501" s="224"/>
      <c r="T501" s="225"/>
      <c r="AT501" s="226" t="s">
        <v>181</v>
      </c>
      <c r="AU501" s="226" t="s">
        <v>81</v>
      </c>
      <c r="AV501" s="14" t="s">
        <v>179</v>
      </c>
      <c r="AW501" s="14" t="s">
        <v>30</v>
      </c>
      <c r="AX501" s="14" t="s">
        <v>81</v>
      </c>
      <c r="AY501" s="226" t="s">
        <v>174</v>
      </c>
    </row>
    <row r="502" spans="1:65" s="2" customFormat="1" ht="16.5" customHeight="1">
      <c r="A502" s="35"/>
      <c r="B502" s="36"/>
      <c r="C502" s="227" t="s">
        <v>514</v>
      </c>
      <c r="D502" s="227" t="s">
        <v>422</v>
      </c>
      <c r="E502" s="228" t="s">
        <v>515</v>
      </c>
      <c r="F502" s="229" t="s">
        <v>516</v>
      </c>
      <c r="G502" s="230" t="s">
        <v>444</v>
      </c>
      <c r="H502" s="231">
        <v>51.710999999999999</v>
      </c>
      <c r="I502" s="232"/>
      <c r="J502" s="233">
        <f>ROUND(I502*H502,2)</f>
        <v>0</v>
      </c>
      <c r="K502" s="234"/>
      <c r="L502" s="235"/>
      <c r="M502" s="236" t="s">
        <v>1</v>
      </c>
      <c r="N502" s="237" t="s">
        <v>38</v>
      </c>
      <c r="O502" s="72"/>
      <c r="P502" s="190">
        <f>O502*H502</f>
        <v>0</v>
      </c>
      <c r="Q502" s="190">
        <v>1.5499999999999999E-3</v>
      </c>
      <c r="R502" s="190">
        <f>Q502*H502</f>
        <v>8.0152049999999989E-2</v>
      </c>
      <c r="S502" s="190">
        <v>0</v>
      </c>
      <c r="T502" s="191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192" t="s">
        <v>227</v>
      </c>
      <c r="AT502" s="192" t="s">
        <v>422</v>
      </c>
      <c r="AU502" s="192" t="s">
        <v>81</v>
      </c>
      <c r="AY502" s="18" t="s">
        <v>174</v>
      </c>
      <c r="BE502" s="193">
        <f>IF(N502="základní",J502,0)</f>
        <v>0</v>
      </c>
      <c r="BF502" s="193">
        <f>IF(N502="snížená",J502,0)</f>
        <v>0</v>
      </c>
      <c r="BG502" s="193">
        <f>IF(N502="zákl. přenesená",J502,0)</f>
        <v>0</v>
      </c>
      <c r="BH502" s="193">
        <f>IF(N502="sníž. přenesená",J502,0)</f>
        <v>0</v>
      </c>
      <c r="BI502" s="193">
        <f>IF(N502="nulová",J502,0)</f>
        <v>0</v>
      </c>
      <c r="BJ502" s="18" t="s">
        <v>81</v>
      </c>
      <c r="BK502" s="193">
        <f>ROUND(I502*H502,2)</f>
        <v>0</v>
      </c>
      <c r="BL502" s="18" t="s">
        <v>179</v>
      </c>
      <c r="BM502" s="192" t="s">
        <v>517</v>
      </c>
    </row>
    <row r="503" spans="1:65" s="12" customFormat="1" ht="12">
      <c r="B503" s="194"/>
      <c r="C503" s="195"/>
      <c r="D503" s="196" t="s">
        <v>181</v>
      </c>
      <c r="E503" s="197" t="s">
        <v>1</v>
      </c>
      <c r="F503" s="198" t="s">
        <v>190</v>
      </c>
      <c r="G503" s="195"/>
      <c r="H503" s="197" t="s">
        <v>1</v>
      </c>
      <c r="I503" s="199"/>
      <c r="J503" s="195"/>
      <c r="K503" s="195"/>
      <c r="L503" s="200"/>
      <c r="M503" s="201"/>
      <c r="N503" s="202"/>
      <c r="O503" s="202"/>
      <c r="P503" s="202"/>
      <c r="Q503" s="202"/>
      <c r="R503" s="202"/>
      <c r="S503" s="202"/>
      <c r="T503" s="203"/>
      <c r="AT503" s="204" t="s">
        <v>181</v>
      </c>
      <c r="AU503" s="204" t="s">
        <v>81</v>
      </c>
      <c r="AV503" s="12" t="s">
        <v>81</v>
      </c>
      <c r="AW503" s="12" t="s">
        <v>30</v>
      </c>
      <c r="AX503" s="12" t="s">
        <v>73</v>
      </c>
      <c r="AY503" s="204" t="s">
        <v>174</v>
      </c>
    </row>
    <row r="504" spans="1:65" s="13" customFormat="1" ht="12">
      <c r="B504" s="205"/>
      <c r="C504" s="206"/>
      <c r="D504" s="196" t="s">
        <v>181</v>
      </c>
      <c r="E504" s="207" t="s">
        <v>1</v>
      </c>
      <c r="F504" s="208" t="s">
        <v>518</v>
      </c>
      <c r="G504" s="206"/>
      <c r="H504" s="209">
        <v>5.8520000000000003</v>
      </c>
      <c r="I504" s="210"/>
      <c r="J504" s="206"/>
      <c r="K504" s="206"/>
      <c r="L504" s="211"/>
      <c r="M504" s="212"/>
      <c r="N504" s="213"/>
      <c r="O504" s="213"/>
      <c r="P504" s="213"/>
      <c r="Q504" s="213"/>
      <c r="R504" s="213"/>
      <c r="S504" s="213"/>
      <c r="T504" s="214"/>
      <c r="AT504" s="215" t="s">
        <v>181</v>
      </c>
      <c r="AU504" s="215" t="s">
        <v>81</v>
      </c>
      <c r="AV504" s="13" t="s">
        <v>83</v>
      </c>
      <c r="AW504" s="13" t="s">
        <v>30</v>
      </c>
      <c r="AX504" s="13" t="s">
        <v>73</v>
      </c>
      <c r="AY504" s="215" t="s">
        <v>174</v>
      </c>
    </row>
    <row r="505" spans="1:65" s="13" customFormat="1" ht="12">
      <c r="B505" s="205"/>
      <c r="C505" s="206"/>
      <c r="D505" s="196" t="s">
        <v>181</v>
      </c>
      <c r="E505" s="207" t="s">
        <v>1</v>
      </c>
      <c r="F505" s="208" t="s">
        <v>519</v>
      </c>
      <c r="G505" s="206"/>
      <c r="H505" s="209">
        <v>5.3680000000000003</v>
      </c>
      <c r="I505" s="210"/>
      <c r="J505" s="206"/>
      <c r="K505" s="206"/>
      <c r="L505" s="211"/>
      <c r="M505" s="212"/>
      <c r="N505" s="213"/>
      <c r="O505" s="213"/>
      <c r="P505" s="213"/>
      <c r="Q505" s="213"/>
      <c r="R505" s="213"/>
      <c r="S505" s="213"/>
      <c r="T505" s="214"/>
      <c r="AT505" s="215" t="s">
        <v>181</v>
      </c>
      <c r="AU505" s="215" t="s">
        <v>81</v>
      </c>
      <c r="AV505" s="13" t="s">
        <v>83</v>
      </c>
      <c r="AW505" s="13" t="s">
        <v>30</v>
      </c>
      <c r="AX505" s="13" t="s">
        <v>73</v>
      </c>
      <c r="AY505" s="215" t="s">
        <v>174</v>
      </c>
    </row>
    <row r="506" spans="1:65" s="13" customFormat="1" ht="12">
      <c r="B506" s="205"/>
      <c r="C506" s="206"/>
      <c r="D506" s="196" t="s">
        <v>181</v>
      </c>
      <c r="E506" s="207" t="s">
        <v>1</v>
      </c>
      <c r="F506" s="208" t="s">
        <v>520</v>
      </c>
      <c r="G506" s="206"/>
      <c r="H506" s="209">
        <v>8.4480000000000004</v>
      </c>
      <c r="I506" s="210"/>
      <c r="J506" s="206"/>
      <c r="K506" s="206"/>
      <c r="L506" s="211"/>
      <c r="M506" s="212"/>
      <c r="N506" s="213"/>
      <c r="O506" s="213"/>
      <c r="P506" s="213"/>
      <c r="Q506" s="213"/>
      <c r="R506" s="213"/>
      <c r="S506" s="213"/>
      <c r="T506" s="214"/>
      <c r="AT506" s="215" t="s">
        <v>181</v>
      </c>
      <c r="AU506" s="215" t="s">
        <v>81</v>
      </c>
      <c r="AV506" s="13" t="s">
        <v>83</v>
      </c>
      <c r="AW506" s="13" t="s">
        <v>30</v>
      </c>
      <c r="AX506" s="13" t="s">
        <v>73</v>
      </c>
      <c r="AY506" s="215" t="s">
        <v>174</v>
      </c>
    </row>
    <row r="507" spans="1:65" s="13" customFormat="1" ht="12">
      <c r="B507" s="205"/>
      <c r="C507" s="206"/>
      <c r="D507" s="196" t="s">
        <v>181</v>
      </c>
      <c r="E507" s="207" t="s">
        <v>1</v>
      </c>
      <c r="F507" s="208" t="s">
        <v>521</v>
      </c>
      <c r="G507" s="206"/>
      <c r="H507" s="209">
        <v>7.59</v>
      </c>
      <c r="I507" s="210"/>
      <c r="J507" s="206"/>
      <c r="K507" s="206"/>
      <c r="L507" s="211"/>
      <c r="M507" s="212"/>
      <c r="N507" s="213"/>
      <c r="O507" s="213"/>
      <c r="P507" s="213"/>
      <c r="Q507" s="213"/>
      <c r="R507" s="213"/>
      <c r="S507" s="213"/>
      <c r="T507" s="214"/>
      <c r="AT507" s="215" t="s">
        <v>181</v>
      </c>
      <c r="AU507" s="215" t="s">
        <v>81</v>
      </c>
      <c r="AV507" s="13" t="s">
        <v>83</v>
      </c>
      <c r="AW507" s="13" t="s">
        <v>30</v>
      </c>
      <c r="AX507" s="13" t="s">
        <v>73</v>
      </c>
      <c r="AY507" s="215" t="s">
        <v>174</v>
      </c>
    </row>
    <row r="508" spans="1:65" s="12" customFormat="1" ht="12">
      <c r="B508" s="194"/>
      <c r="C508" s="195"/>
      <c r="D508" s="196" t="s">
        <v>181</v>
      </c>
      <c r="E508" s="197" t="s">
        <v>1</v>
      </c>
      <c r="F508" s="198" t="s">
        <v>201</v>
      </c>
      <c r="G508" s="195"/>
      <c r="H508" s="197" t="s">
        <v>1</v>
      </c>
      <c r="I508" s="199"/>
      <c r="J508" s="195"/>
      <c r="K508" s="195"/>
      <c r="L508" s="200"/>
      <c r="M508" s="201"/>
      <c r="N508" s="202"/>
      <c r="O508" s="202"/>
      <c r="P508" s="202"/>
      <c r="Q508" s="202"/>
      <c r="R508" s="202"/>
      <c r="S508" s="202"/>
      <c r="T508" s="203"/>
      <c r="AT508" s="204" t="s">
        <v>181</v>
      </c>
      <c r="AU508" s="204" t="s">
        <v>81</v>
      </c>
      <c r="AV508" s="12" t="s">
        <v>81</v>
      </c>
      <c r="AW508" s="12" t="s">
        <v>30</v>
      </c>
      <c r="AX508" s="12" t="s">
        <v>73</v>
      </c>
      <c r="AY508" s="204" t="s">
        <v>174</v>
      </c>
    </row>
    <row r="509" spans="1:65" s="13" customFormat="1" ht="12">
      <c r="B509" s="205"/>
      <c r="C509" s="206"/>
      <c r="D509" s="196" t="s">
        <v>181</v>
      </c>
      <c r="E509" s="207" t="s">
        <v>1</v>
      </c>
      <c r="F509" s="208" t="s">
        <v>518</v>
      </c>
      <c r="G509" s="206"/>
      <c r="H509" s="209">
        <v>5.8520000000000003</v>
      </c>
      <c r="I509" s="210"/>
      <c r="J509" s="206"/>
      <c r="K509" s="206"/>
      <c r="L509" s="211"/>
      <c r="M509" s="212"/>
      <c r="N509" s="213"/>
      <c r="O509" s="213"/>
      <c r="P509" s="213"/>
      <c r="Q509" s="213"/>
      <c r="R509" s="213"/>
      <c r="S509" s="213"/>
      <c r="T509" s="214"/>
      <c r="AT509" s="215" t="s">
        <v>181</v>
      </c>
      <c r="AU509" s="215" t="s">
        <v>81</v>
      </c>
      <c r="AV509" s="13" t="s">
        <v>83</v>
      </c>
      <c r="AW509" s="13" t="s">
        <v>30</v>
      </c>
      <c r="AX509" s="13" t="s">
        <v>73</v>
      </c>
      <c r="AY509" s="215" t="s">
        <v>174</v>
      </c>
    </row>
    <row r="510" spans="1:65" s="13" customFormat="1" ht="12">
      <c r="B510" s="205"/>
      <c r="C510" s="206"/>
      <c r="D510" s="196" t="s">
        <v>181</v>
      </c>
      <c r="E510" s="207" t="s">
        <v>1</v>
      </c>
      <c r="F510" s="208" t="s">
        <v>522</v>
      </c>
      <c r="G510" s="206"/>
      <c r="H510" s="209">
        <v>1.9690000000000001</v>
      </c>
      <c r="I510" s="210"/>
      <c r="J510" s="206"/>
      <c r="K510" s="206"/>
      <c r="L510" s="211"/>
      <c r="M510" s="212"/>
      <c r="N510" s="213"/>
      <c r="O510" s="213"/>
      <c r="P510" s="213"/>
      <c r="Q510" s="213"/>
      <c r="R510" s="213"/>
      <c r="S510" s="213"/>
      <c r="T510" s="214"/>
      <c r="AT510" s="215" t="s">
        <v>181</v>
      </c>
      <c r="AU510" s="215" t="s">
        <v>81</v>
      </c>
      <c r="AV510" s="13" t="s">
        <v>83</v>
      </c>
      <c r="AW510" s="13" t="s">
        <v>30</v>
      </c>
      <c r="AX510" s="13" t="s">
        <v>73</v>
      </c>
      <c r="AY510" s="215" t="s">
        <v>174</v>
      </c>
    </row>
    <row r="511" spans="1:65" s="13" customFormat="1" ht="12">
      <c r="B511" s="205"/>
      <c r="C511" s="206"/>
      <c r="D511" s="196" t="s">
        <v>181</v>
      </c>
      <c r="E511" s="207" t="s">
        <v>1</v>
      </c>
      <c r="F511" s="208" t="s">
        <v>523</v>
      </c>
      <c r="G511" s="206"/>
      <c r="H511" s="209">
        <v>10.56</v>
      </c>
      <c r="I511" s="210"/>
      <c r="J511" s="206"/>
      <c r="K511" s="206"/>
      <c r="L511" s="211"/>
      <c r="M511" s="212"/>
      <c r="N511" s="213"/>
      <c r="O511" s="213"/>
      <c r="P511" s="213"/>
      <c r="Q511" s="213"/>
      <c r="R511" s="213"/>
      <c r="S511" s="213"/>
      <c r="T511" s="214"/>
      <c r="AT511" s="215" t="s">
        <v>181</v>
      </c>
      <c r="AU511" s="215" t="s">
        <v>81</v>
      </c>
      <c r="AV511" s="13" t="s">
        <v>83</v>
      </c>
      <c r="AW511" s="13" t="s">
        <v>30</v>
      </c>
      <c r="AX511" s="13" t="s">
        <v>73</v>
      </c>
      <c r="AY511" s="215" t="s">
        <v>174</v>
      </c>
    </row>
    <row r="512" spans="1:65" s="13" customFormat="1" ht="12">
      <c r="B512" s="205"/>
      <c r="C512" s="206"/>
      <c r="D512" s="196" t="s">
        <v>181</v>
      </c>
      <c r="E512" s="207" t="s">
        <v>1</v>
      </c>
      <c r="F512" s="208" t="s">
        <v>524</v>
      </c>
      <c r="G512" s="206"/>
      <c r="H512" s="209">
        <v>6.0720000000000001</v>
      </c>
      <c r="I512" s="210"/>
      <c r="J512" s="206"/>
      <c r="K512" s="206"/>
      <c r="L512" s="211"/>
      <c r="M512" s="212"/>
      <c r="N512" s="213"/>
      <c r="O512" s="213"/>
      <c r="P512" s="213"/>
      <c r="Q512" s="213"/>
      <c r="R512" s="213"/>
      <c r="S512" s="213"/>
      <c r="T512" s="214"/>
      <c r="AT512" s="215" t="s">
        <v>181</v>
      </c>
      <c r="AU512" s="215" t="s">
        <v>81</v>
      </c>
      <c r="AV512" s="13" t="s">
        <v>83</v>
      </c>
      <c r="AW512" s="13" t="s">
        <v>30</v>
      </c>
      <c r="AX512" s="13" t="s">
        <v>73</v>
      </c>
      <c r="AY512" s="215" t="s">
        <v>174</v>
      </c>
    </row>
    <row r="513" spans="1:65" s="14" customFormat="1" ht="12">
      <c r="B513" s="216"/>
      <c r="C513" s="217"/>
      <c r="D513" s="196" t="s">
        <v>181</v>
      </c>
      <c r="E513" s="218" t="s">
        <v>1</v>
      </c>
      <c r="F513" s="219" t="s">
        <v>183</v>
      </c>
      <c r="G513" s="217"/>
      <c r="H513" s="220">
        <v>51.711000000000006</v>
      </c>
      <c r="I513" s="221"/>
      <c r="J513" s="217"/>
      <c r="K513" s="217"/>
      <c r="L513" s="222"/>
      <c r="M513" s="223"/>
      <c r="N513" s="224"/>
      <c r="O513" s="224"/>
      <c r="P513" s="224"/>
      <c r="Q513" s="224"/>
      <c r="R513" s="224"/>
      <c r="S513" s="224"/>
      <c r="T513" s="225"/>
      <c r="AT513" s="226" t="s">
        <v>181</v>
      </c>
      <c r="AU513" s="226" t="s">
        <v>81</v>
      </c>
      <c r="AV513" s="14" t="s">
        <v>179</v>
      </c>
      <c r="AW513" s="14" t="s">
        <v>30</v>
      </c>
      <c r="AX513" s="14" t="s">
        <v>81</v>
      </c>
      <c r="AY513" s="226" t="s">
        <v>174</v>
      </c>
    </row>
    <row r="514" spans="1:65" s="2" customFormat="1" ht="16.5" customHeight="1">
      <c r="A514" s="35"/>
      <c r="B514" s="36"/>
      <c r="C514" s="227" t="s">
        <v>525</v>
      </c>
      <c r="D514" s="227" t="s">
        <v>422</v>
      </c>
      <c r="E514" s="228" t="s">
        <v>526</v>
      </c>
      <c r="F514" s="229" t="s">
        <v>527</v>
      </c>
      <c r="G514" s="230" t="s">
        <v>444</v>
      </c>
      <c r="H514" s="231">
        <v>190.66300000000001</v>
      </c>
      <c r="I514" s="232"/>
      <c r="J514" s="233">
        <f>ROUND(I514*H514,2)</f>
        <v>0</v>
      </c>
      <c r="K514" s="234"/>
      <c r="L514" s="235"/>
      <c r="M514" s="236" t="s">
        <v>1</v>
      </c>
      <c r="N514" s="237" t="s">
        <v>38</v>
      </c>
      <c r="O514" s="72"/>
      <c r="P514" s="190">
        <f>O514*H514</f>
        <v>0</v>
      </c>
      <c r="Q514" s="190">
        <v>5.7200000000000003E-3</v>
      </c>
      <c r="R514" s="190">
        <f>Q514*H514</f>
        <v>1.09059236</v>
      </c>
      <c r="S514" s="190">
        <v>0</v>
      </c>
      <c r="T514" s="191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92" t="s">
        <v>227</v>
      </c>
      <c r="AT514" s="192" t="s">
        <v>422</v>
      </c>
      <c r="AU514" s="192" t="s">
        <v>81</v>
      </c>
      <c r="AY514" s="18" t="s">
        <v>174</v>
      </c>
      <c r="BE514" s="193">
        <f>IF(N514="základní",J514,0)</f>
        <v>0</v>
      </c>
      <c r="BF514" s="193">
        <f>IF(N514="snížená",J514,0)</f>
        <v>0</v>
      </c>
      <c r="BG514" s="193">
        <f>IF(N514="zákl. přenesená",J514,0)</f>
        <v>0</v>
      </c>
      <c r="BH514" s="193">
        <f>IF(N514="sníž. přenesená",J514,0)</f>
        <v>0</v>
      </c>
      <c r="BI514" s="193">
        <f>IF(N514="nulová",J514,0)</f>
        <v>0</v>
      </c>
      <c r="BJ514" s="18" t="s">
        <v>81</v>
      </c>
      <c r="BK514" s="193">
        <f>ROUND(I514*H514,2)</f>
        <v>0</v>
      </c>
      <c r="BL514" s="18" t="s">
        <v>179</v>
      </c>
      <c r="BM514" s="192" t="s">
        <v>528</v>
      </c>
    </row>
    <row r="515" spans="1:65" s="12" customFormat="1" ht="12">
      <c r="B515" s="194"/>
      <c r="C515" s="195"/>
      <c r="D515" s="196" t="s">
        <v>181</v>
      </c>
      <c r="E515" s="197" t="s">
        <v>1</v>
      </c>
      <c r="F515" s="198" t="s">
        <v>477</v>
      </c>
      <c r="G515" s="195"/>
      <c r="H515" s="197" t="s">
        <v>1</v>
      </c>
      <c r="I515" s="199"/>
      <c r="J515" s="195"/>
      <c r="K515" s="195"/>
      <c r="L515" s="200"/>
      <c r="M515" s="201"/>
      <c r="N515" s="202"/>
      <c r="O515" s="202"/>
      <c r="P515" s="202"/>
      <c r="Q515" s="202"/>
      <c r="R515" s="202"/>
      <c r="S515" s="202"/>
      <c r="T515" s="203"/>
      <c r="AT515" s="204" t="s">
        <v>181</v>
      </c>
      <c r="AU515" s="204" t="s">
        <v>81</v>
      </c>
      <c r="AV515" s="12" t="s">
        <v>81</v>
      </c>
      <c r="AW515" s="12" t="s">
        <v>30</v>
      </c>
      <c r="AX515" s="12" t="s">
        <v>73</v>
      </c>
      <c r="AY515" s="204" t="s">
        <v>174</v>
      </c>
    </row>
    <row r="516" spans="1:65" s="13" customFormat="1" ht="12">
      <c r="B516" s="205"/>
      <c r="C516" s="206"/>
      <c r="D516" s="196" t="s">
        <v>181</v>
      </c>
      <c r="E516" s="207" t="s">
        <v>1</v>
      </c>
      <c r="F516" s="208" t="s">
        <v>478</v>
      </c>
      <c r="G516" s="206"/>
      <c r="H516" s="209">
        <v>12.08</v>
      </c>
      <c r="I516" s="210"/>
      <c r="J516" s="206"/>
      <c r="K516" s="206"/>
      <c r="L516" s="211"/>
      <c r="M516" s="212"/>
      <c r="N516" s="213"/>
      <c r="O516" s="213"/>
      <c r="P516" s="213"/>
      <c r="Q516" s="213"/>
      <c r="R516" s="213"/>
      <c r="S516" s="213"/>
      <c r="T516" s="214"/>
      <c r="AT516" s="215" t="s">
        <v>181</v>
      </c>
      <c r="AU516" s="215" t="s">
        <v>81</v>
      </c>
      <c r="AV516" s="13" t="s">
        <v>83</v>
      </c>
      <c r="AW516" s="13" t="s">
        <v>30</v>
      </c>
      <c r="AX516" s="13" t="s">
        <v>73</v>
      </c>
      <c r="AY516" s="215" t="s">
        <v>174</v>
      </c>
    </row>
    <row r="517" spans="1:65" s="13" customFormat="1" ht="12">
      <c r="B517" s="205"/>
      <c r="C517" s="206"/>
      <c r="D517" s="196" t="s">
        <v>181</v>
      </c>
      <c r="E517" s="207" t="s">
        <v>1</v>
      </c>
      <c r="F517" s="208" t="s">
        <v>479</v>
      </c>
      <c r="G517" s="206"/>
      <c r="H517" s="209">
        <v>8.16</v>
      </c>
      <c r="I517" s="210"/>
      <c r="J517" s="206"/>
      <c r="K517" s="206"/>
      <c r="L517" s="211"/>
      <c r="M517" s="212"/>
      <c r="N517" s="213"/>
      <c r="O517" s="213"/>
      <c r="P517" s="213"/>
      <c r="Q517" s="213"/>
      <c r="R517" s="213"/>
      <c r="S517" s="213"/>
      <c r="T517" s="214"/>
      <c r="AT517" s="215" t="s">
        <v>181</v>
      </c>
      <c r="AU517" s="215" t="s">
        <v>81</v>
      </c>
      <c r="AV517" s="13" t="s">
        <v>83</v>
      </c>
      <c r="AW517" s="13" t="s">
        <v>30</v>
      </c>
      <c r="AX517" s="13" t="s">
        <v>73</v>
      </c>
      <c r="AY517" s="215" t="s">
        <v>174</v>
      </c>
    </row>
    <row r="518" spans="1:65" s="13" customFormat="1" ht="12">
      <c r="B518" s="205"/>
      <c r="C518" s="206"/>
      <c r="D518" s="196" t="s">
        <v>181</v>
      </c>
      <c r="E518" s="207" t="s">
        <v>1</v>
      </c>
      <c r="F518" s="208" t="s">
        <v>480</v>
      </c>
      <c r="G518" s="206"/>
      <c r="H518" s="209">
        <v>8</v>
      </c>
      <c r="I518" s="210"/>
      <c r="J518" s="206"/>
      <c r="K518" s="206"/>
      <c r="L518" s="211"/>
      <c r="M518" s="212"/>
      <c r="N518" s="213"/>
      <c r="O518" s="213"/>
      <c r="P518" s="213"/>
      <c r="Q518" s="213"/>
      <c r="R518" s="213"/>
      <c r="S518" s="213"/>
      <c r="T518" s="214"/>
      <c r="AT518" s="215" t="s">
        <v>181</v>
      </c>
      <c r="AU518" s="215" t="s">
        <v>81</v>
      </c>
      <c r="AV518" s="13" t="s">
        <v>83</v>
      </c>
      <c r="AW518" s="13" t="s">
        <v>30</v>
      </c>
      <c r="AX518" s="13" t="s">
        <v>73</v>
      </c>
      <c r="AY518" s="215" t="s">
        <v>174</v>
      </c>
    </row>
    <row r="519" spans="1:65" s="13" customFormat="1" ht="12">
      <c r="B519" s="205"/>
      <c r="C519" s="206"/>
      <c r="D519" s="196" t="s">
        <v>181</v>
      </c>
      <c r="E519" s="207" t="s">
        <v>1</v>
      </c>
      <c r="F519" s="208" t="s">
        <v>481</v>
      </c>
      <c r="G519" s="206"/>
      <c r="H519" s="209">
        <v>4.84</v>
      </c>
      <c r="I519" s="210"/>
      <c r="J519" s="206"/>
      <c r="K519" s="206"/>
      <c r="L519" s="211"/>
      <c r="M519" s="212"/>
      <c r="N519" s="213"/>
      <c r="O519" s="213"/>
      <c r="P519" s="213"/>
      <c r="Q519" s="213"/>
      <c r="R519" s="213"/>
      <c r="S519" s="213"/>
      <c r="T519" s="214"/>
      <c r="AT519" s="215" t="s">
        <v>181</v>
      </c>
      <c r="AU519" s="215" t="s">
        <v>81</v>
      </c>
      <c r="AV519" s="13" t="s">
        <v>83</v>
      </c>
      <c r="AW519" s="13" t="s">
        <v>30</v>
      </c>
      <c r="AX519" s="13" t="s">
        <v>73</v>
      </c>
      <c r="AY519" s="215" t="s">
        <v>174</v>
      </c>
    </row>
    <row r="520" spans="1:65" s="13" customFormat="1" ht="12">
      <c r="B520" s="205"/>
      <c r="C520" s="206"/>
      <c r="D520" s="196" t="s">
        <v>181</v>
      </c>
      <c r="E520" s="207" t="s">
        <v>1</v>
      </c>
      <c r="F520" s="208" t="s">
        <v>482</v>
      </c>
      <c r="G520" s="206"/>
      <c r="H520" s="209">
        <v>10.28</v>
      </c>
      <c r="I520" s="210"/>
      <c r="J520" s="206"/>
      <c r="K520" s="206"/>
      <c r="L520" s="211"/>
      <c r="M520" s="212"/>
      <c r="N520" s="213"/>
      <c r="O520" s="213"/>
      <c r="P520" s="213"/>
      <c r="Q520" s="213"/>
      <c r="R520" s="213"/>
      <c r="S520" s="213"/>
      <c r="T520" s="214"/>
      <c r="AT520" s="215" t="s">
        <v>181</v>
      </c>
      <c r="AU520" s="215" t="s">
        <v>81</v>
      </c>
      <c r="AV520" s="13" t="s">
        <v>83</v>
      </c>
      <c r="AW520" s="13" t="s">
        <v>30</v>
      </c>
      <c r="AX520" s="13" t="s">
        <v>73</v>
      </c>
      <c r="AY520" s="215" t="s">
        <v>174</v>
      </c>
    </row>
    <row r="521" spans="1:65" s="13" customFormat="1" ht="12">
      <c r="B521" s="205"/>
      <c r="C521" s="206"/>
      <c r="D521" s="196" t="s">
        <v>181</v>
      </c>
      <c r="E521" s="207" t="s">
        <v>1</v>
      </c>
      <c r="F521" s="208" t="s">
        <v>483</v>
      </c>
      <c r="G521" s="206"/>
      <c r="H521" s="209">
        <v>10.199999999999999</v>
      </c>
      <c r="I521" s="210"/>
      <c r="J521" s="206"/>
      <c r="K521" s="206"/>
      <c r="L521" s="211"/>
      <c r="M521" s="212"/>
      <c r="N521" s="213"/>
      <c r="O521" s="213"/>
      <c r="P521" s="213"/>
      <c r="Q521" s="213"/>
      <c r="R521" s="213"/>
      <c r="S521" s="213"/>
      <c r="T521" s="214"/>
      <c r="AT521" s="215" t="s">
        <v>181</v>
      </c>
      <c r="AU521" s="215" t="s">
        <v>81</v>
      </c>
      <c r="AV521" s="13" t="s">
        <v>83</v>
      </c>
      <c r="AW521" s="13" t="s">
        <v>30</v>
      </c>
      <c r="AX521" s="13" t="s">
        <v>73</v>
      </c>
      <c r="AY521" s="215" t="s">
        <v>174</v>
      </c>
    </row>
    <row r="522" spans="1:65" s="13" customFormat="1" ht="12">
      <c r="B522" s="205"/>
      <c r="C522" s="206"/>
      <c r="D522" s="196" t="s">
        <v>181</v>
      </c>
      <c r="E522" s="207" t="s">
        <v>1</v>
      </c>
      <c r="F522" s="208" t="s">
        <v>503</v>
      </c>
      <c r="G522" s="206"/>
      <c r="H522" s="209">
        <v>3.1139999999999999</v>
      </c>
      <c r="I522" s="210"/>
      <c r="J522" s="206"/>
      <c r="K522" s="206"/>
      <c r="L522" s="211"/>
      <c r="M522" s="212"/>
      <c r="N522" s="213"/>
      <c r="O522" s="213"/>
      <c r="P522" s="213"/>
      <c r="Q522" s="213"/>
      <c r="R522" s="213"/>
      <c r="S522" s="213"/>
      <c r="T522" s="214"/>
      <c r="AT522" s="215" t="s">
        <v>181</v>
      </c>
      <c r="AU522" s="215" t="s">
        <v>81</v>
      </c>
      <c r="AV522" s="13" t="s">
        <v>83</v>
      </c>
      <c r="AW522" s="13" t="s">
        <v>30</v>
      </c>
      <c r="AX522" s="13" t="s">
        <v>73</v>
      </c>
      <c r="AY522" s="215" t="s">
        <v>174</v>
      </c>
    </row>
    <row r="523" spans="1:65" s="13" customFormat="1" ht="12">
      <c r="B523" s="205"/>
      <c r="C523" s="206"/>
      <c r="D523" s="196" t="s">
        <v>181</v>
      </c>
      <c r="E523" s="207" t="s">
        <v>1</v>
      </c>
      <c r="F523" s="208" t="s">
        <v>485</v>
      </c>
      <c r="G523" s="206"/>
      <c r="H523" s="209">
        <v>7.9</v>
      </c>
      <c r="I523" s="210"/>
      <c r="J523" s="206"/>
      <c r="K523" s="206"/>
      <c r="L523" s="211"/>
      <c r="M523" s="212"/>
      <c r="N523" s="213"/>
      <c r="O523" s="213"/>
      <c r="P523" s="213"/>
      <c r="Q523" s="213"/>
      <c r="R523" s="213"/>
      <c r="S523" s="213"/>
      <c r="T523" s="214"/>
      <c r="AT523" s="215" t="s">
        <v>181</v>
      </c>
      <c r="AU523" s="215" t="s">
        <v>81</v>
      </c>
      <c r="AV523" s="13" t="s">
        <v>83</v>
      </c>
      <c r="AW523" s="13" t="s">
        <v>30</v>
      </c>
      <c r="AX523" s="13" t="s">
        <v>73</v>
      </c>
      <c r="AY523" s="215" t="s">
        <v>174</v>
      </c>
    </row>
    <row r="524" spans="1:65" s="13" customFormat="1" ht="12">
      <c r="B524" s="205"/>
      <c r="C524" s="206"/>
      <c r="D524" s="196" t="s">
        <v>181</v>
      </c>
      <c r="E524" s="207" t="s">
        <v>1</v>
      </c>
      <c r="F524" s="208" t="s">
        <v>529</v>
      </c>
      <c r="G524" s="206"/>
      <c r="H524" s="209">
        <v>3.496</v>
      </c>
      <c r="I524" s="210"/>
      <c r="J524" s="206"/>
      <c r="K524" s="206"/>
      <c r="L524" s="211"/>
      <c r="M524" s="212"/>
      <c r="N524" s="213"/>
      <c r="O524" s="213"/>
      <c r="P524" s="213"/>
      <c r="Q524" s="213"/>
      <c r="R524" s="213"/>
      <c r="S524" s="213"/>
      <c r="T524" s="214"/>
      <c r="AT524" s="215" t="s">
        <v>181</v>
      </c>
      <c r="AU524" s="215" t="s">
        <v>81</v>
      </c>
      <c r="AV524" s="13" t="s">
        <v>83</v>
      </c>
      <c r="AW524" s="13" t="s">
        <v>30</v>
      </c>
      <c r="AX524" s="13" t="s">
        <v>73</v>
      </c>
      <c r="AY524" s="215" t="s">
        <v>174</v>
      </c>
    </row>
    <row r="525" spans="1:65" s="13" customFormat="1" ht="12">
      <c r="B525" s="205"/>
      <c r="C525" s="206"/>
      <c r="D525" s="196" t="s">
        <v>181</v>
      </c>
      <c r="E525" s="207" t="s">
        <v>1</v>
      </c>
      <c r="F525" s="208" t="s">
        <v>487</v>
      </c>
      <c r="G525" s="206"/>
      <c r="H525" s="209">
        <v>7.92</v>
      </c>
      <c r="I525" s="210"/>
      <c r="J525" s="206"/>
      <c r="K525" s="206"/>
      <c r="L525" s="211"/>
      <c r="M525" s="212"/>
      <c r="N525" s="213"/>
      <c r="O525" s="213"/>
      <c r="P525" s="213"/>
      <c r="Q525" s="213"/>
      <c r="R525" s="213"/>
      <c r="S525" s="213"/>
      <c r="T525" s="214"/>
      <c r="AT525" s="215" t="s">
        <v>181</v>
      </c>
      <c r="AU525" s="215" t="s">
        <v>81</v>
      </c>
      <c r="AV525" s="13" t="s">
        <v>83</v>
      </c>
      <c r="AW525" s="13" t="s">
        <v>30</v>
      </c>
      <c r="AX525" s="13" t="s">
        <v>73</v>
      </c>
      <c r="AY525" s="215" t="s">
        <v>174</v>
      </c>
    </row>
    <row r="526" spans="1:65" s="13" customFormat="1" ht="12">
      <c r="B526" s="205"/>
      <c r="C526" s="206"/>
      <c r="D526" s="196" t="s">
        <v>181</v>
      </c>
      <c r="E526" s="207" t="s">
        <v>1</v>
      </c>
      <c r="F526" s="208" t="s">
        <v>488</v>
      </c>
      <c r="G526" s="206"/>
      <c r="H526" s="209">
        <v>8.68</v>
      </c>
      <c r="I526" s="210"/>
      <c r="J526" s="206"/>
      <c r="K526" s="206"/>
      <c r="L526" s="211"/>
      <c r="M526" s="212"/>
      <c r="N526" s="213"/>
      <c r="O526" s="213"/>
      <c r="P526" s="213"/>
      <c r="Q526" s="213"/>
      <c r="R526" s="213"/>
      <c r="S526" s="213"/>
      <c r="T526" s="214"/>
      <c r="AT526" s="215" t="s">
        <v>181</v>
      </c>
      <c r="AU526" s="215" t="s">
        <v>81</v>
      </c>
      <c r="AV526" s="13" t="s">
        <v>83</v>
      </c>
      <c r="AW526" s="13" t="s">
        <v>30</v>
      </c>
      <c r="AX526" s="13" t="s">
        <v>73</v>
      </c>
      <c r="AY526" s="215" t="s">
        <v>174</v>
      </c>
    </row>
    <row r="527" spans="1:65" s="13" customFormat="1" ht="12">
      <c r="B527" s="205"/>
      <c r="C527" s="206"/>
      <c r="D527" s="196" t="s">
        <v>181</v>
      </c>
      <c r="E527" s="207" t="s">
        <v>1</v>
      </c>
      <c r="F527" s="208" t="s">
        <v>489</v>
      </c>
      <c r="G527" s="206"/>
      <c r="H527" s="209">
        <v>8</v>
      </c>
      <c r="I527" s="210"/>
      <c r="J527" s="206"/>
      <c r="K527" s="206"/>
      <c r="L527" s="211"/>
      <c r="M527" s="212"/>
      <c r="N527" s="213"/>
      <c r="O527" s="213"/>
      <c r="P527" s="213"/>
      <c r="Q527" s="213"/>
      <c r="R527" s="213"/>
      <c r="S527" s="213"/>
      <c r="T527" s="214"/>
      <c r="AT527" s="215" t="s">
        <v>181</v>
      </c>
      <c r="AU527" s="215" t="s">
        <v>81</v>
      </c>
      <c r="AV527" s="13" t="s">
        <v>83</v>
      </c>
      <c r="AW527" s="13" t="s">
        <v>30</v>
      </c>
      <c r="AX527" s="13" t="s">
        <v>73</v>
      </c>
      <c r="AY527" s="215" t="s">
        <v>174</v>
      </c>
    </row>
    <row r="528" spans="1:65" s="13" customFormat="1" ht="12">
      <c r="B528" s="205"/>
      <c r="C528" s="206"/>
      <c r="D528" s="196" t="s">
        <v>181</v>
      </c>
      <c r="E528" s="207" t="s">
        <v>1</v>
      </c>
      <c r="F528" s="208" t="s">
        <v>490</v>
      </c>
      <c r="G528" s="206"/>
      <c r="H528" s="209">
        <v>3.89</v>
      </c>
      <c r="I528" s="210"/>
      <c r="J528" s="206"/>
      <c r="K528" s="206"/>
      <c r="L528" s="211"/>
      <c r="M528" s="212"/>
      <c r="N528" s="213"/>
      <c r="O528" s="213"/>
      <c r="P528" s="213"/>
      <c r="Q528" s="213"/>
      <c r="R528" s="213"/>
      <c r="S528" s="213"/>
      <c r="T528" s="214"/>
      <c r="AT528" s="215" t="s">
        <v>181</v>
      </c>
      <c r="AU528" s="215" t="s">
        <v>81</v>
      </c>
      <c r="AV528" s="13" t="s">
        <v>83</v>
      </c>
      <c r="AW528" s="13" t="s">
        <v>30</v>
      </c>
      <c r="AX528" s="13" t="s">
        <v>73</v>
      </c>
      <c r="AY528" s="215" t="s">
        <v>174</v>
      </c>
    </row>
    <row r="529" spans="1:65" s="13" customFormat="1" ht="12">
      <c r="B529" s="205"/>
      <c r="C529" s="206"/>
      <c r="D529" s="196" t="s">
        <v>181</v>
      </c>
      <c r="E529" s="207" t="s">
        <v>1</v>
      </c>
      <c r="F529" s="208" t="s">
        <v>491</v>
      </c>
      <c r="G529" s="206"/>
      <c r="H529" s="209">
        <v>3.9</v>
      </c>
      <c r="I529" s="210"/>
      <c r="J529" s="206"/>
      <c r="K529" s="206"/>
      <c r="L529" s="211"/>
      <c r="M529" s="212"/>
      <c r="N529" s="213"/>
      <c r="O529" s="213"/>
      <c r="P529" s="213"/>
      <c r="Q529" s="213"/>
      <c r="R529" s="213"/>
      <c r="S529" s="213"/>
      <c r="T529" s="214"/>
      <c r="AT529" s="215" t="s">
        <v>181</v>
      </c>
      <c r="AU529" s="215" t="s">
        <v>81</v>
      </c>
      <c r="AV529" s="13" t="s">
        <v>83</v>
      </c>
      <c r="AW529" s="13" t="s">
        <v>30</v>
      </c>
      <c r="AX529" s="13" t="s">
        <v>73</v>
      </c>
      <c r="AY529" s="215" t="s">
        <v>174</v>
      </c>
    </row>
    <row r="530" spans="1:65" s="13" customFormat="1" ht="12">
      <c r="B530" s="205"/>
      <c r="C530" s="206"/>
      <c r="D530" s="196" t="s">
        <v>181</v>
      </c>
      <c r="E530" s="207" t="s">
        <v>1</v>
      </c>
      <c r="F530" s="208" t="s">
        <v>492</v>
      </c>
      <c r="G530" s="206"/>
      <c r="H530" s="209">
        <v>4.74</v>
      </c>
      <c r="I530" s="210"/>
      <c r="J530" s="206"/>
      <c r="K530" s="206"/>
      <c r="L530" s="211"/>
      <c r="M530" s="212"/>
      <c r="N530" s="213"/>
      <c r="O530" s="213"/>
      <c r="P530" s="213"/>
      <c r="Q530" s="213"/>
      <c r="R530" s="213"/>
      <c r="S530" s="213"/>
      <c r="T530" s="214"/>
      <c r="AT530" s="215" t="s">
        <v>181</v>
      </c>
      <c r="AU530" s="215" t="s">
        <v>81</v>
      </c>
      <c r="AV530" s="13" t="s">
        <v>83</v>
      </c>
      <c r="AW530" s="13" t="s">
        <v>30</v>
      </c>
      <c r="AX530" s="13" t="s">
        <v>73</v>
      </c>
      <c r="AY530" s="215" t="s">
        <v>174</v>
      </c>
    </row>
    <row r="531" spans="1:65" s="13" customFormat="1" ht="12">
      <c r="B531" s="205"/>
      <c r="C531" s="206"/>
      <c r="D531" s="196" t="s">
        <v>181</v>
      </c>
      <c r="E531" s="207" t="s">
        <v>1</v>
      </c>
      <c r="F531" s="208" t="s">
        <v>493</v>
      </c>
      <c r="G531" s="206"/>
      <c r="H531" s="209">
        <v>48</v>
      </c>
      <c r="I531" s="210"/>
      <c r="J531" s="206"/>
      <c r="K531" s="206"/>
      <c r="L531" s="211"/>
      <c r="M531" s="212"/>
      <c r="N531" s="213"/>
      <c r="O531" s="213"/>
      <c r="P531" s="213"/>
      <c r="Q531" s="213"/>
      <c r="R531" s="213"/>
      <c r="S531" s="213"/>
      <c r="T531" s="214"/>
      <c r="AT531" s="215" t="s">
        <v>181</v>
      </c>
      <c r="AU531" s="215" t="s">
        <v>81</v>
      </c>
      <c r="AV531" s="13" t="s">
        <v>83</v>
      </c>
      <c r="AW531" s="13" t="s">
        <v>30</v>
      </c>
      <c r="AX531" s="13" t="s">
        <v>73</v>
      </c>
      <c r="AY531" s="215" t="s">
        <v>174</v>
      </c>
    </row>
    <row r="532" spans="1:65" s="13" customFormat="1" ht="12">
      <c r="B532" s="205"/>
      <c r="C532" s="206"/>
      <c r="D532" s="196" t="s">
        <v>181</v>
      </c>
      <c r="E532" s="207" t="s">
        <v>1</v>
      </c>
      <c r="F532" s="208" t="s">
        <v>494</v>
      </c>
      <c r="G532" s="206"/>
      <c r="H532" s="209">
        <v>7.9</v>
      </c>
      <c r="I532" s="210"/>
      <c r="J532" s="206"/>
      <c r="K532" s="206"/>
      <c r="L532" s="211"/>
      <c r="M532" s="212"/>
      <c r="N532" s="213"/>
      <c r="O532" s="213"/>
      <c r="P532" s="213"/>
      <c r="Q532" s="213"/>
      <c r="R532" s="213"/>
      <c r="S532" s="213"/>
      <c r="T532" s="214"/>
      <c r="AT532" s="215" t="s">
        <v>181</v>
      </c>
      <c r="AU532" s="215" t="s">
        <v>81</v>
      </c>
      <c r="AV532" s="13" t="s">
        <v>83</v>
      </c>
      <c r="AW532" s="13" t="s">
        <v>30</v>
      </c>
      <c r="AX532" s="13" t="s">
        <v>73</v>
      </c>
      <c r="AY532" s="215" t="s">
        <v>174</v>
      </c>
    </row>
    <row r="533" spans="1:65" s="13" customFormat="1" ht="12">
      <c r="B533" s="205"/>
      <c r="C533" s="206"/>
      <c r="D533" s="196" t="s">
        <v>181</v>
      </c>
      <c r="E533" s="207" t="s">
        <v>1</v>
      </c>
      <c r="F533" s="208" t="s">
        <v>495</v>
      </c>
      <c r="G533" s="206"/>
      <c r="H533" s="209">
        <v>8.27</v>
      </c>
      <c r="I533" s="210"/>
      <c r="J533" s="206"/>
      <c r="K533" s="206"/>
      <c r="L533" s="211"/>
      <c r="M533" s="212"/>
      <c r="N533" s="213"/>
      <c r="O533" s="213"/>
      <c r="P533" s="213"/>
      <c r="Q533" s="213"/>
      <c r="R533" s="213"/>
      <c r="S533" s="213"/>
      <c r="T533" s="214"/>
      <c r="AT533" s="215" t="s">
        <v>181</v>
      </c>
      <c r="AU533" s="215" t="s">
        <v>81</v>
      </c>
      <c r="AV533" s="13" t="s">
        <v>83</v>
      </c>
      <c r="AW533" s="13" t="s">
        <v>30</v>
      </c>
      <c r="AX533" s="13" t="s">
        <v>73</v>
      </c>
      <c r="AY533" s="215" t="s">
        <v>174</v>
      </c>
    </row>
    <row r="534" spans="1:65" s="13" customFormat="1" ht="12">
      <c r="B534" s="205"/>
      <c r="C534" s="206"/>
      <c r="D534" s="196" t="s">
        <v>181</v>
      </c>
      <c r="E534" s="207" t="s">
        <v>1</v>
      </c>
      <c r="F534" s="208" t="s">
        <v>496</v>
      </c>
      <c r="G534" s="206"/>
      <c r="H534" s="209">
        <v>3.96</v>
      </c>
      <c r="I534" s="210"/>
      <c r="J534" s="206"/>
      <c r="K534" s="206"/>
      <c r="L534" s="211"/>
      <c r="M534" s="212"/>
      <c r="N534" s="213"/>
      <c r="O534" s="213"/>
      <c r="P534" s="213"/>
      <c r="Q534" s="213"/>
      <c r="R534" s="213"/>
      <c r="S534" s="213"/>
      <c r="T534" s="214"/>
      <c r="AT534" s="215" t="s">
        <v>181</v>
      </c>
      <c r="AU534" s="215" t="s">
        <v>81</v>
      </c>
      <c r="AV534" s="13" t="s">
        <v>83</v>
      </c>
      <c r="AW534" s="13" t="s">
        <v>30</v>
      </c>
      <c r="AX534" s="13" t="s">
        <v>73</v>
      </c>
      <c r="AY534" s="215" t="s">
        <v>174</v>
      </c>
    </row>
    <row r="535" spans="1:65" s="15" customFormat="1" ht="12">
      <c r="B535" s="238"/>
      <c r="C535" s="239"/>
      <c r="D535" s="196" t="s">
        <v>181</v>
      </c>
      <c r="E535" s="240" t="s">
        <v>1</v>
      </c>
      <c r="F535" s="241" t="s">
        <v>530</v>
      </c>
      <c r="G535" s="239"/>
      <c r="H535" s="242">
        <v>173.33</v>
      </c>
      <c r="I535" s="243"/>
      <c r="J535" s="239"/>
      <c r="K535" s="239"/>
      <c r="L535" s="244"/>
      <c r="M535" s="245"/>
      <c r="N535" s="246"/>
      <c r="O535" s="246"/>
      <c r="P535" s="246"/>
      <c r="Q535" s="246"/>
      <c r="R535" s="246"/>
      <c r="S535" s="246"/>
      <c r="T535" s="247"/>
      <c r="AT535" s="248" t="s">
        <v>181</v>
      </c>
      <c r="AU535" s="248" t="s">
        <v>81</v>
      </c>
      <c r="AV535" s="15" t="s">
        <v>204</v>
      </c>
      <c r="AW535" s="15" t="s">
        <v>30</v>
      </c>
      <c r="AX535" s="15" t="s">
        <v>73</v>
      </c>
      <c r="AY535" s="248" t="s">
        <v>174</v>
      </c>
    </row>
    <row r="536" spans="1:65" s="13" customFormat="1" ht="12">
      <c r="B536" s="205"/>
      <c r="C536" s="206"/>
      <c r="D536" s="196" t="s">
        <v>181</v>
      </c>
      <c r="E536" s="207" t="s">
        <v>1</v>
      </c>
      <c r="F536" s="208" t="s">
        <v>531</v>
      </c>
      <c r="G536" s="206"/>
      <c r="H536" s="209">
        <v>17.332999999999998</v>
      </c>
      <c r="I536" s="210"/>
      <c r="J536" s="206"/>
      <c r="K536" s="206"/>
      <c r="L536" s="211"/>
      <c r="M536" s="212"/>
      <c r="N536" s="213"/>
      <c r="O536" s="213"/>
      <c r="P536" s="213"/>
      <c r="Q536" s="213"/>
      <c r="R536" s="213"/>
      <c r="S536" s="213"/>
      <c r="T536" s="214"/>
      <c r="AT536" s="215" t="s">
        <v>181</v>
      </c>
      <c r="AU536" s="215" t="s">
        <v>81</v>
      </c>
      <c r="AV536" s="13" t="s">
        <v>83</v>
      </c>
      <c r="AW536" s="13" t="s">
        <v>30</v>
      </c>
      <c r="AX536" s="13" t="s">
        <v>73</v>
      </c>
      <c r="AY536" s="215" t="s">
        <v>174</v>
      </c>
    </row>
    <row r="537" spans="1:65" s="14" customFormat="1" ht="12">
      <c r="B537" s="216"/>
      <c r="C537" s="217"/>
      <c r="D537" s="196" t="s">
        <v>181</v>
      </c>
      <c r="E537" s="218" t="s">
        <v>1</v>
      </c>
      <c r="F537" s="219" t="s">
        <v>183</v>
      </c>
      <c r="G537" s="217"/>
      <c r="H537" s="220">
        <v>190.66300000000001</v>
      </c>
      <c r="I537" s="221"/>
      <c r="J537" s="217"/>
      <c r="K537" s="217"/>
      <c r="L537" s="222"/>
      <c r="M537" s="223"/>
      <c r="N537" s="224"/>
      <c r="O537" s="224"/>
      <c r="P537" s="224"/>
      <c r="Q537" s="224"/>
      <c r="R537" s="224"/>
      <c r="S537" s="224"/>
      <c r="T537" s="225"/>
      <c r="AT537" s="226" t="s">
        <v>181</v>
      </c>
      <c r="AU537" s="226" t="s">
        <v>81</v>
      </c>
      <c r="AV537" s="14" t="s">
        <v>179</v>
      </c>
      <c r="AW537" s="14" t="s">
        <v>30</v>
      </c>
      <c r="AX537" s="14" t="s">
        <v>81</v>
      </c>
      <c r="AY537" s="226" t="s">
        <v>174</v>
      </c>
    </row>
    <row r="538" spans="1:65" s="2" customFormat="1" ht="16.5" customHeight="1">
      <c r="A538" s="35"/>
      <c r="B538" s="36"/>
      <c r="C538" s="227" t="s">
        <v>532</v>
      </c>
      <c r="D538" s="227" t="s">
        <v>422</v>
      </c>
      <c r="E538" s="228" t="s">
        <v>533</v>
      </c>
      <c r="F538" s="229" t="s">
        <v>534</v>
      </c>
      <c r="G538" s="230" t="s">
        <v>444</v>
      </c>
      <c r="H538" s="231">
        <v>56.326000000000001</v>
      </c>
      <c r="I538" s="232"/>
      <c r="J538" s="233">
        <f>ROUND(I538*H538,2)</f>
        <v>0</v>
      </c>
      <c r="K538" s="234"/>
      <c r="L538" s="235"/>
      <c r="M538" s="236" t="s">
        <v>1</v>
      </c>
      <c r="N538" s="237" t="s">
        <v>38</v>
      </c>
      <c r="O538" s="72"/>
      <c r="P538" s="190">
        <f>O538*H538</f>
        <v>0</v>
      </c>
      <c r="Q538" s="190">
        <v>1.6900000000000001E-3</v>
      </c>
      <c r="R538" s="190">
        <f>Q538*H538</f>
        <v>9.5190940000000002E-2</v>
      </c>
      <c r="S538" s="190">
        <v>0</v>
      </c>
      <c r="T538" s="191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92" t="s">
        <v>227</v>
      </c>
      <c r="AT538" s="192" t="s">
        <v>422</v>
      </c>
      <c r="AU538" s="192" t="s">
        <v>81</v>
      </c>
      <c r="AY538" s="18" t="s">
        <v>174</v>
      </c>
      <c r="BE538" s="193">
        <f>IF(N538="základní",J538,0)</f>
        <v>0</v>
      </c>
      <c r="BF538" s="193">
        <f>IF(N538="snížená",J538,0)</f>
        <v>0</v>
      </c>
      <c r="BG538" s="193">
        <f>IF(N538="zákl. přenesená",J538,0)</f>
        <v>0</v>
      </c>
      <c r="BH538" s="193">
        <f>IF(N538="sníž. přenesená",J538,0)</f>
        <v>0</v>
      </c>
      <c r="BI538" s="193">
        <f>IF(N538="nulová",J538,0)</f>
        <v>0</v>
      </c>
      <c r="BJ538" s="18" t="s">
        <v>81</v>
      </c>
      <c r="BK538" s="193">
        <f>ROUND(I538*H538,2)</f>
        <v>0</v>
      </c>
      <c r="BL538" s="18" t="s">
        <v>179</v>
      </c>
      <c r="BM538" s="192" t="s">
        <v>535</v>
      </c>
    </row>
    <row r="539" spans="1:65" s="12" customFormat="1" ht="12">
      <c r="B539" s="194"/>
      <c r="C539" s="195"/>
      <c r="D539" s="196" t="s">
        <v>181</v>
      </c>
      <c r="E539" s="197" t="s">
        <v>1</v>
      </c>
      <c r="F539" s="198" t="s">
        <v>190</v>
      </c>
      <c r="G539" s="195"/>
      <c r="H539" s="197" t="s">
        <v>1</v>
      </c>
      <c r="I539" s="199"/>
      <c r="J539" s="195"/>
      <c r="K539" s="195"/>
      <c r="L539" s="200"/>
      <c r="M539" s="201"/>
      <c r="N539" s="202"/>
      <c r="O539" s="202"/>
      <c r="P539" s="202"/>
      <c r="Q539" s="202"/>
      <c r="R539" s="202"/>
      <c r="S539" s="202"/>
      <c r="T539" s="203"/>
      <c r="AT539" s="204" t="s">
        <v>181</v>
      </c>
      <c r="AU539" s="204" t="s">
        <v>81</v>
      </c>
      <c r="AV539" s="12" t="s">
        <v>81</v>
      </c>
      <c r="AW539" s="12" t="s">
        <v>30</v>
      </c>
      <c r="AX539" s="12" t="s">
        <v>73</v>
      </c>
      <c r="AY539" s="204" t="s">
        <v>174</v>
      </c>
    </row>
    <row r="540" spans="1:65" s="13" customFormat="1" ht="12">
      <c r="B540" s="205"/>
      <c r="C540" s="206"/>
      <c r="D540" s="196" t="s">
        <v>181</v>
      </c>
      <c r="E540" s="207" t="s">
        <v>1</v>
      </c>
      <c r="F540" s="208" t="s">
        <v>463</v>
      </c>
      <c r="G540" s="206"/>
      <c r="H540" s="209">
        <v>5.32</v>
      </c>
      <c r="I540" s="210"/>
      <c r="J540" s="206"/>
      <c r="K540" s="206"/>
      <c r="L540" s="211"/>
      <c r="M540" s="212"/>
      <c r="N540" s="213"/>
      <c r="O540" s="213"/>
      <c r="P540" s="213"/>
      <c r="Q540" s="213"/>
      <c r="R540" s="213"/>
      <c r="S540" s="213"/>
      <c r="T540" s="214"/>
      <c r="AT540" s="215" t="s">
        <v>181</v>
      </c>
      <c r="AU540" s="215" t="s">
        <v>81</v>
      </c>
      <c r="AV540" s="13" t="s">
        <v>83</v>
      </c>
      <c r="AW540" s="13" t="s">
        <v>30</v>
      </c>
      <c r="AX540" s="13" t="s">
        <v>73</v>
      </c>
      <c r="AY540" s="215" t="s">
        <v>174</v>
      </c>
    </row>
    <row r="541" spans="1:65" s="13" customFormat="1" ht="12">
      <c r="B541" s="205"/>
      <c r="C541" s="206"/>
      <c r="D541" s="196" t="s">
        <v>181</v>
      </c>
      <c r="E541" s="207" t="s">
        <v>1</v>
      </c>
      <c r="F541" s="208" t="s">
        <v>471</v>
      </c>
      <c r="G541" s="206"/>
      <c r="H541" s="209">
        <v>5.78</v>
      </c>
      <c r="I541" s="210"/>
      <c r="J541" s="206"/>
      <c r="K541" s="206"/>
      <c r="L541" s="211"/>
      <c r="M541" s="212"/>
      <c r="N541" s="213"/>
      <c r="O541" s="213"/>
      <c r="P541" s="213"/>
      <c r="Q541" s="213"/>
      <c r="R541" s="213"/>
      <c r="S541" s="213"/>
      <c r="T541" s="214"/>
      <c r="AT541" s="215" t="s">
        <v>181</v>
      </c>
      <c r="AU541" s="215" t="s">
        <v>81</v>
      </c>
      <c r="AV541" s="13" t="s">
        <v>83</v>
      </c>
      <c r="AW541" s="13" t="s">
        <v>30</v>
      </c>
      <c r="AX541" s="13" t="s">
        <v>73</v>
      </c>
      <c r="AY541" s="215" t="s">
        <v>174</v>
      </c>
    </row>
    <row r="542" spans="1:65" s="13" customFormat="1" ht="12">
      <c r="B542" s="205"/>
      <c r="C542" s="206"/>
      <c r="D542" s="196" t="s">
        <v>181</v>
      </c>
      <c r="E542" s="207" t="s">
        <v>1</v>
      </c>
      <c r="F542" s="208" t="s">
        <v>465</v>
      </c>
      <c r="G542" s="206"/>
      <c r="H542" s="209">
        <v>7.68</v>
      </c>
      <c r="I542" s="210"/>
      <c r="J542" s="206"/>
      <c r="K542" s="206"/>
      <c r="L542" s="211"/>
      <c r="M542" s="212"/>
      <c r="N542" s="213"/>
      <c r="O542" s="213"/>
      <c r="P542" s="213"/>
      <c r="Q542" s="213"/>
      <c r="R542" s="213"/>
      <c r="S542" s="213"/>
      <c r="T542" s="214"/>
      <c r="AT542" s="215" t="s">
        <v>181</v>
      </c>
      <c r="AU542" s="215" t="s">
        <v>81</v>
      </c>
      <c r="AV542" s="13" t="s">
        <v>83</v>
      </c>
      <c r="AW542" s="13" t="s">
        <v>30</v>
      </c>
      <c r="AX542" s="13" t="s">
        <v>73</v>
      </c>
      <c r="AY542" s="215" t="s">
        <v>174</v>
      </c>
    </row>
    <row r="543" spans="1:65" s="13" customFormat="1" ht="12">
      <c r="B543" s="205"/>
      <c r="C543" s="206"/>
      <c r="D543" s="196" t="s">
        <v>181</v>
      </c>
      <c r="E543" s="207" t="s">
        <v>1</v>
      </c>
      <c r="F543" s="208" t="s">
        <v>472</v>
      </c>
      <c r="G543" s="206"/>
      <c r="H543" s="209">
        <v>7.7649999999999997</v>
      </c>
      <c r="I543" s="210"/>
      <c r="J543" s="206"/>
      <c r="K543" s="206"/>
      <c r="L543" s="211"/>
      <c r="M543" s="212"/>
      <c r="N543" s="213"/>
      <c r="O543" s="213"/>
      <c r="P543" s="213"/>
      <c r="Q543" s="213"/>
      <c r="R543" s="213"/>
      <c r="S543" s="213"/>
      <c r="T543" s="214"/>
      <c r="AT543" s="215" t="s">
        <v>181</v>
      </c>
      <c r="AU543" s="215" t="s">
        <v>81</v>
      </c>
      <c r="AV543" s="13" t="s">
        <v>83</v>
      </c>
      <c r="AW543" s="13" t="s">
        <v>30</v>
      </c>
      <c r="AX543" s="13" t="s">
        <v>73</v>
      </c>
      <c r="AY543" s="215" t="s">
        <v>174</v>
      </c>
    </row>
    <row r="544" spans="1:65" s="12" customFormat="1" ht="12">
      <c r="B544" s="194"/>
      <c r="C544" s="195"/>
      <c r="D544" s="196" t="s">
        <v>181</v>
      </c>
      <c r="E544" s="197" t="s">
        <v>1</v>
      </c>
      <c r="F544" s="198" t="s">
        <v>201</v>
      </c>
      <c r="G544" s="195"/>
      <c r="H544" s="197" t="s">
        <v>1</v>
      </c>
      <c r="I544" s="199"/>
      <c r="J544" s="195"/>
      <c r="K544" s="195"/>
      <c r="L544" s="200"/>
      <c r="M544" s="201"/>
      <c r="N544" s="202"/>
      <c r="O544" s="202"/>
      <c r="P544" s="202"/>
      <c r="Q544" s="202"/>
      <c r="R544" s="202"/>
      <c r="S544" s="202"/>
      <c r="T544" s="203"/>
      <c r="AT544" s="204" t="s">
        <v>181</v>
      </c>
      <c r="AU544" s="204" t="s">
        <v>81</v>
      </c>
      <c r="AV544" s="12" t="s">
        <v>81</v>
      </c>
      <c r="AW544" s="12" t="s">
        <v>30</v>
      </c>
      <c r="AX544" s="12" t="s">
        <v>73</v>
      </c>
      <c r="AY544" s="204" t="s">
        <v>174</v>
      </c>
    </row>
    <row r="545" spans="1:65" s="13" customFormat="1" ht="12">
      <c r="B545" s="205"/>
      <c r="C545" s="206"/>
      <c r="D545" s="196" t="s">
        <v>181</v>
      </c>
      <c r="E545" s="207" t="s">
        <v>1</v>
      </c>
      <c r="F545" s="208" t="s">
        <v>463</v>
      </c>
      <c r="G545" s="206"/>
      <c r="H545" s="209">
        <v>5.32</v>
      </c>
      <c r="I545" s="210"/>
      <c r="J545" s="206"/>
      <c r="K545" s="206"/>
      <c r="L545" s="211"/>
      <c r="M545" s="212"/>
      <c r="N545" s="213"/>
      <c r="O545" s="213"/>
      <c r="P545" s="213"/>
      <c r="Q545" s="213"/>
      <c r="R545" s="213"/>
      <c r="S545" s="213"/>
      <c r="T545" s="214"/>
      <c r="AT545" s="215" t="s">
        <v>181</v>
      </c>
      <c r="AU545" s="215" t="s">
        <v>81</v>
      </c>
      <c r="AV545" s="13" t="s">
        <v>83</v>
      </c>
      <c r="AW545" s="13" t="s">
        <v>30</v>
      </c>
      <c r="AX545" s="13" t="s">
        <v>73</v>
      </c>
      <c r="AY545" s="215" t="s">
        <v>174</v>
      </c>
    </row>
    <row r="546" spans="1:65" s="13" customFormat="1" ht="12">
      <c r="B546" s="205"/>
      <c r="C546" s="206"/>
      <c r="D546" s="196" t="s">
        <v>181</v>
      </c>
      <c r="E546" s="207" t="s">
        <v>1</v>
      </c>
      <c r="F546" s="208" t="s">
        <v>473</v>
      </c>
      <c r="G546" s="206"/>
      <c r="H546" s="209">
        <v>2.59</v>
      </c>
      <c r="I546" s="210"/>
      <c r="J546" s="206"/>
      <c r="K546" s="206"/>
      <c r="L546" s="211"/>
      <c r="M546" s="212"/>
      <c r="N546" s="213"/>
      <c r="O546" s="213"/>
      <c r="P546" s="213"/>
      <c r="Q546" s="213"/>
      <c r="R546" s="213"/>
      <c r="S546" s="213"/>
      <c r="T546" s="214"/>
      <c r="AT546" s="215" t="s">
        <v>181</v>
      </c>
      <c r="AU546" s="215" t="s">
        <v>81</v>
      </c>
      <c r="AV546" s="13" t="s">
        <v>83</v>
      </c>
      <c r="AW546" s="13" t="s">
        <v>30</v>
      </c>
      <c r="AX546" s="13" t="s">
        <v>73</v>
      </c>
      <c r="AY546" s="215" t="s">
        <v>174</v>
      </c>
    </row>
    <row r="547" spans="1:65" s="13" customFormat="1" ht="12">
      <c r="B547" s="205"/>
      <c r="C547" s="206"/>
      <c r="D547" s="196" t="s">
        <v>181</v>
      </c>
      <c r="E547" s="207" t="s">
        <v>1</v>
      </c>
      <c r="F547" s="208" t="s">
        <v>474</v>
      </c>
      <c r="G547" s="206"/>
      <c r="H547" s="209">
        <v>11.23</v>
      </c>
      <c r="I547" s="210"/>
      <c r="J547" s="206"/>
      <c r="K547" s="206"/>
      <c r="L547" s="211"/>
      <c r="M547" s="212"/>
      <c r="N547" s="213"/>
      <c r="O547" s="213"/>
      <c r="P547" s="213"/>
      <c r="Q547" s="213"/>
      <c r="R547" s="213"/>
      <c r="S547" s="213"/>
      <c r="T547" s="214"/>
      <c r="AT547" s="215" t="s">
        <v>181</v>
      </c>
      <c r="AU547" s="215" t="s">
        <v>81</v>
      </c>
      <c r="AV547" s="13" t="s">
        <v>83</v>
      </c>
      <c r="AW547" s="13" t="s">
        <v>30</v>
      </c>
      <c r="AX547" s="13" t="s">
        <v>73</v>
      </c>
      <c r="AY547" s="215" t="s">
        <v>174</v>
      </c>
    </row>
    <row r="548" spans="1:65" s="13" customFormat="1" ht="12">
      <c r="B548" s="205"/>
      <c r="C548" s="206"/>
      <c r="D548" s="196" t="s">
        <v>181</v>
      </c>
      <c r="E548" s="207" t="s">
        <v>1</v>
      </c>
      <c r="F548" s="208" t="s">
        <v>469</v>
      </c>
      <c r="G548" s="206"/>
      <c r="H548" s="209">
        <v>5.52</v>
      </c>
      <c r="I548" s="210"/>
      <c r="J548" s="206"/>
      <c r="K548" s="206"/>
      <c r="L548" s="211"/>
      <c r="M548" s="212"/>
      <c r="N548" s="213"/>
      <c r="O548" s="213"/>
      <c r="P548" s="213"/>
      <c r="Q548" s="213"/>
      <c r="R548" s="213"/>
      <c r="S548" s="213"/>
      <c r="T548" s="214"/>
      <c r="AT548" s="215" t="s">
        <v>181</v>
      </c>
      <c r="AU548" s="215" t="s">
        <v>81</v>
      </c>
      <c r="AV548" s="13" t="s">
        <v>83</v>
      </c>
      <c r="AW548" s="13" t="s">
        <v>30</v>
      </c>
      <c r="AX548" s="13" t="s">
        <v>73</v>
      </c>
      <c r="AY548" s="215" t="s">
        <v>174</v>
      </c>
    </row>
    <row r="549" spans="1:65" s="15" customFormat="1" ht="12">
      <c r="B549" s="238"/>
      <c r="C549" s="239"/>
      <c r="D549" s="196" t="s">
        <v>181</v>
      </c>
      <c r="E549" s="240" t="s">
        <v>1</v>
      </c>
      <c r="F549" s="241" t="s">
        <v>536</v>
      </c>
      <c r="G549" s="239"/>
      <c r="H549" s="242">
        <v>51.204999999999998</v>
      </c>
      <c r="I549" s="243"/>
      <c r="J549" s="239"/>
      <c r="K549" s="239"/>
      <c r="L549" s="244"/>
      <c r="M549" s="245"/>
      <c r="N549" s="246"/>
      <c r="O549" s="246"/>
      <c r="P549" s="246"/>
      <c r="Q549" s="246"/>
      <c r="R549" s="246"/>
      <c r="S549" s="246"/>
      <c r="T549" s="247"/>
      <c r="AT549" s="248" t="s">
        <v>181</v>
      </c>
      <c r="AU549" s="248" t="s">
        <v>81</v>
      </c>
      <c r="AV549" s="15" t="s">
        <v>204</v>
      </c>
      <c r="AW549" s="15" t="s">
        <v>30</v>
      </c>
      <c r="AX549" s="15" t="s">
        <v>73</v>
      </c>
      <c r="AY549" s="248" t="s">
        <v>174</v>
      </c>
    </row>
    <row r="550" spans="1:65" s="13" customFormat="1" ht="12">
      <c r="B550" s="205"/>
      <c r="C550" s="206"/>
      <c r="D550" s="196" t="s">
        <v>181</v>
      </c>
      <c r="E550" s="207" t="s">
        <v>1</v>
      </c>
      <c r="F550" s="208" t="s">
        <v>537</v>
      </c>
      <c r="G550" s="206"/>
      <c r="H550" s="209">
        <v>5.1210000000000004</v>
      </c>
      <c r="I550" s="210"/>
      <c r="J550" s="206"/>
      <c r="K550" s="206"/>
      <c r="L550" s="211"/>
      <c r="M550" s="212"/>
      <c r="N550" s="213"/>
      <c r="O550" s="213"/>
      <c r="P550" s="213"/>
      <c r="Q550" s="213"/>
      <c r="R550" s="213"/>
      <c r="S550" s="213"/>
      <c r="T550" s="214"/>
      <c r="AT550" s="215" t="s">
        <v>181</v>
      </c>
      <c r="AU550" s="215" t="s">
        <v>81</v>
      </c>
      <c r="AV550" s="13" t="s">
        <v>83</v>
      </c>
      <c r="AW550" s="13" t="s">
        <v>30</v>
      </c>
      <c r="AX550" s="13" t="s">
        <v>73</v>
      </c>
      <c r="AY550" s="215" t="s">
        <v>174</v>
      </c>
    </row>
    <row r="551" spans="1:65" s="14" customFormat="1" ht="12">
      <c r="B551" s="216"/>
      <c r="C551" s="217"/>
      <c r="D551" s="196" t="s">
        <v>181</v>
      </c>
      <c r="E551" s="218" t="s">
        <v>1</v>
      </c>
      <c r="F551" s="219" t="s">
        <v>183</v>
      </c>
      <c r="G551" s="217"/>
      <c r="H551" s="220">
        <v>56.326000000000001</v>
      </c>
      <c r="I551" s="221"/>
      <c r="J551" s="217"/>
      <c r="K551" s="217"/>
      <c r="L551" s="222"/>
      <c r="M551" s="223"/>
      <c r="N551" s="224"/>
      <c r="O551" s="224"/>
      <c r="P551" s="224"/>
      <c r="Q551" s="224"/>
      <c r="R551" s="224"/>
      <c r="S551" s="224"/>
      <c r="T551" s="225"/>
      <c r="AT551" s="226" t="s">
        <v>181</v>
      </c>
      <c r="AU551" s="226" t="s">
        <v>81</v>
      </c>
      <c r="AV551" s="14" t="s">
        <v>179</v>
      </c>
      <c r="AW551" s="14" t="s">
        <v>30</v>
      </c>
      <c r="AX551" s="14" t="s">
        <v>81</v>
      </c>
      <c r="AY551" s="226" t="s">
        <v>174</v>
      </c>
    </row>
    <row r="552" spans="1:65" s="2" customFormat="1" ht="16.5" customHeight="1">
      <c r="A552" s="35"/>
      <c r="B552" s="36"/>
      <c r="C552" s="227" t="s">
        <v>538</v>
      </c>
      <c r="D552" s="227" t="s">
        <v>422</v>
      </c>
      <c r="E552" s="228" t="s">
        <v>539</v>
      </c>
      <c r="F552" s="229" t="s">
        <v>540</v>
      </c>
      <c r="G552" s="230" t="s">
        <v>444</v>
      </c>
      <c r="H552" s="231">
        <v>7.48</v>
      </c>
      <c r="I552" s="232"/>
      <c r="J552" s="233">
        <f>ROUND(I552*H552,2)</f>
        <v>0</v>
      </c>
      <c r="K552" s="234"/>
      <c r="L552" s="235"/>
      <c r="M552" s="236" t="s">
        <v>1</v>
      </c>
      <c r="N552" s="237" t="s">
        <v>38</v>
      </c>
      <c r="O552" s="72"/>
      <c r="P552" s="190">
        <f>O552*H552</f>
        <v>0</v>
      </c>
      <c r="Q552" s="190">
        <v>2.2000000000000001E-4</v>
      </c>
      <c r="R552" s="190">
        <f>Q552*H552</f>
        <v>1.6456000000000001E-3</v>
      </c>
      <c r="S552" s="190">
        <v>0</v>
      </c>
      <c r="T552" s="191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92" t="s">
        <v>227</v>
      </c>
      <c r="AT552" s="192" t="s">
        <v>422</v>
      </c>
      <c r="AU552" s="192" t="s">
        <v>81</v>
      </c>
      <c r="AY552" s="18" t="s">
        <v>174</v>
      </c>
      <c r="BE552" s="193">
        <f>IF(N552="základní",J552,0)</f>
        <v>0</v>
      </c>
      <c r="BF552" s="193">
        <f>IF(N552="snížená",J552,0)</f>
        <v>0</v>
      </c>
      <c r="BG552" s="193">
        <f>IF(N552="zákl. přenesená",J552,0)</f>
        <v>0</v>
      </c>
      <c r="BH552" s="193">
        <f>IF(N552="sníž. přenesená",J552,0)</f>
        <v>0</v>
      </c>
      <c r="BI552" s="193">
        <f>IF(N552="nulová",J552,0)</f>
        <v>0</v>
      </c>
      <c r="BJ552" s="18" t="s">
        <v>81</v>
      </c>
      <c r="BK552" s="193">
        <f>ROUND(I552*H552,2)</f>
        <v>0</v>
      </c>
      <c r="BL552" s="18" t="s">
        <v>179</v>
      </c>
      <c r="BM552" s="192" t="s">
        <v>541</v>
      </c>
    </row>
    <row r="553" spans="1:65" s="13" customFormat="1" ht="12">
      <c r="B553" s="205"/>
      <c r="C553" s="206"/>
      <c r="D553" s="196" t="s">
        <v>181</v>
      </c>
      <c r="E553" s="207" t="s">
        <v>1</v>
      </c>
      <c r="F553" s="208" t="s">
        <v>542</v>
      </c>
      <c r="G553" s="206"/>
      <c r="H553" s="209">
        <v>7.48</v>
      </c>
      <c r="I553" s="210"/>
      <c r="J553" s="206"/>
      <c r="K553" s="206"/>
      <c r="L553" s="211"/>
      <c r="M553" s="212"/>
      <c r="N553" s="213"/>
      <c r="O553" s="213"/>
      <c r="P553" s="213"/>
      <c r="Q553" s="213"/>
      <c r="R553" s="213"/>
      <c r="S553" s="213"/>
      <c r="T553" s="214"/>
      <c r="AT553" s="215" t="s">
        <v>181</v>
      </c>
      <c r="AU553" s="215" t="s">
        <v>81</v>
      </c>
      <c r="AV553" s="13" t="s">
        <v>83</v>
      </c>
      <c r="AW553" s="13" t="s">
        <v>30</v>
      </c>
      <c r="AX553" s="13" t="s">
        <v>73</v>
      </c>
      <c r="AY553" s="215" t="s">
        <v>174</v>
      </c>
    </row>
    <row r="554" spans="1:65" s="14" customFormat="1" ht="12">
      <c r="B554" s="216"/>
      <c r="C554" s="217"/>
      <c r="D554" s="196" t="s">
        <v>181</v>
      </c>
      <c r="E554" s="218" t="s">
        <v>1</v>
      </c>
      <c r="F554" s="219" t="s">
        <v>183</v>
      </c>
      <c r="G554" s="217"/>
      <c r="H554" s="220">
        <v>7.48</v>
      </c>
      <c r="I554" s="221"/>
      <c r="J554" s="217"/>
      <c r="K554" s="217"/>
      <c r="L554" s="222"/>
      <c r="M554" s="223"/>
      <c r="N554" s="224"/>
      <c r="O554" s="224"/>
      <c r="P554" s="224"/>
      <c r="Q554" s="224"/>
      <c r="R554" s="224"/>
      <c r="S554" s="224"/>
      <c r="T554" s="225"/>
      <c r="AT554" s="226" t="s">
        <v>181</v>
      </c>
      <c r="AU554" s="226" t="s">
        <v>81</v>
      </c>
      <c r="AV554" s="14" t="s">
        <v>179</v>
      </c>
      <c r="AW554" s="14" t="s">
        <v>30</v>
      </c>
      <c r="AX554" s="14" t="s">
        <v>81</v>
      </c>
      <c r="AY554" s="226" t="s">
        <v>174</v>
      </c>
    </row>
    <row r="555" spans="1:65" s="2" customFormat="1" ht="16.5" customHeight="1">
      <c r="A555" s="35"/>
      <c r="B555" s="36"/>
      <c r="C555" s="227" t="s">
        <v>543</v>
      </c>
      <c r="D555" s="227" t="s">
        <v>422</v>
      </c>
      <c r="E555" s="228" t="s">
        <v>544</v>
      </c>
      <c r="F555" s="229" t="s">
        <v>545</v>
      </c>
      <c r="G555" s="230" t="s">
        <v>444</v>
      </c>
      <c r="H555" s="231">
        <v>7.48</v>
      </c>
      <c r="I555" s="232"/>
      <c r="J555" s="233">
        <f>ROUND(I555*H555,2)</f>
        <v>0</v>
      </c>
      <c r="K555" s="234"/>
      <c r="L555" s="235"/>
      <c r="M555" s="236" t="s">
        <v>1</v>
      </c>
      <c r="N555" s="237" t="s">
        <v>38</v>
      </c>
      <c r="O555" s="72"/>
      <c r="P555" s="190">
        <f>O555*H555</f>
        <v>0</v>
      </c>
      <c r="Q555" s="190">
        <v>2.2000000000000001E-4</v>
      </c>
      <c r="R555" s="190">
        <f>Q555*H555</f>
        <v>1.6456000000000001E-3</v>
      </c>
      <c r="S555" s="190">
        <v>0</v>
      </c>
      <c r="T555" s="191">
        <f>S555*H555</f>
        <v>0</v>
      </c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R555" s="192" t="s">
        <v>227</v>
      </c>
      <c r="AT555" s="192" t="s">
        <v>422</v>
      </c>
      <c r="AU555" s="192" t="s">
        <v>81</v>
      </c>
      <c r="AY555" s="18" t="s">
        <v>174</v>
      </c>
      <c r="BE555" s="193">
        <f>IF(N555="základní",J555,0)</f>
        <v>0</v>
      </c>
      <c r="BF555" s="193">
        <f>IF(N555="snížená",J555,0)</f>
        <v>0</v>
      </c>
      <c r="BG555" s="193">
        <f>IF(N555="zákl. přenesená",J555,0)</f>
        <v>0</v>
      </c>
      <c r="BH555" s="193">
        <f>IF(N555="sníž. přenesená",J555,0)</f>
        <v>0</v>
      </c>
      <c r="BI555" s="193">
        <f>IF(N555="nulová",J555,0)</f>
        <v>0</v>
      </c>
      <c r="BJ555" s="18" t="s">
        <v>81</v>
      </c>
      <c r="BK555" s="193">
        <f>ROUND(I555*H555,2)</f>
        <v>0</v>
      </c>
      <c r="BL555" s="18" t="s">
        <v>179</v>
      </c>
      <c r="BM555" s="192" t="s">
        <v>546</v>
      </c>
    </row>
    <row r="556" spans="1:65" s="13" customFormat="1" ht="12">
      <c r="B556" s="205"/>
      <c r="C556" s="206"/>
      <c r="D556" s="196" t="s">
        <v>181</v>
      </c>
      <c r="E556" s="207" t="s">
        <v>1</v>
      </c>
      <c r="F556" s="208" t="s">
        <v>542</v>
      </c>
      <c r="G556" s="206"/>
      <c r="H556" s="209">
        <v>7.48</v>
      </c>
      <c r="I556" s="210"/>
      <c r="J556" s="206"/>
      <c r="K556" s="206"/>
      <c r="L556" s="211"/>
      <c r="M556" s="212"/>
      <c r="N556" s="213"/>
      <c r="O556" s="213"/>
      <c r="P556" s="213"/>
      <c r="Q556" s="213"/>
      <c r="R556" s="213"/>
      <c r="S556" s="213"/>
      <c r="T556" s="214"/>
      <c r="AT556" s="215" t="s">
        <v>181</v>
      </c>
      <c r="AU556" s="215" t="s">
        <v>81</v>
      </c>
      <c r="AV556" s="13" t="s">
        <v>83</v>
      </c>
      <c r="AW556" s="13" t="s">
        <v>30</v>
      </c>
      <c r="AX556" s="13" t="s">
        <v>73</v>
      </c>
      <c r="AY556" s="215" t="s">
        <v>174</v>
      </c>
    </row>
    <row r="557" spans="1:65" s="14" customFormat="1" ht="12">
      <c r="B557" s="216"/>
      <c r="C557" s="217"/>
      <c r="D557" s="196" t="s">
        <v>181</v>
      </c>
      <c r="E557" s="218" t="s">
        <v>1</v>
      </c>
      <c r="F557" s="219" t="s">
        <v>183</v>
      </c>
      <c r="G557" s="217"/>
      <c r="H557" s="220">
        <v>7.48</v>
      </c>
      <c r="I557" s="221"/>
      <c r="J557" s="217"/>
      <c r="K557" s="217"/>
      <c r="L557" s="222"/>
      <c r="M557" s="223"/>
      <c r="N557" s="224"/>
      <c r="O557" s="224"/>
      <c r="P557" s="224"/>
      <c r="Q557" s="224"/>
      <c r="R557" s="224"/>
      <c r="S557" s="224"/>
      <c r="T557" s="225"/>
      <c r="AT557" s="226" t="s">
        <v>181</v>
      </c>
      <c r="AU557" s="226" t="s">
        <v>81</v>
      </c>
      <c r="AV557" s="14" t="s">
        <v>179</v>
      </c>
      <c r="AW557" s="14" t="s">
        <v>30</v>
      </c>
      <c r="AX557" s="14" t="s">
        <v>81</v>
      </c>
      <c r="AY557" s="226" t="s">
        <v>174</v>
      </c>
    </row>
    <row r="558" spans="1:65" s="2" customFormat="1" ht="16.5" customHeight="1">
      <c r="A558" s="35"/>
      <c r="B558" s="36"/>
      <c r="C558" s="227" t="s">
        <v>547</v>
      </c>
      <c r="D558" s="227" t="s">
        <v>422</v>
      </c>
      <c r="E558" s="228" t="s">
        <v>548</v>
      </c>
      <c r="F558" s="229" t="s">
        <v>549</v>
      </c>
      <c r="G558" s="230" t="s">
        <v>444</v>
      </c>
      <c r="H558" s="231">
        <v>309.447</v>
      </c>
      <c r="I558" s="232"/>
      <c r="J558" s="233">
        <f>ROUND(I558*H558,2)</f>
        <v>0</v>
      </c>
      <c r="K558" s="234"/>
      <c r="L558" s="235"/>
      <c r="M558" s="236" t="s">
        <v>1</v>
      </c>
      <c r="N558" s="237" t="s">
        <v>38</v>
      </c>
      <c r="O558" s="72"/>
      <c r="P558" s="190">
        <f>O558*H558</f>
        <v>0</v>
      </c>
      <c r="Q558" s="190">
        <v>3.0000000000000001E-5</v>
      </c>
      <c r="R558" s="190">
        <f>Q558*H558</f>
        <v>9.2834100000000006E-3</v>
      </c>
      <c r="S558" s="190">
        <v>0</v>
      </c>
      <c r="T558" s="191">
        <f>S558*H558</f>
        <v>0</v>
      </c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R558" s="192" t="s">
        <v>227</v>
      </c>
      <c r="AT558" s="192" t="s">
        <v>422</v>
      </c>
      <c r="AU558" s="192" t="s">
        <v>81</v>
      </c>
      <c r="AY558" s="18" t="s">
        <v>174</v>
      </c>
      <c r="BE558" s="193">
        <f>IF(N558="základní",J558,0)</f>
        <v>0</v>
      </c>
      <c r="BF558" s="193">
        <f>IF(N558="snížená",J558,0)</f>
        <v>0</v>
      </c>
      <c r="BG558" s="193">
        <f>IF(N558="zákl. přenesená",J558,0)</f>
        <v>0</v>
      </c>
      <c r="BH558" s="193">
        <f>IF(N558="sníž. přenesená",J558,0)</f>
        <v>0</v>
      </c>
      <c r="BI558" s="193">
        <f>IF(N558="nulová",J558,0)</f>
        <v>0</v>
      </c>
      <c r="BJ558" s="18" t="s">
        <v>81</v>
      </c>
      <c r="BK558" s="193">
        <f>ROUND(I558*H558,2)</f>
        <v>0</v>
      </c>
      <c r="BL558" s="18" t="s">
        <v>179</v>
      </c>
      <c r="BM558" s="192" t="s">
        <v>550</v>
      </c>
    </row>
    <row r="559" spans="1:65" s="12" customFormat="1" ht="12">
      <c r="B559" s="194"/>
      <c r="C559" s="195"/>
      <c r="D559" s="196" t="s">
        <v>181</v>
      </c>
      <c r="E559" s="197" t="s">
        <v>1</v>
      </c>
      <c r="F559" s="198" t="s">
        <v>497</v>
      </c>
      <c r="G559" s="195"/>
      <c r="H559" s="197" t="s">
        <v>1</v>
      </c>
      <c r="I559" s="199"/>
      <c r="J559" s="195"/>
      <c r="K559" s="195"/>
      <c r="L559" s="200"/>
      <c r="M559" s="201"/>
      <c r="N559" s="202"/>
      <c r="O559" s="202"/>
      <c r="P559" s="202"/>
      <c r="Q559" s="202"/>
      <c r="R559" s="202"/>
      <c r="S559" s="202"/>
      <c r="T559" s="203"/>
      <c r="AT559" s="204" t="s">
        <v>181</v>
      </c>
      <c r="AU559" s="204" t="s">
        <v>81</v>
      </c>
      <c r="AV559" s="12" t="s">
        <v>81</v>
      </c>
      <c r="AW559" s="12" t="s">
        <v>30</v>
      </c>
      <c r="AX559" s="12" t="s">
        <v>73</v>
      </c>
      <c r="AY559" s="204" t="s">
        <v>174</v>
      </c>
    </row>
    <row r="560" spans="1:65" s="13" customFormat="1" ht="12">
      <c r="B560" s="205"/>
      <c r="C560" s="206"/>
      <c r="D560" s="196" t="s">
        <v>181</v>
      </c>
      <c r="E560" s="207" t="s">
        <v>1</v>
      </c>
      <c r="F560" s="208" t="s">
        <v>498</v>
      </c>
      <c r="G560" s="206"/>
      <c r="H560" s="209">
        <v>15.08</v>
      </c>
      <c r="I560" s="210"/>
      <c r="J560" s="206"/>
      <c r="K560" s="206"/>
      <c r="L560" s="211"/>
      <c r="M560" s="212"/>
      <c r="N560" s="213"/>
      <c r="O560" s="213"/>
      <c r="P560" s="213"/>
      <c r="Q560" s="213"/>
      <c r="R560" s="213"/>
      <c r="S560" s="213"/>
      <c r="T560" s="214"/>
      <c r="AT560" s="215" t="s">
        <v>181</v>
      </c>
      <c r="AU560" s="215" t="s">
        <v>81</v>
      </c>
      <c r="AV560" s="13" t="s">
        <v>83</v>
      </c>
      <c r="AW560" s="13" t="s">
        <v>30</v>
      </c>
      <c r="AX560" s="13" t="s">
        <v>73</v>
      </c>
      <c r="AY560" s="215" t="s">
        <v>174</v>
      </c>
    </row>
    <row r="561" spans="2:51" s="13" customFormat="1" ht="12">
      <c r="B561" s="205"/>
      <c r="C561" s="206"/>
      <c r="D561" s="196" t="s">
        <v>181</v>
      </c>
      <c r="E561" s="207" t="s">
        <v>1</v>
      </c>
      <c r="F561" s="208" t="s">
        <v>499</v>
      </c>
      <c r="G561" s="206"/>
      <c r="H561" s="209">
        <v>10.48</v>
      </c>
      <c r="I561" s="210"/>
      <c r="J561" s="206"/>
      <c r="K561" s="206"/>
      <c r="L561" s="211"/>
      <c r="M561" s="212"/>
      <c r="N561" s="213"/>
      <c r="O561" s="213"/>
      <c r="P561" s="213"/>
      <c r="Q561" s="213"/>
      <c r="R561" s="213"/>
      <c r="S561" s="213"/>
      <c r="T561" s="214"/>
      <c r="AT561" s="215" t="s">
        <v>181</v>
      </c>
      <c r="AU561" s="215" t="s">
        <v>81</v>
      </c>
      <c r="AV561" s="13" t="s">
        <v>83</v>
      </c>
      <c r="AW561" s="13" t="s">
        <v>30</v>
      </c>
      <c r="AX561" s="13" t="s">
        <v>73</v>
      </c>
      <c r="AY561" s="215" t="s">
        <v>174</v>
      </c>
    </row>
    <row r="562" spans="2:51" s="13" customFormat="1" ht="12">
      <c r="B562" s="205"/>
      <c r="C562" s="206"/>
      <c r="D562" s="196" t="s">
        <v>181</v>
      </c>
      <c r="E562" s="207" t="s">
        <v>1</v>
      </c>
      <c r="F562" s="208" t="s">
        <v>500</v>
      </c>
      <c r="G562" s="206"/>
      <c r="H562" s="209">
        <v>10.8</v>
      </c>
      <c r="I562" s="210"/>
      <c r="J562" s="206"/>
      <c r="K562" s="206"/>
      <c r="L562" s="211"/>
      <c r="M562" s="212"/>
      <c r="N562" s="213"/>
      <c r="O562" s="213"/>
      <c r="P562" s="213"/>
      <c r="Q562" s="213"/>
      <c r="R562" s="213"/>
      <c r="S562" s="213"/>
      <c r="T562" s="214"/>
      <c r="AT562" s="215" t="s">
        <v>181</v>
      </c>
      <c r="AU562" s="215" t="s">
        <v>81</v>
      </c>
      <c r="AV562" s="13" t="s">
        <v>83</v>
      </c>
      <c r="AW562" s="13" t="s">
        <v>30</v>
      </c>
      <c r="AX562" s="13" t="s">
        <v>73</v>
      </c>
      <c r="AY562" s="215" t="s">
        <v>174</v>
      </c>
    </row>
    <row r="563" spans="2:51" s="13" customFormat="1" ht="12">
      <c r="B563" s="205"/>
      <c r="C563" s="206"/>
      <c r="D563" s="196" t="s">
        <v>181</v>
      </c>
      <c r="E563" s="207" t="s">
        <v>1</v>
      </c>
      <c r="F563" s="208" t="s">
        <v>481</v>
      </c>
      <c r="G563" s="206"/>
      <c r="H563" s="209">
        <v>4.84</v>
      </c>
      <c r="I563" s="210"/>
      <c r="J563" s="206"/>
      <c r="K563" s="206"/>
      <c r="L563" s="211"/>
      <c r="M563" s="212"/>
      <c r="N563" s="213"/>
      <c r="O563" s="213"/>
      <c r="P563" s="213"/>
      <c r="Q563" s="213"/>
      <c r="R563" s="213"/>
      <c r="S563" s="213"/>
      <c r="T563" s="214"/>
      <c r="AT563" s="215" t="s">
        <v>181</v>
      </c>
      <c r="AU563" s="215" t="s">
        <v>81</v>
      </c>
      <c r="AV563" s="13" t="s">
        <v>83</v>
      </c>
      <c r="AW563" s="13" t="s">
        <v>30</v>
      </c>
      <c r="AX563" s="13" t="s">
        <v>73</v>
      </c>
      <c r="AY563" s="215" t="s">
        <v>174</v>
      </c>
    </row>
    <row r="564" spans="2:51" s="13" customFormat="1" ht="12">
      <c r="B564" s="205"/>
      <c r="C564" s="206"/>
      <c r="D564" s="196" t="s">
        <v>181</v>
      </c>
      <c r="E564" s="207" t="s">
        <v>1</v>
      </c>
      <c r="F564" s="208" t="s">
        <v>501</v>
      </c>
      <c r="G564" s="206"/>
      <c r="H564" s="209">
        <v>14.16</v>
      </c>
      <c r="I564" s="210"/>
      <c r="J564" s="206"/>
      <c r="K564" s="206"/>
      <c r="L564" s="211"/>
      <c r="M564" s="212"/>
      <c r="N564" s="213"/>
      <c r="O564" s="213"/>
      <c r="P564" s="213"/>
      <c r="Q564" s="213"/>
      <c r="R564" s="213"/>
      <c r="S564" s="213"/>
      <c r="T564" s="214"/>
      <c r="AT564" s="215" t="s">
        <v>181</v>
      </c>
      <c r="AU564" s="215" t="s">
        <v>81</v>
      </c>
      <c r="AV564" s="13" t="s">
        <v>83</v>
      </c>
      <c r="AW564" s="13" t="s">
        <v>30</v>
      </c>
      <c r="AX564" s="13" t="s">
        <v>73</v>
      </c>
      <c r="AY564" s="215" t="s">
        <v>174</v>
      </c>
    </row>
    <row r="565" spans="2:51" s="13" customFormat="1" ht="12">
      <c r="B565" s="205"/>
      <c r="C565" s="206"/>
      <c r="D565" s="196" t="s">
        <v>181</v>
      </c>
      <c r="E565" s="207" t="s">
        <v>1</v>
      </c>
      <c r="F565" s="208" t="s">
        <v>502</v>
      </c>
      <c r="G565" s="206"/>
      <c r="H565" s="209">
        <v>14</v>
      </c>
      <c r="I565" s="210"/>
      <c r="J565" s="206"/>
      <c r="K565" s="206"/>
      <c r="L565" s="211"/>
      <c r="M565" s="212"/>
      <c r="N565" s="213"/>
      <c r="O565" s="213"/>
      <c r="P565" s="213"/>
      <c r="Q565" s="213"/>
      <c r="R565" s="213"/>
      <c r="S565" s="213"/>
      <c r="T565" s="214"/>
      <c r="AT565" s="215" t="s">
        <v>181</v>
      </c>
      <c r="AU565" s="215" t="s">
        <v>81</v>
      </c>
      <c r="AV565" s="13" t="s">
        <v>83</v>
      </c>
      <c r="AW565" s="13" t="s">
        <v>30</v>
      </c>
      <c r="AX565" s="13" t="s">
        <v>73</v>
      </c>
      <c r="AY565" s="215" t="s">
        <v>174</v>
      </c>
    </row>
    <row r="566" spans="2:51" s="13" customFormat="1" ht="12">
      <c r="B566" s="205"/>
      <c r="C566" s="206"/>
      <c r="D566" s="196" t="s">
        <v>181</v>
      </c>
      <c r="E566" s="207" t="s">
        <v>1</v>
      </c>
      <c r="F566" s="208" t="s">
        <v>484</v>
      </c>
      <c r="G566" s="206"/>
      <c r="H566" s="209">
        <v>4.4649999999999999</v>
      </c>
      <c r="I566" s="210"/>
      <c r="J566" s="206"/>
      <c r="K566" s="206"/>
      <c r="L566" s="211"/>
      <c r="M566" s="212"/>
      <c r="N566" s="213"/>
      <c r="O566" s="213"/>
      <c r="P566" s="213"/>
      <c r="Q566" s="213"/>
      <c r="R566" s="213"/>
      <c r="S566" s="213"/>
      <c r="T566" s="214"/>
      <c r="AT566" s="215" t="s">
        <v>181</v>
      </c>
      <c r="AU566" s="215" t="s">
        <v>81</v>
      </c>
      <c r="AV566" s="13" t="s">
        <v>83</v>
      </c>
      <c r="AW566" s="13" t="s">
        <v>30</v>
      </c>
      <c r="AX566" s="13" t="s">
        <v>73</v>
      </c>
      <c r="AY566" s="215" t="s">
        <v>174</v>
      </c>
    </row>
    <row r="567" spans="2:51" s="13" customFormat="1" ht="12">
      <c r="B567" s="205"/>
      <c r="C567" s="206"/>
      <c r="D567" s="196" t="s">
        <v>181</v>
      </c>
      <c r="E567" s="207" t="s">
        <v>1</v>
      </c>
      <c r="F567" s="208" t="s">
        <v>504</v>
      </c>
      <c r="G567" s="206"/>
      <c r="H567" s="209">
        <v>10.64</v>
      </c>
      <c r="I567" s="210"/>
      <c r="J567" s="206"/>
      <c r="K567" s="206"/>
      <c r="L567" s="211"/>
      <c r="M567" s="212"/>
      <c r="N567" s="213"/>
      <c r="O567" s="213"/>
      <c r="P567" s="213"/>
      <c r="Q567" s="213"/>
      <c r="R567" s="213"/>
      <c r="S567" s="213"/>
      <c r="T567" s="214"/>
      <c r="AT567" s="215" t="s">
        <v>181</v>
      </c>
      <c r="AU567" s="215" t="s">
        <v>81</v>
      </c>
      <c r="AV567" s="13" t="s">
        <v>83</v>
      </c>
      <c r="AW567" s="13" t="s">
        <v>30</v>
      </c>
      <c r="AX567" s="13" t="s">
        <v>73</v>
      </c>
      <c r="AY567" s="215" t="s">
        <v>174</v>
      </c>
    </row>
    <row r="568" spans="2:51" s="13" customFormat="1" ht="12">
      <c r="B568" s="205"/>
      <c r="C568" s="206"/>
      <c r="D568" s="196" t="s">
        <v>181</v>
      </c>
      <c r="E568" s="207" t="s">
        <v>1</v>
      </c>
      <c r="F568" s="208" t="s">
        <v>505</v>
      </c>
      <c r="G568" s="206"/>
      <c r="H568" s="209">
        <v>5.29</v>
      </c>
      <c r="I568" s="210"/>
      <c r="J568" s="206"/>
      <c r="K568" s="206"/>
      <c r="L568" s="211"/>
      <c r="M568" s="212"/>
      <c r="N568" s="213"/>
      <c r="O568" s="213"/>
      <c r="P568" s="213"/>
      <c r="Q568" s="213"/>
      <c r="R568" s="213"/>
      <c r="S568" s="213"/>
      <c r="T568" s="214"/>
      <c r="AT568" s="215" t="s">
        <v>181</v>
      </c>
      <c r="AU568" s="215" t="s">
        <v>81</v>
      </c>
      <c r="AV568" s="13" t="s">
        <v>83</v>
      </c>
      <c r="AW568" s="13" t="s">
        <v>30</v>
      </c>
      <c r="AX568" s="13" t="s">
        <v>73</v>
      </c>
      <c r="AY568" s="215" t="s">
        <v>174</v>
      </c>
    </row>
    <row r="569" spans="2:51" s="13" customFormat="1" ht="12">
      <c r="B569" s="205"/>
      <c r="C569" s="206"/>
      <c r="D569" s="196" t="s">
        <v>181</v>
      </c>
      <c r="E569" s="207" t="s">
        <v>1</v>
      </c>
      <c r="F569" s="208" t="s">
        <v>506</v>
      </c>
      <c r="G569" s="206"/>
      <c r="H569" s="209">
        <v>10.68</v>
      </c>
      <c r="I569" s="210"/>
      <c r="J569" s="206"/>
      <c r="K569" s="206"/>
      <c r="L569" s="211"/>
      <c r="M569" s="212"/>
      <c r="N569" s="213"/>
      <c r="O569" s="213"/>
      <c r="P569" s="213"/>
      <c r="Q569" s="213"/>
      <c r="R569" s="213"/>
      <c r="S569" s="213"/>
      <c r="T569" s="214"/>
      <c r="AT569" s="215" t="s">
        <v>181</v>
      </c>
      <c r="AU569" s="215" t="s">
        <v>81</v>
      </c>
      <c r="AV569" s="13" t="s">
        <v>83</v>
      </c>
      <c r="AW569" s="13" t="s">
        <v>30</v>
      </c>
      <c r="AX569" s="13" t="s">
        <v>73</v>
      </c>
      <c r="AY569" s="215" t="s">
        <v>174</v>
      </c>
    </row>
    <row r="570" spans="2:51" s="13" customFormat="1" ht="12">
      <c r="B570" s="205"/>
      <c r="C570" s="206"/>
      <c r="D570" s="196" t="s">
        <v>181</v>
      </c>
      <c r="E570" s="207" t="s">
        <v>1</v>
      </c>
      <c r="F570" s="208" t="s">
        <v>507</v>
      </c>
      <c r="G570" s="206"/>
      <c r="H570" s="209">
        <v>11.68</v>
      </c>
      <c r="I570" s="210"/>
      <c r="J570" s="206"/>
      <c r="K570" s="206"/>
      <c r="L570" s="211"/>
      <c r="M570" s="212"/>
      <c r="N570" s="213"/>
      <c r="O570" s="213"/>
      <c r="P570" s="213"/>
      <c r="Q570" s="213"/>
      <c r="R570" s="213"/>
      <c r="S570" s="213"/>
      <c r="T570" s="214"/>
      <c r="AT570" s="215" t="s">
        <v>181</v>
      </c>
      <c r="AU570" s="215" t="s">
        <v>81</v>
      </c>
      <c r="AV570" s="13" t="s">
        <v>83</v>
      </c>
      <c r="AW570" s="13" t="s">
        <v>30</v>
      </c>
      <c r="AX570" s="13" t="s">
        <v>73</v>
      </c>
      <c r="AY570" s="215" t="s">
        <v>174</v>
      </c>
    </row>
    <row r="571" spans="2:51" s="13" customFormat="1" ht="12">
      <c r="B571" s="205"/>
      <c r="C571" s="206"/>
      <c r="D571" s="196" t="s">
        <v>181</v>
      </c>
      <c r="E571" s="207" t="s">
        <v>1</v>
      </c>
      <c r="F571" s="208" t="s">
        <v>508</v>
      </c>
      <c r="G571" s="206"/>
      <c r="H571" s="209">
        <v>10.32</v>
      </c>
      <c r="I571" s="210"/>
      <c r="J571" s="206"/>
      <c r="K571" s="206"/>
      <c r="L571" s="211"/>
      <c r="M571" s="212"/>
      <c r="N571" s="213"/>
      <c r="O571" s="213"/>
      <c r="P571" s="213"/>
      <c r="Q571" s="213"/>
      <c r="R571" s="213"/>
      <c r="S571" s="213"/>
      <c r="T571" s="214"/>
      <c r="AT571" s="215" t="s">
        <v>181</v>
      </c>
      <c r="AU571" s="215" t="s">
        <v>81</v>
      </c>
      <c r="AV571" s="13" t="s">
        <v>83</v>
      </c>
      <c r="AW571" s="13" t="s">
        <v>30</v>
      </c>
      <c r="AX571" s="13" t="s">
        <v>73</v>
      </c>
      <c r="AY571" s="215" t="s">
        <v>174</v>
      </c>
    </row>
    <row r="572" spans="2:51" s="13" customFormat="1" ht="12">
      <c r="B572" s="205"/>
      <c r="C572" s="206"/>
      <c r="D572" s="196" t="s">
        <v>181</v>
      </c>
      <c r="E572" s="207" t="s">
        <v>1</v>
      </c>
      <c r="F572" s="208" t="s">
        <v>509</v>
      </c>
      <c r="G572" s="206"/>
      <c r="H572" s="209">
        <v>4.78</v>
      </c>
      <c r="I572" s="210"/>
      <c r="J572" s="206"/>
      <c r="K572" s="206"/>
      <c r="L572" s="211"/>
      <c r="M572" s="212"/>
      <c r="N572" s="213"/>
      <c r="O572" s="213"/>
      <c r="P572" s="213"/>
      <c r="Q572" s="213"/>
      <c r="R572" s="213"/>
      <c r="S572" s="213"/>
      <c r="T572" s="214"/>
      <c r="AT572" s="215" t="s">
        <v>181</v>
      </c>
      <c r="AU572" s="215" t="s">
        <v>81</v>
      </c>
      <c r="AV572" s="13" t="s">
        <v>83</v>
      </c>
      <c r="AW572" s="13" t="s">
        <v>30</v>
      </c>
      <c r="AX572" s="13" t="s">
        <v>73</v>
      </c>
      <c r="AY572" s="215" t="s">
        <v>174</v>
      </c>
    </row>
    <row r="573" spans="2:51" s="13" customFormat="1" ht="12">
      <c r="B573" s="205"/>
      <c r="C573" s="206"/>
      <c r="D573" s="196" t="s">
        <v>181</v>
      </c>
      <c r="E573" s="207" t="s">
        <v>1</v>
      </c>
      <c r="F573" s="208" t="s">
        <v>510</v>
      </c>
      <c r="G573" s="206"/>
      <c r="H573" s="209">
        <v>4.8</v>
      </c>
      <c r="I573" s="210"/>
      <c r="J573" s="206"/>
      <c r="K573" s="206"/>
      <c r="L573" s="211"/>
      <c r="M573" s="212"/>
      <c r="N573" s="213"/>
      <c r="O573" s="213"/>
      <c r="P573" s="213"/>
      <c r="Q573" s="213"/>
      <c r="R573" s="213"/>
      <c r="S573" s="213"/>
      <c r="T573" s="214"/>
      <c r="AT573" s="215" t="s">
        <v>181</v>
      </c>
      <c r="AU573" s="215" t="s">
        <v>81</v>
      </c>
      <c r="AV573" s="13" t="s">
        <v>83</v>
      </c>
      <c r="AW573" s="13" t="s">
        <v>30</v>
      </c>
      <c r="AX573" s="13" t="s">
        <v>73</v>
      </c>
      <c r="AY573" s="215" t="s">
        <v>174</v>
      </c>
    </row>
    <row r="574" spans="2:51" s="13" customFormat="1" ht="12">
      <c r="B574" s="205"/>
      <c r="C574" s="206"/>
      <c r="D574" s="196" t="s">
        <v>181</v>
      </c>
      <c r="E574" s="207" t="s">
        <v>1</v>
      </c>
      <c r="F574" s="208" t="s">
        <v>492</v>
      </c>
      <c r="G574" s="206"/>
      <c r="H574" s="209">
        <v>4.74</v>
      </c>
      <c r="I574" s="210"/>
      <c r="J574" s="206"/>
      <c r="K574" s="206"/>
      <c r="L574" s="211"/>
      <c r="M574" s="212"/>
      <c r="N574" s="213"/>
      <c r="O574" s="213"/>
      <c r="P574" s="213"/>
      <c r="Q574" s="213"/>
      <c r="R574" s="213"/>
      <c r="S574" s="213"/>
      <c r="T574" s="214"/>
      <c r="AT574" s="215" t="s">
        <v>181</v>
      </c>
      <c r="AU574" s="215" t="s">
        <v>81</v>
      </c>
      <c r="AV574" s="13" t="s">
        <v>83</v>
      </c>
      <c r="AW574" s="13" t="s">
        <v>30</v>
      </c>
      <c r="AX574" s="13" t="s">
        <v>73</v>
      </c>
      <c r="AY574" s="215" t="s">
        <v>174</v>
      </c>
    </row>
    <row r="575" spans="2:51" s="13" customFormat="1" ht="12">
      <c r="B575" s="205"/>
      <c r="C575" s="206"/>
      <c r="D575" s="196" t="s">
        <v>181</v>
      </c>
      <c r="E575" s="207" t="s">
        <v>1</v>
      </c>
      <c r="F575" s="208" t="s">
        <v>511</v>
      </c>
      <c r="G575" s="206"/>
      <c r="H575" s="209">
        <v>57.6</v>
      </c>
      <c r="I575" s="210"/>
      <c r="J575" s="206"/>
      <c r="K575" s="206"/>
      <c r="L575" s="211"/>
      <c r="M575" s="212"/>
      <c r="N575" s="213"/>
      <c r="O575" s="213"/>
      <c r="P575" s="213"/>
      <c r="Q575" s="213"/>
      <c r="R575" s="213"/>
      <c r="S575" s="213"/>
      <c r="T575" s="214"/>
      <c r="AT575" s="215" t="s">
        <v>181</v>
      </c>
      <c r="AU575" s="215" t="s">
        <v>81</v>
      </c>
      <c r="AV575" s="13" t="s">
        <v>83</v>
      </c>
      <c r="AW575" s="13" t="s">
        <v>30</v>
      </c>
      <c r="AX575" s="13" t="s">
        <v>73</v>
      </c>
      <c r="AY575" s="215" t="s">
        <v>174</v>
      </c>
    </row>
    <row r="576" spans="2:51" s="13" customFormat="1" ht="12">
      <c r="B576" s="205"/>
      <c r="C576" s="206"/>
      <c r="D576" s="196" t="s">
        <v>181</v>
      </c>
      <c r="E576" s="207" t="s">
        <v>1</v>
      </c>
      <c r="F576" s="208" t="s">
        <v>504</v>
      </c>
      <c r="G576" s="206"/>
      <c r="H576" s="209">
        <v>10.64</v>
      </c>
      <c r="I576" s="210"/>
      <c r="J576" s="206"/>
      <c r="K576" s="206"/>
      <c r="L576" s="211"/>
      <c r="M576" s="212"/>
      <c r="N576" s="213"/>
      <c r="O576" s="213"/>
      <c r="P576" s="213"/>
      <c r="Q576" s="213"/>
      <c r="R576" s="213"/>
      <c r="S576" s="213"/>
      <c r="T576" s="214"/>
      <c r="AT576" s="215" t="s">
        <v>181</v>
      </c>
      <c r="AU576" s="215" t="s">
        <v>81</v>
      </c>
      <c r="AV576" s="13" t="s">
        <v>83</v>
      </c>
      <c r="AW576" s="13" t="s">
        <v>30</v>
      </c>
      <c r="AX576" s="13" t="s">
        <v>73</v>
      </c>
      <c r="AY576" s="215" t="s">
        <v>174</v>
      </c>
    </row>
    <row r="577" spans="1:65" s="13" customFormat="1" ht="12">
      <c r="B577" s="205"/>
      <c r="C577" s="206"/>
      <c r="D577" s="196" t="s">
        <v>181</v>
      </c>
      <c r="E577" s="207" t="s">
        <v>1</v>
      </c>
      <c r="F577" s="208" t="s">
        <v>512</v>
      </c>
      <c r="G577" s="206"/>
      <c r="H577" s="209">
        <v>10.98</v>
      </c>
      <c r="I577" s="210"/>
      <c r="J577" s="206"/>
      <c r="K577" s="206"/>
      <c r="L577" s="211"/>
      <c r="M577" s="212"/>
      <c r="N577" s="213"/>
      <c r="O577" s="213"/>
      <c r="P577" s="213"/>
      <c r="Q577" s="213"/>
      <c r="R577" s="213"/>
      <c r="S577" s="213"/>
      <c r="T577" s="214"/>
      <c r="AT577" s="215" t="s">
        <v>181</v>
      </c>
      <c r="AU577" s="215" t="s">
        <v>81</v>
      </c>
      <c r="AV577" s="13" t="s">
        <v>83</v>
      </c>
      <c r="AW577" s="13" t="s">
        <v>30</v>
      </c>
      <c r="AX577" s="13" t="s">
        <v>73</v>
      </c>
      <c r="AY577" s="215" t="s">
        <v>174</v>
      </c>
    </row>
    <row r="578" spans="1:65" s="13" customFormat="1" ht="12">
      <c r="B578" s="205"/>
      <c r="C578" s="206"/>
      <c r="D578" s="196" t="s">
        <v>181</v>
      </c>
      <c r="E578" s="207" t="s">
        <v>1</v>
      </c>
      <c r="F578" s="208" t="s">
        <v>513</v>
      </c>
      <c r="G578" s="206"/>
      <c r="H578" s="209">
        <v>5.34</v>
      </c>
      <c r="I578" s="210"/>
      <c r="J578" s="206"/>
      <c r="K578" s="206"/>
      <c r="L578" s="211"/>
      <c r="M578" s="212"/>
      <c r="N578" s="213"/>
      <c r="O578" s="213"/>
      <c r="P578" s="213"/>
      <c r="Q578" s="213"/>
      <c r="R578" s="213"/>
      <c r="S578" s="213"/>
      <c r="T578" s="214"/>
      <c r="AT578" s="215" t="s">
        <v>181</v>
      </c>
      <c r="AU578" s="215" t="s">
        <v>81</v>
      </c>
      <c r="AV578" s="13" t="s">
        <v>83</v>
      </c>
      <c r="AW578" s="13" t="s">
        <v>30</v>
      </c>
      <c r="AX578" s="13" t="s">
        <v>73</v>
      </c>
      <c r="AY578" s="215" t="s">
        <v>174</v>
      </c>
    </row>
    <row r="579" spans="1:65" s="12" customFormat="1" ht="12">
      <c r="B579" s="194"/>
      <c r="C579" s="195"/>
      <c r="D579" s="196" t="s">
        <v>181</v>
      </c>
      <c r="E579" s="197" t="s">
        <v>1</v>
      </c>
      <c r="F579" s="198" t="s">
        <v>551</v>
      </c>
      <c r="G579" s="195"/>
      <c r="H579" s="197" t="s">
        <v>1</v>
      </c>
      <c r="I579" s="199"/>
      <c r="J579" s="195"/>
      <c r="K579" s="195"/>
      <c r="L579" s="200"/>
      <c r="M579" s="201"/>
      <c r="N579" s="202"/>
      <c r="O579" s="202"/>
      <c r="P579" s="202"/>
      <c r="Q579" s="202"/>
      <c r="R579" s="202"/>
      <c r="S579" s="202"/>
      <c r="T579" s="203"/>
      <c r="AT579" s="204" t="s">
        <v>181</v>
      </c>
      <c r="AU579" s="204" t="s">
        <v>81</v>
      </c>
      <c r="AV579" s="12" t="s">
        <v>81</v>
      </c>
      <c r="AW579" s="12" t="s">
        <v>30</v>
      </c>
      <c r="AX579" s="12" t="s">
        <v>73</v>
      </c>
      <c r="AY579" s="204" t="s">
        <v>174</v>
      </c>
    </row>
    <row r="580" spans="1:65" s="13" customFormat="1" ht="12">
      <c r="B580" s="205"/>
      <c r="C580" s="206"/>
      <c r="D580" s="196" t="s">
        <v>181</v>
      </c>
      <c r="E580" s="207" t="s">
        <v>1</v>
      </c>
      <c r="F580" s="208" t="s">
        <v>552</v>
      </c>
      <c r="G580" s="206"/>
      <c r="H580" s="209">
        <v>60</v>
      </c>
      <c r="I580" s="210"/>
      <c r="J580" s="206"/>
      <c r="K580" s="206"/>
      <c r="L580" s="211"/>
      <c r="M580" s="212"/>
      <c r="N580" s="213"/>
      <c r="O580" s="213"/>
      <c r="P580" s="213"/>
      <c r="Q580" s="213"/>
      <c r="R580" s="213"/>
      <c r="S580" s="213"/>
      <c r="T580" s="214"/>
      <c r="AT580" s="215" t="s">
        <v>181</v>
      </c>
      <c r="AU580" s="215" t="s">
        <v>81</v>
      </c>
      <c r="AV580" s="13" t="s">
        <v>83</v>
      </c>
      <c r="AW580" s="13" t="s">
        <v>30</v>
      </c>
      <c r="AX580" s="13" t="s">
        <v>73</v>
      </c>
      <c r="AY580" s="215" t="s">
        <v>174</v>
      </c>
    </row>
    <row r="581" spans="1:65" s="15" customFormat="1" ht="12">
      <c r="B581" s="238"/>
      <c r="C581" s="239"/>
      <c r="D581" s="196" t="s">
        <v>181</v>
      </c>
      <c r="E581" s="240" t="s">
        <v>1</v>
      </c>
      <c r="F581" s="241" t="s">
        <v>553</v>
      </c>
      <c r="G581" s="239"/>
      <c r="H581" s="242">
        <v>281.315</v>
      </c>
      <c r="I581" s="243"/>
      <c r="J581" s="239"/>
      <c r="K581" s="239"/>
      <c r="L581" s="244"/>
      <c r="M581" s="245"/>
      <c r="N581" s="246"/>
      <c r="O581" s="246"/>
      <c r="P581" s="246"/>
      <c r="Q581" s="246"/>
      <c r="R581" s="246"/>
      <c r="S581" s="246"/>
      <c r="T581" s="247"/>
      <c r="AT581" s="248" t="s">
        <v>181</v>
      </c>
      <c r="AU581" s="248" t="s">
        <v>81</v>
      </c>
      <c r="AV581" s="15" t="s">
        <v>204</v>
      </c>
      <c r="AW581" s="15" t="s">
        <v>30</v>
      </c>
      <c r="AX581" s="15" t="s">
        <v>73</v>
      </c>
      <c r="AY581" s="248" t="s">
        <v>174</v>
      </c>
    </row>
    <row r="582" spans="1:65" s="13" customFormat="1" ht="12">
      <c r="B582" s="205"/>
      <c r="C582" s="206"/>
      <c r="D582" s="196" t="s">
        <v>181</v>
      </c>
      <c r="E582" s="207" t="s">
        <v>1</v>
      </c>
      <c r="F582" s="208" t="s">
        <v>554</v>
      </c>
      <c r="G582" s="206"/>
      <c r="H582" s="209">
        <v>28.132000000000001</v>
      </c>
      <c r="I582" s="210"/>
      <c r="J582" s="206"/>
      <c r="K582" s="206"/>
      <c r="L582" s="211"/>
      <c r="M582" s="212"/>
      <c r="N582" s="213"/>
      <c r="O582" s="213"/>
      <c r="P582" s="213"/>
      <c r="Q582" s="213"/>
      <c r="R582" s="213"/>
      <c r="S582" s="213"/>
      <c r="T582" s="214"/>
      <c r="AT582" s="215" t="s">
        <v>181</v>
      </c>
      <c r="AU582" s="215" t="s">
        <v>81</v>
      </c>
      <c r="AV582" s="13" t="s">
        <v>83</v>
      </c>
      <c r="AW582" s="13" t="s">
        <v>30</v>
      </c>
      <c r="AX582" s="13" t="s">
        <v>73</v>
      </c>
      <c r="AY582" s="215" t="s">
        <v>174</v>
      </c>
    </row>
    <row r="583" spans="1:65" s="14" customFormat="1" ht="12">
      <c r="B583" s="216"/>
      <c r="C583" s="217"/>
      <c r="D583" s="196" t="s">
        <v>181</v>
      </c>
      <c r="E583" s="218" t="s">
        <v>1</v>
      </c>
      <c r="F583" s="219" t="s">
        <v>183</v>
      </c>
      <c r="G583" s="217"/>
      <c r="H583" s="220">
        <v>309.447</v>
      </c>
      <c r="I583" s="221"/>
      <c r="J583" s="217"/>
      <c r="K583" s="217"/>
      <c r="L583" s="222"/>
      <c r="M583" s="223"/>
      <c r="N583" s="224"/>
      <c r="O583" s="224"/>
      <c r="P583" s="224"/>
      <c r="Q583" s="224"/>
      <c r="R583" s="224"/>
      <c r="S583" s="224"/>
      <c r="T583" s="225"/>
      <c r="AT583" s="226" t="s">
        <v>181</v>
      </c>
      <c r="AU583" s="226" t="s">
        <v>81</v>
      </c>
      <c r="AV583" s="14" t="s">
        <v>179</v>
      </c>
      <c r="AW583" s="14" t="s">
        <v>30</v>
      </c>
      <c r="AX583" s="14" t="s">
        <v>81</v>
      </c>
      <c r="AY583" s="226" t="s">
        <v>174</v>
      </c>
    </row>
    <row r="584" spans="1:65" s="2" customFormat="1" ht="24.25" customHeight="1">
      <c r="A584" s="35"/>
      <c r="B584" s="36"/>
      <c r="C584" s="180" t="s">
        <v>555</v>
      </c>
      <c r="D584" s="180" t="s">
        <v>175</v>
      </c>
      <c r="E584" s="181" t="s">
        <v>556</v>
      </c>
      <c r="F584" s="182" t="s">
        <v>557</v>
      </c>
      <c r="G584" s="183" t="s">
        <v>230</v>
      </c>
      <c r="H584" s="184">
        <v>488.21800000000002</v>
      </c>
      <c r="I584" s="185"/>
      <c r="J584" s="186">
        <f>ROUND(I584*H584,2)</f>
        <v>0</v>
      </c>
      <c r="K584" s="187"/>
      <c r="L584" s="40"/>
      <c r="M584" s="188" t="s">
        <v>1</v>
      </c>
      <c r="N584" s="189" t="s">
        <v>38</v>
      </c>
      <c r="O584" s="72"/>
      <c r="P584" s="190">
        <f>O584*H584</f>
        <v>0</v>
      </c>
      <c r="Q584" s="190">
        <v>1.6013599999999999</v>
      </c>
      <c r="R584" s="190">
        <f>Q584*H584</f>
        <v>781.81277648000003</v>
      </c>
      <c r="S584" s="190">
        <v>0</v>
      </c>
      <c r="T584" s="191">
        <f>S584*H584</f>
        <v>0</v>
      </c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R584" s="192" t="s">
        <v>179</v>
      </c>
      <c r="AT584" s="192" t="s">
        <v>175</v>
      </c>
      <c r="AU584" s="192" t="s">
        <v>81</v>
      </c>
      <c r="AY584" s="18" t="s">
        <v>174</v>
      </c>
      <c r="BE584" s="193">
        <f>IF(N584="základní",J584,0)</f>
        <v>0</v>
      </c>
      <c r="BF584" s="193">
        <f>IF(N584="snížená",J584,0)</f>
        <v>0</v>
      </c>
      <c r="BG584" s="193">
        <f>IF(N584="zákl. přenesená",J584,0)</f>
        <v>0</v>
      </c>
      <c r="BH584" s="193">
        <f>IF(N584="sníž. přenesená",J584,0)</f>
        <v>0</v>
      </c>
      <c r="BI584" s="193">
        <f>IF(N584="nulová",J584,0)</f>
        <v>0</v>
      </c>
      <c r="BJ584" s="18" t="s">
        <v>81</v>
      </c>
      <c r="BK584" s="193">
        <f>ROUND(I584*H584,2)</f>
        <v>0</v>
      </c>
      <c r="BL584" s="18" t="s">
        <v>179</v>
      </c>
      <c r="BM584" s="192" t="s">
        <v>558</v>
      </c>
    </row>
    <row r="585" spans="1:65" s="13" customFormat="1" ht="12">
      <c r="B585" s="205"/>
      <c r="C585" s="206"/>
      <c r="D585" s="196" t="s">
        <v>181</v>
      </c>
      <c r="E585" s="207" t="s">
        <v>1</v>
      </c>
      <c r="F585" s="208" t="s">
        <v>559</v>
      </c>
      <c r="G585" s="206"/>
      <c r="H585" s="209">
        <v>136.346</v>
      </c>
      <c r="I585" s="210"/>
      <c r="J585" s="206"/>
      <c r="K585" s="206"/>
      <c r="L585" s="211"/>
      <c r="M585" s="212"/>
      <c r="N585" s="213"/>
      <c r="O585" s="213"/>
      <c r="P585" s="213"/>
      <c r="Q585" s="213"/>
      <c r="R585" s="213"/>
      <c r="S585" s="213"/>
      <c r="T585" s="214"/>
      <c r="AT585" s="215" t="s">
        <v>181</v>
      </c>
      <c r="AU585" s="215" t="s">
        <v>81</v>
      </c>
      <c r="AV585" s="13" t="s">
        <v>83</v>
      </c>
      <c r="AW585" s="13" t="s">
        <v>30</v>
      </c>
      <c r="AX585" s="13" t="s">
        <v>73</v>
      </c>
      <c r="AY585" s="215" t="s">
        <v>174</v>
      </c>
    </row>
    <row r="586" spans="1:65" s="13" customFormat="1" ht="12">
      <c r="B586" s="205"/>
      <c r="C586" s="206"/>
      <c r="D586" s="196" t="s">
        <v>181</v>
      </c>
      <c r="E586" s="207" t="s">
        <v>1</v>
      </c>
      <c r="F586" s="208" t="s">
        <v>560</v>
      </c>
      <c r="G586" s="206"/>
      <c r="H586" s="209">
        <v>299.33600000000001</v>
      </c>
      <c r="I586" s="210"/>
      <c r="J586" s="206"/>
      <c r="K586" s="206"/>
      <c r="L586" s="211"/>
      <c r="M586" s="212"/>
      <c r="N586" s="213"/>
      <c r="O586" s="213"/>
      <c r="P586" s="213"/>
      <c r="Q586" s="213"/>
      <c r="R586" s="213"/>
      <c r="S586" s="213"/>
      <c r="T586" s="214"/>
      <c r="AT586" s="215" t="s">
        <v>181</v>
      </c>
      <c r="AU586" s="215" t="s">
        <v>81</v>
      </c>
      <c r="AV586" s="13" t="s">
        <v>83</v>
      </c>
      <c r="AW586" s="13" t="s">
        <v>30</v>
      </c>
      <c r="AX586" s="13" t="s">
        <v>73</v>
      </c>
      <c r="AY586" s="215" t="s">
        <v>174</v>
      </c>
    </row>
    <row r="587" spans="1:65" s="13" customFormat="1" ht="12">
      <c r="B587" s="205"/>
      <c r="C587" s="206"/>
      <c r="D587" s="196" t="s">
        <v>181</v>
      </c>
      <c r="E587" s="207" t="s">
        <v>1</v>
      </c>
      <c r="F587" s="208" t="s">
        <v>561</v>
      </c>
      <c r="G587" s="206"/>
      <c r="H587" s="209">
        <v>23.334</v>
      </c>
      <c r="I587" s="210"/>
      <c r="J587" s="206"/>
      <c r="K587" s="206"/>
      <c r="L587" s="211"/>
      <c r="M587" s="212"/>
      <c r="N587" s="213"/>
      <c r="O587" s="213"/>
      <c r="P587" s="213"/>
      <c r="Q587" s="213"/>
      <c r="R587" s="213"/>
      <c r="S587" s="213"/>
      <c r="T587" s="214"/>
      <c r="AT587" s="215" t="s">
        <v>181</v>
      </c>
      <c r="AU587" s="215" t="s">
        <v>81</v>
      </c>
      <c r="AV587" s="13" t="s">
        <v>83</v>
      </c>
      <c r="AW587" s="13" t="s">
        <v>30</v>
      </c>
      <c r="AX587" s="13" t="s">
        <v>73</v>
      </c>
      <c r="AY587" s="215" t="s">
        <v>174</v>
      </c>
    </row>
    <row r="588" spans="1:65" s="13" customFormat="1" ht="12">
      <c r="B588" s="205"/>
      <c r="C588" s="206"/>
      <c r="D588" s="196" t="s">
        <v>181</v>
      </c>
      <c r="E588" s="207" t="s">
        <v>1</v>
      </c>
      <c r="F588" s="208" t="s">
        <v>562</v>
      </c>
      <c r="G588" s="206"/>
      <c r="H588" s="209">
        <v>29.202000000000002</v>
      </c>
      <c r="I588" s="210"/>
      <c r="J588" s="206"/>
      <c r="K588" s="206"/>
      <c r="L588" s="211"/>
      <c r="M588" s="212"/>
      <c r="N588" s="213"/>
      <c r="O588" s="213"/>
      <c r="P588" s="213"/>
      <c r="Q588" s="213"/>
      <c r="R588" s="213"/>
      <c r="S588" s="213"/>
      <c r="T588" s="214"/>
      <c r="AT588" s="215" t="s">
        <v>181</v>
      </c>
      <c r="AU588" s="215" t="s">
        <v>81</v>
      </c>
      <c r="AV588" s="13" t="s">
        <v>83</v>
      </c>
      <c r="AW588" s="13" t="s">
        <v>30</v>
      </c>
      <c r="AX588" s="13" t="s">
        <v>73</v>
      </c>
      <c r="AY588" s="215" t="s">
        <v>174</v>
      </c>
    </row>
    <row r="589" spans="1:65" s="14" customFormat="1" ht="12">
      <c r="B589" s="216"/>
      <c r="C589" s="217"/>
      <c r="D589" s="196" t="s">
        <v>181</v>
      </c>
      <c r="E589" s="218" t="s">
        <v>1</v>
      </c>
      <c r="F589" s="219" t="s">
        <v>183</v>
      </c>
      <c r="G589" s="217"/>
      <c r="H589" s="220">
        <v>488.21800000000002</v>
      </c>
      <c r="I589" s="221"/>
      <c r="J589" s="217"/>
      <c r="K589" s="217"/>
      <c r="L589" s="222"/>
      <c r="M589" s="223"/>
      <c r="N589" s="224"/>
      <c r="O589" s="224"/>
      <c r="P589" s="224"/>
      <c r="Q589" s="224"/>
      <c r="R589" s="224"/>
      <c r="S589" s="224"/>
      <c r="T589" s="225"/>
      <c r="AT589" s="226" t="s">
        <v>181</v>
      </c>
      <c r="AU589" s="226" t="s">
        <v>81</v>
      </c>
      <c r="AV589" s="14" t="s">
        <v>179</v>
      </c>
      <c r="AW589" s="14" t="s">
        <v>30</v>
      </c>
      <c r="AX589" s="14" t="s">
        <v>81</v>
      </c>
      <c r="AY589" s="226" t="s">
        <v>174</v>
      </c>
    </row>
    <row r="590" spans="1:65" s="2" customFormat="1" ht="24.25" customHeight="1">
      <c r="A590" s="35"/>
      <c r="B590" s="36"/>
      <c r="C590" s="180" t="s">
        <v>563</v>
      </c>
      <c r="D590" s="180" t="s">
        <v>175</v>
      </c>
      <c r="E590" s="181" t="s">
        <v>564</v>
      </c>
      <c r="F590" s="182" t="s">
        <v>565</v>
      </c>
      <c r="G590" s="183" t="s">
        <v>230</v>
      </c>
      <c r="H590" s="184">
        <v>21.416</v>
      </c>
      <c r="I590" s="185"/>
      <c r="J590" s="186">
        <f>ROUND(I590*H590,2)</f>
        <v>0</v>
      </c>
      <c r="K590" s="187"/>
      <c r="L590" s="40"/>
      <c r="M590" s="188" t="s">
        <v>1</v>
      </c>
      <c r="N590" s="189" t="s">
        <v>38</v>
      </c>
      <c r="O590" s="72"/>
      <c r="P590" s="190">
        <f>O590*H590</f>
        <v>0</v>
      </c>
      <c r="Q590" s="190">
        <v>0.13449</v>
      </c>
      <c r="R590" s="190">
        <f>Q590*H590</f>
        <v>2.8802378399999999</v>
      </c>
      <c r="S590" s="190">
        <v>0</v>
      </c>
      <c r="T590" s="191">
        <f>S590*H590</f>
        <v>0</v>
      </c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R590" s="192" t="s">
        <v>179</v>
      </c>
      <c r="AT590" s="192" t="s">
        <v>175</v>
      </c>
      <c r="AU590" s="192" t="s">
        <v>81</v>
      </c>
      <c r="AY590" s="18" t="s">
        <v>174</v>
      </c>
      <c r="BE590" s="193">
        <f>IF(N590="základní",J590,0)</f>
        <v>0</v>
      </c>
      <c r="BF590" s="193">
        <f>IF(N590="snížená",J590,0)</f>
        <v>0</v>
      </c>
      <c r="BG590" s="193">
        <f>IF(N590="zákl. přenesená",J590,0)</f>
        <v>0</v>
      </c>
      <c r="BH590" s="193">
        <f>IF(N590="sníž. přenesená",J590,0)</f>
        <v>0</v>
      </c>
      <c r="BI590" s="193">
        <f>IF(N590="nulová",J590,0)</f>
        <v>0</v>
      </c>
      <c r="BJ590" s="18" t="s">
        <v>81</v>
      </c>
      <c r="BK590" s="193">
        <f>ROUND(I590*H590,2)</f>
        <v>0</v>
      </c>
      <c r="BL590" s="18" t="s">
        <v>179</v>
      </c>
      <c r="BM590" s="192" t="s">
        <v>566</v>
      </c>
    </row>
    <row r="591" spans="1:65" s="12" customFormat="1" ht="12">
      <c r="B591" s="194"/>
      <c r="C591" s="195"/>
      <c r="D591" s="196" t="s">
        <v>181</v>
      </c>
      <c r="E591" s="197" t="s">
        <v>1</v>
      </c>
      <c r="F591" s="198" t="s">
        <v>368</v>
      </c>
      <c r="G591" s="195"/>
      <c r="H591" s="197" t="s">
        <v>1</v>
      </c>
      <c r="I591" s="199"/>
      <c r="J591" s="195"/>
      <c r="K591" s="195"/>
      <c r="L591" s="200"/>
      <c r="M591" s="201"/>
      <c r="N591" s="202"/>
      <c r="O591" s="202"/>
      <c r="P591" s="202"/>
      <c r="Q591" s="202"/>
      <c r="R591" s="202"/>
      <c r="S591" s="202"/>
      <c r="T591" s="203"/>
      <c r="AT591" s="204" t="s">
        <v>181</v>
      </c>
      <c r="AU591" s="204" t="s">
        <v>81</v>
      </c>
      <c r="AV591" s="12" t="s">
        <v>81</v>
      </c>
      <c r="AW591" s="12" t="s">
        <v>30</v>
      </c>
      <c r="AX591" s="12" t="s">
        <v>73</v>
      </c>
      <c r="AY591" s="204" t="s">
        <v>174</v>
      </c>
    </row>
    <row r="592" spans="1:65" s="13" customFormat="1" ht="12">
      <c r="B592" s="205"/>
      <c r="C592" s="206"/>
      <c r="D592" s="196" t="s">
        <v>181</v>
      </c>
      <c r="E592" s="207" t="s">
        <v>1</v>
      </c>
      <c r="F592" s="208" t="s">
        <v>369</v>
      </c>
      <c r="G592" s="206"/>
      <c r="H592" s="209">
        <v>3.87</v>
      </c>
      <c r="I592" s="210"/>
      <c r="J592" s="206"/>
      <c r="K592" s="206"/>
      <c r="L592" s="211"/>
      <c r="M592" s="212"/>
      <c r="N592" s="213"/>
      <c r="O592" s="213"/>
      <c r="P592" s="213"/>
      <c r="Q592" s="213"/>
      <c r="R592" s="213"/>
      <c r="S592" s="213"/>
      <c r="T592" s="214"/>
      <c r="AT592" s="215" t="s">
        <v>181</v>
      </c>
      <c r="AU592" s="215" t="s">
        <v>81</v>
      </c>
      <c r="AV592" s="13" t="s">
        <v>83</v>
      </c>
      <c r="AW592" s="13" t="s">
        <v>30</v>
      </c>
      <c r="AX592" s="13" t="s">
        <v>73</v>
      </c>
      <c r="AY592" s="215" t="s">
        <v>174</v>
      </c>
    </row>
    <row r="593" spans="1:65" s="13" customFormat="1" ht="12">
      <c r="B593" s="205"/>
      <c r="C593" s="206"/>
      <c r="D593" s="196" t="s">
        <v>181</v>
      </c>
      <c r="E593" s="207" t="s">
        <v>1</v>
      </c>
      <c r="F593" s="208" t="s">
        <v>370</v>
      </c>
      <c r="G593" s="206"/>
      <c r="H593" s="209">
        <v>6.0359999999999996</v>
      </c>
      <c r="I593" s="210"/>
      <c r="J593" s="206"/>
      <c r="K593" s="206"/>
      <c r="L593" s="211"/>
      <c r="M593" s="212"/>
      <c r="N593" s="213"/>
      <c r="O593" s="213"/>
      <c r="P593" s="213"/>
      <c r="Q593" s="213"/>
      <c r="R593" s="213"/>
      <c r="S593" s="213"/>
      <c r="T593" s="214"/>
      <c r="AT593" s="215" t="s">
        <v>181</v>
      </c>
      <c r="AU593" s="215" t="s">
        <v>81</v>
      </c>
      <c r="AV593" s="13" t="s">
        <v>83</v>
      </c>
      <c r="AW593" s="13" t="s">
        <v>30</v>
      </c>
      <c r="AX593" s="13" t="s">
        <v>73</v>
      </c>
      <c r="AY593" s="215" t="s">
        <v>174</v>
      </c>
    </row>
    <row r="594" spans="1:65" s="13" customFormat="1" ht="12">
      <c r="B594" s="205"/>
      <c r="C594" s="206"/>
      <c r="D594" s="196" t="s">
        <v>181</v>
      </c>
      <c r="E594" s="207" t="s">
        <v>1</v>
      </c>
      <c r="F594" s="208" t="s">
        <v>371</v>
      </c>
      <c r="G594" s="206"/>
      <c r="H594" s="209">
        <v>5.3879999999999999</v>
      </c>
      <c r="I594" s="210"/>
      <c r="J594" s="206"/>
      <c r="K594" s="206"/>
      <c r="L594" s="211"/>
      <c r="M594" s="212"/>
      <c r="N594" s="213"/>
      <c r="O594" s="213"/>
      <c r="P594" s="213"/>
      <c r="Q594" s="213"/>
      <c r="R594" s="213"/>
      <c r="S594" s="213"/>
      <c r="T594" s="214"/>
      <c r="AT594" s="215" t="s">
        <v>181</v>
      </c>
      <c r="AU594" s="215" t="s">
        <v>81</v>
      </c>
      <c r="AV594" s="13" t="s">
        <v>83</v>
      </c>
      <c r="AW594" s="13" t="s">
        <v>30</v>
      </c>
      <c r="AX594" s="13" t="s">
        <v>73</v>
      </c>
      <c r="AY594" s="215" t="s">
        <v>174</v>
      </c>
    </row>
    <row r="595" spans="1:65" s="13" customFormat="1" ht="12">
      <c r="B595" s="205"/>
      <c r="C595" s="206"/>
      <c r="D595" s="196" t="s">
        <v>181</v>
      </c>
      <c r="E595" s="207" t="s">
        <v>1</v>
      </c>
      <c r="F595" s="208" t="s">
        <v>372</v>
      </c>
      <c r="G595" s="206"/>
      <c r="H595" s="209">
        <v>6.1219999999999999</v>
      </c>
      <c r="I595" s="210"/>
      <c r="J595" s="206"/>
      <c r="K595" s="206"/>
      <c r="L595" s="211"/>
      <c r="M595" s="212"/>
      <c r="N595" s="213"/>
      <c r="O595" s="213"/>
      <c r="P595" s="213"/>
      <c r="Q595" s="213"/>
      <c r="R595" s="213"/>
      <c r="S595" s="213"/>
      <c r="T595" s="214"/>
      <c r="AT595" s="215" t="s">
        <v>181</v>
      </c>
      <c r="AU595" s="215" t="s">
        <v>81</v>
      </c>
      <c r="AV595" s="13" t="s">
        <v>83</v>
      </c>
      <c r="AW595" s="13" t="s">
        <v>30</v>
      </c>
      <c r="AX595" s="13" t="s">
        <v>73</v>
      </c>
      <c r="AY595" s="215" t="s">
        <v>174</v>
      </c>
    </row>
    <row r="596" spans="1:65" s="14" customFormat="1" ht="12">
      <c r="B596" s="216"/>
      <c r="C596" s="217"/>
      <c r="D596" s="196" t="s">
        <v>181</v>
      </c>
      <c r="E596" s="218" t="s">
        <v>1</v>
      </c>
      <c r="F596" s="219" t="s">
        <v>183</v>
      </c>
      <c r="G596" s="217"/>
      <c r="H596" s="220">
        <v>21.415999999999997</v>
      </c>
      <c r="I596" s="221"/>
      <c r="J596" s="217"/>
      <c r="K596" s="217"/>
      <c r="L596" s="222"/>
      <c r="M596" s="223"/>
      <c r="N596" s="224"/>
      <c r="O596" s="224"/>
      <c r="P596" s="224"/>
      <c r="Q596" s="224"/>
      <c r="R596" s="224"/>
      <c r="S596" s="224"/>
      <c r="T596" s="225"/>
      <c r="AT596" s="226" t="s">
        <v>181</v>
      </c>
      <c r="AU596" s="226" t="s">
        <v>81</v>
      </c>
      <c r="AV596" s="14" t="s">
        <v>179</v>
      </c>
      <c r="AW596" s="14" t="s">
        <v>30</v>
      </c>
      <c r="AX596" s="14" t="s">
        <v>81</v>
      </c>
      <c r="AY596" s="226" t="s">
        <v>174</v>
      </c>
    </row>
    <row r="597" spans="1:65" s="2" customFormat="1" ht="33" customHeight="1">
      <c r="A597" s="35"/>
      <c r="B597" s="36"/>
      <c r="C597" s="180" t="s">
        <v>567</v>
      </c>
      <c r="D597" s="180" t="s">
        <v>175</v>
      </c>
      <c r="E597" s="181" t="s">
        <v>568</v>
      </c>
      <c r="F597" s="182" t="s">
        <v>569</v>
      </c>
      <c r="G597" s="183" t="s">
        <v>444</v>
      </c>
      <c r="H597" s="184">
        <v>77.78</v>
      </c>
      <c r="I597" s="185"/>
      <c r="J597" s="186">
        <f>ROUND(I597*H597,2)</f>
        <v>0</v>
      </c>
      <c r="K597" s="187"/>
      <c r="L597" s="40"/>
      <c r="M597" s="188" t="s">
        <v>1</v>
      </c>
      <c r="N597" s="189" t="s">
        <v>38</v>
      </c>
      <c r="O597" s="72"/>
      <c r="P597" s="190">
        <f>O597*H597</f>
        <v>0</v>
      </c>
      <c r="Q597" s="190">
        <v>3.3899999999999998E-3</v>
      </c>
      <c r="R597" s="190">
        <f>Q597*H597</f>
        <v>0.26367419999999997</v>
      </c>
      <c r="S597" s="190">
        <v>0</v>
      </c>
      <c r="T597" s="191">
        <f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192" t="s">
        <v>179</v>
      </c>
      <c r="AT597" s="192" t="s">
        <v>175</v>
      </c>
      <c r="AU597" s="192" t="s">
        <v>81</v>
      </c>
      <c r="AY597" s="18" t="s">
        <v>174</v>
      </c>
      <c r="BE597" s="193">
        <f>IF(N597="základní",J597,0)</f>
        <v>0</v>
      </c>
      <c r="BF597" s="193">
        <f>IF(N597="snížená",J597,0)</f>
        <v>0</v>
      </c>
      <c r="BG597" s="193">
        <f>IF(N597="zákl. přenesená",J597,0)</f>
        <v>0</v>
      </c>
      <c r="BH597" s="193">
        <f>IF(N597="sníž. přenesená",J597,0)</f>
        <v>0</v>
      </c>
      <c r="BI597" s="193">
        <f>IF(N597="nulová",J597,0)</f>
        <v>0</v>
      </c>
      <c r="BJ597" s="18" t="s">
        <v>81</v>
      </c>
      <c r="BK597" s="193">
        <f>ROUND(I597*H597,2)</f>
        <v>0</v>
      </c>
      <c r="BL597" s="18" t="s">
        <v>179</v>
      </c>
      <c r="BM597" s="192" t="s">
        <v>570</v>
      </c>
    </row>
    <row r="598" spans="1:65" s="12" customFormat="1" ht="12">
      <c r="B598" s="194"/>
      <c r="C598" s="195"/>
      <c r="D598" s="196" t="s">
        <v>181</v>
      </c>
      <c r="E598" s="197" t="s">
        <v>1</v>
      </c>
      <c r="F598" s="198" t="s">
        <v>571</v>
      </c>
      <c r="G598" s="195"/>
      <c r="H598" s="197" t="s">
        <v>1</v>
      </c>
      <c r="I598" s="199"/>
      <c r="J598" s="195"/>
      <c r="K598" s="195"/>
      <c r="L598" s="200"/>
      <c r="M598" s="201"/>
      <c r="N598" s="202"/>
      <c r="O598" s="202"/>
      <c r="P598" s="202"/>
      <c r="Q598" s="202"/>
      <c r="R598" s="202"/>
      <c r="S598" s="202"/>
      <c r="T598" s="203"/>
      <c r="AT598" s="204" t="s">
        <v>181</v>
      </c>
      <c r="AU598" s="204" t="s">
        <v>81</v>
      </c>
      <c r="AV598" s="12" t="s">
        <v>81</v>
      </c>
      <c r="AW598" s="12" t="s">
        <v>30</v>
      </c>
      <c r="AX598" s="12" t="s">
        <v>73</v>
      </c>
      <c r="AY598" s="204" t="s">
        <v>174</v>
      </c>
    </row>
    <row r="599" spans="1:65" s="13" customFormat="1" ht="12">
      <c r="B599" s="205"/>
      <c r="C599" s="206"/>
      <c r="D599" s="196" t="s">
        <v>181</v>
      </c>
      <c r="E599" s="207" t="s">
        <v>1</v>
      </c>
      <c r="F599" s="208" t="s">
        <v>572</v>
      </c>
      <c r="G599" s="206"/>
      <c r="H599" s="209">
        <v>12.08</v>
      </c>
      <c r="I599" s="210"/>
      <c r="J599" s="206"/>
      <c r="K599" s="206"/>
      <c r="L599" s="211"/>
      <c r="M599" s="212"/>
      <c r="N599" s="213"/>
      <c r="O599" s="213"/>
      <c r="P599" s="213"/>
      <c r="Q599" s="213"/>
      <c r="R599" s="213"/>
      <c r="S599" s="213"/>
      <c r="T599" s="214"/>
      <c r="AT599" s="215" t="s">
        <v>181</v>
      </c>
      <c r="AU599" s="215" t="s">
        <v>81</v>
      </c>
      <c r="AV599" s="13" t="s">
        <v>83</v>
      </c>
      <c r="AW599" s="13" t="s">
        <v>30</v>
      </c>
      <c r="AX599" s="13" t="s">
        <v>73</v>
      </c>
      <c r="AY599" s="215" t="s">
        <v>174</v>
      </c>
    </row>
    <row r="600" spans="1:65" s="13" customFormat="1" ht="12">
      <c r="B600" s="205"/>
      <c r="C600" s="206"/>
      <c r="D600" s="196" t="s">
        <v>181</v>
      </c>
      <c r="E600" s="207" t="s">
        <v>1</v>
      </c>
      <c r="F600" s="208" t="s">
        <v>573</v>
      </c>
      <c r="G600" s="206"/>
      <c r="H600" s="209">
        <v>8.16</v>
      </c>
      <c r="I600" s="210"/>
      <c r="J600" s="206"/>
      <c r="K600" s="206"/>
      <c r="L600" s="211"/>
      <c r="M600" s="212"/>
      <c r="N600" s="213"/>
      <c r="O600" s="213"/>
      <c r="P600" s="213"/>
      <c r="Q600" s="213"/>
      <c r="R600" s="213"/>
      <c r="S600" s="213"/>
      <c r="T600" s="214"/>
      <c r="AT600" s="215" t="s">
        <v>181</v>
      </c>
      <c r="AU600" s="215" t="s">
        <v>81</v>
      </c>
      <c r="AV600" s="13" t="s">
        <v>83</v>
      </c>
      <c r="AW600" s="13" t="s">
        <v>30</v>
      </c>
      <c r="AX600" s="13" t="s">
        <v>73</v>
      </c>
      <c r="AY600" s="215" t="s">
        <v>174</v>
      </c>
    </row>
    <row r="601" spans="1:65" s="13" customFormat="1" ht="12">
      <c r="B601" s="205"/>
      <c r="C601" s="206"/>
      <c r="D601" s="196" t="s">
        <v>181</v>
      </c>
      <c r="E601" s="207" t="s">
        <v>1</v>
      </c>
      <c r="F601" s="208" t="s">
        <v>574</v>
      </c>
      <c r="G601" s="206"/>
      <c r="H601" s="209">
        <v>8</v>
      </c>
      <c r="I601" s="210"/>
      <c r="J601" s="206"/>
      <c r="K601" s="206"/>
      <c r="L601" s="211"/>
      <c r="M601" s="212"/>
      <c r="N601" s="213"/>
      <c r="O601" s="213"/>
      <c r="P601" s="213"/>
      <c r="Q601" s="213"/>
      <c r="R601" s="213"/>
      <c r="S601" s="213"/>
      <c r="T601" s="214"/>
      <c r="AT601" s="215" t="s">
        <v>181</v>
      </c>
      <c r="AU601" s="215" t="s">
        <v>81</v>
      </c>
      <c r="AV601" s="13" t="s">
        <v>83</v>
      </c>
      <c r="AW601" s="13" t="s">
        <v>30</v>
      </c>
      <c r="AX601" s="13" t="s">
        <v>73</v>
      </c>
      <c r="AY601" s="215" t="s">
        <v>174</v>
      </c>
    </row>
    <row r="602" spans="1:65" s="13" customFormat="1" ht="12">
      <c r="B602" s="205"/>
      <c r="C602" s="206"/>
      <c r="D602" s="196" t="s">
        <v>181</v>
      </c>
      <c r="E602" s="207" t="s">
        <v>1</v>
      </c>
      <c r="F602" s="208" t="s">
        <v>575</v>
      </c>
      <c r="G602" s="206"/>
      <c r="H602" s="209">
        <v>4.84</v>
      </c>
      <c r="I602" s="210"/>
      <c r="J602" s="206"/>
      <c r="K602" s="206"/>
      <c r="L602" s="211"/>
      <c r="M602" s="212"/>
      <c r="N602" s="213"/>
      <c r="O602" s="213"/>
      <c r="P602" s="213"/>
      <c r="Q602" s="213"/>
      <c r="R602" s="213"/>
      <c r="S602" s="213"/>
      <c r="T602" s="214"/>
      <c r="AT602" s="215" t="s">
        <v>181</v>
      </c>
      <c r="AU602" s="215" t="s">
        <v>81</v>
      </c>
      <c r="AV602" s="13" t="s">
        <v>83</v>
      </c>
      <c r="AW602" s="13" t="s">
        <v>30</v>
      </c>
      <c r="AX602" s="13" t="s">
        <v>73</v>
      </c>
      <c r="AY602" s="215" t="s">
        <v>174</v>
      </c>
    </row>
    <row r="603" spans="1:65" s="13" customFormat="1" ht="12">
      <c r="B603" s="205"/>
      <c r="C603" s="206"/>
      <c r="D603" s="196" t="s">
        <v>181</v>
      </c>
      <c r="E603" s="207" t="s">
        <v>1</v>
      </c>
      <c r="F603" s="208" t="s">
        <v>576</v>
      </c>
      <c r="G603" s="206"/>
      <c r="H603" s="209">
        <v>10.28</v>
      </c>
      <c r="I603" s="210"/>
      <c r="J603" s="206"/>
      <c r="K603" s="206"/>
      <c r="L603" s="211"/>
      <c r="M603" s="212"/>
      <c r="N603" s="213"/>
      <c r="O603" s="213"/>
      <c r="P603" s="213"/>
      <c r="Q603" s="213"/>
      <c r="R603" s="213"/>
      <c r="S603" s="213"/>
      <c r="T603" s="214"/>
      <c r="AT603" s="215" t="s">
        <v>181</v>
      </c>
      <c r="AU603" s="215" t="s">
        <v>81</v>
      </c>
      <c r="AV603" s="13" t="s">
        <v>83</v>
      </c>
      <c r="AW603" s="13" t="s">
        <v>30</v>
      </c>
      <c r="AX603" s="13" t="s">
        <v>73</v>
      </c>
      <c r="AY603" s="215" t="s">
        <v>174</v>
      </c>
    </row>
    <row r="604" spans="1:65" s="13" customFormat="1" ht="12">
      <c r="B604" s="205"/>
      <c r="C604" s="206"/>
      <c r="D604" s="196" t="s">
        <v>181</v>
      </c>
      <c r="E604" s="207" t="s">
        <v>1</v>
      </c>
      <c r="F604" s="208" t="s">
        <v>577</v>
      </c>
      <c r="G604" s="206"/>
      <c r="H604" s="209">
        <v>10.199999999999999</v>
      </c>
      <c r="I604" s="210"/>
      <c r="J604" s="206"/>
      <c r="K604" s="206"/>
      <c r="L604" s="211"/>
      <c r="M604" s="212"/>
      <c r="N604" s="213"/>
      <c r="O604" s="213"/>
      <c r="P604" s="213"/>
      <c r="Q604" s="213"/>
      <c r="R604" s="213"/>
      <c r="S604" s="213"/>
      <c r="T604" s="214"/>
      <c r="AT604" s="215" t="s">
        <v>181</v>
      </c>
      <c r="AU604" s="215" t="s">
        <v>81</v>
      </c>
      <c r="AV604" s="13" t="s">
        <v>83</v>
      </c>
      <c r="AW604" s="13" t="s">
        <v>30</v>
      </c>
      <c r="AX604" s="13" t="s">
        <v>73</v>
      </c>
      <c r="AY604" s="215" t="s">
        <v>174</v>
      </c>
    </row>
    <row r="605" spans="1:65" s="13" customFormat="1" ht="12">
      <c r="B605" s="205"/>
      <c r="C605" s="206"/>
      <c r="D605" s="196" t="s">
        <v>181</v>
      </c>
      <c r="E605" s="207" t="s">
        <v>1</v>
      </c>
      <c r="F605" s="208" t="s">
        <v>578</v>
      </c>
      <c r="G605" s="206"/>
      <c r="H605" s="209">
        <v>4.4649999999999999</v>
      </c>
      <c r="I605" s="210"/>
      <c r="J605" s="206"/>
      <c r="K605" s="206"/>
      <c r="L605" s="211"/>
      <c r="M605" s="212"/>
      <c r="N605" s="213"/>
      <c r="O605" s="213"/>
      <c r="P605" s="213"/>
      <c r="Q605" s="213"/>
      <c r="R605" s="213"/>
      <c r="S605" s="213"/>
      <c r="T605" s="214"/>
      <c r="AT605" s="215" t="s">
        <v>181</v>
      </c>
      <c r="AU605" s="215" t="s">
        <v>81</v>
      </c>
      <c r="AV605" s="13" t="s">
        <v>83</v>
      </c>
      <c r="AW605" s="13" t="s">
        <v>30</v>
      </c>
      <c r="AX605" s="13" t="s">
        <v>73</v>
      </c>
      <c r="AY605" s="215" t="s">
        <v>174</v>
      </c>
    </row>
    <row r="606" spans="1:65" s="13" customFormat="1" ht="12">
      <c r="B606" s="205"/>
      <c r="C606" s="206"/>
      <c r="D606" s="196" t="s">
        <v>181</v>
      </c>
      <c r="E606" s="207" t="s">
        <v>1</v>
      </c>
      <c r="F606" s="208" t="s">
        <v>485</v>
      </c>
      <c r="G606" s="206"/>
      <c r="H606" s="209">
        <v>7.9</v>
      </c>
      <c r="I606" s="210"/>
      <c r="J606" s="206"/>
      <c r="K606" s="206"/>
      <c r="L606" s="211"/>
      <c r="M606" s="212"/>
      <c r="N606" s="213"/>
      <c r="O606" s="213"/>
      <c r="P606" s="213"/>
      <c r="Q606" s="213"/>
      <c r="R606" s="213"/>
      <c r="S606" s="213"/>
      <c r="T606" s="214"/>
      <c r="AT606" s="215" t="s">
        <v>181</v>
      </c>
      <c r="AU606" s="215" t="s">
        <v>81</v>
      </c>
      <c r="AV606" s="13" t="s">
        <v>83</v>
      </c>
      <c r="AW606" s="13" t="s">
        <v>30</v>
      </c>
      <c r="AX606" s="13" t="s">
        <v>73</v>
      </c>
      <c r="AY606" s="215" t="s">
        <v>174</v>
      </c>
    </row>
    <row r="607" spans="1:65" s="13" customFormat="1" ht="12">
      <c r="B607" s="205"/>
      <c r="C607" s="206"/>
      <c r="D607" s="196" t="s">
        <v>181</v>
      </c>
      <c r="E607" s="207" t="s">
        <v>1</v>
      </c>
      <c r="F607" s="208" t="s">
        <v>579</v>
      </c>
      <c r="G607" s="206"/>
      <c r="H607" s="209">
        <v>3.9350000000000001</v>
      </c>
      <c r="I607" s="210"/>
      <c r="J607" s="206"/>
      <c r="K607" s="206"/>
      <c r="L607" s="211"/>
      <c r="M607" s="212"/>
      <c r="N607" s="213"/>
      <c r="O607" s="213"/>
      <c r="P607" s="213"/>
      <c r="Q607" s="213"/>
      <c r="R607" s="213"/>
      <c r="S607" s="213"/>
      <c r="T607" s="214"/>
      <c r="AT607" s="215" t="s">
        <v>181</v>
      </c>
      <c r="AU607" s="215" t="s">
        <v>81</v>
      </c>
      <c r="AV607" s="13" t="s">
        <v>83</v>
      </c>
      <c r="AW607" s="13" t="s">
        <v>30</v>
      </c>
      <c r="AX607" s="13" t="s">
        <v>73</v>
      </c>
      <c r="AY607" s="215" t="s">
        <v>174</v>
      </c>
    </row>
    <row r="608" spans="1:65" s="13" customFormat="1" ht="12">
      <c r="B608" s="205"/>
      <c r="C608" s="206"/>
      <c r="D608" s="196" t="s">
        <v>181</v>
      </c>
      <c r="E608" s="207" t="s">
        <v>1</v>
      </c>
      <c r="F608" s="208" t="s">
        <v>580</v>
      </c>
      <c r="G608" s="206"/>
      <c r="H608" s="209">
        <v>7.92</v>
      </c>
      <c r="I608" s="210"/>
      <c r="J608" s="206"/>
      <c r="K608" s="206"/>
      <c r="L608" s="211"/>
      <c r="M608" s="212"/>
      <c r="N608" s="213"/>
      <c r="O608" s="213"/>
      <c r="P608" s="213"/>
      <c r="Q608" s="213"/>
      <c r="R608" s="213"/>
      <c r="S608" s="213"/>
      <c r="T608" s="214"/>
      <c r="AT608" s="215" t="s">
        <v>181</v>
      </c>
      <c r="AU608" s="215" t="s">
        <v>81</v>
      </c>
      <c r="AV608" s="13" t="s">
        <v>83</v>
      </c>
      <c r="AW608" s="13" t="s">
        <v>30</v>
      </c>
      <c r="AX608" s="13" t="s">
        <v>73</v>
      </c>
      <c r="AY608" s="215" t="s">
        <v>174</v>
      </c>
    </row>
    <row r="609" spans="1:65" s="14" customFormat="1" ht="12">
      <c r="B609" s="216"/>
      <c r="C609" s="217"/>
      <c r="D609" s="196" t="s">
        <v>181</v>
      </c>
      <c r="E609" s="218" t="s">
        <v>1</v>
      </c>
      <c r="F609" s="219" t="s">
        <v>183</v>
      </c>
      <c r="G609" s="217"/>
      <c r="H609" s="220">
        <v>77.780000000000015</v>
      </c>
      <c r="I609" s="221"/>
      <c r="J609" s="217"/>
      <c r="K609" s="217"/>
      <c r="L609" s="222"/>
      <c r="M609" s="223"/>
      <c r="N609" s="224"/>
      <c r="O609" s="224"/>
      <c r="P609" s="224"/>
      <c r="Q609" s="224"/>
      <c r="R609" s="224"/>
      <c r="S609" s="224"/>
      <c r="T609" s="225"/>
      <c r="AT609" s="226" t="s">
        <v>181</v>
      </c>
      <c r="AU609" s="226" t="s">
        <v>81</v>
      </c>
      <c r="AV609" s="14" t="s">
        <v>179</v>
      </c>
      <c r="AW609" s="14" t="s">
        <v>30</v>
      </c>
      <c r="AX609" s="14" t="s">
        <v>81</v>
      </c>
      <c r="AY609" s="226" t="s">
        <v>174</v>
      </c>
    </row>
    <row r="610" spans="1:65" s="2" customFormat="1" ht="24.25" customHeight="1">
      <c r="A610" s="35"/>
      <c r="B610" s="36"/>
      <c r="C610" s="227" t="s">
        <v>581</v>
      </c>
      <c r="D610" s="227" t="s">
        <v>422</v>
      </c>
      <c r="E610" s="228" t="s">
        <v>582</v>
      </c>
      <c r="F610" s="229" t="s">
        <v>583</v>
      </c>
      <c r="G610" s="230" t="s">
        <v>230</v>
      </c>
      <c r="H610" s="231">
        <v>25.667000000000002</v>
      </c>
      <c r="I610" s="232"/>
      <c r="J610" s="233">
        <f>ROUND(I610*H610,2)</f>
        <v>0</v>
      </c>
      <c r="K610" s="234"/>
      <c r="L610" s="235"/>
      <c r="M610" s="236" t="s">
        <v>1</v>
      </c>
      <c r="N610" s="237" t="s">
        <v>38</v>
      </c>
      <c r="O610" s="72"/>
      <c r="P610" s="190">
        <f>O610*H610</f>
        <v>0</v>
      </c>
      <c r="Q610" s="190">
        <v>1.4E-3</v>
      </c>
      <c r="R610" s="190">
        <f>Q610*H610</f>
        <v>3.5933800000000002E-2</v>
      </c>
      <c r="S610" s="190">
        <v>0</v>
      </c>
      <c r="T610" s="191">
        <f>S610*H610</f>
        <v>0</v>
      </c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R610" s="192" t="s">
        <v>227</v>
      </c>
      <c r="AT610" s="192" t="s">
        <v>422</v>
      </c>
      <c r="AU610" s="192" t="s">
        <v>81</v>
      </c>
      <c r="AY610" s="18" t="s">
        <v>174</v>
      </c>
      <c r="BE610" s="193">
        <f>IF(N610="základní",J610,0)</f>
        <v>0</v>
      </c>
      <c r="BF610" s="193">
        <f>IF(N610="snížená",J610,0)</f>
        <v>0</v>
      </c>
      <c r="BG610" s="193">
        <f>IF(N610="zákl. přenesená",J610,0)</f>
        <v>0</v>
      </c>
      <c r="BH610" s="193">
        <f>IF(N610="sníž. přenesená",J610,0)</f>
        <v>0</v>
      </c>
      <c r="BI610" s="193">
        <f>IF(N610="nulová",J610,0)</f>
        <v>0</v>
      </c>
      <c r="BJ610" s="18" t="s">
        <v>81</v>
      </c>
      <c r="BK610" s="193">
        <f>ROUND(I610*H610,2)</f>
        <v>0</v>
      </c>
      <c r="BL610" s="18" t="s">
        <v>179</v>
      </c>
      <c r="BM610" s="192" t="s">
        <v>584</v>
      </c>
    </row>
    <row r="611" spans="1:65" s="13" customFormat="1" ht="12">
      <c r="B611" s="205"/>
      <c r="C611" s="206"/>
      <c r="D611" s="196" t="s">
        <v>181</v>
      </c>
      <c r="E611" s="207" t="s">
        <v>1</v>
      </c>
      <c r="F611" s="208" t="s">
        <v>585</v>
      </c>
      <c r="G611" s="206"/>
      <c r="H611" s="209">
        <v>25.667000000000002</v>
      </c>
      <c r="I611" s="210"/>
      <c r="J611" s="206"/>
      <c r="K611" s="206"/>
      <c r="L611" s="211"/>
      <c r="M611" s="212"/>
      <c r="N611" s="213"/>
      <c r="O611" s="213"/>
      <c r="P611" s="213"/>
      <c r="Q611" s="213"/>
      <c r="R611" s="213"/>
      <c r="S611" s="213"/>
      <c r="T611" s="214"/>
      <c r="AT611" s="215" t="s">
        <v>181</v>
      </c>
      <c r="AU611" s="215" t="s">
        <v>81</v>
      </c>
      <c r="AV611" s="13" t="s">
        <v>83</v>
      </c>
      <c r="AW611" s="13" t="s">
        <v>30</v>
      </c>
      <c r="AX611" s="13" t="s">
        <v>73</v>
      </c>
      <c r="AY611" s="215" t="s">
        <v>174</v>
      </c>
    </row>
    <row r="612" spans="1:65" s="14" customFormat="1" ht="12">
      <c r="B612" s="216"/>
      <c r="C612" s="217"/>
      <c r="D612" s="196" t="s">
        <v>181</v>
      </c>
      <c r="E612" s="218" t="s">
        <v>1</v>
      </c>
      <c r="F612" s="219" t="s">
        <v>183</v>
      </c>
      <c r="G612" s="217"/>
      <c r="H612" s="220">
        <v>25.667000000000002</v>
      </c>
      <c r="I612" s="221"/>
      <c r="J612" s="217"/>
      <c r="K612" s="217"/>
      <c r="L612" s="222"/>
      <c r="M612" s="223"/>
      <c r="N612" s="224"/>
      <c r="O612" s="224"/>
      <c r="P612" s="224"/>
      <c r="Q612" s="224"/>
      <c r="R612" s="224"/>
      <c r="S612" s="224"/>
      <c r="T612" s="225"/>
      <c r="AT612" s="226" t="s">
        <v>181</v>
      </c>
      <c r="AU612" s="226" t="s">
        <v>81</v>
      </c>
      <c r="AV612" s="14" t="s">
        <v>179</v>
      </c>
      <c r="AW612" s="14" t="s">
        <v>30</v>
      </c>
      <c r="AX612" s="14" t="s">
        <v>81</v>
      </c>
      <c r="AY612" s="226" t="s">
        <v>174</v>
      </c>
    </row>
    <row r="613" spans="1:65" s="2" customFormat="1" ht="24.25" customHeight="1">
      <c r="A613" s="35"/>
      <c r="B613" s="36"/>
      <c r="C613" s="180" t="s">
        <v>586</v>
      </c>
      <c r="D613" s="180" t="s">
        <v>175</v>
      </c>
      <c r="E613" s="181" t="s">
        <v>587</v>
      </c>
      <c r="F613" s="182" t="s">
        <v>588</v>
      </c>
      <c r="G613" s="183" t="s">
        <v>444</v>
      </c>
      <c r="H613" s="184">
        <v>97.34</v>
      </c>
      <c r="I613" s="185"/>
      <c r="J613" s="186">
        <f>ROUND(I613*H613,2)</f>
        <v>0</v>
      </c>
      <c r="K613" s="187"/>
      <c r="L613" s="40"/>
      <c r="M613" s="188" t="s">
        <v>1</v>
      </c>
      <c r="N613" s="189" t="s">
        <v>38</v>
      </c>
      <c r="O613" s="72"/>
      <c r="P613" s="190">
        <f>O613*H613</f>
        <v>0</v>
      </c>
      <c r="Q613" s="190">
        <v>3.3899999999999998E-3</v>
      </c>
      <c r="R613" s="190">
        <f>Q613*H613</f>
        <v>0.32998260000000001</v>
      </c>
      <c r="S613" s="190">
        <v>0</v>
      </c>
      <c r="T613" s="191">
        <f>S613*H613</f>
        <v>0</v>
      </c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R613" s="192" t="s">
        <v>179</v>
      </c>
      <c r="AT613" s="192" t="s">
        <v>175</v>
      </c>
      <c r="AU613" s="192" t="s">
        <v>81</v>
      </c>
      <c r="AY613" s="18" t="s">
        <v>174</v>
      </c>
      <c r="BE613" s="193">
        <f>IF(N613="základní",J613,0)</f>
        <v>0</v>
      </c>
      <c r="BF613" s="193">
        <f>IF(N613="snížená",J613,0)</f>
        <v>0</v>
      </c>
      <c r="BG613" s="193">
        <f>IF(N613="zákl. přenesená",J613,0)</f>
        <v>0</v>
      </c>
      <c r="BH613" s="193">
        <f>IF(N613="sníž. přenesená",J613,0)</f>
        <v>0</v>
      </c>
      <c r="BI613" s="193">
        <f>IF(N613="nulová",J613,0)</f>
        <v>0</v>
      </c>
      <c r="BJ613" s="18" t="s">
        <v>81</v>
      </c>
      <c r="BK613" s="193">
        <f>ROUND(I613*H613,2)</f>
        <v>0</v>
      </c>
      <c r="BL613" s="18" t="s">
        <v>179</v>
      </c>
      <c r="BM613" s="192" t="s">
        <v>589</v>
      </c>
    </row>
    <row r="614" spans="1:65" s="12" customFormat="1" ht="12">
      <c r="B614" s="194"/>
      <c r="C614" s="195"/>
      <c r="D614" s="196" t="s">
        <v>181</v>
      </c>
      <c r="E614" s="197" t="s">
        <v>1</v>
      </c>
      <c r="F614" s="198" t="s">
        <v>590</v>
      </c>
      <c r="G614" s="195"/>
      <c r="H614" s="197" t="s">
        <v>1</v>
      </c>
      <c r="I614" s="199"/>
      <c r="J614" s="195"/>
      <c r="K614" s="195"/>
      <c r="L614" s="200"/>
      <c r="M614" s="201"/>
      <c r="N614" s="202"/>
      <c r="O614" s="202"/>
      <c r="P614" s="202"/>
      <c r="Q614" s="202"/>
      <c r="R614" s="202"/>
      <c r="S614" s="202"/>
      <c r="T614" s="203"/>
      <c r="AT614" s="204" t="s">
        <v>181</v>
      </c>
      <c r="AU614" s="204" t="s">
        <v>81</v>
      </c>
      <c r="AV614" s="12" t="s">
        <v>81</v>
      </c>
      <c r="AW614" s="12" t="s">
        <v>30</v>
      </c>
      <c r="AX614" s="12" t="s">
        <v>73</v>
      </c>
      <c r="AY614" s="204" t="s">
        <v>174</v>
      </c>
    </row>
    <row r="615" spans="1:65" s="13" customFormat="1" ht="12">
      <c r="B615" s="205"/>
      <c r="C615" s="206"/>
      <c r="D615" s="196" t="s">
        <v>181</v>
      </c>
      <c r="E615" s="207" t="s">
        <v>1</v>
      </c>
      <c r="F615" s="208" t="s">
        <v>591</v>
      </c>
      <c r="G615" s="206"/>
      <c r="H615" s="209">
        <v>8.68</v>
      </c>
      <c r="I615" s="210"/>
      <c r="J615" s="206"/>
      <c r="K615" s="206"/>
      <c r="L615" s="211"/>
      <c r="M615" s="212"/>
      <c r="N615" s="213"/>
      <c r="O615" s="213"/>
      <c r="P615" s="213"/>
      <c r="Q615" s="213"/>
      <c r="R615" s="213"/>
      <c r="S615" s="213"/>
      <c r="T615" s="214"/>
      <c r="AT615" s="215" t="s">
        <v>181</v>
      </c>
      <c r="AU615" s="215" t="s">
        <v>81</v>
      </c>
      <c r="AV615" s="13" t="s">
        <v>83</v>
      </c>
      <c r="AW615" s="13" t="s">
        <v>30</v>
      </c>
      <c r="AX615" s="13" t="s">
        <v>73</v>
      </c>
      <c r="AY615" s="215" t="s">
        <v>174</v>
      </c>
    </row>
    <row r="616" spans="1:65" s="13" customFormat="1" ht="12">
      <c r="B616" s="205"/>
      <c r="C616" s="206"/>
      <c r="D616" s="196" t="s">
        <v>181</v>
      </c>
      <c r="E616" s="207" t="s">
        <v>1</v>
      </c>
      <c r="F616" s="208" t="s">
        <v>592</v>
      </c>
      <c r="G616" s="206"/>
      <c r="H616" s="209">
        <v>8</v>
      </c>
      <c r="I616" s="210"/>
      <c r="J616" s="206"/>
      <c r="K616" s="206"/>
      <c r="L616" s="211"/>
      <c r="M616" s="212"/>
      <c r="N616" s="213"/>
      <c r="O616" s="213"/>
      <c r="P616" s="213"/>
      <c r="Q616" s="213"/>
      <c r="R616" s="213"/>
      <c r="S616" s="213"/>
      <c r="T616" s="214"/>
      <c r="AT616" s="215" t="s">
        <v>181</v>
      </c>
      <c r="AU616" s="215" t="s">
        <v>81</v>
      </c>
      <c r="AV616" s="13" t="s">
        <v>83</v>
      </c>
      <c r="AW616" s="13" t="s">
        <v>30</v>
      </c>
      <c r="AX616" s="13" t="s">
        <v>73</v>
      </c>
      <c r="AY616" s="215" t="s">
        <v>174</v>
      </c>
    </row>
    <row r="617" spans="1:65" s="13" customFormat="1" ht="12">
      <c r="B617" s="205"/>
      <c r="C617" s="206"/>
      <c r="D617" s="196" t="s">
        <v>181</v>
      </c>
      <c r="E617" s="207" t="s">
        <v>1</v>
      </c>
      <c r="F617" s="208" t="s">
        <v>593</v>
      </c>
      <c r="G617" s="206"/>
      <c r="H617" s="209">
        <v>3.89</v>
      </c>
      <c r="I617" s="210"/>
      <c r="J617" s="206"/>
      <c r="K617" s="206"/>
      <c r="L617" s="211"/>
      <c r="M617" s="212"/>
      <c r="N617" s="213"/>
      <c r="O617" s="213"/>
      <c r="P617" s="213"/>
      <c r="Q617" s="213"/>
      <c r="R617" s="213"/>
      <c r="S617" s="213"/>
      <c r="T617" s="214"/>
      <c r="AT617" s="215" t="s">
        <v>181</v>
      </c>
      <c r="AU617" s="215" t="s">
        <v>81</v>
      </c>
      <c r="AV617" s="13" t="s">
        <v>83</v>
      </c>
      <c r="AW617" s="13" t="s">
        <v>30</v>
      </c>
      <c r="AX617" s="13" t="s">
        <v>73</v>
      </c>
      <c r="AY617" s="215" t="s">
        <v>174</v>
      </c>
    </row>
    <row r="618" spans="1:65" s="13" customFormat="1" ht="12">
      <c r="B618" s="205"/>
      <c r="C618" s="206"/>
      <c r="D618" s="196" t="s">
        <v>181</v>
      </c>
      <c r="E618" s="207" t="s">
        <v>1</v>
      </c>
      <c r="F618" s="208" t="s">
        <v>594</v>
      </c>
      <c r="G618" s="206"/>
      <c r="H618" s="209">
        <v>3.9</v>
      </c>
      <c r="I618" s="210"/>
      <c r="J618" s="206"/>
      <c r="K618" s="206"/>
      <c r="L618" s="211"/>
      <c r="M618" s="212"/>
      <c r="N618" s="213"/>
      <c r="O618" s="213"/>
      <c r="P618" s="213"/>
      <c r="Q618" s="213"/>
      <c r="R618" s="213"/>
      <c r="S618" s="213"/>
      <c r="T618" s="214"/>
      <c r="AT618" s="215" t="s">
        <v>181</v>
      </c>
      <c r="AU618" s="215" t="s">
        <v>81</v>
      </c>
      <c r="AV618" s="13" t="s">
        <v>83</v>
      </c>
      <c r="AW618" s="13" t="s">
        <v>30</v>
      </c>
      <c r="AX618" s="13" t="s">
        <v>73</v>
      </c>
      <c r="AY618" s="215" t="s">
        <v>174</v>
      </c>
    </row>
    <row r="619" spans="1:65" s="13" customFormat="1" ht="12">
      <c r="B619" s="205"/>
      <c r="C619" s="206"/>
      <c r="D619" s="196" t="s">
        <v>181</v>
      </c>
      <c r="E619" s="207" t="s">
        <v>1</v>
      </c>
      <c r="F619" s="208" t="s">
        <v>492</v>
      </c>
      <c r="G619" s="206"/>
      <c r="H619" s="209">
        <v>4.74</v>
      </c>
      <c r="I619" s="210"/>
      <c r="J619" s="206"/>
      <c r="K619" s="206"/>
      <c r="L619" s="211"/>
      <c r="M619" s="212"/>
      <c r="N619" s="213"/>
      <c r="O619" s="213"/>
      <c r="P619" s="213"/>
      <c r="Q619" s="213"/>
      <c r="R619" s="213"/>
      <c r="S619" s="213"/>
      <c r="T619" s="214"/>
      <c r="AT619" s="215" t="s">
        <v>181</v>
      </c>
      <c r="AU619" s="215" t="s">
        <v>81</v>
      </c>
      <c r="AV619" s="13" t="s">
        <v>83</v>
      </c>
      <c r="AW619" s="13" t="s">
        <v>30</v>
      </c>
      <c r="AX619" s="13" t="s">
        <v>73</v>
      </c>
      <c r="AY619" s="215" t="s">
        <v>174</v>
      </c>
    </row>
    <row r="620" spans="1:65" s="13" customFormat="1" ht="12">
      <c r="B620" s="205"/>
      <c r="C620" s="206"/>
      <c r="D620" s="196" t="s">
        <v>181</v>
      </c>
      <c r="E620" s="207" t="s">
        <v>1</v>
      </c>
      <c r="F620" s="208" t="s">
        <v>493</v>
      </c>
      <c r="G620" s="206"/>
      <c r="H620" s="209">
        <v>48</v>
      </c>
      <c r="I620" s="210"/>
      <c r="J620" s="206"/>
      <c r="K620" s="206"/>
      <c r="L620" s="211"/>
      <c r="M620" s="212"/>
      <c r="N620" s="213"/>
      <c r="O620" s="213"/>
      <c r="P620" s="213"/>
      <c r="Q620" s="213"/>
      <c r="R620" s="213"/>
      <c r="S620" s="213"/>
      <c r="T620" s="214"/>
      <c r="AT620" s="215" t="s">
        <v>181</v>
      </c>
      <c r="AU620" s="215" t="s">
        <v>81</v>
      </c>
      <c r="AV620" s="13" t="s">
        <v>83</v>
      </c>
      <c r="AW620" s="13" t="s">
        <v>30</v>
      </c>
      <c r="AX620" s="13" t="s">
        <v>73</v>
      </c>
      <c r="AY620" s="215" t="s">
        <v>174</v>
      </c>
    </row>
    <row r="621" spans="1:65" s="13" customFormat="1" ht="12">
      <c r="B621" s="205"/>
      <c r="C621" s="206"/>
      <c r="D621" s="196" t="s">
        <v>181</v>
      </c>
      <c r="E621" s="207" t="s">
        <v>1</v>
      </c>
      <c r="F621" s="208" t="s">
        <v>485</v>
      </c>
      <c r="G621" s="206"/>
      <c r="H621" s="209">
        <v>7.9</v>
      </c>
      <c r="I621" s="210"/>
      <c r="J621" s="206"/>
      <c r="K621" s="206"/>
      <c r="L621" s="211"/>
      <c r="M621" s="212"/>
      <c r="N621" s="213"/>
      <c r="O621" s="213"/>
      <c r="P621" s="213"/>
      <c r="Q621" s="213"/>
      <c r="R621" s="213"/>
      <c r="S621" s="213"/>
      <c r="T621" s="214"/>
      <c r="AT621" s="215" t="s">
        <v>181</v>
      </c>
      <c r="AU621" s="215" t="s">
        <v>81</v>
      </c>
      <c r="AV621" s="13" t="s">
        <v>83</v>
      </c>
      <c r="AW621" s="13" t="s">
        <v>30</v>
      </c>
      <c r="AX621" s="13" t="s">
        <v>73</v>
      </c>
      <c r="AY621" s="215" t="s">
        <v>174</v>
      </c>
    </row>
    <row r="622" spans="1:65" s="13" customFormat="1" ht="12">
      <c r="B622" s="205"/>
      <c r="C622" s="206"/>
      <c r="D622" s="196" t="s">
        <v>181</v>
      </c>
      <c r="E622" s="207" t="s">
        <v>1</v>
      </c>
      <c r="F622" s="208" t="s">
        <v>595</v>
      </c>
      <c r="G622" s="206"/>
      <c r="H622" s="209">
        <v>8.27</v>
      </c>
      <c r="I622" s="210"/>
      <c r="J622" s="206"/>
      <c r="K622" s="206"/>
      <c r="L622" s="211"/>
      <c r="M622" s="212"/>
      <c r="N622" s="213"/>
      <c r="O622" s="213"/>
      <c r="P622" s="213"/>
      <c r="Q622" s="213"/>
      <c r="R622" s="213"/>
      <c r="S622" s="213"/>
      <c r="T622" s="214"/>
      <c r="AT622" s="215" t="s">
        <v>181</v>
      </c>
      <c r="AU622" s="215" t="s">
        <v>81</v>
      </c>
      <c r="AV622" s="13" t="s">
        <v>83</v>
      </c>
      <c r="AW622" s="13" t="s">
        <v>30</v>
      </c>
      <c r="AX622" s="13" t="s">
        <v>73</v>
      </c>
      <c r="AY622" s="215" t="s">
        <v>174</v>
      </c>
    </row>
    <row r="623" spans="1:65" s="13" customFormat="1" ht="12">
      <c r="B623" s="205"/>
      <c r="C623" s="206"/>
      <c r="D623" s="196" t="s">
        <v>181</v>
      </c>
      <c r="E623" s="207" t="s">
        <v>1</v>
      </c>
      <c r="F623" s="208" t="s">
        <v>596</v>
      </c>
      <c r="G623" s="206"/>
      <c r="H623" s="209">
        <v>3.96</v>
      </c>
      <c r="I623" s="210"/>
      <c r="J623" s="206"/>
      <c r="K623" s="206"/>
      <c r="L623" s="211"/>
      <c r="M623" s="212"/>
      <c r="N623" s="213"/>
      <c r="O623" s="213"/>
      <c r="P623" s="213"/>
      <c r="Q623" s="213"/>
      <c r="R623" s="213"/>
      <c r="S623" s="213"/>
      <c r="T623" s="214"/>
      <c r="AT623" s="215" t="s">
        <v>181</v>
      </c>
      <c r="AU623" s="215" t="s">
        <v>81</v>
      </c>
      <c r="AV623" s="13" t="s">
        <v>83</v>
      </c>
      <c r="AW623" s="13" t="s">
        <v>30</v>
      </c>
      <c r="AX623" s="13" t="s">
        <v>73</v>
      </c>
      <c r="AY623" s="215" t="s">
        <v>174</v>
      </c>
    </row>
    <row r="624" spans="1:65" s="14" customFormat="1" ht="12">
      <c r="B624" s="216"/>
      <c r="C624" s="217"/>
      <c r="D624" s="196" t="s">
        <v>181</v>
      </c>
      <c r="E624" s="218" t="s">
        <v>1</v>
      </c>
      <c r="F624" s="219" t="s">
        <v>183</v>
      </c>
      <c r="G624" s="217"/>
      <c r="H624" s="220">
        <v>97.34</v>
      </c>
      <c r="I624" s="221"/>
      <c r="J624" s="217"/>
      <c r="K624" s="217"/>
      <c r="L624" s="222"/>
      <c r="M624" s="223"/>
      <c r="N624" s="224"/>
      <c r="O624" s="224"/>
      <c r="P624" s="224"/>
      <c r="Q624" s="224"/>
      <c r="R624" s="224"/>
      <c r="S624" s="224"/>
      <c r="T624" s="225"/>
      <c r="AT624" s="226" t="s">
        <v>181</v>
      </c>
      <c r="AU624" s="226" t="s">
        <v>81</v>
      </c>
      <c r="AV624" s="14" t="s">
        <v>179</v>
      </c>
      <c r="AW624" s="14" t="s">
        <v>30</v>
      </c>
      <c r="AX624" s="14" t="s">
        <v>81</v>
      </c>
      <c r="AY624" s="226" t="s">
        <v>174</v>
      </c>
    </row>
    <row r="625" spans="1:65" s="2" customFormat="1" ht="21.75" customHeight="1">
      <c r="A625" s="35"/>
      <c r="B625" s="36"/>
      <c r="C625" s="227" t="s">
        <v>597</v>
      </c>
      <c r="D625" s="227" t="s">
        <v>422</v>
      </c>
      <c r="E625" s="228" t="s">
        <v>598</v>
      </c>
      <c r="F625" s="229" t="s">
        <v>599</v>
      </c>
      <c r="G625" s="230" t="s">
        <v>230</v>
      </c>
      <c r="H625" s="231">
        <v>32.122</v>
      </c>
      <c r="I625" s="232"/>
      <c r="J625" s="233">
        <f>ROUND(I625*H625,2)</f>
        <v>0</v>
      </c>
      <c r="K625" s="234"/>
      <c r="L625" s="235"/>
      <c r="M625" s="236" t="s">
        <v>1</v>
      </c>
      <c r="N625" s="237" t="s">
        <v>38</v>
      </c>
      <c r="O625" s="72"/>
      <c r="P625" s="190">
        <f>O625*H625</f>
        <v>0</v>
      </c>
      <c r="Q625" s="190">
        <v>5.9999999999999995E-4</v>
      </c>
      <c r="R625" s="190">
        <f>Q625*H625</f>
        <v>1.9273199999999997E-2</v>
      </c>
      <c r="S625" s="190">
        <v>0</v>
      </c>
      <c r="T625" s="191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92" t="s">
        <v>227</v>
      </c>
      <c r="AT625" s="192" t="s">
        <v>422</v>
      </c>
      <c r="AU625" s="192" t="s">
        <v>81</v>
      </c>
      <c r="AY625" s="18" t="s">
        <v>174</v>
      </c>
      <c r="BE625" s="193">
        <f>IF(N625="základní",J625,0)</f>
        <v>0</v>
      </c>
      <c r="BF625" s="193">
        <f>IF(N625="snížená",J625,0)</f>
        <v>0</v>
      </c>
      <c r="BG625" s="193">
        <f>IF(N625="zákl. přenesená",J625,0)</f>
        <v>0</v>
      </c>
      <c r="BH625" s="193">
        <f>IF(N625="sníž. přenesená",J625,0)</f>
        <v>0</v>
      </c>
      <c r="BI625" s="193">
        <f>IF(N625="nulová",J625,0)</f>
        <v>0</v>
      </c>
      <c r="BJ625" s="18" t="s">
        <v>81</v>
      </c>
      <c r="BK625" s="193">
        <f>ROUND(I625*H625,2)</f>
        <v>0</v>
      </c>
      <c r="BL625" s="18" t="s">
        <v>179</v>
      </c>
      <c r="BM625" s="192" t="s">
        <v>600</v>
      </c>
    </row>
    <row r="626" spans="1:65" s="13" customFormat="1" ht="12">
      <c r="B626" s="205"/>
      <c r="C626" s="206"/>
      <c r="D626" s="196" t="s">
        <v>181</v>
      </c>
      <c r="E626" s="207" t="s">
        <v>1</v>
      </c>
      <c r="F626" s="208" t="s">
        <v>601</v>
      </c>
      <c r="G626" s="206"/>
      <c r="H626" s="209">
        <v>32.122</v>
      </c>
      <c r="I626" s="210"/>
      <c r="J626" s="206"/>
      <c r="K626" s="206"/>
      <c r="L626" s="211"/>
      <c r="M626" s="212"/>
      <c r="N626" s="213"/>
      <c r="O626" s="213"/>
      <c r="P626" s="213"/>
      <c r="Q626" s="213"/>
      <c r="R626" s="213"/>
      <c r="S626" s="213"/>
      <c r="T626" s="214"/>
      <c r="AT626" s="215" t="s">
        <v>181</v>
      </c>
      <c r="AU626" s="215" t="s">
        <v>81</v>
      </c>
      <c r="AV626" s="13" t="s">
        <v>83</v>
      </c>
      <c r="AW626" s="13" t="s">
        <v>30</v>
      </c>
      <c r="AX626" s="13" t="s">
        <v>73</v>
      </c>
      <c r="AY626" s="215" t="s">
        <v>174</v>
      </c>
    </row>
    <row r="627" spans="1:65" s="14" customFormat="1" ht="12">
      <c r="B627" s="216"/>
      <c r="C627" s="217"/>
      <c r="D627" s="196" t="s">
        <v>181</v>
      </c>
      <c r="E627" s="218" t="s">
        <v>1</v>
      </c>
      <c r="F627" s="219" t="s">
        <v>183</v>
      </c>
      <c r="G627" s="217"/>
      <c r="H627" s="220">
        <v>32.122</v>
      </c>
      <c r="I627" s="221"/>
      <c r="J627" s="217"/>
      <c r="K627" s="217"/>
      <c r="L627" s="222"/>
      <c r="M627" s="223"/>
      <c r="N627" s="224"/>
      <c r="O627" s="224"/>
      <c r="P627" s="224"/>
      <c r="Q627" s="224"/>
      <c r="R627" s="224"/>
      <c r="S627" s="224"/>
      <c r="T627" s="225"/>
      <c r="AT627" s="226" t="s">
        <v>181</v>
      </c>
      <c r="AU627" s="226" t="s">
        <v>81</v>
      </c>
      <c r="AV627" s="14" t="s">
        <v>179</v>
      </c>
      <c r="AW627" s="14" t="s">
        <v>30</v>
      </c>
      <c r="AX627" s="14" t="s">
        <v>81</v>
      </c>
      <c r="AY627" s="226" t="s">
        <v>174</v>
      </c>
    </row>
    <row r="628" spans="1:65" s="2" customFormat="1" ht="24.25" customHeight="1">
      <c r="A628" s="35"/>
      <c r="B628" s="36"/>
      <c r="C628" s="180" t="s">
        <v>602</v>
      </c>
      <c r="D628" s="180" t="s">
        <v>175</v>
      </c>
      <c r="E628" s="181" t="s">
        <v>603</v>
      </c>
      <c r="F628" s="182" t="s">
        <v>604</v>
      </c>
      <c r="G628" s="183" t="s">
        <v>230</v>
      </c>
      <c r="H628" s="184">
        <v>14.103</v>
      </c>
      <c r="I628" s="185"/>
      <c r="J628" s="186">
        <f>ROUND(I628*H628,2)</f>
        <v>0</v>
      </c>
      <c r="K628" s="187"/>
      <c r="L628" s="40"/>
      <c r="M628" s="188" t="s">
        <v>1</v>
      </c>
      <c r="N628" s="189" t="s">
        <v>38</v>
      </c>
      <c r="O628" s="72"/>
      <c r="P628" s="190">
        <f>O628*H628</f>
        <v>0</v>
      </c>
      <c r="Q628" s="190">
        <v>7.4260000000000007E-2</v>
      </c>
      <c r="R628" s="190">
        <f>Q628*H628</f>
        <v>1.0472887800000001</v>
      </c>
      <c r="S628" s="190">
        <v>0</v>
      </c>
      <c r="T628" s="191">
        <f>S628*H628</f>
        <v>0</v>
      </c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R628" s="192" t="s">
        <v>179</v>
      </c>
      <c r="AT628" s="192" t="s">
        <v>175</v>
      </c>
      <c r="AU628" s="192" t="s">
        <v>81</v>
      </c>
      <c r="AY628" s="18" t="s">
        <v>174</v>
      </c>
      <c r="BE628" s="193">
        <f>IF(N628="základní",J628,0)</f>
        <v>0</v>
      </c>
      <c r="BF628" s="193">
        <f>IF(N628="snížená",J628,0)</f>
        <v>0</v>
      </c>
      <c r="BG628" s="193">
        <f>IF(N628="zákl. přenesená",J628,0)</f>
        <v>0</v>
      </c>
      <c r="BH628" s="193">
        <f>IF(N628="sníž. přenesená",J628,0)</f>
        <v>0</v>
      </c>
      <c r="BI628" s="193">
        <f>IF(N628="nulová",J628,0)</f>
        <v>0</v>
      </c>
      <c r="BJ628" s="18" t="s">
        <v>81</v>
      </c>
      <c r="BK628" s="193">
        <f>ROUND(I628*H628,2)</f>
        <v>0</v>
      </c>
      <c r="BL628" s="18" t="s">
        <v>179</v>
      </c>
      <c r="BM628" s="192" t="s">
        <v>605</v>
      </c>
    </row>
    <row r="629" spans="1:65" s="12" customFormat="1" ht="12">
      <c r="B629" s="194"/>
      <c r="C629" s="195"/>
      <c r="D629" s="196" t="s">
        <v>181</v>
      </c>
      <c r="E629" s="197" t="s">
        <v>1</v>
      </c>
      <c r="F629" s="198" t="s">
        <v>606</v>
      </c>
      <c r="G629" s="195"/>
      <c r="H629" s="197" t="s">
        <v>1</v>
      </c>
      <c r="I629" s="199"/>
      <c r="J629" s="195"/>
      <c r="K629" s="195"/>
      <c r="L629" s="200"/>
      <c r="M629" s="201"/>
      <c r="N629" s="202"/>
      <c r="O629" s="202"/>
      <c r="P629" s="202"/>
      <c r="Q629" s="202"/>
      <c r="R629" s="202"/>
      <c r="S629" s="202"/>
      <c r="T629" s="203"/>
      <c r="AT629" s="204" t="s">
        <v>181</v>
      </c>
      <c r="AU629" s="204" t="s">
        <v>81</v>
      </c>
      <c r="AV629" s="12" t="s">
        <v>81</v>
      </c>
      <c r="AW629" s="12" t="s">
        <v>30</v>
      </c>
      <c r="AX629" s="12" t="s">
        <v>73</v>
      </c>
      <c r="AY629" s="204" t="s">
        <v>174</v>
      </c>
    </row>
    <row r="630" spans="1:65" s="13" customFormat="1" ht="12">
      <c r="B630" s="205"/>
      <c r="C630" s="206"/>
      <c r="D630" s="196" t="s">
        <v>181</v>
      </c>
      <c r="E630" s="207" t="s">
        <v>1</v>
      </c>
      <c r="F630" s="208" t="s">
        <v>607</v>
      </c>
      <c r="G630" s="206"/>
      <c r="H630" s="209">
        <v>14.103</v>
      </c>
      <c r="I630" s="210"/>
      <c r="J630" s="206"/>
      <c r="K630" s="206"/>
      <c r="L630" s="211"/>
      <c r="M630" s="212"/>
      <c r="N630" s="213"/>
      <c r="O630" s="213"/>
      <c r="P630" s="213"/>
      <c r="Q630" s="213"/>
      <c r="R630" s="213"/>
      <c r="S630" s="213"/>
      <c r="T630" s="214"/>
      <c r="AT630" s="215" t="s">
        <v>181</v>
      </c>
      <c r="AU630" s="215" t="s">
        <v>81</v>
      </c>
      <c r="AV630" s="13" t="s">
        <v>83</v>
      </c>
      <c r="AW630" s="13" t="s">
        <v>30</v>
      </c>
      <c r="AX630" s="13" t="s">
        <v>73</v>
      </c>
      <c r="AY630" s="215" t="s">
        <v>174</v>
      </c>
    </row>
    <row r="631" spans="1:65" s="14" customFormat="1" ht="12">
      <c r="B631" s="216"/>
      <c r="C631" s="217"/>
      <c r="D631" s="196" t="s">
        <v>181</v>
      </c>
      <c r="E631" s="218" t="s">
        <v>1</v>
      </c>
      <c r="F631" s="219" t="s">
        <v>183</v>
      </c>
      <c r="G631" s="217"/>
      <c r="H631" s="220">
        <v>14.103</v>
      </c>
      <c r="I631" s="221"/>
      <c r="J631" s="217"/>
      <c r="K631" s="217"/>
      <c r="L631" s="222"/>
      <c r="M631" s="223"/>
      <c r="N631" s="224"/>
      <c r="O631" s="224"/>
      <c r="P631" s="224"/>
      <c r="Q631" s="224"/>
      <c r="R631" s="224"/>
      <c r="S631" s="224"/>
      <c r="T631" s="225"/>
      <c r="AT631" s="226" t="s">
        <v>181</v>
      </c>
      <c r="AU631" s="226" t="s">
        <v>81</v>
      </c>
      <c r="AV631" s="14" t="s">
        <v>179</v>
      </c>
      <c r="AW631" s="14" t="s">
        <v>30</v>
      </c>
      <c r="AX631" s="14" t="s">
        <v>81</v>
      </c>
      <c r="AY631" s="226" t="s">
        <v>174</v>
      </c>
    </row>
    <row r="632" spans="1:65" s="11" customFormat="1" ht="26" customHeight="1">
      <c r="B632" s="166"/>
      <c r="C632" s="167"/>
      <c r="D632" s="168" t="s">
        <v>72</v>
      </c>
      <c r="E632" s="169" t="s">
        <v>608</v>
      </c>
      <c r="F632" s="169" t="s">
        <v>609</v>
      </c>
      <c r="G632" s="167"/>
      <c r="H632" s="167"/>
      <c r="I632" s="170"/>
      <c r="J632" s="171">
        <f>BK632</f>
        <v>0</v>
      </c>
      <c r="K632" s="167"/>
      <c r="L632" s="172"/>
      <c r="M632" s="173"/>
      <c r="N632" s="174"/>
      <c r="O632" s="174"/>
      <c r="P632" s="175">
        <f>SUM(P633:P672)</f>
        <v>0</v>
      </c>
      <c r="Q632" s="174"/>
      <c r="R632" s="175">
        <f>SUM(R633:R672)</f>
        <v>313.63381779000002</v>
      </c>
      <c r="S632" s="174"/>
      <c r="T632" s="176">
        <f>SUM(T633:T672)</f>
        <v>0.57318000000000002</v>
      </c>
      <c r="AR632" s="177" t="s">
        <v>81</v>
      </c>
      <c r="AT632" s="178" t="s">
        <v>72</v>
      </c>
      <c r="AU632" s="178" t="s">
        <v>73</v>
      </c>
      <c r="AY632" s="177" t="s">
        <v>174</v>
      </c>
      <c r="BK632" s="179">
        <f>SUM(BK633:BK672)</f>
        <v>0</v>
      </c>
    </row>
    <row r="633" spans="1:65" s="2" customFormat="1" ht="33" customHeight="1">
      <c r="A633" s="35"/>
      <c r="B633" s="36"/>
      <c r="C633" s="180" t="s">
        <v>610</v>
      </c>
      <c r="D633" s="180" t="s">
        <v>175</v>
      </c>
      <c r="E633" s="181" t="s">
        <v>611</v>
      </c>
      <c r="F633" s="182" t="s">
        <v>612</v>
      </c>
      <c r="G633" s="183" t="s">
        <v>230</v>
      </c>
      <c r="H633" s="184">
        <v>520.90499999999997</v>
      </c>
      <c r="I633" s="185"/>
      <c r="J633" s="186">
        <f>ROUND(I633*H633,2)</f>
        <v>0</v>
      </c>
      <c r="K633" s="187"/>
      <c r="L633" s="40"/>
      <c r="M633" s="188" t="s">
        <v>1</v>
      </c>
      <c r="N633" s="189" t="s">
        <v>38</v>
      </c>
      <c r="O633" s="72"/>
      <c r="P633" s="190">
        <f>O633*H633</f>
        <v>0</v>
      </c>
      <c r="Q633" s="190">
        <v>0</v>
      </c>
      <c r="R633" s="190">
        <f>Q633*H633</f>
        <v>0</v>
      </c>
      <c r="S633" s="190">
        <v>0</v>
      </c>
      <c r="T633" s="191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92" t="s">
        <v>179</v>
      </c>
      <c r="AT633" s="192" t="s">
        <v>175</v>
      </c>
      <c r="AU633" s="192" t="s">
        <v>81</v>
      </c>
      <c r="AY633" s="18" t="s">
        <v>174</v>
      </c>
      <c r="BE633" s="193">
        <f>IF(N633="základní",J633,0)</f>
        <v>0</v>
      </c>
      <c r="BF633" s="193">
        <f>IF(N633="snížená",J633,0)</f>
        <v>0</v>
      </c>
      <c r="BG633" s="193">
        <f>IF(N633="zákl. přenesená",J633,0)</f>
        <v>0</v>
      </c>
      <c r="BH633" s="193">
        <f>IF(N633="sníž. přenesená",J633,0)</f>
        <v>0</v>
      </c>
      <c r="BI633" s="193">
        <f>IF(N633="nulová",J633,0)</f>
        <v>0</v>
      </c>
      <c r="BJ633" s="18" t="s">
        <v>81</v>
      </c>
      <c r="BK633" s="193">
        <f>ROUND(I633*H633,2)</f>
        <v>0</v>
      </c>
      <c r="BL633" s="18" t="s">
        <v>179</v>
      </c>
      <c r="BM633" s="192" t="s">
        <v>613</v>
      </c>
    </row>
    <row r="634" spans="1:65" s="13" customFormat="1" ht="12">
      <c r="B634" s="205"/>
      <c r="C634" s="206"/>
      <c r="D634" s="196" t="s">
        <v>181</v>
      </c>
      <c r="E634" s="207" t="s">
        <v>1</v>
      </c>
      <c r="F634" s="208" t="s">
        <v>614</v>
      </c>
      <c r="G634" s="206"/>
      <c r="H634" s="209">
        <v>91.65</v>
      </c>
      <c r="I634" s="210"/>
      <c r="J634" s="206"/>
      <c r="K634" s="206"/>
      <c r="L634" s="211"/>
      <c r="M634" s="212"/>
      <c r="N634" s="213"/>
      <c r="O634" s="213"/>
      <c r="P634" s="213"/>
      <c r="Q634" s="213"/>
      <c r="R634" s="213"/>
      <c r="S634" s="213"/>
      <c r="T634" s="214"/>
      <c r="AT634" s="215" t="s">
        <v>181</v>
      </c>
      <c r="AU634" s="215" t="s">
        <v>81</v>
      </c>
      <c r="AV634" s="13" t="s">
        <v>83</v>
      </c>
      <c r="AW634" s="13" t="s">
        <v>30</v>
      </c>
      <c r="AX634" s="13" t="s">
        <v>73</v>
      </c>
      <c r="AY634" s="215" t="s">
        <v>174</v>
      </c>
    </row>
    <row r="635" spans="1:65" s="13" customFormat="1" ht="12">
      <c r="B635" s="205"/>
      <c r="C635" s="206"/>
      <c r="D635" s="196" t="s">
        <v>181</v>
      </c>
      <c r="E635" s="207" t="s">
        <v>1</v>
      </c>
      <c r="F635" s="208" t="s">
        <v>615</v>
      </c>
      <c r="G635" s="206"/>
      <c r="H635" s="209">
        <v>157.63999999999999</v>
      </c>
      <c r="I635" s="210"/>
      <c r="J635" s="206"/>
      <c r="K635" s="206"/>
      <c r="L635" s="211"/>
      <c r="M635" s="212"/>
      <c r="N635" s="213"/>
      <c r="O635" s="213"/>
      <c r="P635" s="213"/>
      <c r="Q635" s="213"/>
      <c r="R635" s="213"/>
      <c r="S635" s="213"/>
      <c r="T635" s="214"/>
      <c r="AT635" s="215" t="s">
        <v>181</v>
      </c>
      <c r="AU635" s="215" t="s">
        <v>81</v>
      </c>
      <c r="AV635" s="13" t="s">
        <v>83</v>
      </c>
      <c r="AW635" s="13" t="s">
        <v>30</v>
      </c>
      <c r="AX635" s="13" t="s">
        <v>73</v>
      </c>
      <c r="AY635" s="215" t="s">
        <v>174</v>
      </c>
    </row>
    <row r="636" spans="1:65" s="13" customFormat="1" ht="12">
      <c r="B636" s="205"/>
      <c r="C636" s="206"/>
      <c r="D636" s="196" t="s">
        <v>181</v>
      </c>
      <c r="E636" s="207" t="s">
        <v>1</v>
      </c>
      <c r="F636" s="208" t="s">
        <v>616</v>
      </c>
      <c r="G636" s="206"/>
      <c r="H636" s="209">
        <v>111.98</v>
      </c>
      <c r="I636" s="210"/>
      <c r="J636" s="206"/>
      <c r="K636" s="206"/>
      <c r="L636" s="211"/>
      <c r="M636" s="212"/>
      <c r="N636" s="213"/>
      <c r="O636" s="213"/>
      <c r="P636" s="213"/>
      <c r="Q636" s="213"/>
      <c r="R636" s="213"/>
      <c r="S636" s="213"/>
      <c r="T636" s="214"/>
      <c r="AT636" s="215" t="s">
        <v>181</v>
      </c>
      <c r="AU636" s="215" t="s">
        <v>81</v>
      </c>
      <c r="AV636" s="13" t="s">
        <v>83</v>
      </c>
      <c r="AW636" s="13" t="s">
        <v>30</v>
      </c>
      <c r="AX636" s="13" t="s">
        <v>73</v>
      </c>
      <c r="AY636" s="215" t="s">
        <v>174</v>
      </c>
    </row>
    <row r="637" spans="1:65" s="13" customFormat="1" ht="12">
      <c r="B637" s="205"/>
      <c r="C637" s="206"/>
      <c r="D637" s="196" t="s">
        <v>181</v>
      </c>
      <c r="E637" s="207" t="s">
        <v>1</v>
      </c>
      <c r="F637" s="208" t="s">
        <v>617</v>
      </c>
      <c r="G637" s="206"/>
      <c r="H637" s="209">
        <v>159.63499999999999</v>
      </c>
      <c r="I637" s="210"/>
      <c r="J637" s="206"/>
      <c r="K637" s="206"/>
      <c r="L637" s="211"/>
      <c r="M637" s="212"/>
      <c r="N637" s="213"/>
      <c r="O637" s="213"/>
      <c r="P637" s="213"/>
      <c r="Q637" s="213"/>
      <c r="R637" s="213"/>
      <c r="S637" s="213"/>
      <c r="T637" s="214"/>
      <c r="AT637" s="215" t="s">
        <v>181</v>
      </c>
      <c r="AU637" s="215" t="s">
        <v>81</v>
      </c>
      <c r="AV637" s="13" t="s">
        <v>83</v>
      </c>
      <c r="AW637" s="13" t="s">
        <v>30</v>
      </c>
      <c r="AX637" s="13" t="s">
        <v>73</v>
      </c>
      <c r="AY637" s="215" t="s">
        <v>174</v>
      </c>
    </row>
    <row r="638" spans="1:65" s="14" customFormat="1" ht="12">
      <c r="B638" s="216"/>
      <c r="C638" s="217"/>
      <c r="D638" s="196" t="s">
        <v>181</v>
      </c>
      <c r="E638" s="218" t="s">
        <v>1</v>
      </c>
      <c r="F638" s="219" t="s">
        <v>183</v>
      </c>
      <c r="G638" s="217"/>
      <c r="H638" s="220">
        <v>520.90499999999997</v>
      </c>
      <c r="I638" s="221"/>
      <c r="J638" s="217"/>
      <c r="K638" s="217"/>
      <c r="L638" s="222"/>
      <c r="M638" s="223"/>
      <c r="N638" s="224"/>
      <c r="O638" s="224"/>
      <c r="P638" s="224"/>
      <c r="Q638" s="224"/>
      <c r="R638" s="224"/>
      <c r="S638" s="224"/>
      <c r="T638" s="225"/>
      <c r="AT638" s="226" t="s">
        <v>181</v>
      </c>
      <c r="AU638" s="226" t="s">
        <v>81</v>
      </c>
      <c r="AV638" s="14" t="s">
        <v>179</v>
      </c>
      <c r="AW638" s="14" t="s">
        <v>30</v>
      </c>
      <c r="AX638" s="14" t="s">
        <v>81</v>
      </c>
      <c r="AY638" s="226" t="s">
        <v>174</v>
      </c>
    </row>
    <row r="639" spans="1:65" s="2" customFormat="1" ht="33" customHeight="1">
      <c r="A639" s="35"/>
      <c r="B639" s="36"/>
      <c r="C639" s="180" t="s">
        <v>618</v>
      </c>
      <c r="D639" s="180" t="s">
        <v>175</v>
      </c>
      <c r="E639" s="181" t="s">
        <v>619</v>
      </c>
      <c r="F639" s="182" t="s">
        <v>620</v>
      </c>
      <c r="G639" s="183" t="s">
        <v>230</v>
      </c>
      <c r="H639" s="184">
        <v>31254.3</v>
      </c>
      <c r="I639" s="185"/>
      <c r="J639" s="186">
        <f>ROUND(I639*H639,2)</f>
        <v>0</v>
      </c>
      <c r="K639" s="187"/>
      <c r="L639" s="40"/>
      <c r="M639" s="188" t="s">
        <v>1</v>
      </c>
      <c r="N639" s="189" t="s">
        <v>38</v>
      </c>
      <c r="O639" s="72"/>
      <c r="P639" s="190">
        <f>O639*H639</f>
        <v>0</v>
      </c>
      <c r="Q639" s="190">
        <v>0</v>
      </c>
      <c r="R639" s="190">
        <f>Q639*H639</f>
        <v>0</v>
      </c>
      <c r="S639" s="190">
        <v>0</v>
      </c>
      <c r="T639" s="191">
        <f>S639*H639</f>
        <v>0</v>
      </c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R639" s="192" t="s">
        <v>179</v>
      </c>
      <c r="AT639" s="192" t="s">
        <v>175</v>
      </c>
      <c r="AU639" s="192" t="s">
        <v>81</v>
      </c>
      <c r="AY639" s="18" t="s">
        <v>174</v>
      </c>
      <c r="BE639" s="193">
        <f>IF(N639="základní",J639,0)</f>
        <v>0</v>
      </c>
      <c r="BF639" s="193">
        <f>IF(N639="snížená",J639,0)</f>
        <v>0</v>
      </c>
      <c r="BG639" s="193">
        <f>IF(N639="zákl. přenesená",J639,0)</f>
        <v>0</v>
      </c>
      <c r="BH639" s="193">
        <f>IF(N639="sníž. přenesená",J639,0)</f>
        <v>0</v>
      </c>
      <c r="BI639" s="193">
        <f>IF(N639="nulová",J639,0)</f>
        <v>0</v>
      </c>
      <c r="BJ639" s="18" t="s">
        <v>81</v>
      </c>
      <c r="BK639" s="193">
        <f>ROUND(I639*H639,2)</f>
        <v>0</v>
      </c>
      <c r="BL639" s="18" t="s">
        <v>179</v>
      </c>
      <c r="BM639" s="192" t="s">
        <v>621</v>
      </c>
    </row>
    <row r="640" spans="1:65" s="12" customFormat="1" ht="12">
      <c r="B640" s="194"/>
      <c r="C640" s="195"/>
      <c r="D640" s="196" t="s">
        <v>181</v>
      </c>
      <c r="E640" s="197" t="s">
        <v>1</v>
      </c>
      <c r="F640" s="198" t="s">
        <v>622</v>
      </c>
      <c r="G640" s="195"/>
      <c r="H640" s="197" t="s">
        <v>1</v>
      </c>
      <c r="I640" s="199"/>
      <c r="J640" s="195"/>
      <c r="K640" s="195"/>
      <c r="L640" s="200"/>
      <c r="M640" s="201"/>
      <c r="N640" s="202"/>
      <c r="O640" s="202"/>
      <c r="P640" s="202"/>
      <c r="Q640" s="202"/>
      <c r="R640" s="202"/>
      <c r="S640" s="202"/>
      <c r="T640" s="203"/>
      <c r="AT640" s="204" t="s">
        <v>181</v>
      </c>
      <c r="AU640" s="204" t="s">
        <v>81</v>
      </c>
      <c r="AV640" s="12" t="s">
        <v>81</v>
      </c>
      <c r="AW640" s="12" t="s">
        <v>30</v>
      </c>
      <c r="AX640" s="12" t="s">
        <v>73</v>
      </c>
      <c r="AY640" s="204" t="s">
        <v>174</v>
      </c>
    </row>
    <row r="641" spans="1:65" s="13" customFormat="1" ht="12">
      <c r="B641" s="205"/>
      <c r="C641" s="206"/>
      <c r="D641" s="196" t="s">
        <v>181</v>
      </c>
      <c r="E641" s="207" t="s">
        <v>1</v>
      </c>
      <c r="F641" s="208" t="s">
        <v>623</v>
      </c>
      <c r="G641" s="206"/>
      <c r="H641" s="209">
        <v>31254.3</v>
      </c>
      <c r="I641" s="210"/>
      <c r="J641" s="206"/>
      <c r="K641" s="206"/>
      <c r="L641" s="211"/>
      <c r="M641" s="212"/>
      <c r="N641" s="213"/>
      <c r="O641" s="213"/>
      <c r="P641" s="213"/>
      <c r="Q641" s="213"/>
      <c r="R641" s="213"/>
      <c r="S641" s="213"/>
      <c r="T641" s="214"/>
      <c r="AT641" s="215" t="s">
        <v>181</v>
      </c>
      <c r="AU641" s="215" t="s">
        <v>81</v>
      </c>
      <c r="AV641" s="13" t="s">
        <v>83</v>
      </c>
      <c r="AW641" s="13" t="s">
        <v>30</v>
      </c>
      <c r="AX641" s="13" t="s">
        <v>73</v>
      </c>
      <c r="AY641" s="215" t="s">
        <v>174</v>
      </c>
    </row>
    <row r="642" spans="1:65" s="14" customFormat="1" ht="12">
      <c r="B642" s="216"/>
      <c r="C642" s="217"/>
      <c r="D642" s="196" t="s">
        <v>181</v>
      </c>
      <c r="E642" s="218" t="s">
        <v>1</v>
      </c>
      <c r="F642" s="219" t="s">
        <v>183</v>
      </c>
      <c r="G642" s="217"/>
      <c r="H642" s="220">
        <v>31254.3</v>
      </c>
      <c r="I642" s="221"/>
      <c r="J642" s="217"/>
      <c r="K642" s="217"/>
      <c r="L642" s="222"/>
      <c r="M642" s="223"/>
      <c r="N642" s="224"/>
      <c r="O642" s="224"/>
      <c r="P642" s="224"/>
      <c r="Q642" s="224"/>
      <c r="R642" s="224"/>
      <c r="S642" s="224"/>
      <c r="T642" s="225"/>
      <c r="AT642" s="226" t="s">
        <v>181</v>
      </c>
      <c r="AU642" s="226" t="s">
        <v>81</v>
      </c>
      <c r="AV642" s="14" t="s">
        <v>179</v>
      </c>
      <c r="AW642" s="14" t="s">
        <v>30</v>
      </c>
      <c r="AX642" s="14" t="s">
        <v>81</v>
      </c>
      <c r="AY642" s="226" t="s">
        <v>174</v>
      </c>
    </row>
    <row r="643" spans="1:65" s="2" customFormat="1" ht="33" customHeight="1">
      <c r="A643" s="35"/>
      <c r="B643" s="36"/>
      <c r="C643" s="180" t="s">
        <v>624</v>
      </c>
      <c r="D643" s="180" t="s">
        <v>175</v>
      </c>
      <c r="E643" s="181" t="s">
        <v>625</v>
      </c>
      <c r="F643" s="182" t="s">
        <v>626</v>
      </c>
      <c r="G643" s="183" t="s">
        <v>230</v>
      </c>
      <c r="H643" s="184">
        <v>520.90499999999997</v>
      </c>
      <c r="I643" s="185"/>
      <c r="J643" s="186">
        <f>ROUND(I643*H643,2)</f>
        <v>0</v>
      </c>
      <c r="K643" s="187"/>
      <c r="L643" s="40"/>
      <c r="M643" s="188" t="s">
        <v>1</v>
      </c>
      <c r="N643" s="189" t="s">
        <v>38</v>
      </c>
      <c r="O643" s="72"/>
      <c r="P643" s="190">
        <f>O643*H643</f>
        <v>0</v>
      </c>
      <c r="Q643" s="190">
        <v>0</v>
      </c>
      <c r="R643" s="190">
        <f>Q643*H643</f>
        <v>0</v>
      </c>
      <c r="S643" s="190">
        <v>0</v>
      </c>
      <c r="T643" s="191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92" t="s">
        <v>179</v>
      </c>
      <c r="AT643" s="192" t="s">
        <v>175</v>
      </c>
      <c r="AU643" s="192" t="s">
        <v>81</v>
      </c>
      <c r="AY643" s="18" t="s">
        <v>174</v>
      </c>
      <c r="BE643" s="193">
        <f>IF(N643="základní",J643,0)</f>
        <v>0</v>
      </c>
      <c r="BF643" s="193">
        <f>IF(N643="snížená",J643,0)</f>
        <v>0</v>
      </c>
      <c r="BG643" s="193">
        <f>IF(N643="zákl. přenesená",J643,0)</f>
        <v>0</v>
      </c>
      <c r="BH643" s="193">
        <f>IF(N643="sníž. přenesená",J643,0)</f>
        <v>0</v>
      </c>
      <c r="BI643" s="193">
        <f>IF(N643="nulová",J643,0)</f>
        <v>0</v>
      </c>
      <c r="BJ643" s="18" t="s">
        <v>81</v>
      </c>
      <c r="BK643" s="193">
        <f>ROUND(I643*H643,2)</f>
        <v>0</v>
      </c>
      <c r="BL643" s="18" t="s">
        <v>179</v>
      </c>
      <c r="BM643" s="192" t="s">
        <v>627</v>
      </c>
    </row>
    <row r="644" spans="1:65" s="2" customFormat="1" ht="33" customHeight="1">
      <c r="A644" s="35"/>
      <c r="B644" s="36"/>
      <c r="C644" s="180" t="s">
        <v>628</v>
      </c>
      <c r="D644" s="180" t="s">
        <v>175</v>
      </c>
      <c r="E644" s="181" t="s">
        <v>629</v>
      </c>
      <c r="F644" s="182" t="s">
        <v>630</v>
      </c>
      <c r="G644" s="183" t="s">
        <v>230</v>
      </c>
      <c r="H644" s="184">
        <v>287.57</v>
      </c>
      <c r="I644" s="185"/>
      <c r="J644" s="186">
        <f>ROUND(I644*H644,2)</f>
        <v>0</v>
      </c>
      <c r="K644" s="187"/>
      <c r="L644" s="40"/>
      <c r="M644" s="188" t="s">
        <v>1</v>
      </c>
      <c r="N644" s="189" t="s">
        <v>38</v>
      </c>
      <c r="O644" s="72"/>
      <c r="P644" s="190">
        <f>O644*H644</f>
        <v>0</v>
      </c>
      <c r="Q644" s="190">
        <v>2.1000000000000001E-4</v>
      </c>
      <c r="R644" s="190">
        <f>Q644*H644</f>
        <v>6.0389700000000004E-2</v>
      </c>
      <c r="S644" s="190">
        <v>0</v>
      </c>
      <c r="T644" s="191">
        <f>S644*H644</f>
        <v>0</v>
      </c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R644" s="192" t="s">
        <v>179</v>
      </c>
      <c r="AT644" s="192" t="s">
        <v>175</v>
      </c>
      <c r="AU644" s="192" t="s">
        <v>81</v>
      </c>
      <c r="AY644" s="18" t="s">
        <v>174</v>
      </c>
      <c r="BE644" s="193">
        <f>IF(N644="základní",J644,0)</f>
        <v>0</v>
      </c>
      <c r="BF644" s="193">
        <f>IF(N644="snížená",J644,0)</f>
        <v>0</v>
      </c>
      <c r="BG644" s="193">
        <f>IF(N644="zákl. přenesená",J644,0)</f>
        <v>0</v>
      </c>
      <c r="BH644" s="193">
        <f>IF(N644="sníž. přenesená",J644,0)</f>
        <v>0</v>
      </c>
      <c r="BI644" s="193">
        <f>IF(N644="nulová",J644,0)</f>
        <v>0</v>
      </c>
      <c r="BJ644" s="18" t="s">
        <v>81</v>
      </c>
      <c r="BK644" s="193">
        <f>ROUND(I644*H644,2)</f>
        <v>0</v>
      </c>
      <c r="BL644" s="18" t="s">
        <v>179</v>
      </c>
      <c r="BM644" s="192" t="s">
        <v>631</v>
      </c>
    </row>
    <row r="645" spans="1:65" s="12" customFormat="1" ht="12">
      <c r="B645" s="194"/>
      <c r="C645" s="195"/>
      <c r="D645" s="196" t="s">
        <v>181</v>
      </c>
      <c r="E645" s="197" t="s">
        <v>1</v>
      </c>
      <c r="F645" s="198" t="s">
        <v>632</v>
      </c>
      <c r="G645" s="195"/>
      <c r="H645" s="197" t="s">
        <v>1</v>
      </c>
      <c r="I645" s="199"/>
      <c r="J645" s="195"/>
      <c r="K645" s="195"/>
      <c r="L645" s="200"/>
      <c r="M645" s="201"/>
      <c r="N645" s="202"/>
      <c r="O645" s="202"/>
      <c r="P645" s="202"/>
      <c r="Q645" s="202"/>
      <c r="R645" s="202"/>
      <c r="S645" s="202"/>
      <c r="T645" s="203"/>
      <c r="AT645" s="204" t="s">
        <v>181</v>
      </c>
      <c r="AU645" s="204" t="s">
        <v>81</v>
      </c>
      <c r="AV645" s="12" t="s">
        <v>81</v>
      </c>
      <c r="AW645" s="12" t="s">
        <v>30</v>
      </c>
      <c r="AX645" s="12" t="s">
        <v>73</v>
      </c>
      <c r="AY645" s="204" t="s">
        <v>174</v>
      </c>
    </row>
    <row r="646" spans="1:65" s="13" customFormat="1" ht="12">
      <c r="B646" s="205"/>
      <c r="C646" s="206"/>
      <c r="D646" s="196" t="s">
        <v>181</v>
      </c>
      <c r="E646" s="207" t="s">
        <v>1</v>
      </c>
      <c r="F646" s="208" t="s">
        <v>633</v>
      </c>
      <c r="G646" s="206"/>
      <c r="H646" s="209">
        <v>186.62</v>
      </c>
      <c r="I646" s="210"/>
      <c r="J646" s="206"/>
      <c r="K646" s="206"/>
      <c r="L646" s="211"/>
      <c r="M646" s="212"/>
      <c r="N646" s="213"/>
      <c r="O646" s="213"/>
      <c r="P646" s="213"/>
      <c r="Q646" s="213"/>
      <c r="R646" s="213"/>
      <c r="S646" s="213"/>
      <c r="T646" s="214"/>
      <c r="AT646" s="215" t="s">
        <v>181</v>
      </c>
      <c r="AU646" s="215" t="s">
        <v>81</v>
      </c>
      <c r="AV646" s="13" t="s">
        <v>83</v>
      </c>
      <c r="AW646" s="13" t="s">
        <v>30</v>
      </c>
      <c r="AX646" s="13" t="s">
        <v>73</v>
      </c>
      <c r="AY646" s="215" t="s">
        <v>174</v>
      </c>
    </row>
    <row r="647" spans="1:65" s="12" customFormat="1" ht="12">
      <c r="B647" s="194"/>
      <c r="C647" s="195"/>
      <c r="D647" s="196" t="s">
        <v>181</v>
      </c>
      <c r="E647" s="197" t="s">
        <v>1</v>
      </c>
      <c r="F647" s="198" t="s">
        <v>634</v>
      </c>
      <c r="G647" s="195"/>
      <c r="H647" s="197" t="s">
        <v>1</v>
      </c>
      <c r="I647" s="199"/>
      <c r="J647" s="195"/>
      <c r="K647" s="195"/>
      <c r="L647" s="200"/>
      <c r="M647" s="201"/>
      <c r="N647" s="202"/>
      <c r="O647" s="202"/>
      <c r="P647" s="202"/>
      <c r="Q647" s="202"/>
      <c r="R647" s="202"/>
      <c r="S647" s="202"/>
      <c r="T647" s="203"/>
      <c r="AT647" s="204" t="s">
        <v>181</v>
      </c>
      <c r="AU647" s="204" t="s">
        <v>81</v>
      </c>
      <c r="AV647" s="12" t="s">
        <v>81</v>
      </c>
      <c r="AW647" s="12" t="s">
        <v>30</v>
      </c>
      <c r="AX647" s="12" t="s">
        <v>73</v>
      </c>
      <c r="AY647" s="204" t="s">
        <v>174</v>
      </c>
    </row>
    <row r="648" spans="1:65" s="13" customFormat="1" ht="12">
      <c r="B648" s="205"/>
      <c r="C648" s="206"/>
      <c r="D648" s="196" t="s">
        <v>181</v>
      </c>
      <c r="E648" s="207" t="s">
        <v>1</v>
      </c>
      <c r="F648" s="208" t="s">
        <v>635</v>
      </c>
      <c r="G648" s="206"/>
      <c r="H648" s="209">
        <v>100.95</v>
      </c>
      <c r="I648" s="210"/>
      <c r="J648" s="206"/>
      <c r="K648" s="206"/>
      <c r="L648" s="211"/>
      <c r="M648" s="212"/>
      <c r="N648" s="213"/>
      <c r="O648" s="213"/>
      <c r="P648" s="213"/>
      <c r="Q648" s="213"/>
      <c r="R648" s="213"/>
      <c r="S648" s="213"/>
      <c r="T648" s="214"/>
      <c r="AT648" s="215" t="s">
        <v>181</v>
      </c>
      <c r="AU648" s="215" t="s">
        <v>81</v>
      </c>
      <c r="AV648" s="13" t="s">
        <v>83</v>
      </c>
      <c r="AW648" s="13" t="s">
        <v>30</v>
      </c>
      <c r="AX648" s="13" t="s">
        <v>73</v>
      </c>
      <c r="AY648" s="215" t="s">
        <v>174</v>
      </c>
    </row>
    <row r="649" spans="1:65" s="14" customFormat="1" ht="12">
      <c r="B649" s="216"/>
      <c r="C649" s="217"/>
      <c r="D649" s="196" t="s">
        <v>181</v>
      </c>
      <c r="E649" s="218" t="s">
        <v>1</v>
      </c>
      <c r="F649" s="219" t="s">
        <v>183</v>
      </c>
      <c r="G649" s="217"/>
      <c r="H649" s="220">
        <v>287.57</v>
      </c>
      <c r="I649" s="221"/>
      <c r="J649" s="217"/>
      <c r="K649" s="217"/>
      <c r="L649" s="222"/>
      <c r="M649" s="223"/>
      <c r="N649" s="224"/>
      <c r="O649" s="224"/>
      <c r="P649" s="224"/>
      <c r="Q649" s="224"/>
      <c r="R649" s="224"/>
      <c r="S649" s="224"/>
      <c r="T649" s="225"/>
      <c r="AT649" s="226" t="s">
        <v>181</v>
      </c>
      <c r="AU649" s="226" t="s">
        <v>81</v>
      </c>
      <c r="AV649" s="14" t="s">
        <v>179</v>
      </c>
      <c r="AW649" s="14" t="s">
        <v>30</v>
      </c>
      <c r="AX649" s="14" t="s">
        <v>81</v>
      </c>
      <c r="AY649" s="226" t="s">
        <v>174</v>
      </c>
    </row>
    <row r="650" spans="1:65" s="2" customFormat="1" ht="24.25" customHeight="1">
      <c r="A650" s="35"/>
      <c r="B650" s="36"/>
      <c r="C650" s="180" t="s">
        <v>636</v>
      </c>
      <c r="D650" s="180" t="s">
        <v>175</v>
      </c>
      <c r="E650" s="181" t="s">
        <v>637</v>
      </c>
      <c r="F650" s="182" t="s">
        <v>638</v>
      </c>
      <c r="G650" s="183" t="s">
        <v>444</v>
      </c>
      <c r="H650" s="184">
        <v>110.348</v>
      </c>
      <c r="I650" s="185"/>
      <c r="J650" s="186">
        <f>ROUND(I650*H650,2)</f>
        <v>0</v>
      </c>
      <c r="K650" s="187"/>
      <c r="L650" s="40"/>
      <c r="M650" s="188" t="s">
        <v>1</v>
      </c>
      <c r="N650" s="189" t="s">
        <v>38</v>
      </c>
      <c r="O650" s="72"/>
      <c r="P650" s="190">
        <f>O650*H650</f>
        <v>0</v>
      </c>
      <c r="Q650" s="190">
        <v>0.65215000000000001</v>
      </c>
      <c r="R650" s="190">
        <f>Q650*H650</f>
        <v>71.963448200000002</v>
      </c>
      <c r="S650" s="190">
        <v>0</v>
      </c>
      <c r="T650" s="191">
        <f>S650*H650</f>
        <v>0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92" t="s">
        <v>179</v>
      </c>
      <c r="AT650" s="192" t="s">
        <v>175</v>
      </c>
      <c r="AU650" s="192" t="s">
        <v>81</v>
      </c>
      <c r="AY650" s="18" t="s">
        <v>174</v>
      </c>
      <c r="BE650" s="193">
        <f>IF(N650="základní",J650,0)</f>
        <v>0</v>
      </c>
      <c r="BF650" s="193">
        <f>IF(N650="snížená",J650,0)</f>
        <v>0</v>
      </c>
      <c r="BG650" s="193">
        <f>IF(N650="zákl. přenesená",J650,0)</f>
        <v>0</v>
      </c>
      <c r="BH650" s="193">
        <f>IF(N650="sníž. přenesená",J650,0)</f>
        <v>0</v>
      </c>
      <c r="BI650" s="193">
        <f>IF(N650="nulová",J650,0)</f>
        <v>0</v>
      </c>
      <c r="BJ650" s="18" t="s">
        <v>81</v>
      </c>
      <c r="BK650" s="193">
        <f>ROUND(I650*H650,2)</f>
        <v>0</v>
      </c>
      <c r="BL650" s="18" t="s">
        <v>179</v>
      </c>
      <c r="BM650" s="192" t="s">
        <v>639</v>
      </c>
    </row>
    <row r="651" spans="1:65" s="2" customFormat="1" ht="16.5" customHeight="1">
      <c r="A651" s="35"/>
      <c r="B651" s="36"/>
      <c r="C651" s="180" t="s">
        <v>640</v>
      </c>
      <c r="D651" s="180" t="s">
        <v>175</v>
      </c>
      <c r="E651" s="181" t="s">
        <v>641</v>
      </c>
      <c r="F651" s="182" t="s">
        <v>642</v>
      </c>
      <c r="G651" s="183" t="s">
        <v>230</v>
      </c>
      <c r="H651" s="184">
        <v>51.21</v>
      </c>
      <c r="I651" s="185"/>
      <c r="J651" s="186">
        <f>ROUND(I651*H651,2)</f>
        <v>0</v>
      </c>
      <c r="K651" s="187"/>
      <c r="L651" s="40"/>
      <c r="M651" s="188" t="s">
        <v>1</v>
      </c>
      <c r="N651" s="189" t="s">
        <v>38</v>
      </c>
      <c r="O651" s="72"/>
      <c r="P651" s="190">
        <f>O651*H651</f>
        <v>0</v>
      </c>
      <c r="Q651" s="190">
        <v>4.0865600000000004</v>
      </c>
      <c r="R651" s="190">
        <f>Q651*H651</f>
        <v>209.27273760000003</v>
      </c>
      <c r="S651" s="190">
        <v>0</v>
      </c>
      <c r="T651" s="191">
        <f>S651*H651</f>
        <v>0</v>
      </c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R651" s="192" t="s">
        <v>179</v>
      </c>
      <c r="AT651" s="192" t="s">
        <v>175</v>
      </c>
      <c r="AU651" s="192" t="s">
        <v>81</v>
      </c>
      <c r="AY651" s="18" t="s">
        <v>174</v>
      </c>
      <c r="BE651" s="193">
        <f>IF(N651="základní",J651,0)</f>
        <v>0</v>
      </c>
      <c r="BF651" s="193">
        <f>IF(N651="snížená",J651,0)</f>
        <v>0</v>
      </c>
      <c r="BG651" s="193">
        <f>IF(N651="zákl. přenesená",J651,0)</f>
        <v>0</v>
      </c>
      <c r="BH651" s="193">
        <f>IF(N651="sníž. přenesená",J651,0)</f>
        <v>0</v>
      </c>
      <c r="BI651" s="193">
        <f>IF(N651="nulová",J651,0)</f>
        <v>0</v>
      </c>
      <c r="BJ651" s="18" t="s">
        <v>81</v>
      </c>
      <c r="BK651" s="193">
        <f>ROUND(I651*H651,2)</f>
        <v>0</v>
      </c>
      <c r="BL651" s="18" t="s">
        <v>179</v>
      </c>
      <c r="BM651" s="192" t="s">
        <v>643</v>
      </c>
    </row>
    <row r="652" spans="1:65" s="12" customFormat="1" ht="12">
      <c r="B652" s="194"/>
      <c r="C652" s="195"/>
      <c r="D652" s="196" t="s">
        <v>181</v>
      </c>
      <c r="E652" s="197" t="s">
        <v>1</v>
      </c>
      <c r="F652" s="198" t="s">
        <v>644</v>
      </c>
      <c r="G652" s="195"/>
      <c r="H652" s="197" t="s">
        <v>1</v>
      </c>
      <c r="I652" s="199"/>
      <c r="J652" s="195"/>
      <c r="K652" s="195"/>
      <c r="L652" s="200"/>
      <c r="M652" s="201"/>
      <c r="N652" s="202"/>
      <c r="O652" s="202"/>
      <c r="P652" s="202"/>
      <c r="Q652" s="202"/>
      <c r="R652" s="202"/>
      <c r="S652" s="202"/>
      <c r="T652" s="203"/>
      <c r="AT652" s="204" t="s">
        <v>181</v>
      </c>
      <c r="AU652" s="204" t="s">
        <v>81</v>
      </c>
      <c r="AV652" s="12" t="s">
        <v>81</v>
      </c>
      <c r="AW652" s="12" t="s">
        <v>30</v>
      </c>
      <c r="AX652" s="12" t="s">
        <v>73</v>
      </c>
      <c r="AY652" s="204" t="s">
        <v>174</v>
      </c>
    </row>
    <row r="653" spans="1:65" s="13" customFormat="1" ht="12">
      <c r="B653" s="205"/>
      <c r="C653" s="206"/>
      <c r="D653" s="196" t="s">
        <v>181</v>
      </c>
      <c r="E653" s="207" t="s">
        <v>1</v>
      </c>
      <c r="F653" s="208" t="s">
        <v>645</v>
      </c>
      <c r="G653" s="206"/>
      <c r="H653" s="209">
        <v>47.55</v>
      </c>
      <c r="I653" s="210"/>
      <c r="J653" s="206"/>
      <c r="K653" s="206"/>
      <c r="L653" s="211"/>
      <c r="M653" s="212"/>
      <c r="N653" s="213"/>
      <c r="O653" s="213"/>
      <c r="P653" s="213"/>
      <c r="Q653" s="213"/>
      <c r="R653" s="213"/>
      <c r="S653" s="213"/>
      <c r="T653" s="214"/>
      <c r="AT653" s="215" t="s">
        <v>181</v>
      </c>
      <c r="AU653" s="215" t="s">
        <v>81</v>
      </c>
      <c r="AV653" s="13" t="s">
        <v>83</v>
      </c>
      <c r="AW653" s="13" t="s">
        <v>30</v>
      </c>
      <c r="AX653" s="13" t="s">
        <v>73</v>
      </c>
      <c r="AY653" s="215" t="s">
        <v>174</v>
      </c>
    </row>
    <row r="654" spans="1:65" s="13" customFormat="1" ht="12">
      <c r="B654" s="205"/>
      <c r="C654" s="206"/>
      <c r="D654" s="196" t="s">
        <v>181</v>
      </c>
      <c r="E654" s="207" t="s">
        <v>1</v>
      </c>
      <c r="F654" s="208" t="s">
        <v>646</v>
      </c>
      <c r="G654" s="206"/>
      <c r="H654" s="209">
        <v>3.66</v>
      </c>
      <c r="I654" s="210"/>
      <c r="J654" s="206"/>
      <c r="K654" s="206"/>
      <c r="L654" s="211"/>
      <c r="M654" s="212"/>
      <c r="N654" s="213"/>
      <c r="O654" s="213"/>
      <c r="P654" s="213"/>
      <c r="Q654" s="213"/>
      <c r="R654" s="213"/>
      <c r="S654" s="213"/>
      <c r="T654" s="214"/>
      <c r="AT654" s="215" t="s">
        <v>181</v>
      </c>
      <c r="AU654" s="215" t="s">
        <v>81</v>
      </c>
      <c r="AV654" s="13" t="s">
        <v>83</v>
      </c>
      <c r="AW654" s="13" t="s">
        <v>30</v>
      </c>
      <c r="AX654" s="13" t="s">
        <v>73</v>
      </c>
      <c r="AY654" s="215" t="s">
        <v>174</v>
      </c>
    </row>
    <row r="655" spans="1:65" s="14" customFormat="1" ht="12">
      <c r="B655" s="216"/>
      <c r="C655" s="217"/>
      <c r="D655" s="196" t="s">
        <v>181</v>
      </c>
      <c r="E655" s="218" t="s">
        <v>1</v>
      </c>
      <c r="F655" s="219" t="s">
        <v>183</v>
      </c>
      <c r="G655" s="217"/>
      <c r="H655" s="220">
        <v>51.209999999999994</v>
      </c>
      <c r="I655" s="221"/>
      <c r="J655" s="217"/>
      <c r="K655" s="217"/>
      <c r="L655" s="222"/>
      <c r="M655" s="223"/>
      <c r="N655" s="224"/>
      <c r="O655" s="224"/>
      <c r="P655" s="224"/>
      <c r="Q655" s="224"/>
      <c r="R655" s="224"/>
      <c r="S655" s="224"/>
      <c r="T655" s="225"/>
      <c r="AT655" s="226" t="s">
        <v>181</v>
      </c>
      <c r="AU655" s="226" t="s">
        <v>81</v>
      </c>
      <c r="AV655" s="14" t="s">
        <v>179</v>
      </c>
      <c r="AW655" s="14" t="s">
        <v>30</v>
      </c>
      <c r="AX655" s="14" t="s">
        <v>81</v>
      </c>
      <c r="AY655" s="226" t="s">
        <v>174</v>
      </c>
    </row>
    <row r="656" spans="1:65" s="2" customFormat="1" ht="16.5" customHeight="1">
      <c r="A656" s="35"/>
      <c r="B656" s="36"/>
      <c r="C656" s="180" t="s">
        <v>647</v>
      </c>
      <c r="D656" s="180" t="s">
        <v>175</v>
      </c>
      <c r="E656" s="181" t="s">
        <v>648</v>
      </c>
      <c r="F656" s="182" t="s">
        <v>649</v>
      </c>
      <c r="G656" s="183" t="s">
        <v>230</v>
      </c>
      <c r="H656" s="184">
        <v>8.2309999999999999</v>
      </c>
      <c r="I656" s="185"/>
      <c r="J656" s="186">
        <f>ROUND(I656*H656,2)</f>
        <v>0</v>
      </c>
      <c r="K656" s="187"/>
      <c r="L656" s="40"/>
      <c r="M656" s="188" t="s">
        <v>1</v>
      </c>
      <c r="N656" s="189" t="s">
        <v>38</v>
      </c>
      <c r="O656" s="72"/>
      <c r="P656" s="190">
        <f>O656*H656</f>
        <v>0</v>
      </c>
      <c r="Q656" s="190">
        <v>0.65678999999999998</v>
      </c>
      <c r="R656" s="190">
        <f>Q656*H656</f>
        <v>5.4060384899999994</v>
      </c>
      <c r="S656" s="190">
        <v>0</v>
      </c>
      <c r="T656" s="191">
        <f>S656*H656</f>
        <v>0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92" t="s">
        <v>179</v>
      </c>
      <c r="AT656" s="192" t="s">
        <v>175</v>
      </c>
      <c r="AU656" s="192" t="s">
        <v>81</v>
      </c>
      <c r="AY656" s="18" t="s">
        <v>174</v>
      </c>
      <c r="BE656" s="193">
        <f>IF(N656="základní",J656,0)</f>
        <v>0</v>
      </c>
      <c r="BF656" s="193">
        <f>IF(N656="snížená",J656,0)</f>
        <v>0</v>
      </c>
      <c r="BG656" s="193">
        <f>IF(N656="zákl. přenesená",J656,0)</f>
        <v>0</v>
      </c>
      <c r="BH656" s="193">
        <f>IF(N656="sníž. přenesená",J656,0)</f>
        <v>0</v>
      </c>
      <c r="BI656" s="193">
        <f>IF(N656="nulová",J656,0)</f>
        <v>0</v>
      </c>
      <c r="BJ656" s="18" t="s">
        <v>81</v>
      </c>
      <c r="BK656" s="193">
        <f>ROUND(I656*H656,2)</f>
        <v>0</v>
      </c>
      <c r="BL656" s="18" t="s">
        <v>179</v>
      </c>
      <c r="BM656" s="192" t="s">
        <v>650</v>
      </c>
    </row>
    <row r="657" spans="1:65" s="12" customFormat="1" ht="12">
      <c r="B657" s="194"/>
      <c r="C657" s="195"/>
      <c r="D657" s="196" t="s">
        <v>181</v>
      </c>
      <c r="E657" s="197" t="s">
        <v>1</v>
      </c>
      <c r="F657" s="198" t="s">
        <v>651</v>
      </c>
      <c r="G657" s="195"/>
      <c r="H657" s="197" t="s">
        <v>1</v>
      </c>
      <c r="I657" s="199"/>
      <c r="J657" s="195"/>
      <c r="K657" s="195"/>
      <c r="L657" s="200"/>
      <c r="M657" s="201"/>
      <c r="N657" s="202"/>
      <c r="O657" s="202"/>
      <c r="P657" s="202"/>
      <c r="Q657" s="202"/>
      <c r="R657" s="202"/>
      <c r="S657" s="202"/>
      <c r="T657" s="203"/>
      <c r="AT657" s="204" t="s">
        <v>181</v>
      </c>
      <c r="AU657" s="204" t="s">
        <v>81</v>
      </c>
      <c r="AV657" s="12" t="s">
        <v>81</v>
      </c>
      <c r="AW657" s="12" t="s">
        <v>30</v>
      </c>
      <c r="AX657" s="12" t="s">
        <v>73</v>
      </c>
      <c r="AY657" s="204" t="s">
        <v>174</v>
      </c>
    </row>
    <row r="658" spans="1:65" s="13" customFormat="1" ht="24">
      <c r="B658" s="205"/>
      <c r="C658" s="206"/>
      <c r="D658" s="196" t="s">
        <v>181</v>
      </c>
      <c r="E658" s="207" t="s">
        <v>1</v>
      </c>
      <c r="F658" s="208" t="s">
        <v>652</v>
      </c>
      <c r="G658" s="206"/>
      <c r="H658" s="209">
        <v>7.133</v>
      </c>
      <c r="I658" s="210"/>
      <c r="J658" s="206"/>
      <c r="K658" s="206"/>
      <c r="L658" s="211"/>
      <c r="M658" s="212"/>
      <c r="N658" s="213"/>
      <c r="O658" s="213"/>
      <c r="P658" s="213"/>
      <c r="Q658" s="213"/>
      <c r="R658" s="213"/>
      <c r="S658" s="213"/>
      <c r="T658" s="214"/>
      <c r="AT658" s="215" t="s">
        <v>181</v>
      </c>
      <c r="AU658" s="215" t="s">
        <v>81</v>
      </c>
      <c r="AV658" s="13" t="s">
        <v>83</v>
      </c>
      <c r="AW658" s="13" t="s">
        <v>30</v>
      </c>
      <c r="AX658" s="13" t="s">
        <v>73</v>
      </c>
      <c r="AY658" s="215" t="s">
        <v>174</v>
      </c>
    </row>
    <row r="659" spans="1:65" s="13" customFormat="1" ht="12">
      <c r="B659" s="205"/>
      <c r="C659" s="206"/>
      <c r="D659" s="196" t="s">
        <v>181</v>
      </c>
      <c r="E659" s="207" t="s">
        <v>1</v>
      </c>
      <c r="F659" s="208" t="s">
        <v>653</v>
      </c>
      <c r="G659" s="206"/>
      <c r="H659" s="209">
        <v>1.0980000000000001</v>
      </c>
      <c r="I659" s="210"/>
      <c r="J659" s="206"/>
      <c r="K659" s="206"/>
      <c r="L659" s="211"/>
      <c r="M659" s="212"/>
      <c r="N659" s="213"/>
      <c r="O659" s="213"/>
      <c r="P659" s="213"/>
      <c r="Q659" s="213"/>
      <c r="R659" s="213"/>
      <c r="S659" s="213"/>
      <c r="T659" s="214"/>
      <c r="AT659" s="215" t="s">
        <v>181</v>
      </c>
      <c r="AU659" s="215" t="s">
        <v>81</v>
      </c>
      <c r="AV659" s="13" t="s">
        <v>83</v>
      </c>
      <c r="AW659" s="13" t="s">
        <v>30</v>
      </c>
      <c r="AX659" s="13" t="s">
        <v>73</v>
      </c>
      <c r="AY659" s="215" t="s">
        <v>174</v>
      </c>
    </row>
    <row r="660" spans="1:65" s="14" customFormat="1" ht="12">
      <c r="B660" s="216"/>
      <c r="C660" s="217"/>
      <c r="D660" s="196" t="s">
        <v>181</v>
      </c>
      <c r="E660" s="218" t="s">
        <v>1</v>
      </c>
      <c r="F660" s="219" t="s">
        <v>183</v>
      </c>
      <c r="G660" s="217"/>
      <c r="H660" s="220">
        <v>8.2309999999999999</v>
      </c>
      <c r="I660" s="221"/>
      <c r="J660" s="217"/>
      <c r="K660" s="217"/>
      <c r="L660" s="222"/>
      <c r="M660" s="223"/>
      <c r="N660" s="224"/>
      <c r="O660" s="224"/>
      <c r="P660" s="224"/>
      <c r="Q660" s="224"/>
      <c r="R660" s="224"/>
      <c r="S660" s="224"/>
      <c r="T660" s="225"/>
      <c r="AT660" s="226" t="s">
        <v>181</v>
      </c>
      <c r="AU660" s="226" t="s">
        <v>81</v>
      </c>
      <c r="AV660" s="14" t="s">
        <v>179</v>
      </c>
      <c r="AW660" s="14" t="s">
        <v>30</v>
      </c>
      <c r="AX660" s="14" t="s">
        <v>81</v>
      </c>
      <c r="AY660" s="226" t="s">
        <v>174</v>
      </c>
    </row>
    <row r="661" spans="1:65" s="2" customFormat="1" ht="16.5" customHeight="1">
      <c r="A661" s="35"/>
      <c r="B661" s="36"/>
      <c r="C661" s="180" t="s">
        <v>654</v>
      </c>
      <c r="D661" s="180" t="s">
        <v>175</v>
      </c>
      <c r="E661" s="181" t="s">
        <v>655</v>
      </c>
      <c r="F661" s="182" t="s">
        <v>656</v>
      </c>
      <c r="G661" s="183" t="s">
        <v>230</v>
      </c>
      <c r="H661" s="184">
        <v>17.905999999999999</v>
      </c>
      <c r="I661" s="185"/>
      <c r="J661" s="186">
        <f>ROUND(I661*H661,2)</f>
        <v>0</v>
      </c>
      <c r="K661" s="187"/>
      <c r="L661" s="40"/>
      <c r="M661" s="188" t="s">
        <v>1</v>
      </c>
      <c r="N661" s="189" t="s">
        <v>38</v>
      </c>
      <c r="O661" s="72"/>
      <c r="P661" s="190">
        <f>O661*H661</f>
        <v>0</v>
      </c>
      <c r="Q661" s="190">
        <v>1.4289000000000001</v>
      </c>
      <c r="R661" s="190">
        <f>Q661*H661</f>
        <v>25.5858834</v>
      </c>
      <c r="S661" s="190">
        <v>0</v>
      </c>
      <c r="T661" s="191">
        <f>S661*H661</f>
        <v>0</v>
      </c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R661" s="192" t="s">
        <v>179</v>
      </c>
      <c r="AT661" s="192" t="s">
        <v>175</v>
      </c>
      <c r="AU661" s="192" t="s">
        <v>81</v>
      </c>
      <c r="AY661" s="18" t="s">
        <v>174</v>
      </c>
      <c r="BE661" s="193">
        <f>IF(N661="základní",J661,0)</f>
        <v>0</v>
      </c>
      <c r="BF661" s="193">
        <f>IF(N661="snížená",J661,0)</f>
        <v>0</v>
      </c>
      <c r="BG661" s="193">
        <f>IF(N661="zákl. přenesená",J661,0)</f>
        <v>0</v>
      </c>
      <c r="BH661" s="193">
        <f>IF(N661="sníž. přenesená",J661,0)</f>
        <v>0</v>
      </c>
      <c r="BI661" s="193">
        <f>IF(N661="nulová",J661,0)</f>
        <v>0</v>
      </c>
      <c r="BJ661" s="18" t="s">
        <v>81</v>
      </c>
      <c r="BK661" s="193">
        <f>ROUND(I661*H661,2)</f>
        <v>0</v>
      </c>
      <c r="BL661" s="18" t="s">
        <v>179</v>
      </c>
      <c r="BM661" s="192" t="s">
        <v>657</v>
      </c>
    </row>
    <row r="662" spans="1:65" s="12" customFormat="1" ht="12">
      <c r="B662" s="194"/>
      <c r="C662" s="195"/>
      <c r="D662" s="196" t="s">
        <v>181</v>
      </c>
      <c r="E662" s="197" t="s">
        <v>1</v>
      </c>
      <c r="F662" s="198" t="s">
        <v>658</v>
      </c>
      <c r="G662" s="195"/>
      <c r="H662" s="197" t="s">
        <v>1</v>
      </c>
      <c r="I662" s="199"/>
      <c r="J662" s="195"/>
      <c r="K662" s="195"/>
      <c r="L662" s="200"/>
      <c r="M662" s="201"/>
      <c r="N662" s="202"/>
      <c r="O662" s="202"/>
      <c r="P662" s="202"/>
      <c r="Q662" s="202"/>
      <c r="R662" s="202"/>
      <c r="S662" s="202"/>
      <c r="T662" s="203"/>
      <c r="AT662" s="204" t="s">
        <v>181</v>
      </c>
      <c r="AU662" s="204" t="s">
        <v>81</v>
      </c>
      <c r="AV662" s="12" t="s">
        <v>81</v>
      </c>
      <c r="AW662" s="12" t="s">
        <v>30</v>
      </c>
      <c r="AX662" s="12" t="s">
        <v>73</v>
      </c>
      <c r="AY662" s="204" t="s">
        <v>174</v>
      </c>
    </row>
    <row r="663" spans="1:65" s="13" customFormat="1" ht="12">
      <c r="B663" s="205"/>
      <c r="C663" s="206"/>
      <c r="D663" s="196" t="s">
        <v>181</v>
      </c>
      <c r="E663" s="207" t="s">
        <v>1</v>
      </c>
      <c r="F663" s="208" t="s">
        <v>659</v>
      </c>
      <c r="G663" s="206"/>
      <c r="H663" s="209">
        <v>5.4870000000000001</v>
      </c>
      <c r="I663" s="210"/>
      <c r="J663" s="206"/>
      <c r="K663" s="206"/>
      <c r="L663" s="211"/>
      <c r="M663" s="212"/>
      <c r="N663" s="213"/>
      <c r="O663" s="213"/>
      <c r="P663" s="213"/>
      <c r="Q663" s="213"/>
      <c r="R663" s="213"/>
      <c r="S663" s="213"/>
      <c r="T663" s="214"/>
      <c r="AT663" s="215" t="s">
        <v>181</v>
      </c>
      <c r="AU663" s="215" t="s">
        <v>81</v>
      </c>
      <c r="AV663" s="13" t="s">
        <v>83</v>
      </c>
      <c r="AW663" s="13" t="s">
        <v>30</v>
      </c>
      <c r="AX663" s="13" t="s">
        <v>73</v>
      </c>
      <c r="AY663" s="215" t="s">
        <v>174</v>
      </c>
    </row>
    <row r="664" spans="1:65" s="13" customFormat="1" ht="12">
      <c r="B664" s="205"/>
      <c r="C664" s="206"/>
      <c r="D664" s="196" t="s">
        <v>181</v>
      </c>
      <c r="E664" s="207" t="s">
        <v>1</v>
      </c>
      <c r="F664" s="208" t="s">
        <v>660</v>
      </c>
      <c r="G664" s="206"/>
      <c r="H664" s="209">
        <v>0.8</v>
      </c>
      <c r="I664" s="210"/>
      <c r="J664" s="206"/>
      <c r="K664" s="206"/>
      <c r="L664" s="211"/>
      <c r="M664" s="212"/>
      <c r="N664" s="213"/>
      <c r="O664" s="213"/>
      <c r="P664" s="213"/>
      <c r="Q664" s="213"/>
      <c r="R664" s="213"/>
      <c r="S664" s="213"/>
      <c r="T664" s="214"/>
      <c r="AT664" s="215" t="s">
        <v>181</v>
      </c>
      <c r="AU664" s="215" t="s">
        <v>81</v>
      </c>
      <c r="AV664" s="13" t="s">
        <v>83</v>
      </c>
      <c r="AW664" s="13" t="s">
        <v>30</v>
      </c>
      <c r="AX664" s="13" t="s">
        <v>73</v>
      </c>
      <c r="AY664" s="215" t="s">
        <v>174</v>
      </c>
    </row>
    <row r="665" spans="1:65" s="13" customFormat="1" ht="12">
      <c r="B665" s="205"/>
      <c r="C665" s="206"/>
      <c r="D665" s="196" t="s">
        <v>181</v>
      </c>
      <c r="E665" s="207" t="s">
        <v>1</v>
      </c>
      <c r="F665" s="208" t="s">
        <v>661</v>
      </c>
      <c r="G665" s="206"/>
      <c r="H665" s="209">
        <v>11.619</v>
      </c>
      <c r="I665" s="210"/>
      <c r="J665" s="206"/>
      <c r="K665" s="206"/>
      <c r="L665" s="211"/>
      <c r="M665" s="212"/>
      <c r="N665" s="213"/>
      <c r="O665" s="213"/>
      <c r="P665" s="213"/>
      <c r="Q665" s="213"/>
      <c r="R665" s="213"/>
      <c r="S665" s="213"/>
      <c r="T665" s="214"/>
      <c r="AT665" s="215" t="s">
        <v>181</v>
      </c>
      <c r="AU665" s="215" t="s">
        <v>81</v>
      </c>
      <c r="AV665" s="13" t="s">
        <v>83</v>
      </c>
      <c r="AW665" s="13" t="s">
        <v>30</v>
      </c>
      <c r="AX665" s="13" t="s">
        <v>73</v>
      </c>
      <c r="AY665" s="215" t="s">
        <v>174</v>
      </c>
    </row>
    <row r="666" spans="1:65" s="14" customFormat="1" ht="12">
      <c r="B666" s="216"/>
      <c r="C666" s="217"/>
      <c r="D666" s="196" t="s">
        <v>181</v>
      </c>
      <c r="E666" s="218" t="s">
        <v>1</v>
      </c>
      <c r="F666" s="219" t="s">
        <v>183</v>
      </c>
      <c r="G666" s="217"/>
      <c r="H666" s="220">
        <v>17.905999999999999</v>
      </c>
      <c r="I666" s="221"/>
      <c r="J666" s="217"/>
      <c r="K666" s="217"/>
      <c r="L666" s="222"/>
      <c r="M666" s="223"/>
      <c r="N666" s="224"/>
      <c r="O666" s="224"/>
      <c r="P666" s="224"/>
      <c r="Q666" s="224"/>
      <c r="R666" s="224"/>
      <c r="S666" s="224"/>
      <c r="T666" s="225"/>
      <c r="AT666" s="226" t="s">
        <v>181</v>
      </c>
      <c r="AU666" s="226" t="s">
        <v>81</v>
      </c>
      <c r="AV666" s="14" t="s">
        <v>179</v>
      </c>
      <c r="AW666" s="14" t="s">
        <v>30</v>
      </c>
      <c r="AX666" s="14" t="s">
        <v>81</v>
      </c>
      <c r="AY666" s="226" t="s">
        <v>174</v>
      </c>
    </row>
    <row r="667" spans="1:65" s="2" customFormat="1" ht="24.25" customHeight="1">
      <c r="A667" s="35"/>
      <c r="B667" s="36"/>
      <c r="C667" s="180" t="s">
        <v>662</v>
      </c>
      <c r="D667" s="180" t="s">
        <v>175</v>
      </c>
      <c r="E667" s="181" t="s">
        <v>663</v>
      </c>
      <c r="F667" s="182" t="s">
        <v>664</v>
      </c>
      <c r="G667" s="183" t="s">
        <v>444</v>
      </c>
      <c r="H667" s="184">
        <v>23.06</v>
      </c>
      <c r="I667" s="185"/>
      <c r="J667" s="186">
        <f>ROUND(I667*H667,2)</f>
        <v>0</v>
      </c>
      <c r="K667" s="187"/>
      <c r="L667" s="40"/>
      <c r="M667" s="188" t="s">
        <v>1</v>
      </c>
      <c r="N667" s="189" t="s">
        <v>38</v>
      </c>
      <c r="O667" s="72"/>
      <c r="P667" s="190">
        <f>O667*H667</f>
        <v>0</v>
      </c>
      <c r="Q667" s="190">
        <v>5.8340000000000003E-2</v>
      </c>
      <c r="R667" s="190">
        <f>Q667*H667</f>
        <v>1.3453204000000001</v>
      </c>
      <c r="S667" s="190">
        <v>3.0000000000000001E-3</v>
      </c>
      <c r="T667" s="191">
        <f>S667*H667</f>
        <v>6.9179999999999992E-2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92" t="s">
        <v>179</v>
      </c>
      <c r="AT667" s="192" t="s">
        <v>175</v>
      </c>
      <c r="AU667" s="192" t="s">
        <v>81</v>
      </c>
      <c r="AY667" s="18" t="s">
        <v>174</v>
      </c>
      <c r="BE667" s="193">
        <f>IF(N667="základní",J667,0)</f>
        <v>0</v>
      </c>
      <c r="BF667" s="193">
        <f>IF(N667="snížená",J667,0)</f>
        <v>0</v>
      </c>
      <c r="BG667" s="193">
        <f>IF(N667="zákl. přenesená",J667,0)</f>
        <v>0</v>
      </c>
      <c r="BH667" s="193">
        <f>IF(N667="sníž. přenesená",J667,0)</f>
        <v>0</v>
      </c>
      <c r="BI667" s="193">
        <f>IF(N667="nulová",J667,0)</f>
        <v>0</v>
      </c>
      <c r="BJ667" s="18" t="s">
        <v>81</v>
      </c>
      <c r="BK667" s="193">
        <f>ROUND(I667*H667,2)</f>
        <v>0</v>
      </c>
      <c r="BL667" s="18" t="s">
        <v>179</v>
      </c>
      <c r="BM667" s="192" t="s">
        <v>665</v>
      </c>
    </row>
    <row r="668" spans="1:65" s="2" customFormat="1" ht="21.75" customHeight="1">
      <c r="A668" s="35"/>
      <c r="B668" s="36"/>
      <c r="C668" s="180" t="s">
        <v>666</v>
      </c>
      <c r="D668" s="180" t="s">
        <v>175</v>
      </c>
      <c r="E668" s="181" t="s">
        <v>667</v>
      </c>
      <c r="F668" s="182" t="s">
        <v>668</v>
      </c>
      <c r="G668" s="183" t="s">
        <v>217</v>
      </c>
      <c r="H668" s="184">
        <v>1</v>
      </c>
      <c r="I668" s="185"/>
      <c r="J668" s="186">
        <f>ROUND(I668*H668,2)</f>
        <v>0</v>
      </c>
      <c r="K668" s="187"/>
      <c r="L668" s="40"/>
      <c r="M668" s="188" t="s">
        <v>1</v>
      </c>
      <c r="N668" s="189" t="s">
        <v>38</v>
      </c>
      <c r="O668" s="72"/>
      <c r="P668" s="190">
        <f>O668*H668</f>
        <v>0</v>
      </c>
      <c r="Q668" s="190">
        <v>0</v>
      </c>
      <c r="R668" s="190">
        <f>Q668*H668</f>
        <v>0</v>
      </c>
      <c r="S668" s="190">
        <v>0</v>
      </c>
      <c r="T668" s="191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92" t="s">
        <v>179</v>
      </c>
      <c r="AT668" s="192" t="s">
        <v>175</v>
      </c>
      <c r="AU668" s="192" t="s">
        <v>81</v>
      </c>
      <c r="AY668" s="18" t="s">
        <v>174</v>
      </c>
      <c r="BE668" s="193">
        <f>IF(N668="základní",J668,0)</f>
        <v>0</v>
      </c>
      <c r="BF668" s="193">
        <f>IF(N668="snížená",J668,0)</f>
        <v>0</v>
      </c>
      <c r="BG668" s="193">
        <f>IF(N668="zákl. přenesená",J668,0)</f>
        <v>0</v>
      </c>
      <c r="BH668" s="193">
        <f>IF(N668="sníž. přenesená",J668,0)</f>
        <v>0</v>
      </c>
      <c r="BI668" s="193">
        <f>IF(N668="nulová",J668,0)</f>
        <v>0</v>
      </c>
      <c r="BJ668" s="18" t="s">
        <v>81</v>
      </c>
      <c r="BK668" s="193">
        <f>ROUND(I668*H668,2)</f>
        <v>0</v>
      </c>
      <c r="BL668" s="18" t="s">
        <v>179</v>
      </c>
      <c r="BM668" s="192" t="s">
        <v>669</v>
      </c>
    </row>
    <row r="669" spans="1:65" s="2" customFormat="1" ht="24.25" customHeight="1">
      <c r="A669" s="35"/>
      <c r="B669" s="36"/>
      <c r="C669" s="180" t="s">
        <v>670</v>
      </c>
      <c r="D669" s="180" t="s">
        <v>175</v>
      </c>
      <c r="E669" s="181" t="s">
        <v>671</v>
      </c>
      <c r="F669" s="182" t="s">
        <v>672</v>
      </c>
      <c r="G669" s="183" t="s">
        <v>444</v>
      </c>
      <c r="H669" s="184">
        <v>126</v>
      </c>
      <c r="I669" s="185"/>
      <c r="J669" s="186">
        <f>ROUND(I669*H669,2)</f>
        <v>0</v>
      </c>
      <c r="K669" s="187"/>
      <c r="L669" s="40"/>
      <c r="M669" s="188" t="s">
        <v>1</v>
      </c>
      <c r="N669" s="189" t="s">
        <v>38</v>
      </c>
      <c r="O669" s="72"/>
      <c r="P669" s="190">
        <f>O669*H669</f>
        <v>0</v>
      </c>
      <c r="Q669" s="190">
        <v>0</v>
      </c>
      <c r="R669" s="190">
        <f>Q669*H669</f>
        <v>0</v>
      </c>
      <c r="S669" s="190">
        <v>4.0000000000000001E-3</v>
      </c>
      <c r="T669" s="191">
        <f>S669*H669</f>
        <v>0.504</v>
      </c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R669" s="192" t="s">
        <v>179</v>
      </c>
      <c r="AT669" s="192" t="s">
        <v>175</v>
      </c>
      <c r="AU669" s="192" t="s">
        <v>81</v>
      </c>
      <c r="AY669" s="18" t="s">
        <v>174</v>
      </c>
      <c r="BE669" s="193">
        <f>IF(N669="základní",J669,0)</f>
        <v>0</v>
      </c>
      <c r="BF669" s="193">
        <f>IF(N669="snížená",J669,0)</f>
        <v>0</v>
      </c>
      <c r="BG669" s="193">
        <f>IF(N669="zákl. přenesená",J669,0)</f>
        <v>0</v>
      </c>
      <c r="BH669" s="193">
        <f>IF(N669="sníž. přenesená",J669,0)</f>
        <v>0</v>
      </c>
      <c r="BI669" s="193">
        <f>IF(N669="nulová",J669,0)</f>
        <v>0</v>
      </c>
      <c r="BJ669" s="18" t="s">
        <v>81</v>
      </c>
      <c r="BK669" s="193">
        <f>ROUND(I669*H669,2)</f>
        <v>0</v>
      </c>
      <c r="BL669" s="18" t="s">
        <v>179</v>
      </c>
      <c r="BM669" s="192" t="s">
        <v>673</v>
      </c>
    </row>
    <row r="670" spans="1:65" s="13" customFormat="1" ht="12">
      <c r="B670" s="205"/>
      <c r="C670" s="206"/>
      <c r="D670" s="196" t="s">
        <v>181</v>
      </c>
      <c r="E670" s="207" t="s">
        <v>1</v>
      </c>
      <c r="F670" s="208" t="s">
        <v>674</v>
      </c>
      <c r="G670" s="206"/>
      <c r="H670" s="209">
        <v>108</v>
      </c>
      <c r="I670" s="210"/>
      <c r="J670" s="206"/>
      <c r="K670" s="206"/>
      <c r="L670" s="211"/>
      <c r="M670" s="212"/>
      <c r="N670" s="213"/>
      <c r="O670" s="213"/>
      <c r="P670" s="213"/>
      <c r="Q670" s="213"/>
      <c r="R670" s="213"/>
      <c r="S670" s="213"/>
      <c r="T670" s="214"/>
      <c r="AT670" s="215" t="s">
        <v>181</v>
      </c>
      <c r="AU670" s="215" t="s">
        <v>81</v>
      </c>
      <c r="AV670" s="13" t="s">
        <v>83</v>
      </c>
      <c r="AW670" s="13" t="s">
        <v>30</v>
      </c>
      <c r="AX670" s="13" t="s">
        <v>73</v>
      </c>
      <c r="AY670" s="215" t="s">
        <v>174</v>
      </c>
    </row>
    <row r="671" spans="1:65" s="13" customFormat="1" ht="12">
      <c r="B671" s="205"/>
      <c r="C671" s="206"/>
      <c r="D671" s="196" t="s">
        <v>181</v>
      </c>
      <c r="E671" s="207" t="s">
        <v>1</v>
      </c>
      <c r="F671" s="208" t="s">
        <v>675</v>
      </c>
      <c r="G671" s="206"/>
      <c r="H671" s="209">
        <v>18</v>
      </c>
      <c r="I671" s="210"/>
      <c r="J671" s="206"/>
      <c r="K671" s="206"/>
      <c r="L671" s="211"/>
      <c r="M671" s="212"/>
      <c r="N671" s="213"/>
      <c r="O671" s="213"/>
      <c r="P671" s="213"/>
      <c r="Q671" s="213"/>
      <c r="R671" s="213"/>
      <c r="S671" s="213"/>
      <c r="T671" s="214"/>
      <c r="AT671" s="215" t="s">
        <v>181</v>
      </c>
      <c r="AU671" s="215" t="s">
        <v>81</v>
      </c>
      <c r="AV671" s="13" t="s">
        <v>83</v>
      </c>
      <c r="AW671" s="13" t="s">
        <v>30</v>
      </c>
      <c r="AX671" s="13" t="s">
        <v>73</v>
      </c>
      <c r="AY671" s="215" t="s">
        <v>174</v>
      </c>
    </row>
    <row r="672" spans="1:65" s="14" customFormat="1" ht="12">
      <c r="B672" s="216"/>
      <c r="C672" s="217"/>
      <c r="D672" s="196" t="s">
        <v>181</v>
      </c>
      <c r="E672" s="218" t="s">
        <v>1</v>
      </c>
      <c r="F672" s="219" t="s">
        <v>183</v>
      </c>
      <c r="G672" s="217"/>
      <c r="H672" s="220">
        <v>126</v>
      </c>
      <c r="I672" s="221"/>
      <c r="J672" s="217"/>
      <c r="K672" s="217"/>
      <c r="L672" s="222"/>
      <c r="M672" s="223"/>
      <c r="N672" s="224"/>
      <c r="O672" s="224"/>
      <c r="P672" s="224"/>
      <c r="Q672" s="224"/>
      <c r="R672" s="224"/>
      <c r="S672" s="224"/>
      <c r="T672" s="225"/>
      <c r="AT672" s="226" t="s">
        <v>181</v>
      </c>
      <c r="AU672" s="226" t="s">
        <v>81</v>
      </c>
      <c r="AV672" s="14" t="s">
        <v>179</v>
      </c>
      <c r="AW672" s="14" t="s">
        <v>30</v>
      </c>
      <c r="AX672" s="14" t="s">
        <v>81</v>
      </c>
      <c r="AY672" s="226" t="s">
        <v>174</v>
      </c>
    </row>
    <row r="673" spans="1:65" s="11" customFormat="1" ht="26" customHeight="1">
      <c r="B673" s="166"/>
      <c r="C673" s="167"/>
      <c r="D673" s="168" t="s">
        <v>72</v>
      </c>
      <c r="E673" s="169" t="s">
        <v>676</v>
      </c>
      <c r="F673" s="169" t="s">
        <v>677</v>
      </c>
      <c r="G673" s="167"/>
      <c r="H673" s="167"/>
      <c r="I673" s="170"/>
      <c r="J673" s="171">
        <f>BK673</f>
        <v>0</v>
      </c>
      <c r="K673" s="167"/>
      <c r="L673" s="172"/>
      <c r="M673" s="173"/>
      <c r="N673" s="174"/>
      <c r="O673" s="174"/>
      <c r="P673" s="175">
        <f>P674</f>
        <v>0</v>
      </c>
      <c r="Q673" s="174"/>
      <c r="R673" s="175">
        <f>R674</f>
        <v>0</v>
      </c>
      <c r="S673" s="174"/>
      <c r="T673" s="176">
        <f>T674</f>
        <v>0</v>
      </c>
      <c r="AR673" s="177" t="s">
        <v>81</v>
      </c>
      <c r="AT673" s="178" t="s">
        <v>72</v>
      </c>
      <c r="AU673" s="178" t="s">
        <v>73</v>
      </c>
      <c r="AY673" s="177" t="s">
        <v>174</v>
      </c>
      <c r="BK673" s="179">
        <f>BK674</f>
        <v>0</v>
      </c>
    </row>
    <row r="674" spans="1:65" s="2" customFormat="1" ht="16.5" customHeight="1">
      <c r="A674" s="35"/>
      <c r="B674" s="36"/>
      <c r="C674" s="180" t="s">
        <v>678</v>
      </c>
      <c r="D674" s="180" t="s">
        <v>175</v>
      </c>
      <c r="E674" s="181" t="s">
        <v>679</v>
      </c>
      <c r="F674" s="182" t="s">
        <v>680</v>
      </c>
      <c r="G674" s="183" t="s">
        <v>188</v>
      </c>
      <c r="H674" s="184">
        <v>106.84399999999999</v>
      </c>
      <c r="I674" s="185"/>
      <c r="J674" s="186">
        <f>ROUND(I674*H674,2)</f>
        <v>0</v>
      </c>
      <c r="K674" s="187"/>
      <c r="L674" s="40"/>
      <c r="M674" s="188" t="s">
        <v>1</v>
      </c>
      <c r="N674" s="189" t="s">
        <v>38</v>
      </c>
      <c r="O674" s="72"/>
      <c r="P674" s="190">
        <f>O674*H674</f>
        <v>0</v>
      </c>
      <c r="Q674" s="190">
        <v>0</v>
      </c>
      <c r="R674" s="190">
        <f>Q674*H674</f>
        <v>0</v>
      </c>
      <c r="S674" s="190">
        <v>0</v>
      </c>
      <c r="T674" s="191">
        <f>S674*H674</f>
        <v>0</v>
      </c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R674" s="192" t="s">
        <v>179</v>
      </c>
      <c r="AT674" s="192" t="s">
        <v>175</v>
      </c>
      <c r="AU674" s="192" t="s">
        <v>81</v>
      </c>
      <c r="AY674" s="18" t="s">
        <v>174</v>
      </c>
      <c r="BE674" s="193">
        <f>IF(N674="základní",J674,0)</f>
        <v>0</v>
      </c>
      <c r="BF674" s="193">
        <f>IF(N674="snížená",J674,0)</f>
        <v>0</v>
      </c>
      <c r="BG674" s="193">
        <f>IF(N674="zákl. přenesená",J674,0)</f>
        <v>0</v>
      </c>
      <c r="BH674" s="193">
        <f>IF(N674="sníž. přenesená",J674,0)</f>
        <v>0</v>
      </c>
      <c r="BI674" s="193">
        <f>IF(N674="nulová",J674,0)</f>
        <v>0</v>
      </c>
      <c r="BJ674" s="18" t="s">
        <v>81</v>
      </c>
      <c r="BK674" s="193">
        <f>ROUND(I674*H674,2)</f>
        <v>0</v>
      </c>
      <c r="BL674" s="18" t="s">
        <v>179</v>
      </c>
      <c r="BM674" s="192" t="s">
        <v>681</v>
      </c>
    </row>
    <row r="675" spans="1:65" s="11" customFormat="1" ht="26" customHeight="1">
      <c r="B675" s="166"/>
      <c r="C675" s="167"/>
      <c r="D675" s="168" t="s">
        <v>72</v>
      </c>
      <c r="E675" s="169" t="s">
        <v>682</v>
      </c>
      <c r="F675" s="169" t="s">
        <v>683</v>
      </c>
      <c r="G675" s="167"/>
      <c r="H675" s="167"/>
      <c r="I675" s="170"/>
      <c r="J675" s="171">
        <f>BK675</f>
        <v>0</v>
      </c>
      <c r="K675" s="167"/>
      <c r="L675" s="172"/>
      <c r="M675" s="173"/>
      <c r="N675" s="174"/>
      <c r="O675" s="174"/>
      <c r="P675" s="175">
        <f>SUM(P676:P696)</f>
        <v>0</v>
      </c>
      <c r="Q675" s="174"/>
      <c r="R675" s="175">
        <f>SUM(R676:R696)</f>
        <v>0.45293789249999999</v>
      </c>
      <c r="S675" s="174"/>
      <c r="T675" s="176">
        <f>SUM(T676:T696)</f>
        <v>0</v>
      </c>
      <c r="AR675" s="177" t="s">
        <v>81</v>
      </c>
      <c r="AT675" s="178" t="s">
        <v>72</v>
      </c>
      <c r="AU675" s="178" t="s">
        <v>73</v>
      </c>
      <c r="AY675" s="177" t="s">
        <v>174</v>
      </c>
      <c r="BK675" s="179">
        <f>SUM(BK676:BK696)</f>
        <v>0</v>
      </c>
    </row>
    <row r="676" spans="1:65" s="2" customFormat="1" ht="24.25" customHeight="1">
      <c r="A676" s="35"/>
      <c r="B676" s="36"/>
      <c r="C676" s="180" t="s">
        <v>684</v>
      </c>
      <c r="D676" s="180" t="s">
        <v>175</v>
      </c>
      <c r="E676" s="181" t="s">
        <v>685</v>
      </c>
      <c r="F676" s="182" t="s">
        <v>686</v>
      </c>
      <c r="G676" s="183" t="s">
        <v>230</v>
      </c>
      <c r="H676" s="184">
        <v>75.650000000000006</v>
      </c>
      <c r="I676" s="185"/>
      <c r="J676" s="186">
        <f>ROUND(I676*H676,2)</f>
        <v>0</v>
      </c>
      <c r="K676" s="187"/>
      <c r="L676" s="40"/>
      <c r="M676" s="188" t="s">
        <v>1</v>
      </c>
      <c r="N676" s="189" t="s">
        <v>38</v>
      </c>
      <c r="O676" s="72"/>
      <c r="P676" s="190">
        <f>O676*H676</f>
        <v>0</v>
      </c>
      <c r="Q676" s="190">
        <v>3.9825E-4</v>
      </c>
      <c r="R676" s="190">
        <f>Q676*H676</f>
        <v>3.0127612500000001E-2</v>
      </c>
      <c r="S676" s="190">
        <v>0</v>
      </c>
      <c r="T676" s="191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92" t="s">
        <v>179</v>
      </c>
      <c r="AT676" s="192" t="s">
        <v>175</v>
      </c>
      <c r="AU676" s="192" t="s">
        <v>81</v>
      </c>
      <c r="AY676" s="18" t="s">
        <v>174</v>
      </c>
      <c r="BE676" s="193">
        <f>IF(N676="základní",J676,0)</f>
        <v>0</v>
      </c>
      <c r="BF676" s="193">
        <f>IF(N676="snížená",J676,0)</f>
        <v>0</v>
      </c>
      <c r="BG676" s="193">
        <f>IF(N676="zákl. přenesená",J676,0)</f>
        <v>0</v>
      </c>
      <c r="BH676" s="193">
        <f>IF(N676="sníž. přenesená",J676,0)</f>
        <v>0</v>
      </c>
      <c r="BI676" s="193">
        <f>IF(N676="nulová",J676,0)</f>
        <v>0</v>
      </c>
      <c r="BJ676" s="18" t="s">
        <v>81</v>
      </c>
      <c r="BK676" s="193">
        <f>ROUND(I676*H676,2)</f>
        <v>0</v>
      </c>
      <c r="BL676" s="18" t="s">
        <v>179</v>
      </c>
      <c r="BM676" s="192" t="s">
        <v>687</v>
      </c>
    </row>
    <row r="677" spans="1:65" s="12" customFormat="1" ht="12">
      <c r="B677" s="194"/>
      <c r="C677" s="195"/>
      <c r="D677" s="196" t="s">
        <v>181</v>
      </c>
      <c r="E677" s="197" t="s">
        <v>1</v>
      </c>
      <c r="F677" s="198" t="s">
        <v>688</v>
      </c>
      <c r="G677" s="195"/>
      <c r="H677" s="197" t="s">
        <v>1</v>
      </c>
      <c r="I677" s="199"/>
      <c r="J677" s="195"/>
      <c r="K677" s="195"/>
      <c r="L677" s="200"/>
      <c r="M677" s="201"/>
      <c r="N677" s="202"/>
      <c r="O677" s="202"/>
      <c r="P677" s="202"/>
      <c r="Q677" s="202"/>
      <c r="R677" s="202"/>
      <c r="S677" s="202"/>
      <c r="T677" s="203"/>
      <c r="AT677" s="204" t="s">
        <v>181</v>
      </c>
      <c r="AU677" s="204" t="s">
        <v>81</v>
      </c>
      <c r="AV677" s="12" t="s">
        <v>81</v>
      </c>
      <c r="AW677" s="12" t="s">
        <v>30</v>
      </c>
      <c r="AX677" s="12" t="s">
        <v>73</v>
      </c>
      <c r="AY677" s="204" t="s">
        <v>174</v>
      </c>
    </row>
    <row r="678" spans="1:65" s="13" customFormat="1" ht="12">
      <c r="B678" s="205"/>
      <c r="C678" s="206"/>
      <c r="D678" s="196" t="s">
        <v>181</v>
      </c>
      <c r="E678" s="207" t="s">
        <v>1</v>
      </c>
      <c r="F678" s="208" t="s">
        <v>283</v>
      </c>
      <c r="G678" s="206"/>
      <c r="H678" s="209">
        <v>73.81</v>
      </c>
      <c r="I678" s="210"/>
      <c r="J678" s="206"/>
      <c r="K678" s="206"/>
      <c r="L678" s="211"/>
      <c r="M678" s="212"/>
      <c r="N678" s="213"/>
      <c r="O678" s="213"/>
      <c r="P678" s="213"/>
      <c r="Q678" s="213"/>
      <c r="R678" s="213"/>
      <c r="S678" s="213"/>
      <c r="T678" s="214"/>
      <c r="AT678" s="215" t="s">
        <v>181</v>
      </c>
      <c r="AU678" s="215" t="s">
        <v>81</v>
      </c>
      <c r="AV678" s="13" t="s">
        <v>83</v>
      </c>
      <c r="AW678" s="13" t="s">
        <v>30</v>
      </c>
      <c r="AX678" s="13" t="s">
        <v>73</v>
      </c>
      <c r="AY678" s="215" t="s">
        <v>174</v>
      </c>
    </row>
    <row r="679" spans="1:65" s="12" customFormat="1" ht="12">
      <c r="B679" s="194"/>
      <c r="C679" s="195"/>
      <c r="D679" s="196" t="s">
        <v>181</v>
      </c>
      <c r="E679" s="197" t="s">
        <v>1</v>
      </c>
      <c r="F679" s="198" t="s">
        <v>284</v>
      </c>
      <c r="G679" s="195"/>
      <c r="H679" s="197" t="s">
        <v>1</v>
      </c>
      <c r="I679" s="199"/>
      <c r="J679" s="195"/>
      <c r="K679" s="195"/>
      <c r="L679" s="200"/>
      <c r="M679" s="201"/>
      <c r="N679" s="202"/>
      <c r="O679" s="202"/>
      <c r="P679" s="202"/>
      <c r="Q679" s="202"/>
      <c r="R679" s="202"/>
      <c r="S679" s="202"/>
      <c r="T679" s="203"/>
      <c r="AT679" s="204" t="s">
        <v>181</v>
      </c>
      <c r="AU679" s="204" t="s">
        <v>81</v>
      </c>
      <c r="AV679" s="12" t="s">
        <v>81</v>
      </c>
      <c r="AW679" s="12" t="s">
        <v>30</v>
      </c>
      <c r="AX679" s="12" t="s">
        <v>73</v>
      </c>
      <c r="AY679" s="204" t="s">
        <v>174</v>
      </c>
    </row>
    <row r="680" spans="1:65" s="13" customFormat="1" ht="12">
      <c r="B680" s="205"/>
      <c r="C680" s="206"/>
      <c r="D680" s="196" t="s">
        <v>181</v>
      </c>
      <c r="E680" s="207" t="s">
        <v>1</v>
      </c>
      <c r="F680" s="208" t="s">
        <v>285</v>
      </c>
      <c r="G680" s="206"/>
      <c r="H680" s="209">
        <v>1.84</v>
      </c>
      <c r="I680" s="210"/>
      <c r="J680" s="206"/>
      <c r="K680" s="206"/>
      <c r="L680" s="211"/>
      <c r="M680" s="212"/>
      <c r="N680" s="213"/>
      <c r="O680" s="213"/>
      <c r="P680" s="213"/>
      <c r="Q680" s="213"/>
      <c r="R680" s="213"/>
      <c r="S680" s="213"/>
      <c r="T680" s="214"/>
      <c r="AT680" s="215" t="s">
        <v>181</v>
      </c>
      <c r="AU680" s="215" t="s">
        <v>81</v>
      </c>
      <c r="AV680" s="13" t="s">
        <v>83</v>
      </c>
      <c r="AW680" s="13" t="s">
        <v>30</v>
      </c>
      <c r="AX680" s="13" t="s">
        <v>73</v>
      </c>
      <c r="AY680" s="215" t="s">
        <v>174</v>
      </c>
    </row>
    <row r="681" spans="1:65" s="14" customFormat="1" ht="12">
      <c r="B681" s="216"/>
      <c r="C681" s="217"/>
      <c r="D681" s="196" t="s">
        <v>181</v>
      </c>
      <c r="E681" s="218" t="s">
        <v>1</v>
      </c>
      <c r="F681" s="219" t="s">
        <v>183</v>
      </c>
      <c r="G681" s="217"/>
      <c r="H681" s="220">
        <v>75.650000000000006</v>
      </c>
      <c r="I681" s="221"/>
      <c r="J681" s="217"/>
      <c r="K681" s="217"/>
      <c r="L681" s="222"/>
      <c r="M681" s="223"/>
      <c r="N681" s="224"/>
      <c r="O681" s="224"/>
      <c r="P681" s="224"/>
      <c r="Q681" s="224"/>
      <c r="R681" s="224"/>
      <c r="S681" s="224"/>
      <c r="T681" s="225"/>
      <c r="AT681" s="226" t="s">
        <v>181</v>
      </c>
      <c r="AU681" s="226" t="s">
        <v>81</v>
      </c>
      <c r="AV681" s="14" t="s">
        <v>179</v>
      </c>
      <c r="AW681" s="14" t="s">
        <v>30</v>
      </c>
      <c r="AX681" s="14" t="s">
        <v>81</v>
      </c>
      <c r="AY681" s="226" t="s">
        <v>174</v>
      </c>
    </row>
    <row r="682" spans="1:65" s="2" customFormat="1" ht="44.25" customHeight="1">
      <c r="A682" s="35"/>
      <c r="B682" s="36"/>
      <c r="C682" s="227" t="s">
        <v>689</v>
      </c>
      <c r="D682" s="227" t="s">
        <v>422</v>
      </c>
      <c r="E682" s="228" t="s">
        <v>690</v>
      </c>
      <c r="F682" s="229" t="s">
        <v>691</v>
      </c>
      <c r="G682" s="230" t="s">
        <v>230</v>
      </c>
      <c r="H682" s="231">
        <v>86.998000000000005</v>
      </c>
      <c r="I682" s="232"/>
      <c r="J682" s="233">
        <f>ROUND(I682*H682,2)</f>
        <v>0</v>
      </c>
      <c r="K682" s="234"/>
      <c r="L682" s="235"/>
      <c r="M682" s="236" t="s">
        <v>1</v>
      </c>
      <c r="N682" s="237" t="s">
        <v>38</v>
      </c>
      <c r="O682" s="72"/>
      <c r="P682" s="190">
        <f>O682*H682</f>
        <v>0</v>
      </c>
      <c r="Q682" s="190">
        <v>4.8599999999999997E-3</v>
      </c>
      <c r="R682" s="190">
        <f>Q682*H682</f>
        <v>0.42281027999999998</v>
      </c>
      <c r="S682" s="190">
        <v>0</v>
      </c>
      <c r="T682" s="191">
        <f>S682*H682</f>
        <v>0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92" t="s">
        <v>227</v>
      </c>
      <c r="AT682" s="192" t="s">
        <v>422</v>
      </c>
      <c r="AU682" s="192" t="s">
        <v>81</v>
      </c>
      <c r="AY682" s="18" t="s">
        <v>174</v>
      </c>
      <c r="BE682" s="193">
        <f>IF(N682="základní",J682,0)</f>
        <v>0</v>
      </c>
      <c r="BF682" s="193">
        <f>IF(N682="snížená",J682,0)</f>
        <v>0</v>
      </c>
      <c r="BG682" s="193">
        <f>IF(N682="zákl. přenesená",J682,0)</f>
        <v>0</v>
      </c>
      <c r="BH682" s="193">
        <f>IF(N682="sníž. přenesená",J682,0)</f>
        <v>0</v>
      </c>
      <c r="BI682" s="193">
        <f>IF(N682="nulová",J682,0)</f>
        <v>0</v>
      </c>
      <c r="BJ682" s="18" t="s">
        <v>81</v>
      </c>
      <c r="BK682" s="193">
        <f>ROUND(I682*H682,2)</f>
        <v>0</v>
      </c>
      <c r="BL682" s="18" t="s">
        <v>179</v>
      </c>
      <c r="BM682" s="192" t="s">
        <v>692</v>
      </c>
    </row>
    <row r="683" spans="1:65" s="12" customFormat="1" ht="12">
      <c r="B683" s="194"/>
      <c r="C683" s="195"/>
      <c r="D683" s="196" t="s">
        <v>181</v>
      </c>
      <c r="E683" s="197" t="s">
        <v>1</v>
      </c>
      <c r="F683" s="198" t="s">
        <v>688</v>
      </c>
      <c r="G683" s="195"/>
      <c r="H683" s="197" t="s">
        <v>1</v>
      </c>
      <c r="I683" s="199"/>
      <c r="J683" s="195"/>
      <c r="K683" s="195"/>
      <c r="L683" s="200"/>
      <c r="M683" s="201"/>
      <c r="N683" s="202"/>
      <c r="O683" s="202"/>
      <c r="P683" s="202"/>
      <c r="Q683" s="202"/>
      <c r="R683" s="202"/>
      <c r="S683" s="202"/>
      <c r="T683" s="203"/>
      <c r="AT683" s="204" t="s">
        <v>181</v>
      </c>
      <c r="AU683" s="204" t="s">
        <v>81</v>
      </c>
      <c r="AV683" s="12" t="s">
        <v>81</v>
      </c>
      <c r="AW683" s="12" t="s">
        <v>30</v>
      </c>
      <c r="AX683" s="12" t="s">
        <v>73</v>
      </c>
      <c r="AY683" s="204" t="s">
        <v>174</v>
      </c>
    </row>
    <row r="684" spans="1:65" s="13" customFormat="1" ht="12">
      <c r="B684" s="205"/>
      <c r="C684" s="206"/>
      <c r="D684" s="196" t="s">
        <v>181</v>
      </c>
      <c r="E684" s="207" t="s">
        <v>1</v>
      </c>
      <c r="F684" s="208" t="s">
        <v>693</v>
      </c>
      <c r="G684" s="206"/>
      <c r="H684" s="209">
        <v>84.882000000000005</v>
      </c>
      <c r="I684" s="210"/>
      <c r="J684" s="206"/>
      <c r="K684" s="206"/>
      <c r="L684" s="211"/>
      <c r="M684" s="212"/>
      <c r="N684" s="213"/>
      <c r="O684" s="213"/>
      <c r="P684" s="213"/>
      <c r="Q684" s="213"/>
      <c r="R684" s="213"/>
      <c r="S684" s="213"/>
      <c r="T684" s="214"/>
      <c r="AT684" s="215" t="s">
        <v>181</v>
      </c>
      <c r="AU684" s="215" t="s">
        <v>81</v>
      </c>
      <c r="AV684" s="13" t="s">
        <v>83</v>
      </c>
      <c r="AW684" s="13" t="s">
        <v>30</v>
      </c>
      <c r="AX684" s="13" t="s">
        <v>73</v>
      </c>
      <c r="AY684" s="215" t="s">
        <v>174</v>
      </c>
    </row>
    <row r="685" spans="1:65" s="12" customFormat="1" ht="12">
      <c r="B685" s="194"/>
      <c r="C685" s="195"/>
      <c r="D685" s="196" t="s">
        <v>181</v>
      </c>
      <c r="E685" s="197" t="s">
        <v>1</v>
      </c>
      <c r="F685" s="198" t="s">
        <v>284</v>
      </c>
      <c r="G685" s="195"/>
      <c r="H685" s="197" t="s">
        <v>1</v>
      </c>
      <c r="I685" s="199"/>
      <c r="J685" s="195"/>
      <c r="K685" s="195"/>
      <c r="L685" s="200"/>
      <c r="M685" s="201"/>
      <c r="N685" s="202"/>
      <c r="O685" s="202"/>
      <c r="P685" s="202"/>
      <c r="Q685" s="202"/>
      <c r="R685" s="202"/>
      <c r="S685" s="202"/>
      <c r="T685" s="203"/>
      <c r="AT685" s="204" t="s">
        <v>181</v>
      </c>
      <c r="AU685" s="204" t="s">
        <v>81</v>
      </c>
      <c r="AV685" s="12" t="s">
        <v>81</v>
      </c>
      <c r="AW685" s="12" t="s">
        <v>30</v>
      </c>
      <c r="AX685" s="12" t="s">
        <v>73</v>
      </c>
      <c r="AY685" s="204" t="s">
        <v>174</v>
      </c>
    </row>
    <row r="686" spans="1:65" s="13" customFormat="1" ht="12">
      <c r="B686" s="205"/>
      <c r="C686" s="206"/>
      <c r="D686" s="196" t="s">
        <v>181</v>
      </c>
      <c r="E686" s="207" t="s">
        <v>1</v>
      </c>
      <c r="F686" s="208" t="s">
        <v>694</v>
      </c>
      <c r="G686" s="206"/>
      <c r="H686" s="209">
        <v>2.1160000000000001</v>
      </c>
      <c r="I686" s="210"/>
      <c r="J686" s="206"/>
      <c r="K686" s="206"/>
      <c r="L686" s="211"/>
      <c r="M686" s="212"/>
      <c r="N686" s="213"/>
      <c r="O686" s="213"/>
      <c r="P686" s="213"/>
      <c r="Q686" s="213"/>
      <c r="R686" s="213"/>
      <c r="S686" s="213"/>
      <c r="T686" s="214"/>
      <c r="AT686" s="215" t="s">
        <v>181</v>
      </c>
      <c r="AU686" s="215" t="s">
        <v>81</v>
      </c>
      <c r="AV686" s="13" t="s">
        <v>83</v>
      </c>
      <c r="AW686" s="13" t="s">
        <v>30</v>
      </c>
      <c r="AX686" s="13" t="s">
        <v>73</v>
      </c>
      <c r="AY686" s="215" t="s">
        <v>174</v>
      </c>
    </row>
    <row r="687" spans="1:65" s="14" customFormat="1" ht="12">
      <c r="B687" s="216"/>
      <c r="C687" s="217"/>
      <c r="D687" s="196" t="s">
        <v>181</v>
      </c>
      <c r="E687" s="218" t="s">
        <v>1</v>
      </c>
      <c r="F687" s="219" t="s">
        <v>183</v>
      </c>
      <c r="G687" s="217"/>
      <c r="H687" s="220">
        <v>86.998000000000005</v>
      </c>
      <c r="I687" s="221"/>
      <c r="J687" s="217"/>
      <c r="K687" s="217"/>
      <c r="L687" s="222"/>
      <c r="M687" s="223"/>
      <c r="N687" s="224"/>
      <c r="O687" s="224"/>
      <c r="P687" s="224"/>
      <c r="Q687" s="224"/>
      <c r="R687" s="224"/>
      <c r="S687" s="224"/>
      <c r="T687" s="225"/>
      <c r="AT687" s="226" t="s">
        <v>181</v>
      </c>
      <c r="AU687" s="226" t="s">
        <v>81</v>
      </c>
      <c r="AV687" s="14" t="s">
        <v>179</v>
      </c>
      <c r="AW687" s="14" t="s">
        <v>30</v>
      </c>
      <c r="AX687" s="14" t="s">
        <v>81</v>
      </c>
      <c r="AY687" s="226" t="s">
        <v>174</v>
      </c>
    </row>
    <row r="688" spans="1:65" s="2" customFormat="1" ht="33" customHeight="1">
      <c r="A688" s="35"/>
      <c r="B688" s="36"/>
      <c r="C688" s="180" t="s">
        <v>695</v>
      </c>
      <c r="D688" s="180" t="s">
        <v>175</v>
      </c>
      <c r="E688" s="181" t="s">
        <v>696</v>
      </c>
      <c r="F688" s="182" t="s">
        <v>697</v>
      </c>
      <c r="G688" s="183" t="s">
        <v>230</v>
      </c>
      <c r="H688" s="184">
        <v>16.21</v>
      </c>
      <c r="I688" s="185"/>
      <c r="J688" s="186">
        <f>ROUND(I688*H688,2)</f>
        <v>0</v>
      </c>
      <c r="K688" s="187"/>
      <c r="L688" s="40"/>
      <c r="M688" s="188" t="s">
        <v>1</v>
      </c>
      <c r="N688" s="189" t="s">
        <v>38</v>
      </c>
      <c r="O688" s="72"/>
      <c r="P688" s="190">
        <f>O688*H688</f>
        <v>0</v>
      </c>
      <c r="Q688" s="190">
        <v>0</v>
      </c>
      <c r="R688" s="190">
        <f>Q688*H688</f>
        <v>0</v>
      </c>
      <c r="S688" s="190">
        <v>0</v>
      </c>
      <c r="T688" s="191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92" t="s">
        <v>179</v>
      </c>
      <c r="AT688" s="192" t="s">
        <v>175</v>
      </c>
      <c r="AU688" s="192" t="s">
        <v>81</v>
      </c>
      <c r="AY688" s="18" t="s">
        <v>174</v>
      </c>
      <c r="BE688" s="193">
        <f>IF(N688="základní",J688,0)</f>
        <v>0</v>
      </c>
      <c r="BF688" s="193">
        <f>IF(N688="snížená",J688,0)</f>
        <v>0</v>
      </c>
      <c r="BG688" s="193">
        <f>IF(N688="zákl. přenesená",J688,0)</f>
        <v>0</v>
      </c>
      <c r="BH688" s="193">
        <f>IF(N688="sníž. přenesená",J688,0)</f>
        <v>0</v>
      </c>
      <c r="BI688" s="193">
        <f>IF(N688="nulová",J688,0)</f>
        <v>0</v>
      </c>
      <c r="BJ688" s="18" t="s">
        <v>81</v>
      </c>
      <c r="BK688" s="193">
        <f>ROUND(I688*H688,2)</f>
        <v>0</v>
      </c>
      <c r="BL688" s="18" t="s">
        <v>179</v>
      </c>
      <c r="BM688" s="192" t="s">
        <v>698</v>
      </c>
    </row>
    <row r="689" spans="1:65" s="12" customFormat="1" ht="12">
      <c r="B689" s="194"/>
      <c r="C689" s="195"/>
      <c r="D689" s="196" t="s">
        <v>181</v>
      </c>
      <c r="E689" s="197" t="s">
        <v>1</v>
      </c>
      <c r="F689" s="198" t="s">
        <v>190</v>
      </c>
      <c r="G689" s="195"/>
      <c r="H689" s="197" t="s">
        <v>1</v>
      </c>
      <c r="I689" s="199"/>
      <c r="J689" s="195"/>
      <c r="K689" s="195"/>
      <c r="L689" s="200"/>
      <c r="M689" s="201"/>
      <c r="N689" s="202"/>
      <c r="O689" s="202"/>
      <c r="P689" s="202"/>
      <c r="Q689" s="202"/>
      <c r="R689" s="202"/>
      <c r="S689" s="202"/>
      <c r="T689" s="203"/>
      <c r="AT689" s="204" t="s">
        <v>181</v>
      </c>
      <c r="AU689" s="204" t="s">
        <v>81</v>
      </c>
      <c r="AV689" s="12" t="s">
        <v>81</v>
      </c>
      <c r="AW689" s="12" t="s">
        <v>30</v>
      </c>
      <c r="AX689" s="12" t="s">
        <v>73</v>
      </c>
      <c r="AY689" s="204" t="s">
        <v>174</v>
      </c>
    </row>
    <row r="690" spans="1:65" s="12" customFormat="1" ht="12">
      <c r="B690" s="194"/>
      <c r="C690" s="195"/>
      <c r="D690" s="196" t="s">
        <v>181</v>
      </c>
      <c r="E690" s="197" t="s">
        <v>1</v>
      </c>
      <c r="F690" s="198" t="s">
        <v>284</v>
      </c>
      <c r="G690" s="195"/>
      <c r="H690" s="197" t="s">
        <v>1</v>
      </c>
      <c r="I690" s="199"/>
      <c r="J690" s="195"/>
      <c r="K690" s="195"/>
      <c r="L690" s="200"/>
      <c r="M690" s="201"/>
      <c r="N690" s="202"/>
      <c r="O690" s="202"/>
      <c r="P690" s="202"/>
      <c r="Q690" s="202"/>
      <c r="R690" s="202"/>
      <c r="S690" s="202"/>
      <c r="T690" s="203"/>
      <c r="AT690" s="204" t="s">
        <v>181</v>
      </c>
      <c r="AU690" s="204" t="s">
        <v>81</v>
      </c>
      <c r="AV690" s="12" t="s">
        <v>81</v>
      </c>
      <c r="AW690" s="12" t="s">
        <v>30</v>
      </c>
      <c r="AX690" s="12" t="s">
        <v>73</v>
      </c>
      <c r="AY690" s="204" t="s">
        <v>174</v>
      </c>
    </row>
    <row r="691" spans="1:65" s="13" customFormat="1" ht="12">
      <c r="B691" s="205"/>
      <c r="C691" s="206"/>
      <c r="D691" s="196" t="s">
        <v>181</v>
      </c>
      <c r="E691" s="207" t="s">
        <v>1</v>
      </c>
      <c r="F691" s="208" t="s">
        <v>699</v>
      </c>
      <c r="G691" s="206"/>
      <c r="H691" s="209">
        <v>3.68</v>
      </c>
      <c r="I691" s="210"/>
      <c r="J691" s="206"/>
      <c r="K691" s="206"/>
      <c r="L691" s="211"/>
      <c r="M691" s="212"/>
      <c r="N691" s="213"/>
      <c r="O691" s="213"/>
      <c r="P691" s="213"/>
      <c r="Q691" s="213"/>
      <c r="R691" s="213"/>
      <c r="S691" s="213"/>
      <c r="T691" s="214"/>
      <c r="AT691" s="215" t="s">
        <v>181</v>
      </c>
      <c r="AU691" s="215" t="s">
        <v>81</v>
      </c>
      <c r="AV691" s="13" t="s">
        <v>83</v>
      </c>
      <c r="AW691" s="13" t="s">
        <v>30</v>
      </c>
      <c r="AX691" s="13" t="s">
        <v>73</v>
      </c>
      <c r="AY691" s="215" t="s">
        <v>174</v>
      </c>
    </row>
    <row r="692" spans="1:65" s="12" customFormat="1" ht="12">
      <c r="B692" s="194"/>
      <c r="C692" s="195"/>
      <c r="D692" s="196" t="s">
        <v>181</v>
      </c>
      <c r="E692" s="197" t="s">
        <v>1</v>
      </c>
      <c r="F692" s="198" t="s">
        <v>201</v>
      </c>
      <c r="G692" s="195"/>
      <c r="H692" s="197" t="s">
        <v>1</v>
      </c>
      <c r="I692" s="199"/>
      <c r="J692" s="195"/>
      <c r="K692" s="195"/>
      <c r="L692" s="200"/>
      <c r="M692" s="201"/>
      <c r="N692" s="202"/>
      <c r="O692" s="202"/>
      <c r="P692" s="202"/>
      <c r="Q692" s="202"/>
      <c r="R692" s="202"/>
      <c r="S692" s="202"/>
      <c r="T692" s="203"/>
      <c r="AT692" s="204" t="s">
        <v>181</v>
      </c>
      <c r="AU692" s="204" t="s">
        <v>81</v>
      </c>
      <c r="AV692" s="12" t="s">
        <v>81</v>
      </c>
      <c r="AW692" s="12" t="s">
        <v>30</v>
      </c>
      <c r="AX692" s="12" t="s">
        <v>73</v>
      </c>
      <c r="AY692" s="204" t="s">
        <v>174</v>
      </c>
    </row>
    <row r="693" spans="1:65" s="12" customFormat="1" ht="12">
      <c r="B693" s="194"/>
      <c r="C693" s="195"/>
      <c r="D693" s="196" t="s">
        <v>181</v>
      </c>
      <c r="E693" s="197" t="s">
        <v>1</v>
      </c>
      <c r="F693" s="198" t="s">
        <v>700</v>
      </c>
      <c r="G693" s="195"/>
      <c r="H693" s="197" t="s">
        <v>1</v>
      </c>
      <c r="I693" s="199"/>
      <c r="J693" s="195"/>
      <c r="K693" s="195"/>
      <c r="L693" s="200"/>
      <c r="M693" s="201"/>
      <c r="N693" s="202"/>
      <c r="O693" s="202"/>
      <c r="P693" s="202"/>
      <c r="Q693" s="202"/>
      <c r="R693" s="202"/>
      <c r="S693" s="202"/>
      <c r="T693" s="203"/>
      <c r="AT693" s="204" t="s">
        <v>181</v>
      </c>
      <c r="AU693" s="204" t="s">
        <v>81</v>
      </c>
      <c r="AV693" s="12" t="s">
        <v>81</v>
      </c>
      <c r="AW693" s="12" t="s">
        <v>30</v>
      </c>
      <c r="AX693" s="12" t="s">
        <v>73</v>
      </c>
      <c r="AY693" s="204" t="s">
        <v>174</v>
      </c>
    </row>
    <row r="694" spans="1:65" s="13" customFormat="1" ht="12">
      <c r="B694" s="205"/>
      <c r="C694" s="206"/>
      <c r="D694" s="196" t="s">
        <v>181</v>
      </c>
      <c r="E694" s="207" t="s">
        <v>1</v>
      </c>
      <c r="F694" s="208" t="s">
        <v>701</v>
      </c>
      <c r="G694" s="206"/>
      <c r="H694" s="209">
        <v>12.53</v>
      </c>
      <c r="I694" s="210"/>
      <c r="J694" s="206"/>
      <c r="K694" s="206"/>
      <c r="L694" s="211"/>
      <c r="M694" s="212"/>
      <c r="N694" s="213"/>
      <c r="O694" s="213"/>
      <c r="P694" s="213"/>
      <c r="Q694" s="213"/>
      <c r="R694" s="213"/>
      <c r="S694" s="213"/>
      <c r="T694" s="214"/>
      <c r="AT694" s="215" t="s">
        <v>181</v>
      </c>
      <c r="AU694" s="215" t="s">
        <v>81</v>
      </c>
      <c r="AV694" s="13" t="s">
        <v>83</v>
      </c>
      <c r="AW694" s="13" t="s">
        <v>30</v>
      </c>
      <c r="AX694" s="13" t="s">
        <v>73</v>
      </c>
      <c r="AY694" s="215" t="s">
        <v>174</v>
      </c>
    </row>
    <row r="695" spans="1:65" s="14" customFormat="1" ht="12">
      <c r="B695" s="216"/>
      <c r="C695" s="217"/>
      <c r="D695" s="196" t="s">
        <v>181</v>
      </c>
      <c r="E695" s="218" t="s">
        <v>1</v>
      </c>
      <c r="F695" s="219" t="s">
        <v>183</v>
      </c>
      <c r="G695" s="217"/>
      <c r="H695" s="220">
        <v>16.21</v>
      </c>
      <c r="I695" s="221"/>
      <c r="J695" s="217"/>
      <c r="K695" s="217"/>
      <c r="L695" s="222"/>
      <c r="M695" s="223"/>
      <c r="N695" s="224"/>
      <c r="O695" s="224"/>
      <c r="P695" s="224"/>
      <c r="Q695" s="224"/>
      <c r="R695" s="224"/>
      <c r="S695" s="224"/>
      <c r="T695" s="225"/>
      <c r="AT695" s="226" t="s">
        <v>181</v>
      </c>
      <c r="AU695" s="226" t="s">
        <v>81</v>
      </c>
      <c r="AV695" s="14" t="s">
        <v>179</v>
      </c>
      <c r="AW695" s="14" t="s">
        <v>30</v>
      </c>
      <c r="AX695" s="14" t="s">
        <v>81</v>
      </c>
      <c r="AY695" s="226" t="s">
        <v>174</v>
      </c>
    </row>
    <row r="696" spans="1:65" s="2" customFormat="1" ht="24.25" customHeight="1">
      <c r="A696" s="35"/>
      <c r="B696" s="36"/>
      <c r="C696" s="180" t="s">
        <v>702</v>
      </c>
      <c r="D696" s="180" t="s">
        <v>175</v>
      </c>
      <c r="E696" s="181" t="s">
        <v>703</v>
      </c>
      <c r="F696" s="182" t="s">
        <v>704</v>
      </c>
      <c r="G696" s="183" t="s">
        <v>705</v>
      </c>
      <c r="H696" s="249"/>
      <c r="I696" s="185"/>
      <c r="J696" s="186">
        <f>ROUND(I696*H696,2)</f>
        <v>0</v>
      </c>
      <c r="K696" s="187"/>
      <c r="L696" s="40"/>
      <c r="M696" s="188" t="s">
        <v>1</v>
      </c>
      <c r="N696" s="189" t="s">
        <v>38</v>
      </c>
      <c r="O696" s="72"/>
      <c r="P696" s="190">
        <f>O696*H696</f>
        <v>0</v>
      </c>
      <c r="Q696" s="190">
        <v>0</v>
      </c>
      <c r="R696" s="190">
        <f>Q696*H696</f>
        <v>0</v>
      </c>
      <c r="S696" s="190">
        <v>0</v>
      </c>
      <c r="T696" s="191">
        <f>S696*H696</f>
        <v>0</v>
      </c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R696" s="192" t="s">
        <v>179</v>
      </c>
      <c r="AT696" s="192" t="s">
        <v>175</v>
      </c>
      <c r="AU696" s="192" t="s">
        <v>81</v>
      </c>
      <c r="AY696" s="18" t="s">
        <v>174</v>
      </c>
      <c r="BE696" s="193">
        <f>IF(N696="základní",J696,0)</f>
        <v>0</v>
      </c>
      <c r="BF696" s="193">
        <f>IF(N696="snížená",J696,0)</f>
        <v>0</v>
      </c>
      <c r="BG696" s="193">
        <f>IF(N696="zákl. přenesená",J696,0)</f>
        <v>0</v>
      </c>
      <c r="BH696" s="193">
        <f>IF(N696="sníž. přenesená",J696,0)</f>
        <v>0</v>
      </c>
      <c r="BI696" s="193">
        <f>IF(N696="nulová",J696,0)</f>
        <v>0</v>
      </c>
      <c r="BJ696" s="18" t="s">
        <v>81</v>
      </c>
      <c r="BK696" s="193">
        <f>ROUND(I696*H696,2)</f>
        <v>0</v>
      </c>
      <c r="BL696" s="18" t="s">
        <v>179</v>
      </c>
      <c r="BM696" s="192" t="s">
        <v>706</v>
      </c>
    </row>
    <row r="697" spans="1:65" s="11" customFormat="1" ht="26" customHeight="1">
      <c r="B697" s="166"/>
      <c r="C697" s="167"/>
      <c r="D697" s="168" t="s">
        <v>72</v>
      </c>
      <c r="E697" s="169" t="s">
        <v>707</v>
      </c>
      <c r="F697" s="169" t="s">
        <v>708</v>
      </c>
      <c r="G697" s="167"/>
      <c r="H697" s="167"/>
      <c r="I697" s="170"/>
      <c r="J697" s="171">
        <f>BK697</f>
        <v>0</v>
      </c>
      <c r="K697" s="167"/>
      <c r="L697" s="172"/>
      <c r="M697" s="173"/>
      <c r="N697" s="174"/>
      <c r="O697" s="174"/>
      <c r="P697" s="175">
        <f>SUM(P698:P740)</f>
        <v>0</v>
      </c>
      <c r="Q697" s="174"/>
      <c r="R697" s="175">
        <f>SUM(R698:R740)</f>
        <v>0.41304820000000003</v>
      </c>
      <c r="S697" s="174"/>
      <c r="T697" s="176">
        <f>SUM(T698:T740)</f>
        <v>0</v>
      </c>
      <c r="AR697" s="177" t="s">
        <v>81</v>
      </c>
      <c r="AT697" s="178" t="s">
        <v>72</v>
      </c>
      <c r="AU697" s="178" t="s">
        <v>73</v>
      </c>
      <c r="AY697" s="177" t="s">
        <v>174</v>
      </c>
      <c r="BK697" s="179">
        <f>SUM(BK698:BK740)</f>
        <v>0</v>
      </c>
    </row>
    <row r="698" spans="1:65" s="2" customFormat="1" ht="24.25" customHeight="1">
      <c r="A698" s="35"/>
      <c r="B698" s="36"/>
      <c r="C698" s="180" t="s">
        <v>709</v>
      </c>
      <c r="D698" s="180" t="s">
        <v>175</v>
      </c>
      <c r="E698" s="181" t="s">
        <v>710</v>
      </c>
      <c r="F698" s="182" t="s">
        <v>711</v>
      </c>
      <c r="G698" s="183" t="s">
        <v>230</v>
      </c>
      <c r="H698" s="184">
        <v>44.51</v>
      </c>
      <c r="I698" s="185"/>
      <c r="J698" s="186">
        <f>ROUND(I698*H698,2)</f>
        <v>0</v>
      </c>
      <c r="K698" s="187"/>
      <c r="L698" s="40"/>
      <c r="M698" s="188" t="s">
        <v>1</v>
      </c>
      <c r="N698" s="189" t="s">
        <v>38</v>
      </c>
      <c r="O698" s="72"/>
      <c r="P698" s="190">
        <f>O698*H698</f>
        <v>0</v>
      </c>
      <c r="Q698" s="190">
        <v>0</v>
      </c>
      <c r="R698" s="190">
        <f>Q698*H698</f>
        <v>0</v>
      </c>
      <c r="S698" s="190">
        <v>0</v>
      </c>
      <c r="T698" s="191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92" t="s">
        <v>179</v>
      </c>
      <c r="AT698" s="192" t="s">
        <v>175</v>
      </c>
      <c r="AU698" s="192" t="s">
        <v>81</v>
      </c>
      <c r="AY698" s="18" t="s">
        <v>174</v>
      </c>
      <c r="BE698" s="193">
        <f>IF(N698="základní",J698,0)</f>
        <v>0</v>
      </c>
      <c r="BF698" s="193">
        <f>IF(N698="snížená",J698,0)</f>
        <v>0</v>
      </c>
      <c r="BG698" s="193">
        <f>IF(N698="zákl. přenesená",J698,0)</f>
        <v>0</v>
      </c>
      <c r="BH698" s="193">
        <f>IF(N698="sníž. přenesená",J698,0)</f>
        <v>0</v>
      </c>
      <c r="BI698" s="193">
        <f>IF(N698="nulová",J698,0)</f>
        <v>0</v>
      </c>
      <c r="BJ698" s="18" t="s">
        <v>81</v>
      </c>
      <c r="BK698" s="193">
        <f>ROUND(I698*H698,2)</f>
        <v>0</v>
      </c>
      <c r="BL698" s="18" t="s">
        <v>179</v>
      </c>
      <c r="BM698" s="192" t="s">
        <v>712</v>
      </c>
    </row>
    <row r="699" spans="1:65" s="12" customFormat="1" ht="12">
      <c r="B699" s="194"/>
      <c r="C699" s="195"/>
      <c r="D699" s="196" t="s">
        <v>181</v>
      </c>
      <c r="E699" s="197" t="s">
        <v>1</v>
      </c>
      <c r="F699" s="198" t="s">
        <v>201</v>
      </c>
      <c r="G699" s="195"/>
      <c r="H699" s="197" t="s">
        <v>1</v>
      </c>
      <c r="I699" s="199"/>
      <c r="J699" s="195"/>
      <c r="K699" s="195"/>
      <c r="L699" s="200"/>
      <c r="M699" s="201"/>
      <c r="N699" s="202"/>
      <c r="O699" s="202"/>
      <c r="P699" s="202"/>
      <c r="Q699" s="202"/>
      <c r="R699" s="202"/>
      <c r="S699" s="202"/>
      <c r="T699" s="203"/>
      <c r="AT699" s="204" t="s">
        <v>181</v>
      </c>
      <c r="AU699" s="204" t="s">
        <v>81</v>
      </c>
      <c r="AV699" s="12" t="s">
        <v>81</v>
      </c>
      <c r="AW699" s="12" t="s">
        <v>30</v>
      </c>
      <c r="AX699" s="12" t="s">
        <v>73</v>
      </c>
      <c r="AY699" s="204" t="s">
        <v>174</v>
      </c>
    </row>
    <row r="700" spans="1:65" s="12" customFormat="1" ht="12">
      <c r="B700" s="194"/>
      <c r="C700" s="195"/>
      <c r="D700" s="196" t="s">
        <v>181</v>
      </c>
      <c r="E700" s="197" t="s">
        <v>1</v>
      </c>
      <c r="F700" s="198" t="s">
        <v>713</v>
      </c>
      <c r="G700" s="195"/>
      <c r="H700" s="197" t="s">
        <v>1</v>
      </c>
      <c r="I700" s="199"/>
      <c r="J700" s="195"/>
      <c r="K700" s="195"/>
      <c r="L700" s="200"/>
      <c r="M700" s="201"/>
      <c r="N700" s="202"/>
      <c r="O700" s="202"/>
      <c r="P700" s="202"/>
      <c r="Q700" s="202"/>
      <c r="R700" s="202"/>
      <c r="S700" s="202"/>
      <c r="T700" s="203"/>
      <c r="AT700" s="204" t="s">
        <v>181</v>
      </c>
      <c r="AU700" s="204" t="s">
        <v>81</v>
      </c>
      <c r="AV700" s="12" t="s">
        <v>81</v>
      </c>
      <c r="AW700" s="12" t="s">
        <v>30</v>
      </c>
      <c r="AX700" s="12" t="s">
        <v>73</v>
      </c>
      <c r="AY700" s="204" t="s">
        <v>174</v>
      </c>
    </row>
    <row r="701" spans="1:65" s="13" customFormat="1" ht="12">
      <c r="B701" s="205"/>
      <c r="C701" s="206"/>
      <c r="D701" s="196" t="s">
        <v>181</v>
      </c>
      <c r="E701" s="207" t="s">
        <v>1</v>
      </c>
      <c r="F701" s="208" t="s">
        <v>714</v>
      </c>
      <c r="G701" s="206"/>
      <c r="H701" s="209">
        <v>39.89</v>
      </c>
      <c r="I701" s="210"/>
      <c r="J701" s="206"/>
      <c r="K701" s="206"/>
      <c r="L701" s="211"/>
      <c r="M701" s="212"/>
      <c r="N701" s="213"/>
      <c r="O701" s="213"/>
      <c r="P701" s="213"/>
      <c r="Q701" s="213"/>
      <c r="R701" s="213"/>
      <c r="S701" s="213"/>
      <c r="T701" s="214"/>
      <c r="AT701" s="215" t="s">
        <v>181</v>
      </c>
      <c r="AU701" s="215" t="s">
        <v>81</v>
      </c>
      <c r="AV701" s="13" t="s">
        <v>83</v>
      </c>
      <c r="AW701" s="13" t="s">
        <v>30</v>
      </c>
      <c r="AX701" s="13" t="s">
        <v>73</v>
      </c>
      <c r="AY701" s="215" t="s">
        <v>174</v>
      </c>
    </row>
    <row r="702" spans="1:65" s="12" customFormat="1" ht="12">
      <c r="B702" s="194"/>
      <c r="C702" s="195"/>
      <c r="D702" s="196" t="s">
        <v>181</v>
      </c>
      <c r="E702" s="197" t="s">
        <v>1</v>
      </c>
      <c r="F702" s="198" t="s">
        <v>715</v>
      </c>
      <c r="G702" s="195"/>
      <c r="H702" s="197" t="s">
        <v>1</v>
      </c>
      <c r="I702" s="199"/>
      <c r="J702" s="195"/>
      <c r="K702" s="195"/>
      <c r="L702" s="200"/>
      <c r="M702" s="201"/>
      <c r="N702" s="202"/>
      <c r="O702" s="202"/>
      <c r="P702" s="202"/>
      <c r="Q702" s="202"/>
      <c r="R702" s="202"/>
      <c r="S702" s="202"/>
      <c r="T702" s="203"/>
      <c r="AT702" s="204" t="s">
        <v>181</v>
      </c>
      <c r="AU702" s="204" t="s">
        <v>81</v>
      </c>
      <c r="AV702" s="12" t="s">
        <v>81</v>
      </c>
      <c r="AW702" s="12" t="s">
        <v>30</v>
      </c>
      <c r="AX702" s="12" t="s">
        <v>73</v>
      </c>
      <c r="AY702" s="204" t="s">
        <v>174</v>
      </c>
    </row>
    <row r="703" spans="1:65" s="13" customFormat="1" ht="12">
      <c r="B703" s="205"/>
      <c r="C703" s="206"/>
      <c r="D703" s="196" t="s">
        <v>181</v>
      </c>
      <c r="E703" s="207" t="s">
        <v>1</v>
      </c>
      <c r="F703" s="208" t="s">
        <v>716</v>
      </c>
      <c r="G703" s="206"/>
      <c r="H703" s="209">
        <v>4.62</v>
      </c>
      <c r="I703" s="210"/>
      <c r="J703" s="206"/>
      <c r="K703" s="206"/>
      <c r="L703" s="211"/>
      <c r="M703" s="212"/>
      <c r="N703" s="213"/>
      <c r="O703" s="213"/>
      <c r="P703" s="213"/>
      <c r="Q703" s="213"/>
      <c r="R703" s="213"/>
      <c r="S703" s="213"/>
      <c r="T703" s="214"/>
      <c r="AT703" s="215" t="s">
        <v>181</v>
      </c>
      <c r="AU703" s="215" t="s">
        <v>81</v>
      </c>
      <c r="AV703" s="13" t="s">
        <v>83</v>
      </c>
      <c r="AW703" s="13" t="s">
        <v>30</v>
      </c>
      <c r="AX703" s="13" t="s">
        <v>73</v>
      </c>
      <c r="AY703" s="215" t="s">
        <v>174</v>
      </c>
    </row>
    <row r="704" spans="1:65" s="14" customFormat="1" ht="12">
      <c r="B704" s="216"/>
      <c r="C704" s="217"/>
      <c r="D704" s="196" t="s">
        <v>181</v>
      </c>
      <c r="E704" s="218" t="s">
        <v>1</v>
      </c>
      <c r="F704" s="219" t="s">
        <v>183</v>
      </c>
      <c r="G704" s="217"/>
      <c r="H704" s="220">
        <v>44.51</v>
      </c>
      <c r="I704" s="221"/>
      <c r="J704" s="217"/>
      <c r="K704" s="217"/>
      <c r="L704" s="222"/>
      <c r="M704" s="223"/>
      <c r="N704" s="224"/>
      <c r="O704" s="224"/>
      <c r="P704" s="224"/>
      <c r="Q704" s="224"/>
      <c r="R704" s="224"/>
      <c r="S704" s="224"/>
      <c r="T704" s="225"/>
      <c r="AT704" s="226" t="s">
        <v>181</v>
      </c>
      <c r="AU704" s="226" t="s">
        <v>81</v>
      </c>
      <c r="AV704" s="14" t="s">
        <v>179</v>
      </c>
      <c r="AW704" s="14" t="s">
        <v>30</v>
      </c>
      <c r="AX704" s="14" t="s">
        <v>81</v>
      </c>
      <c r="AY704" s="226" t="s">
        <v>174</v>
      </c>
    </row>
    <row r="705" spans="1:65" s="2" customFormat="1" ht="21.75" customHeight="1">
      <c r="A705" s="35"/>
      <c r="B705" s="36"/>
      <c r="C705" s="227" t="s">
        <v>717</v>
      </c>
      <c r="D705" s="227" t="s">
        <v>422</v>
      </c>
      <c r="E705" s="228" t="s">
        <v>718</v>
      </c>
      <c r="F705" s="229" t="s">
        <v>719</v>
      </c>
      <c r="G705" s="230" t="s">
        <v>230</v>
      </c>
      <c r="H705" s="231">
        <v>48.960999999999999</v>
      </c>
      <c r="I705" s="232"/>
      <c r="J705" s="233">
        <f>ROUND(I705*H705,2)</f>
        <v>0</v>
      </c>
      <c r="K705" s="234"/>
      <c r="L705" s="235"/>
      <c r="M705" s="236" t="s">
        <v>1</v>
      </c>
      <c r="N705" s="237" t="s">
        <v>38</v>
      </c>
      <c r="O705" s="72"/>
      <c r="P705" s="190">
        <f>O705*H705</f>
        <v>0</v>
      </c>
      <c r="Q705" s="190">
        <v>5.9999999999999995E-4</v>
      </c>
      <c r="R705" s="190">
        <f>Q705*H705</f>
        <v>2.9376599999999996E-2</v>
      </c>
      <c r="S705" s="190">
        <v>0</v>
      </c>
      <c r="T705" s="191">
        <f>S705*H705</f>
        <v>0</v>
      </c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R705" s="192" t="s">
        <v>227</v>
      </c>
      <c r="AT705" s="192" t="s">
        <v>422</v>
      </c>
      <c r="AU705" s="192" t="s">
        <v>81</v>
      </c>
      <c r="AY705" s="18" t="s">
        <v>174</v>
      </c>
      <c r="BE705" s="193">
        <f>IF(N705="základní",J705,0)</f>
        <v>0</v>
      </c>
      <c r="BF705" s="193">
        <f>IF(N705="snížená",J705,0)</f>
        <v>0</v>
      </c>
      <c r="BG705" s="193">
        <f>IF(N705="zákl. přenesená",J705,0)</f>
        <v>0</v>
      </c>
      <c r="BH705" s="193">
        <f>IF(N705="sníž. přenesená",J705,0)</f>
        <v>0</v>
      </c>
      <c r="BI705" s="193">
        <f>IF(N705="nulová",J705,0)</f>
        <v>0</v>
      </c>
      <c r="BJ705" s="18" t="s">
        <v>81</v>
      </c>
      <c r="BK705" s="193">
        <f>ROUND(I705*H705,2)</f>
        <v>0</v>
      </c>
      <c r="BL705" s="18" t="s">
        <v>179</v>
      </c>
      <c r="BM705" s="192" t="s">
        <v>720</v>
      </c>
    </row>
    <row r="706" spans="1:65" s="12" customFormat="1" ht="12">
      <c r="B706" s="194"/>
      <c r="C706" s="195"/>
      <c r="D706" s="196" t="s">
        <v>181</v>
      </c>
      <c r="E706" s="197" t="s">
        <v>1</v>
      </c>
      <c r="F706" s="198" t="s">
        <v>201</v>
      </c>
      <c r="G706" s="195"/>
      <c r="H706" s="197" t="s">
        <v>1</v>
      </c>
      <c r="I706" s="199"/>
      <c r="J706" s="195"/>
      <c r="K706" s="195"/>
      <c r="L706" s="200"/>
      <c r="M706" s="201"/>
      <c r="N706" s="202"/>
      <c r="O706" s="202"/>
      <c r="P706" s="202"/>
      <c r="Q706" s="202"/>
      <c r="R706" s="202"/>
      <c r="S706" s="202"/>
      <c r="T706" s="203"/>
      <c r="AT706" s="204" t="s">
        <v>181</v>
      </c>
      <c r="AU706" s="204" t="s">
        <v>81</v>
      </c>
      <c r="AV706" s="12" t="s">
        <v>81</v>
      </c>
      <c r="AW706" s="12" t="s">
        <v>30</v>
      </c>
      <c r="AX706" s="12" t="s">
        <v>73</v>
      </c>
      <c r="AY706" s="204" t="s">
        <v>174</v>
      </c>
    </row>
    <row r="707" spans="1:65" s="12" customFormat="1" ht="12">
      <c r="B707" s="194"/>
      <c r="C707" s="195"/>
      <c r="D707" s="196" t="s">
        <v>181</v>
      </c>
      <c r="E707" s="197" t="s">
        <v>1</v>
      </c>
      <c r="F707" s="198" t="s">
        <v>713</v>
      </c>
      <c r="G707" s="195"/>
      <c r="H707" s="197" t="s">
        <v>1</v>
      </c>
      <c r="I707" s="199"/>
      <c r="J707" s="195"/>
      <c r="K707" s="195"/>
      <c r="L707" s="200"/>
      <c r="M707" s="201"/>
      <c r="N707" s="202"/>
      <c r="O707" s="202"/>
      <c r="P707" s="202"/>
      <c r="Q707" s="202"/>
      <c r="R707" s="202"/>
      <c r="S707" s="202"/>
      <c r="T707" s="203"/>
      <c r="AT707" s="204" t="s">
        <v>181</v>
      </c>
      <c r="AU707" s="204" t="s">
        <v>81</v>
      </c>
      <c r="AV707" s="12" t="s">
        <v>81</v>
      </c>
      <c r="AW707" s="12" t="s">
        <v>30</v>
      </c>
      <c r="AX707" s="12" t="s">
        <v>73</v>
      </c>
      <c r="AY707" s="204" t="s">
        <v>174</v>
      </c>
    </row>
    <row r="708" spans="1:65" s="13" customFormat="1" ht="12">
      <c r="B708" s="205"/>
      <c r="C708" s="206"/>
      <c r="D708" s="196" t="s">
        <v>181</v>
      </c>
      <c r="E708" s="207" t="s">
        <v>1</v>
      </c>
      <c r="F708" s="208" t="s">
        <v>721</v>
      </c>
      <c r="G708" s="206"/>
      <c r="H708" s="209">
        <v>43.878999999999998</v>
      </c>
      <c r="I708" s="210"/>
      <c r="J708" s="206"/>
      <c r="K708" s="206"/>
      <c r="L708" s="211"/>
      <c r="M708" s="212"/>
      <c r="N708" s="213"/>
      <c r="O708" s="213"/>
      <c r="P708" s="213"/>
      <c r="Q708" s="213"/>
      <c r="R708" s="213"/>
      <c r="S708" s="213"/>
      <c r="T708" s="214"/>
      <c r="AT708" s="215" t="s">
        <v>181</v>
      </c>
      <c r="AU708" s="215" t="s">
        <v>81</v>
      </c>
      <c r="AV708" s="13" t="s">
        <v>83</v>
      </c>
      <c r="AW708" s="13" t="s">
        <v>30</v>
      </c>
      <c r="AX708" s="13" t="s">
        <v>73</v>
      </c>
      <c r="AY708" s="215" t="s">
        <v>174</v>
      </c>
    </row>
    <row r="709" spans="1:65" s="12" customFormat="1" ht="12">
      <c r="B709" s="194"/>
      <c r="C709" s="195"/>
      <c r="D709" s="196" t="s">
        <v>181</v>
      </c>
      <c r="E709" s="197" t="s">
        <v>1</v>
      </c>
      <c r="F709" s="198" t="s">
        <v>722</v>
      </c>
      <c r="G709" s="195"/>
      <c r="H709" s="197" t="s">
        <v>1</v>
      </c>
      <c r="I709" s="199"/>
      <c r="J709" s="195"/>
      <c r="K709" s="195"/>
      <c r="L709" s="200"/>
      <c r="M709" s="201"/>
      <c r="N709" s="202"/>
      <c r="O709" s="202"/>
      <c r="P709" s="202"/>
      <c r="Q709" s="202"/>
      <c r="R709" s="202"/>
      <c r="S709" s="202"/>
      <c r="T709" s="203"/>
      <c r="AT709" s="204" t="s">
        <v>181</v>
      </c>
      <c r="AU709" s="204" t="s">
        <v>81</v>
      </c>
      <c r="AV709" s="12" t="s">
        <v>81</v>
      </c>
      <c r="AW709" s="12" t="s">
        <v>30</v>
      </c>
      <c r="AX709" s="12" t="s">
        <v>73</v>
      </c>
      <c r="AY709" s="204" t="s">
        <v>174</v>
      </c>
    </row>
    <row r="710" spans="1:65" s="13" customFormat="1" ht="12">
      <c r="B710" s="205"/>
      <c r="C710" s="206"/>
      <c r="D710" s="196" t="s">
        <v>181</v>
      </c>
      <c r="E710" s="207" t="s">
        <v>1</v>
      </c>
      <c r="F710" s="208" t="s">
        <v>723</v>
      </c>
      <c r="G710" s="206"/>
      <c r="H710" s="209">
        <v>5.0819999999999999</v>
      </c>
      <c r="I710" s="210"/>
      <c r="J710" s="206"/>
      <c r="K710" s="206"/>
      <c r="L710" s="211"/>
      <c r="M710" s="212"/>
      <c r="N710" s="213"/>
      <c r="O710" s="213"/>
      <c r="P710" s="213"/>
      <c r="Q710" s="213"/>
      <c r="R710" s="213"/>
      <c r="S710" s="213"/>
      <c r="T710" s="214"/>
      <c r="AT710" s="215" t="s">
        <v>181</v>
      </c>
      <c r="AU710" s="215" t="s">
        <v>81</v>
      </c>
      <c r="AV710" s="13" t="s">
        <v>83</v>
      </c>
      <c r="AW710" s="13" t="s">
        <v>30</v>
      </c>
      <c r="AX710" s="13" t="s">
        <v>73</v>
      </c>
      <c r="AY710" s="215" t="s">
        <v>174</v>
      </c>
    </row>
    <row r="711" spans="1:65" s="14" customFormat="1" ht="12">
      <c r="B711" s="216"/>
      <c r="C711" s="217"/>
      <c r="D711" s="196" t="s">
        <v>181</v>
      </c>
      <c r="E711" s="218" t="s">
        <v>1</v>
      </c>
      <c r="F711" s="219" t="s">
        <v>183</v>
      </c>
      <c r="G711" s="217"/>
      <c r="H711" s="220">
        <v>48.960999999999999</v>
      </c>
      <c r="I711" s="221"/>
      <c r="J711" s="217"/>
      <c r="K711" s="217"/>
      <c r="L711" s="222"/>
      <c r="M711" s="223"/>
      <c r="N711" s="224"/>
      <c r="O711" s="224"/>
      <c r="P711" s="224"/>
      <c r="Q711" s="224"/>
      <c r="R711" s="224"/>
      <c r="S711" s="224"/>
      <c r="T711" s="225"/>
      <c r="AT711" s="226" t="s">
        <v>181</v>
      </c>
      <c r="AU711" s="226" t="s">
        <v>81</v>
      </c>
      <c r="AV711" s="14" t="s">
        <v>179</v>
      </c>
      <c r="AW711" s="14" t="s">
        <v>30</v>
      </c>
      <c r="AX711" s="14" t="s">
        <v>81</v>
      </c>
      <c r="AY711" s="226" t="s">
        <v>174</v>
      </c>
    </row>
    <row r="712" spans="1:65" s="2" customFormat="1" ht="24.25" customHeight="1">
      <c r="A712" s="35"/>
      <c r="B712" s="36"/>
      <c r="C712" s="227" t="s">
        <v>724</v>
      </c>
      <c r="D712" s="227" t="s">
        <v>422</v>
      </c>
      <c r="E712" s="228" t="s">
        <v>725</v>
      </c>
      <c r="F712" s="229" t="s">
        <v>726</v>
      </c>
      <c r="G712" s="230" t="s">
        <v>230</v>
      </c>
      <c r="H712" s="231">
        <v>5.0819999999999999</v>
      </c>
      <c r="I712" s="232"/>
      <c r="J712" s="233">
        <f>ROUND(I712*H712,2)</f>
        <v>0</v>
      </c>
      <c r="K712" s="234"/>
      <c r="L712" s="235"/>
      <c r="M712" s="236" t="s">
        <v>1</v>
      </c>
      <c r="N712" s="237" t="s">
        <v>38</v>
      </c>
      <c r="O712" s="72"/>
      <c r="P712" s="190">
        <f>O712*H712</f>
        <v>0</v>
      </c>
      <c r="Q712" s="190">
        <v>2.3999999999999998E-3</v>
      </c>
      <c r="R712" s="190">
        <f>Q712*H712</f>
        <v>1.2196799999999999E-2</v>
      </c>
      <c r="S712" s="190">
        <v>0</v>
      </c>
      <c r="T712" s="191">
        <f>S712*H712</f>
        <v>0</v>
      </c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R712" s="192" t="s">
        <v>227</v>
      </c>
      <c r="AT712" s="192" t="s">
        <v>422</v>
      </c>
      <c r="AU712" s="192" t="s">
        <v>81</v>
      </c>
      <c r="AY712" s="18" t="s">
        <v>174</v>
      </c>
      <c r="BE712" s="193">
        <f>IF(N712="základní",J712,0)</f>
        <v>0</v>
      </c>
      <c r="BF712" s="193">
        <f>IF(N712="snížená",J712,0)</f>
        <v>0</v>
      </c>
      <c r="BG712" s="193">
        <f>IF(N712="zákl. přenesená",J712,0)</f>
        <v>0</v>
      </c>
      <c r="BH712" s="193">
        <f>IF(N712="sníž. přenesená",J712,0)</f>
        <v>0</v>
      </c>
      <c r="BI712" s="193">
        <f>IF(N712="nulová",J712,0)</f>
        <v>0</v>
      </c>
      <c r="BJ712" s="18" t="s">
        <v>81</v>
      </c>
      <c r="BK712" s="193">
        <f>ROUND(I712*H712,2)</f>
        <v>0</v>
      </c>
      <c r="BL712" s="18" t="s">
        <v>179</v>
      </c>
      <c r="BM712" s="192" t="s">
        <v>727</v>
      </c>
    </row>
    <row r="713" spans="1:65" s="12" customFormat="1" ht="12">
      <c r="B713" s="194"/>
      <c r="C713" s="195"/>
      <c r="D713" s="196" t="s">
        <v>181</v>
      </c>
      <c r="E713" s="197" t="s">
        <v>1</v>
      </c>
      <c r="F713" s="198" t="s">
        <v>201</v>
      </c>
      <c r="G713" s="195"/>
      <c r="H713" s="197" t="s">
        <v>1</v>
      </c>
      <c r="I713" s="199"/>
      <c r="J713" s="195"/>
      <c r="K713" s="195"/>
      <c r="L713" s="200"/>
      <c r="M713" s="201"/>
      <c r="N713" s="202"/>
      <c r="O713" s="202"/>
      <c r="P713" s="202"/>
      <c r="Q713" s="202"/>
      <c r="R713" s="202"/>
      <c r="S713" s="202"/>
      <c r="T713" s="203"/>
      <c r="AT713" s="204" t="s">
        <v>181</v>
      </c>
      <c r="AU713" s="204" t="s">
        <v>81</v>
      </c>
      <c r="AV713" s="12" t="s">
        <v>81</v>
      </c>
      <c r="AW713" s="12" t="s">
        <v>30</v>
      </c>
      <c r="AX713" s="12" t="s">
        <v>73</v>
      </c>
      <c r="AY713" s="204" t="s">
        <v>174</v>
      </c>
    </row>
    <row r="714" spans="1:65" s="12" customFormat="1" ht="12">
      <c r="B714" s="194"/>
      <c r="C714" s="195"/>
      <c r="D714" s="196" t="s">
        <v>181</v>
      </c>
      <c r="E714" s="197" t="s">
        <v>1</v>
      </c>
      <c r="F714" s="198" t="s">
        <v>728</v>
      </c>
      <c r="G714" s="195"/>
      <c r="H714" s="197" t="s">
        <v>1</v>
      </c>
      <c r="I714" s="199"/>
      <c r="J714" s="195"/>
      <c r="K714" s="195"/>
      <c r="L714" s="200"/>
      <c r="M714" s="201"/>
      <c r="N714" s="202"/>
      <c r="O714" s="202"/>
      <c r="P714" s="202"/>
      <c r="Q714" s="202"/>
      <c r="R714" s="202"/>
      <c r="S714" s="202"/>
      <c r="T714" s="203"/>
      <c r="AT714" s="204" t="s">
        <v>181</v>
      </c>
      <c r="AU714" s="204" t="s">
        <v>81</v>
      </c>
      <c r="AV714" s="12" t="s">
        <v>81</v>
      </c>
      <c r="AW714" s="12" t="s">
        <v>30</v>
      </c>
      <c r="AX714" s="12" t="s">
        <v>73</v>
      </c>
      <c r="AY714" s="204" t="s">
        <v>174</v>
      </c>
    </row>
    <row r="715" spans="1:65" s="13" customFormat="1" ht="12">
      <c r="B715" s="205"/>
      <c r="C715" s="206"/>
      <c r="D715" s="196" t="s">
        <v>181</v>
      </c>
      <c r="E715" s="207" t="s">
        <v>1</v>
      </c>
      <c r="F715" s="208" t="s">
        <v>723</v>
      </c>
      <c r="G715" s="206"/>
      <c r="H715" s="209">
        <v>5.0819999999999999</v>
      </c>
      <c r="I715" s="210"/>
      <c r="J715" s="206"/>
      <c r="K715" s="206"/>
      <c r="L715" s="211"/>
      <c r="M715" s="212"/>
      <c r="N715" s="213"/>
      <c r="O715" s="213"/>
      <c r="P715" s="213"/>
      <c r="Q715" s="213"/>
      <c r="R715" s="213"/>
      <c r="S715" s="213"/>
      <c r="T715" s="214"/>
      <c r="AT715" s="215" t="s">
        <v>181</v>
      </c>
      <c r="AU715" s="215" t="s">
        <v>81</v>
      </c>
      <c r="AV715" s="13" t="s">
        <v>83</v>
      </c>
      <c r="AW715" s="13" t="s">
        <v>30</v>
      </c>
      <c r="AX715" s="13" t="s">
        <v>73</v>
      </c>
      <c r="AY715" s="215" t="s">
        <v>174</v>
      </c>
    </row>
    <row r="716" spans="1:65" s="14" customFormat="1" ht="12">
      <c r="B716" s="216"/>
      <c r="C716" s="217"/>
      <c r="D716" s="196" t="s">
        <v>181</v>
      </c>
      <c r="E716" s="218" t="s">
        <v>1</v>
      </c>
      <c r="F716" s="219" t="s">
        <v>183</v>
      </c>
      <c r="G716" s="217"/>
      <c r="H716" s="220">
        <v>5.0819999999999999</v>
      </c>
      <c r="I716" s="221"/>
      <c r="J716" s="217"/>
      <c r="K716" s="217"/>
      <c r="L716" s="222"/>
      <c r="M716" s="223"/>
      <c r="N716" s="224"/>
      <c r="O716" s="224"/>
      <c r="P716" s="224"/>
      <c r="Q716" s="224"/>
      <c r="R716" s="224"/>
      <c r="S716" s="224"/>
      <c r="T716" s="225"/>
      <c r="AT716" s="226" t="s">
        <v>181</v>
      </c>
      <c r="AU716" s="226" t="s">
        <v>81</v>
      </c>
      <c r="AV716" s="14" t="s">
        <v>179</v>
      </c>
      <c r="AW716" s="14" t="s">
        <v>30</v>
      </c>
      <c r="AX716" s="14" t="s">
        <v>81</v>
      </c>
      <c r="AY716" s="226" t="s">
        <v>174</v>
      </c>
    </row>
    <row r="717" spans="1:65" s="2" customFormat="1" ht="24.25" customHeight="1">
      <c r="A717" s="35"/>
      <c r="B717" s="36"/>
      <c r="C717" s="180" t="s">
        <v>729</v>
      </c>
      <c r="D717" s="180" t="s">
        <v>175</v>
      </c>
      <c r="E717" s="181" t="s">
        <v>730</v>
      </c>
      <c r="F717" s="182" t="s">
        <v>731</v>
      </c>
      <c r="G717" s="183" t="s">
        <v>230</v>
      </c>
      <c r="H717" s="184">
        <v>44.51</v>
      </c>
      <c r="I717" s="185"/>
      <c r="J717" s="186">
        <f>ROUND(I717*H717,2)</f>
        <v>0</v>
      </c>
      <c r="K717" s="187"/>
      <c r="L717" s="40"/>
      <c r="M717" s="188" t="s">
        <v>1</v>
      </c>
      <c r="N717" s="189" t="s">
        <v>38</v>
      </c>
      <c r="O717" s="72"/>
      <c r="P717" s="190">
        <f>O717*H717</f>
        <v>0</v>
      </c>
      <c r="Q717" s="190">
        <v>0</v>
      </c>
      <c r="R717" s="190">
        <f>Q717*H717</f>
        <v>0</v>
      </c>
      <c r="S717" s="190">
        <v>0</v>
      </c>
      <c r="T717" s="191">
        <f>S717*H717</f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92" t="s">
        <v>179</v>
      </c>
      <c r="AT717" s="192" t="s">
        <v>175</v>
      </c>
      <c r="AU717" s="192" t="s">
        <v>81</v>
      </c>
      <c r="AY717" s="18" t="s">
        <v>174</v>
      </c>
      <c r="BE717" s="193">
        <f>IF(N717="základní",J717,0)</f>
        <v>0</v>
      </c>
      <c r="BF717" s="193">
        <f>IF(N717="snížená",J717,0)</f>
        <v>0</v>
      </c>
      <c r="BG717" s="193">
        <f>IF(N717="zákl. přenesená",J717,0)</f>
        <v>0</v>
      </c>
      <c r="BH717" s="193">
        <f>IF(N717="sníž. přenesená",J717,0)</f>
        <v>0</v>
      </c>
      <c r="BI717" s="193">
        <f>IF(N717="nulová",J717,0)</f>
        <v>0</v>
      </c>
      <c r="BJ717" s="18" t="s">
        <v>81</v>
      </c>
      <c r="BK717" s="193">
        <f>ROUND(I717*H717,2)</f>
        <v>0</v>
      </c>
      <c r="BL717" s="18" t="s">
        <v>179</v>
      </c>
      <c r="BM717" s="192" t="s">
        <v>732</v>
      </c>
    </row>
    <row r="718" spans="1:65" s="12" customFormat="1" ht="12">
      <c r="B718" s="194"/>
      <c r="C718" s="195"/>
      <c r="D718" s="196" t="s">
        <v>181</v>
      </c>
      <c r="E718" s="197" t="s">
        <v>1</v>
      </c>
      <c r="F718" s="198" t="s">
        <v>201</v>
      </c>
      <c r="G718" s="195"/>
      <c r="H718" s="197" t="s">
        <v>1</v>
      </c>
      <c r="I718" s="199"/>
      <c r="J718" s="195"/>
      <c r="K718" s="195"/>
      <c r="L718" s="200"/>
      <c r="M718" s="201"/>
      <c r="N718" s="202"/>
      <c r="O718" s="202"/>
      <c r="P718" s="202"/>
      <c r="Q718" s="202"/>
      <c r="R718" s="202"/>
      <c r="S718" s="202"/>
      <c r="T718" s="203"/>
      <c r="AT718" s="204" t="s">
        <v>181</v>
      </c>
      <c r="AU718" s="204" t="s">
        <v>81</v>
      </c>
      <c r="AV718" s="12" t="s">
        <v>81</v>
      </c>
      <c r="AW718" s="12" t="s">
        <v>30</v>
      </c>
      <c r="AX718" s="12" t="s">
        <v>73</v>
      </c>
      <c r="AY718" s="204" t="s">
        <v>174</v>
      </c>
    </row>
    <row r="719" spans="1:65" s="12" customFormat="1" ht="12">
      <c r="B719" s="194"/>
      <c r="C719" s="195"/>
      <c r="D719" s="196" t="s">
        <v>181</v>
      </c>
      <c r="E719" s="197" t="s">
        <v>1</v>
      </c>
      <c r="F719" s="198" t="s">
        <v>713</v>
      </c>
      <c r="G719" s="195"/>
      <c r="H719" s="197" t="s">
        <v>1</v>
      </c>
      <c r="I719" s="199"/>
      <c r="J719" s="195"/>
      <c r="K719" s="195"/>
      <c r="L719" s="200"/>
      <c r="M719" s="201"/>
      <c r="N719" s="202"/>
      <c r="O719" s="202"/>
      <c r="P719" s="202"/>
      <c r="Q719" s="202"/>
      <c r="R719" s="202"/>
      <c r="S719" s="202"/>
      <c r="T719" s="203"/>
      <c r="AT719" s="204" t="s">
        <v>181</v>
      </c>
      <c r="AU719" s="204" t="s">
        <v>81</v>
      </c>
      <c r="AV719" s="12" t="s">
        <v>81</v>
      </c>
      <c r="AW719" s="12" t="s">
        <v>30</v>
      </c>
      <c r="AX719" s="12" t="s">
        <v>73</v>
      </c>
      <c r="AY719" s="204" t="s">
        <v>174</v>
      </c>
    </row>
    <row r="720" spans="1:65" s="13" customFormat="1" ht="12">
      <c r="B720" s="205"/>
      <c r="C720" s="206"/>
      <c r="D720" s="196" t="s">
        <v>181</v>
      </c>
      <c r="E720" s="207" t="s">
        <v>1</v>
      </c>
      <c r="F720" s="208" t="s">
        <v>714</v>
      </c>
      <c r="G720" s="206"/>
      <c r="H720" s="209">
        <v>39.89</v>
      </c>
      <c r="I720" s="210"/>
      <c r="J720" s="206"/>
      <c r="K720" s="206"/>
      <c r="L720" s="211"/>
      <c r="M720" s="212"/>
      <c r="N720" s="213"/>
      <c r="O720" s="213"/>
      <c r="P720" s="213"/>
      <c r="Q720" s="213"/>
      <c r="R720" s="213"/>
      <c r="S720" s="213"/>
      <c r="T720" s="214"/>
      <c r="AT720" s="215" t="s">
        <v>181</v>
      </c>
      <c r="AU720" s="215" t="s">
        <v>81</v>
      </c>
      <c r="AV720" s="13" t="s">
        <v>83</v>
      </c>
      <c r="AW720" s="13" t="s">
        <v>30</v>
      </c>
      <c r="AX720" s="13" t="s">
        <v>73</v>
      </c>
      <c r="AY720" s="215" t="s">
        <v>174</v>
      </c>
    </row>
    <row r="721" spans="1:65" s="12" customFormat="1" ht="12">
      <c r="B721" s="194"/>
      <c r="C721" s="195"/>
      <c r="D721" s="196" t="s">
        <v>181</v>
      </c>
      <c r="E721" s="197" t="s">
        <v>1</v>
      </c>
      <c r="F721" s="198" t="s">
        <v>733</v>
      </c>
      <c r="G721" s="195"/>
      <c r="H721" s="197" t="s">
        <v>1</v>
      </c>
      <c r="I721" s="199"/>
      <c r="J721" s="195"/>
      <c r="K721" s="195"/>
      <c r="L721" s="200"/>
      <c r="M721" s="201"/>
      <c r="N721" s="202"/>
      <c r="O721" s="202"/>
      <c r="P721" s="202"/>
      <c r="Q721" s="202"/>
      <c r="R721" s="202"/>
      <c r="S721" s="202"/>
      <c r="T721" s="203"/>
      <c r="AT721" s="204" t="s">
        <v>181</v>
      </c>
      <c r="AU721" s="204" t="s">
        <v>81</v>
      </c>
      <c r="AV721" s="12" t="s">
        <v>81</v>
      </c>
      <c r="AW721" s="12" t="s">
        <v>30</v>
      </c>
      <c r="AX721" s="12" t="s">
        <v>73</v>
      </c>
      <c r="AY721" s="204" t="s">
        <v>174</v>
      </c>
    </row>
    <row r="722" spans="1:65" s="13" customFormat="1" ht="12">
      <c r="B722" s="205"/>
      <c r="C722" s="206"/>
      <c r="D722" s="196" t="s">
        <v>181</v>
      </c>
      <c r="E722" s="207" t="s">
        <v>1</v>
      </c>
      <c r="F722" s="208" t="s">
        <v>716</v>
      </c>
      <c r="G722" s="206"/>
      <c r="H722" s="209">
        <v>4.62</v>
      </c>
      <c r="I722" s="210"/>
      <c r="J722" s="206"/>
      <c r="K722" s="206"/>
      <c r="L722" s="211"/>
      <c r="M722" s="212"/>
      <c r="N722" s="213"/>
      <c r="O722" s="213"/>
      <c r="P722" s="213"/>
      <c r="Q722" s="213"/>
      <c r="R722" s="213"/>
      <c r="S722" s="213"/>
      <c r="T722" s="214"/>
      <c r="AT722" s="215" t="s">
        <v>181</v>
      </c>
      <c r="AU722" s="215" t="s">
        <v>81</v>
      </c>
      <c r="AV722" s="13" t="s">
        <v>83</v>
      </c>
      <c r="AW722" s="13" t="s">
        <v>30</v>
      </c>
      <c r="AX722" s="13" t="s">
        <v>73</v>
      </c>
      <c r="AY722" s="215" t="s">
        <v>174</v>
      </c>
    </row>
    <row r="723" spans="1:65" s="14" customFormat="1" ht="12">
      <c r="B723" s="216"/>
      <c r="C723" s="217"/>
      <c r="D723" s="196" t="s">
        <v>181</v>
      </c>
      <c r="E723" s="218" t="s">
        <v>1</v>
      </c>
      <c r="F723" s="219" t="s">
        <v>183</v>
      </c>
      <c r="G723" s="217"/>
      <c r="H723" s="220">
        <v>44.51</v>
      </c>
      <c r="I723" s="221"/>
      <c r="J723" s="217"/>
      <c r="K723" s="217"/>
      <c r="L723" s="222"/>
      <c r="M723" s="223"/>
      <c r="N723" s="224"/>
      <c r="O723" s="224"/>
      <c r="P723" s="224"/>
      <c r="Q723" s="224"/>
      <c r="R723" s="224"/>
      <c r="S723" s="224"/>
      <c r="T723" s="225"/>
      <c r="AT723" s="226" t="s">
        <v>181</v>
      </c>
      <c r="AU723" s="226" t="s">
        <v>81</v>
      </c>
      <c r="AV723" s="14" t="s">
        <v>179</v>
      </c>
      <c r="AW723" s="14" t="s">
        <v>30</v>
      </c>
      <c r="AX723" s="14" t="s">
        <v>81</v>
      </c>
      <c r="AY723" s="226" t="s">
        <v>174</v>
      </c>
    </row>
    <row r="724" spans="1:65" s="2" customFormat="1" ht="16.5" customHeight="1">
      <c r="A724" s="35"/>
      <c r="B724" s="36"/>
      <c r="C724" s="227" t="s">
        <v>734</v>
      </c>
      <c r="D724" s="227" t="s">
        <v>422</v>
      </c>
      <c r="E724" s="228" t="s">
        <v>735</v>
      </c>
      <c r="F724" s="229" t="s">
        <v>736</v>
      </c>
      <c r="G724" s="230" t="s">
        <v>230</v>
      </c>
      <c r="H724" s="231">
        <v>51.186999999999998</v>
      </c>
      <c r="I724" s="232"/>
      <c r="J724" s="233">
        <f>ROUND(I724*H724,2)</f>
        <v>0</v>
      </c>
      <c r="K724" s="234"/>
      <c r="L724" s="235"/>
      <c r="M724" s="236" t="s">
        <v>1</v>
      </c>
      <c r="N724" s="237" t="s">
        <v>38</v>
      </c>
      <c r="O724" s="72"/>
      <c r="P724" s="190">
        <f>O724*H724</f>
        <v>0</v>
      </c>
      <c r="Q724" s="190">
        <v>4.0000000000000002E-4</v>
      </c>
      <c r="R724" s="190">
        <f>Q724*H724</f>
        <v>2.0474800000000001E-2</v>
      </c>
      <c r="S724" s="190">
        <v>0</v>
      </c>
      <c r="T724" s="191">
        <f>S724*H724</f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192" t="s">
        <v>227</v>
      </c>
      <c r="AT724" s="192" t="s">
        <v>422</v>
      </c>
      <c r="AU724" s="192" t="s">
        <v>81</v>
      </c>
      <c r="AY724" s="18" t="s">
        <v>174</v>
      </c>
      <c r="BE724" s="193">
        <f>IF(N724="základní",J724,0)</f>
        <v>0</v>
      </c>
      <c r="BF724" s="193">
        <f>IF(N724="snížená",J724,0)</f>
        <v>0</v>
      </c>
      <c r="BG724" s="193">
        <f>IF(N724="zákl. přenesená",J724,0)</f>
        <v>0</v>
      </c>
      <c r="BH724" s="193">
        <f>IF(N724="sníž. přenesená",J724,0)</f>
        <v>0</v>
      </c>
      <c r="BI724" s="193">
        <f>IF(N724="nulová",J724,0)</f>
        <v>0</v>
      </c>
      <c r="BJ724" s="18" t="s">
        <v>81</v>
      </c>
      <c r="BK724" s="193">
        <f>ROUND(I724*H724,2)</f>
        <v>0</v>
      </c>
      <c r="BL724" s="18" t="s">
        <v>179</v>
      </c>
      <c r="BM724" s="192" t="s">
        <v>737</v>
      </c>
    </row>
    <row r="725" spans="1:65" s="12" customFormat="1" ht="12">
      <c r="B725" s="194"/>
      <c r="C725" s="195"/>
      <c r="D725" s="196" t="s">
        <v>181</v>
      </c>
      <c r="E725" s="197" t="s">
        <v>1</v>
      </c>
      <c r="F725" s="198" t="s">
        <v>201</v>
      </c>
      <c r="G725" s="195"/>
      <c r="H725" s="197" t="s">
        <v>1</v>
      </c>
      <c r="I725" s="199"/>
      <c r="J725" s="195"/>
      <c r="K725" s="195"/>
      <c r="L725" s="200"/>
      <c r="M725" s="201"/>
      <c r="N725" s="202"/>
      <c r="O725" s="202"/>
      <c r="P725" s="202"/>
      <c r="Q725" s="202"/>
      <c r="R725" s="202"/>
      <c r="S725" s="202"/>
      <c r="T725" s="203"/>
      <c r="AT725" s="204" t="s">
        <v>181</v>
      </c>
      <c r="AU725" s="204" t="s">
        <v>81</v>
      </c>
      <c r="AV725" s="12" t="s">
        <v>81</v>
      </c>
      <c r="AW725" s="12" t="s">
        <v>30</v>
      </c>
      <c r="AX725" s="12" t="s">
        <v>73</v>
      </c>
      <c r="AY725" s="204" t="s">
        <v>174</v>
      </c>
    </row>
    <row r="726" spans="1:65" s="12" customFormat="1" ht="12">
      <c r="B726" s="194"/>
      <c r="C726" s="195"/>
      <c r="D726" s="196" t="s">
        <v>181</v>
      </c>
      <c r="E726" s="197" t="s">
        <v>1</v>
      </c>
      <c r="F726" s="198" t="s">
        <v>713</v>
      </c>
      <c r="G726" s="195"/>
      <c r="H726" s="197" t="s">
        <v>1</v>
      </c>
      <c r="I726" s="199"/>
      <c r="J726" s="195"/>
      <c r="K726" s="195"/>
      <c r="L726" s="200"/>
      <c r="M726" s="201"/>
      <c r="N726" s="202"/>
      <c r="O726" s="202"/>
      <c r="P726" s="202"/>
      <c r="Q726" s="202"/>
      <c r="R726" s="202"/>
      <c r="S726" s="202"/>
      <c r="T726" s="203"/>
      <c r="AT726" s="204" t="s">
        <v>181</v>
      </c>
      <c r="AU726" s="204" t="s">
        <v>81</v>
      </c>
      <c r="AV726" s="12" t="s">
        <v>81</v>
      </c>
      <c r="AW726" s="12" t="s">
        <v>30</v>
      </c>
      <c r="AX726" s="12" t="s">
        <v>73</v>
      </c>
      <c r="AY726" s="204" t="s">
        <v>174</v>
      </c>
    </row>
    <row r="727" spans="1:65" s="13" customFormat="1" ht="12">
      <c r="B727" s="205"/>
      <c r="C727" s="206"/>
      <c r="D727" s="196" t="s">
        <v>181</v>
      </c>
      <c r="E727" s="207" t="s">
        <v>1</v>
      </c>
      <c r="F727" s="208" t="s">
        <v>738</v>
      </c>
      <c r="G727" s="206"/>
      <c r="H727" s="209">
        <v>45.874000000000002</v>
      </c>
      <c r="I727" s="210"/>
      <c r="J727" s="206"/>
      <c r="K727" s="206"/>
      <c r="L727" s="211"/>
      <c r="M727" s="212"/>
      <c r="N727" s="213"/>
      <c r="O727" s="213"/>
      <c r="P727" s="213"/>
      <c r="Q727" s="213"/>
      <c r="R727" s="213"/>
      <c r="S727" s="213"/>
      <c r="T727" s="214"/>
      <c r="AT727" s="215" t="s">
        <v>181</v>
      </c>
      <c r="AU727" s="215" t="s">
        <v>81</v>
      </c>
      <c r="AV727" s="13" t="s">
        <v>83</v>
      </c>
      <c r="AW727" s="13" t="s">
        <v>30</v>
      </c>
      <c r="AX727" s="13" t="s">
        <v>73</v>
      </c>
      <c r="AY727" s="215" t="s">
        <v>174</v>
      </c>
    </row>
    <row r="728" spans="1:65" s="12" customFormat="1" ht="12">
      <c r="B728" s="194"/>
      <c r="C728" s="195"/>
      <c r="D728" s="196" t="s">
        <v>181</v>
      </c>
      <c r="E728" s="197" t="s">
        <v>1</v>
      </c>
      <c r="F728" s="198" t="s">
        <v>733</v>
      </c>
      <c r="G728" s="195"/>
      <c r="H728" s="197" t="s">
        <v>1</v>
      </c>
      <c r="I728" s="199"/>
      <c r="J728" s="195"/>
      <c r="K728" s="195"/>
      <c r="L728" s="200"/>
      <c r="M728" s="201"/>
      <c r="N728" s="202"/>
      <c r="O728" s="202"/>
      <c r="P728" s="202"/>
      <c r="Q728" s="202"/>
      <c r="R728" s="202"/>
      <c r="S728" s="202"/>
      <c r="T728" s="203"/>
      <c r="AT728" s="204" t="s">
        <v>181</v>
      </c>
      <c r="AU728" s="204" t="s">
        <v>81</v>
      </c>
      <c r="AV728" s="12" t="s">
        <v>81</v>
      </c>
      <c r="AW728" s="12" t="s">
        <v>30</v>
      </c>
      <c r="AX728" s="12" t="s">
        <v>73</v>
      </c>
      <c r="AY728" s="204" t="s">
        <v>174</v>
      </c>
    </row>
    <row r="729" spans="1:65" s="13" customFormat="1" ht="12">
      <c r="B729" s="205"/>
      <c r="C729" s="206"/>
      <c r="D729" s="196" t="s">
        <v>181</v>
      </c>
      <c r="E729" s="207" t="s">
        <v>1</v>
      </c>
      <c r="F729" s="208" t="s">
        <v>739</v>
      </c>
      <c r="G729" s="206"/>
      <c r="H729" s="209">
        <v>5.3129999999999997</v>
      </c>
      <c r="I729" s="210"/>
      <c r="J729" s="206"/>
      <c r="K729" s="206"/>
      <c r="L729" s="211"/>
      <c r="M729" s="212"/>
      <c r="N729" s="213"/>
      <c r="O729" s="213"/>
      <c r="P729" s="213"/>
      <c r="Q729" s="213"/>
      <c r="R729" s="213"/>
      <c r="S729" s="213"/>
      <c r="T729" s="214"/>
      <c r="AT729" s="215" t="s">
        <v>181</v>
      </c>
      <c r="AU729" s="215" t="s">
        <v>81</v>
      </c>
      <c r="AV729" s="13" t="s">
        <v>83</v>
      </c>
      <c r="AW729" s="13" t="s">
        <v>30</v>
      </c>
      <c r="AX729" s="13" t="s">
        <v>73</v>
      </c>
      <c r="AY729" s="215" t="s">
        <v>174</v>
      </c>
    </row>
    <row r="730" spans="1:65" s="14" customFormat="1" ht="12">
      <c r="B730" s="216"/>
      <c r="C730" s="217"/>
      <c r="D730" s="196" t="s">
        <v>181</v>
      </c>
      <c r="E730" s="218" t="s">
        <v>1</v>
      </c>
      <c r="F730" s="219" t="s">
        <v>183</v>
      </c>
      <c r="G730" s="217"/>
      <c r="H730" s="220">
        <v>51.187000000000005</v>
      </c>
      <c r="I730" s="221"/>
      <c r="J730" s="217"/>
      <c r="K730" s="217"/>
      <c r="L730" s="222"/>
      <c r="M730" s="223"/>
      <c r="N730" s="224"/>
      <c r="O730" s="224"/>
      <c r="P730" s="224"/>
      <c r="Q730" s="224"/>
      <c r="R730" s="224"/>
      <c r="S730" s="224"/>
      <c r="T730" s="225"/>
      <c r="AT730" s="226" t="s">
        <v>181</v>
      </c>
      <c r="AU730" s="226" t="s">
        <v>81</v>
      </c>
      <c r="AV730" s="14" t="s">
        <v>179</v>
      </c>
      <c r="AW730" s="14" t="s">
        <v>30</v>
      </c>
      <c r="AX730" s="14" t="s">
        <v>81</v>
      </c>
      <c r="AY730" s="226" t="s">
        <v>174</v>
      </c>
    </row>
    <row r="731" spans="1:65" s="2" customFormat="1" ht="21.75" customHeight="1">
      <c r="A731" s="35"/>
      <c r="B731" s="36"/>
      <c r="C731" s="180" t="s">
        <v>740</v>
      </c>
      <c r="D731" s="180" t="s">
        <v>175</v>
      </c>
      <c r="E731" s="181" t="s">
        <v>741</v>
      </c>
      <c r="F731" s="182" t="s">
        <v>742</v>
      </c>
      <c r="G731" s="183" t="s">
        <v>178</v>
      </c>
      <c r="H731" s="184">
        <v>35.1</v>
      </c>
      <c r="I731" s="185"/>
      <c r="J731" s="186">
        <f>ROUND(I731*H731,2)</f>
        <v>0</v>
      </c>
      <c r="K731" s="187"/>
      <c r="L731" s="40"/>
      <c r="M731" s="188" t="s">
        <v>1</v>
      </c>
      <c r="N731" s="189" t="s">
        <v>38</v>
      </c>
      <c r="O731" s="72"/>
      <c r="P731" s="190">
        <f>O731*H731</f>
        <v>0</v>
      </c>
      <c r="Q731" s="190">
        <v>0.01</v>
      </c>
      <c r="R731" s="190">
        <f>Q731*H731</f>
        <v>0.35100000000000003</v>
      </c>
      <c r="S731" s="190">
        <v>0</v>
      </c>
      <c r="T731" s="191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92" t="s">
        <v>179</v>
      </c>
      <c r="AT731" s="192" t="s">
        <v>175</v>
      </c>
      <c r="AU731" s="192" t="s">
        <v>81</v>
      </c>
      <c r="AY731" s="18" t="s">
        <v>174</v>
      </c>
      <c r="BE731" s="193">
        <f>IF(N731="základní",J731,0)</f>
        <v>0</v>
      </c>
      <c r="BF731" s="193">
        <f>IF(N731="snížená",J731,0)</f>
        <v>0</v>
      </c>
      <c r="BG731" s="193">
        <f>IF(N731="zákl. přenesená",J731,0)</f>
        <v>0</v>
      </c>
      <c r="BH731" s="193">
        <f>IF(N731="sníž. přenesená",J731,0)</f>
        <v>0</v>
      </c>
      <c r="BI731" s="193">
        <f>IF(N731="nulová",J731,0)</f>
        <v>0</v>
      </c>
      <c r="BJ731" s="18" t="s">
        <v>81</v>
      </c>
      <c r="BK731" s="193">
        <f>ROUND(I731*H731,2)</f>
        <v>0</v>
      </c>
      <c r="BL731" s="18" t="s">
        <v>179</v>
      </c>
      <c r="BM731" s="192" t="s">
        <v>743</v>
      </c>
    </row>
    <row r="732" spans="1:65" s="12" customFormat="1" ht="12">
      <c r="B732" s="194"/>
      <c r="C732" s="195"/>
      <c r="D732" s="196" t="s">
        <v>181</v>
      </c>
      <c r="E732" s="197" t="s">
        <v>1</v>
      </c>
      <c r="F732" s="198" t="s">
        <v>744</v>
      </c>
      <c r="G732" s="195"/>
      <c r="H732" s="197" t="s">
        <v>1</v>
      </c>
      <c r="I732" s="199"/>
      <c r="J732" s="195"/>
      <c r="K732" s="195"/>
      <c r="L732" s="200"/>
      <c r="M732" s="201"/>
      <c r="N732" s="202"/>
      <c r="O732" s="202"/>
      <c r="P732" s="202"/>
      <c r="Q732" s="202"/>
      <c r="R732" s="202"/>
      <c r="S732" s="202"/>
      <c r="T732" s="203"/>
      <c r="AT732" s="204" t="s">
        <v>181</v>
      </c>
      <c r="AU732" s="204" t="s">
        <v>81</v>
      </c>
      <c r="AV732" s="12" t="s">
        <v>81</v>
      </c>
      <c r="AW732" s="12" t="s">
        <v>30</v>
      </c>
      <c r="AX732" s="12" t="s">
        <v>73</v>
      </c>
      <c r="AY732" s="204" t="s">
        <v>174</v>
      </c>
    </row>
    <row r="733" spans="1:65" s="12" customFormat="1" ht="12">
      <c r="B733" s="194"/>
      <c r="C733" s="195"/>
      <c r="D733" s="196" t="s">
        <v>181</v>
      </c>
      <c r="E733" s="197" t="s">
        <v>1</v>
      </c>
      <c r="F733" s="198" t="s">
        <v>745</v>
      </c>
      <c r="G733" s="195"/>
      <c r="H733" s="197" t="s">
        <v>1</v>
      </c>
      <c r="I733" s="199"/>
      <c r="J733" s="195"/>
      <c r="K733" s="195"/>
      <c r="L733" s="200"/>
      <c r="M733" s="201"/>
      <c r="N733" s="202"/>
      <c r="O733" s="202"/>
      <c r="P733" s="202"/>
      <c r="Q733" s="202"/>
      <c r="R733" s="202"/>
      <c r="S733" s="202"/>
      <c r="T733" s="203"/>
      <c r="AT733" s="204" t="s">
        <v>181</v>
      </c>
      <c r="AU733" s="204" t="s">
        <v>81</v>
      </c>
      <c r="AV733" s="12" t="s">
        <v>81</v>
      </c>
      <c r="AW733" s="12" t="s">
        <v>30</v>
      </c>
      <c r="AX733" s="12" t="s">
        <v>73</v>
      </c>
      <c r="AY733" s="204" t="s">
        <v>174</v>
      </c>
    </row>
    <row r="734" spans="1:65" s="13" customFormat="1" ht="12">
      <c r="B734" s="205"/>
      <c r="C734" s="206"/>
      <c r="D734" s="196" t="s">
        <v>181</v>
      </c>
      <c r="E734" s="207" t="s">
        <v>1</v>
      </c>
      <c r="F734" s="208" t="s">
        <v>746</v>
      </c>
      <c r="G734" s="206"/>
      <c r="H734" s="209">
        <v>18.989999999999998</v>
      </c>
      <c r="I734" s="210"/>
      <c r="J734" s="206"/>
      <c r="K734" s="206"/>
      <c r="L734" s="211"/>
      <c r="M734" s="212"/>
      <c r="N734" s="213"/>
      <c r="O734" s="213"/>
      <c r="P734" s="213"/>
      <c r="Q734" s="213"/>
      <c r="R734" s="213"/>
      <c r="S734" s="213"/>
      <c r="T734" s="214"/>
      <c r="AT734" s="215" t="s">
        <v>181</v>
      </c>
      <c r="AU734" s="215" t="s">
        <v>81</v>
      </c>
      <c r="AV734" s="13" t="s">
        <v>83</v>
      </c>
      <c r="AW734" s="13" t="s">
        <v>30</v>
      </c>
      <c r="AX734" s="13" t="s">
        <v>73</v>
      </c>
      <c r="AY734" s="215" t="s">
        <v>174</v>
      </c>
    </row>
    <row r="735" spans="1:65" s="12" customFormat="1" ht="12">
      <c r="B735" s="194"/>
      <c r="C735" s="195"/>
      <c r="D735" s="196" t="s">
        <v>181</v>
      </c>
      <c r="E735" s="197" t="s">
        <v>1</v>
      </c>
      <c r="F735" s="198" t="s">
        <v>747</v>
      </c>
      <c r="G735" s="195"/>
      <c r="H735" s="197" t="s">
        <v>1</v>
      </c>
      <c r="I735" s="199"/>
      <c r="J735" s="195"/>
      <c r="K735" s="195"/>
      <c r="L735" s="200"/>
      <c r="M735" s="201"/>
      <c r="N735" s="202"/>
      <c r="O735" s="202"/>
      <c r="P735" s="202"/>
      <c r="Q735" s="202"/>
      <c r="R735" s="202"/>
      <c r="S735" s="202"/>
      <c r="T735" s="203"/>
      <c r="AT735" s="204" t="s">
        <v>181</v>
      </c>
      <c r="AU735" s="204" t="s">
        <v>81</v>
      </c>
      <c r="AV735" s="12" t="s">
        <v>81</v>
      </c>
      <c r="AW735" s="12" t="s">
        <v>30</v>
      </c>
      <c r="AX735" s="12" t="s">
        <v>73</v>
      </c>
      <c r="AY735" s="204" t="s">
        <v>174</v>
      </c>
    </row>
    <row r="736" spans="1:65" s="13" customFormat="1" ht="12">
      <c r="B736" s="205"/>
      <c r="C736" s="206"/>
      <c r="D736" s="196" t="s">
        <v>181</v>
      </c>
      <c r="E736" s="207" t="s">
        <v>1</v>
      </c>
      <c r="F736" s="208" t="s">
        <v>748</v>
      </c>
      <c r="G736" s="206"/>
      <c r="H736" s="209">
        <v>4.3239999999999998</v>
      </c>
      <c r="I736" s="210"/>
      <c r="J736" s="206"/>
      <c r="K736" s="206"/>
      <c r="L736" s="211"/>
      <c r="M736" s="212"/>
      <c r="N736" s="213"/>
      <c r="O736" s="213"/>
      <c r="P736" s="213"/>
      <c r="Q736" s="213"/>
      <c r="R736" s="213"/>
      <c r="S736" s="213"/>
      <c r="T736" s="214"/>
      <c r="AT736" s="215" t="s">
        <v>181</v>
      </c>
      <c r="AU736" s="215" t="s">
        <v>81</v>
      </c>
      <c r="AV736" s="13" t="s">
        <v>83</v>
      </c>
      <c r="AW736" s="13" t="s">
        <v>30</v>
      </c>
      <c r="AX736" s="13" t="s">
        <v>73</v>
      </c>
      <c r="AY736" s="215" t="s">
        <v>174</v>
      </c>
    </row>
    <row r="737" spans="1:65" s="12" customFormat="1" ht="12">
      <c r="B737" s="194"/>
      <c r="C737" s="195"/>
      <c r="D737" s="196" t="s">
        <v>181</v>
      </c>
      <c r="E737" s="197" t="s">
        <v>1</v>
      </c>
      <c r="F737" s="198" t="s">
        <v>749</v>
      </c>
      <c r="G737" s="195"/>
      <c r="H737" s="197" t="s">
        <v>1</v>
      </c>
      <c r="I737" s="199"/>
      <c r="J737" s="195"/>
      <c r="K737" s="195"/>
      <c r="L737" s="200"/>
      <c r="M737" s="201"/>
      <c r="N737" s="202"/>
      <c r="O737" s="202"/>
      <c r="P737" s="202"/>
      <c r="Q737" s="202"/>
      <c r="R737" s="202"/>
      <c r="S737" s="202"/>
      <c r="T737" s="203"/>
      <c r="AT737" s="204" t="s">
        <v>181</v>
      </c>
      <c r="AU737" s="204" t="s">
        <v>81</v>
      </c>
      <c r="AV737" s="12" t="s">
        <v>81</v>
      </c>
      <c r="AW737" s="12" t="s">
        <v>30</v>
      </c>
      <c r="AX737" s="12" t="s">
        <v>73</v>
      </c>
      <c r="AY737" s="204" t="s">
        <v>174</v>
      </c>
    </row>
    <row r="738" spans="1:65" s="13" customFormat="1" ht="12">
      <c r="B738" s="205"/>
      <c r="C738" s="206"/>
      <c r="D738" s="196" t="s">
        <v>181</v>
      </c>
      <c r="E738" s="207" t="s">
        <v>1</v>
      </c>
      <c r="F738" s="208" t="s">
        <v>750</v>
      </c>
      <c r="G738" s="206"/>
      <c r="H738" s="209">
        <v>11.786</v>
      </c>
      <c r="I738" s="210"/>
      <c r="J738" s="206"/>
      <c r="K738" s="206"/>
      <c r="L738" s="211"/>
      <c r="M738" s="212"/>
      <c r="N738" s="213"/>
      <c r="O738" s="213"/>
      <c r="P738" s="213"/>
      <c r="Q738" s="213"/>
      <c r="R738" s="213"/>
      <c r="S738" s="213"/>
      <c r="T738" s="214"/>
      <c r="AT738" s="215" t="s">
        <v>181</v>
      </c>
      <c r="AU738" s="215" t="s">
        <v>81</v>
      </c>
      <c r="AV738" s="13" t="s">
        <v>83</v>
      </c>
      <c r="AW738" s="13" t="s">
        <v>30</v>
      </c>
      <c r="AX738" s="13" t="s">
        <v>73</v>
      </c>
      <c r="AY738" s="215" t="s">
        <v>174</v>
      </c>
    </row>
    <row r="739" spans="1:65" s="14" customFormat="1" ht="12">
      <c r="B739" s="216"/>
      <c r="C739" s="217"/>
      <c r="D739" s="196" t="s">
        <v>181</v>
      </c>
      <c r="E739" s="218" t="s">
        <v>1</v>
      </c>
      <c r="F739" s="219" t="s">
        <v>183</v>
      </c>
      <c r="G739" s="217"/>
      <c r="H739" s="220">
        <v>35.1</v>
      </c>
      <c r="I739" s="221"/>
      <c r="J739" s="217"/>
      <c r="K739" s="217"/>
      <c r="L739" s="222"/>
      <c r="M739" s="223"/>
      <c r="N739" s="224"/>
      <c r="O739" s="224"/>
      <c r="P739" s="224"/>
      <c r="Q739" s="224"/>
      <c r="R739" s="224"/>
      <c r="S739" s="224"/>
      <c r="T739" s="225"/>
      <c r="AT739" s="226" t="s">
        <v>181</v>
      </c>
      <c r="AU739" s="226" t="s">
        <v>81</v>
      </c>
      <c r="AV739" s="14" t="s">
        <v>179</v>
      </c>
      <c r="AW739" s="14" t="s">
        <v>30</v>
      </c>
      <c r="AX739" s="14" t="s">
        <v>81</v>
      </c>
      <c r="AY739" s="226" t="s">
        <v>174</v>
      </c>
    </row>
    <row r="740" spans="1:65" s="2" customFormat="1" ht="24.25" customHeight="1">
      <c r="A740" s="35"/>
      <c r="B740" s="36"/>
      <c r="C740" s="180" t="s">
        <v>751</v>
      </c>
      <c r="D740" s="180" t="s">
        <v>175</v>
      </c>
      <c r="E740" s="181" t="s">
        <v>752</v>
      </c>
      <c r="F740" s="182" t="s">
        <v>753</v>
      </c>
      <c r="G740" s="183" t="s">
        <v>705</v>
      </c>
      <c r="H740" s="249"/>
      <c r="I740" s="185"/>
      <c r="J740" s="186">
        <f>ROUND(I740*H740,2)</f>
        <v>0</v>
      </c>
      <c r="K740" s="187"/>
      <c r="L740" s="40"/>
      <c r="M740" s="188" t="s">
        <v>1</v>
      </c>
      <c r="N740" s="189" t="s">
        <v>38</v>
      </c>
      <c r="O740" s="72"/>
      <c r="P740" s="190">
        <f>O740*H740</f>
        <v>0</v>
      </c>
      <c r="Q740" s="190">
        <v>0</v>
      </c>
      <c r="R740" s="190">
        <f>Q740*H740</f>
        <v>0</v>
      </c>
      <c r="S740" s="190">
        <v>0</v>
      </c>
      <c r="T740" s="191">
        <f>S740*H740</f>
        <v>0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92" t="s">
        <v>179</v>
      </c>
      <c r="AT740" s="192" t="s">
        <v>175</v>
      </c>
      <c r="AU740" s="192" t="s">
        <v>81</v>
      </c>
      <c r="AY740" s="18" t="s">
        <v>174</v>
      </c>
      <c r="BE740" s="193">
        <f>IF(N740="základní",J740,0)</f>
        <v>0</v>
      </c>
      <c r="BF740" s="193">
        <f>IF(N740="snížená",J740,0)</f>
        <v>0</v>
      </c>
      <c r="BG740" s="193">
        <f>IF(N740="zákl. přenesená",J740,0)</f>
        <v>0</v>
      </c>
      <c r="BH740" s="193">
        <f>IF(N740="sníž. přenesená",J740,0)</f>
        <v>0</v>
      </c>
      <c r="BI740" s="193">
        <f>IF(N740="nulová",J740,0)</f>
        <v>0</v>
      </c>
      <c r="BJ740" s="18" t="s">
        <v>81</v>
      </c>
      <c r="BK740" s="193">
        <f>ROUND(I740*H740,2)</f>
        <v>0</v>
      </c>
      <c r="BL740" s="18" t="s">
        <v>179</v>
      </c>
      <c r="BM740" s="192" t="s">
        <v>754</v>
      </c>
    </row>
    <row r="741" spans="1:65" s="11" customFormat="1" ht="26" customHeight="1">
      <c r="B741" s="166"/>
      <c r="C741" s="167"/>
      <c r="D741" s="168" t="s">
        <v>72</v>
      </c>
      <c r="E741" s="169" t="s">
        <v>755</v>
      </c>
      <c r="F741" s="169" t="s">
        <v>756</v>
      </c>
      <c r="G741" s="167"/>
      <c r="H741" s="167"/>
      <c r="I741" s="170"/>
      <c r="J741" s="171">
        <f>BK741</f>
        <v>0</v>
      </c>
      <c r="K741" s="167"/>
      <c r="L741" s="172"/>
      <c r="M741" s="173"/>
      <c r="N741" s="174"/>
      <c r="O741" s="174"/>
      <c r="P741" s="175">
        <f>SUM(P742:P743)</f>
        <v>0</v>
      </c>
      <c r="Q741" s="174"/>
      <c r="R741" s="175">
        <f>SUM(R742:R743)</f>
        <v>7.4999999999999997E-3</v>
      </c>
      <c r="S741" s="174"/>
      <c r="T741" s="176">
        <f>SUM(T742:T743)</f>
        <v>0</v>
      </c>
      <c r="AR741" s="177" t="s">
        <v>81</v>
      </c>
      <c r="AT741" s="178" t="s">
        <v>72</v>
      </c>
      <c r="AU741" s="178" t="s">
        <v>73</v>
      </c>
      <c r="AY741" s="177" t="s">
        <v>174</v>
      </c>
      <c r="BK741" s="179">
        <f>SUM(BK742:BK743)</f>
        <v>0</v>
      </c>
    </row>
    <row r="742" spans="1:65" s="2" customFormat="1" ht="24.25" customHeight="1">
      <c r="A742" s="35"/>
      <c r="B742" s="36"/>
      <c r="C742" s="180" t="s">
        <v>757</v>
      </c>
      <c r="D742" s="180" t="s">
        <v>175</v>
      </c>
      <c r="E742" s="181" t="s">
        <v>758</v>
      </c>
      <c r="F742" s="182" t="s">
        <v>759</v>
      </c>
      <c r="G742" s="183" t="s">
        <v>217</v>
      </c>
      <c r="H742" s="184">
        <v>5</v>
      </c>
      <c r="I742" s="185"/>
      <c r="J742" s="186">
        <f>ROUND(I742*H742,2)</f>
        <v>0</v>
      </c>
      <c r="K742" s="187"/>
      <c r="L742" s="40"/>
      <c r="M742" s="188" t="s">
        <v>1</v>
      </c>
      <c r="N742" s="189" t="s">
        <v>38</v>
      </c>
      <c r="O742" s="72"/>
      <c r="P742" s="190">
        <f>O742*H742</f>
        <v>0</v>
      </c>
      <c r="Q742" s="190">
        <v>1.5E-3</v>
      </c>
      <c r="R742" s="190">
        <f>Q742*H742</f>
        <v>7.4999999999999997E-3</v>
      </c>
      <c r="S742" s="190">
        <v>0</v>
      </c>
      <c r="T742" s="191">
        <f>S742*H742</f>
        <v>0</v>
      </c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R742" s="192" t="s">
        <v>179</v>
      </c>
      <c r="AT742" s="192" t="s">
        <v>175</v>
      </c>
      <c r="AU742" s="192" t="s">
        <v>81</v>
      </c>
      <c r="AY742" s="18" t="s">
        <v>174</v>
      </c>
      <c r="BE742" s="193">
        <f>IF(N742="základní",J742,0)</f>
        <v>0</v>
      </c>
      <c r="BF742" s="193">
        <f>IF(N742="snížená",J742,0)</f>
        <v>0</v>
      </c>
      <c r="BG742" s="193">
        <f>IF(N742="zákl. přenesená",J742,0)</f>
        <v>0</v>
      </c>
      <c r="BH742" s="193">
        <f>IF(N742="sníž. přenesená",J742,0)</f>
        <v>0</v>
      </c>
      <c r="BI742" s="193">
        <f>IF(N742="nulová",J742,0)</f>
        <v>0</v>
      </c>
      <c r="BJ742" s="18" t="s">
        <v>81</v>
      </c>
      <c r="BK742" s="193">
        <f>ROUND(I742*H742,2)</f>
        <v>0</v>
      </c>
      <c r="BL742" s="18" t="s">
        <v>179</v>
      </c>
      <c r="BM742" s="192" t="s">
        <v>760</v>
      </c>
    </row>
    <row r="743" spans="1:65" s="2" customFormat="1" ht="24.25" customHeight="1">
      <c r="A743" s="35"/>
      <c r="B743" s="36"/>
      <c r="C743" s="180" t="s">
        <v>761</v>
      </c>
      <c r="D743" s="180" t="s">
        <v>175</v>
      </c>
      <c r="E743" s="181" t="s">
        <v>762</v>
      </c>
      <c r="F743" s="182" t="s">
        <v>763</v>
      </c>
      <c r="G743" s="183" t="s">
        <v>705</v>
      </c>
      <c r="H743" s="249"/>
      <c r="I743" s="185"/>
      <c r="J743" s="186">
        <f>ROUND(I743*H743,2)</f>
        <v>0</v>
      </c>
      <c r="K743" s="187"/>
      <c r="L743" s="40"/>
      <c r="M743" s="188" t="s">
        <v>1</v>
      </c>
      <c r="N743" s="189" t="s">
        <v>38</v>
      </c>
      <c r="O743" s="72"/>
      <c r="P743" s="190">
        <f>O743*H743</f>
        <v>0</v>
      </c>
      <c r="Q743" s="190">
        <v>0</v>
      </c>
      <c r="R743" s="190">
        <f>Q743*H743</f>
        <v>0</v>
      </c>
      <c r="S743" s="190">
        <v>0</v>
      </c>
      <c r="T743" s="191">
        <f>S743*H743</f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92" t="s">
        <v>179</v>
      </c>
      <c r="AT743" s="192" t="s">
        <v>175</v>
      </c>
      <c r="AU743" s="192" t="s">
        <v>81</v>
      </c>
      <c r="AY743" s="18" t="s">
        <v>174</v>
      </c>
      <c r="BE743" s="193">
        <f>IF(N743="základní",J743,0)</f>
        <v>0</v>
      </c>
      <c r="BF743" s="193">
        <f>IF(N743="snížená",J743,0)</f>
        <v>0</v>
      </c>
      <c r="BG743" s="193">
        <f>IF(N743="zákl. přenesená",J743,0)</f>
        <v>0</v>
      </c>
      <c r="BH743" s="193">
        <f>IF(N743="sníž. přenesená",J743,0)</f>
        <v>0</v>
      </c>
      <c r="BI743" s="193">
        <f>IF(N743="nulová",J743,0)</f>
        <v>0</v>
      </c>
      <c r="BJ743" s="18" t="s">
        <v>81</v>
      </c>
      <c r="BK743" s="193">
        <f>ROUND(I743*H743,2)</f>
        <v>0</v>
      </c>
      <c r="BL743" s="18" t="s">
        <v>179</v>
      </c>
      <c r="BM743" s="192" t="s">
        <v>764</v>
      </c>
    </row>
    <row r="744" spans="1:65" s="11" customFormat="1" ht="26" customHeight="1">
      <c r="B744" s="166"/>
      <c r="C744" s="167"/>
      <c r="D744" s="168" t="s">
        <v>72</v>
      </c>
      <c r="E744" s="169" t="s">
        <v>765</v>
      </c>
      <c r="F744" s="169" t="s">
        <v>766</v>
      </c>
      <c r="G744" s="167"/>
      <c r="H744" s="167"/>
      <c r="I744" s="170"/>
      <c r="J744" s="171">
        <f>BK744</f>
        <v>0</v>
      </c>
      <c r="K744" s="167"/>
      <c r="L744" s="172"/>
      <c r="M744" s="173"/>
      <c r="N744" s="174"/>
      <c r="O744" s="174"/>
      <c r="P744" s="175">
        <f>P745</f>
        <v>0</v>
      </c>
      <c r="Q744" s="174"/>
      <c r="R744" s="175">
        <f>R745</f>
        <v>0</v>
      </c>
      <c r="S744" s="174"/>
      <c r="T744" s="176">
        <f>T745</f>
        <v>0</v>
      </c>
      <c r="AR744" s="177" t="s">
        <v>81</v>
      </c>
      <c r="AT744" s="178" t="s">
        <v>72</v>
      </c>
      <c r="AU744" s="178" t="s">
        <v>73</v>
      </c>
      <c r="AY744" s="177" t="s">
        <v>174</v>
      </c>
      <c r="BK744" s="179">
        <f>BK745</f>
        <v>0</v>
      </c>
    </row>
    <row r="745" spans="1:65" s="2" customFormat="1" ht="24.25" customHeight="1">
      <c r="A745" s="35"/>
      <c r="B745" s="36"/>
      <c r="C745" s="180" t="s">
        <v>767</v>
      </c>
      <c r="D745" s="180" t="s">
        <v>175</v>
      </c>
      <c r="E745" s="181" t="s">
        <v>768</v>
      </c>
      <c r="F745" s="182" t="s">
        <v>769</v>
      </c>
      <c r="G745" s="183" t="s">
        <v>217</v>
      </c>
      <c r="H745" s="184">
        <v>6</v>
      </c>
      <c r="I745" s="185"/>
      <c r="J745" s="186">
        <f>ROUND(I745*H745,2)</f>
        <v>0</v>
      </c>
      <c r="K745" s="187"/>
      <c r="L745" s="40"/>
      <c r="M745" s="188" t="s">
        <v>1</v>
      </c>
      <c r="N745" s="189" t="s">
        <v>38</v>
      </c>
      <c r="O745" s="72"/>
      <c r="P745" s="190">
        <f>O745*H745</f>
        <v>0</v>
      </c>
      <c r="Q745" s="190">
        <v>0</v>
      </c>
      <c r="R745" s="190">
        <f>Q745*H745</f>
        <v>0</v>
      </c>
      <c r="S745" s="190">
        <v>0</v>
      </c>
      <c r="T745" s="191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92" t="s">
        <v>179</v>
      </c>
      <c r="AT745" s="192" t="s">
        <v>175</v>
      </c>
      <c r="AU745" s="192" t="s">
        <v>81</v>
      </c>
      <c r="AY745" s="18" t="s">
        <v>174</v>
      </c>
      <c r="BE745" s="193">
        <f>IF(N745="základní",J745,0)</f>
        <v>0</v>
      </c>
      <c r="BF745" s="193">
        <f>IF(N745="snížená",J745,0)</f>
        <v>0</v>
      </c>
      <c r="BG745" s="193">
        <f>IF(N745="zákl. přenesená",J745,0)</f>
        <v>0</v>
      </c>
      <c r="BH745" s="193">
        <f>IF(N745="sníž. přenesená",J745,0)</f>
        <v>0</v>
      </c>
      <c r="BI745" s="193">
        <f>IF(N745="nulová",J745,0)</f>
        <v>0</v>
      </c>
      <c r="BJ745" s="18" t="s">
        <v>81</v>
      </c>
      <c r="BK745" s="193">
        <f>ROUND(I745*H745,2)</f>
        <v>0</v>
      </c>
      <c r="BL745" s="18" t="s">
        <v>179</v>
      </c>
      <c r="BM745" s="192" t="s">
        <v>770</v>
      </c>
    </row>
    <row r="746" spans="1:65" s="11" customFormat="1" ht="26" customHeight="1">
      <c r="B746" s="166"/>
      <c r="C746" s="167"/>
      <c r="D746" s="168" t="s">
        <v>72</v>
      </c>
      <c r="E746" s="169" t="s">
        <v>771</v>
      </c>
      <c r="F746" s="169" t="s">
        <v>772</v>
      </c>
      <c r="G746" s="167"/>
      <c r="H746" s="167"/>
      <c r="I746" s="170"/>
      <c r="J746" s="171">
        <f>BK746</f>
        <v>0</v>
      </c>
      <c r="K746" s="167"/>
      <c r="L746" s="172"/>
      <c r="M746" s="173"/>
      <c r="N746" s="174"/>
      <c r="O746" s="174"/>
      <c r="P746" s="175">
        <f>SUM(P747:P812)</f>
        <v>0</v>
      </c>
      <c r="Q746" s="174"/>
      <c r="R746" s="175">
        <f>SUM(R747:R812)</f>
        <v>6.9183886757000002</v>
      </c>
      <c r="S746" s="174"/>
      <c r="T746" s="176">
        <f>SUM(T747:T812)</f>
        <v>0</v>
      </c>
      <c r="AR746" s="177" t="s">
        <v>81</v>
      </c>
      <c r="AT746" s="178" t="s">
        <v>72</v>
      </c>
      <c r="AU746" s="178" t="s">
        <v>73</v>
      </c>
      <c r="AY746" s="177" t="s">
        <v>174</v>
      </c>
      <c r="BK746" s="179">
        <f>SUM(BK747:BK812)</f>
        <v>0</v>
      </c>
    </row>
    <row r="747" spans="1:65" s="2" customFormat="1" ht="24.25" customHeight="1">
      <c r="A747" s="35"/>
      <c r="B747" s="36"/>
      <c r="C747" s="180" t="s">
        <v>773</v>
      </c>
      <c r="D747" s="180" t="s">
        <v>175</v>
      </c>
      <c r="E747" s="181" t="s">
        <v>774</v>
      </c>
      <c r="F747" s="182" t="s">
        <v>775</v>
      </c>
      <c r="G747" s="183" t="s">
        <v>230</v>
      </c>
      <c r="H747" s="184">
        <v>34.337000000000003</v>
      </c>
      <c r="I747" s="185"/>
      <c r="J747" s="186">
        <f>ROUND(I747*H747,2)</f>
        <v>0</v>
      </c>
      <c r="K747" s="187"/>
      <c r="L747" s="40"/>
      <c r="M747" s="188" t="s">
        <v>1</v>
      </c>
      <c r="N747" s="189" t="s">
        <v>38</v>
      </c>
      <c r="O747" s="72"/>
      <c r="P747" s="190">
        <f>O747*H747</f>
        <v>0</v>
      </c>
      <c r="Q747" s="190">
        <v>2.5506899999999999E-2</v>
      </c>
      <c r="R747" s="190">
        <f>Q747*H747</f>
        <v>0.8758304253000001</v>
      </c>
      <c r="S747" s="190">
        <v>0</v>
      </c>
      <c r="T747" s="191">
        <f>S747*H747</f>
        <v>0</v>
      </c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R747" s="192" t="s">
        <v>179</v>
      </c>
      <c r="AT747" s="192" t="s">
        <v>175</v>
      </c>
      <c r="AU747" s="192" t="s">
        <v>81</v>
      </c>
      <c r="AY747" s="18" t="s">
        <v>174</v>
      </c>
      <c r="BE747" s="193">
        <f>IF(N747="základní",J747,0)</f>
        <v>0</v>
      </c>
      <c r="BF747" s="193">
        <f>IF(N747="snížená",J747,0)</f>
        <v>0</v>
      </c>
      <c r="BG747" s="193">
        <f>IF(N747="zákl. přenesená",J747,0)</f>
        <v>0</v>
      </c>
      <c r="BH747" s="193">
        <f>IF(N747="sníž. přenesená",J747,0)</f>
        <v>0</v>
      </c>
      <c r="BI747" s="193">
        <f>IF(N747="nulová",J747,0)</f>
        <v>0</v>
      </c>
      <c r="BJ747" s="18" t="s">
        <v>81</v>
      </c>
      <c r="BK747" s="193">
        <f>ROUND(I747*H747,2)</f>
        <v>0</v>
      </c>
      <c r="BL747" s="18" t="s">
        <v>179</v>
      </c>
      <c r="BM747" s="192" t="s">
        <v>776</v>
      </c>
    </row>
    <row r="748" spans="1:65" s="12" customFormat="1" ht="12">
      <c r="B748" s="194"/>
      <c r="C748" s="195"/>
      <c r="D748" s="196" t="s">
        <v>181</v>
      </c>
      <c r="E748" s="197" t="s">
        <v>1</v>
      </c>
      <c r="F748" s="198" t="s">
        <v>190</v>
      </c>
      <c r="G748" s="195"/>
      <c r="H748" s="197" t="s">
        <v>1</v>
      </c>
      <c r="I748" s="199"/>
      <c r="J748" s="195"/>
      <c r="K748" s="195"/>
      <c r="L748" s="200"/>
      <c r="M748" s="201"/>
      <c r="N748" s="202"/>
      <c r="O748" s="202"/>
      <c r="P748" s="202"/>
      <c r="Q748" s="202"/>
      <c r="R748" s="202"/>
      <c r="S748" s="202"/>
      <c r="T748" s="203"/>
      <c r="AT748" s="204" t="s">
        <v>181</v>
      </c>
      <c r="AU748" s="204" t="s">
        <v>81</v>
      </c>
      <c r="AV748" s="12" t="s">
        <v>81</v>
      </c>
      <c r="AW748" s="12" t="s">
        <v>30</v>
      </c>
      <c r="AX748" s="12" t="s">
        <v>73</v>
      </c>
      <c r="AY748" s="204" t="s">
        <v>174</v>
      </c>
    </row>
    <row r="749" spans="1:65" s="12" customFormat="1" ht="12">
      <c r="B749" s="194"/>
      <c r="C749" s="195"/>
      <c r="D749" s="196" t="s">
        <v>181</v>
      </c>
      <c r="E749" s="197" t="s">
        <v>1</v>
      </c>
      <c r="F749" s="198" t="s">
        <v>777</v>
      </c>
      <c r="G749" s="195"/>
      <c r="H749" s="197" t="s">
        <v>1</v>
      </c>
      <c r="I749" s="199"/>
      <c r="J749" s="195"/>
      <c r="K749" s="195"/>
      <c r="L749" s="200"/>
      <c r="M749" s="201"/>
      <c r="N749" s="202"/>
      <c r="O749" s="202"/>
      <c r="P749" s="202"/>
      <c r="Q749" s="202"/>
      <c r="R749" s="202"/>
      <c r="S749" s="202"/>
      <c r="T749" s="203"/>
      <c r="AT749" s="204" t="s">
        <v>181</v>
      </c>
      <c r="AU749" s="204" t="s">
        <v>81</v>
      </c>
      <c r="AV749" s="12" t="s">
        <v>81</v>
      </c>
      <c r="AW749" s="12" t="s">
        <v>30</v>
      </c>
      <c r="AX749" s="12" t="s">
        <v>73</v>
      </c>
      <c r="AY749" s="204" t="s">
        <v>174</v>
      </c>
    </row>
    <row r="750" spans="1:65" s="13" customFormat="1" ht="12">
      <c r="B750" s="205"/>
      <c r="C750" s="206"/>
      <c r="D750" s="196" t="s">
        <v>181</v>
      </c>
      <c r="E750" s="207" t="s">
        <v>1</v>
      </c>
      <c r="F750" s="208" t="s">
        <v>778</v>
      </c>
      <c r="G750" s="206"/>
      <c r="H750" s="209">
        <v>11.7</v>
      </c>
      <c r="I750" s="210"/>
      <c r="J750" s="206"/>
      <c r="K750" s="206"/>
      <c r="L750" s="211"/>
      <c r="M750" s="212"/>
      <c r="N750" s="213"/>
      <c r="O750" s="213"/>
      <c r="P750" s="213"/>
      <c r="Q750" s="213"/>
      <c r="R750" s="213"/>
      <c r="S750" s="213"/>
      <c r="T750" s="214"/>
      <c r="AT750" s="215" t="s">
        <v>181</v>
      </c>
      <c r="AU750" s="215" t="s">
        <v>81</v>
      </c>
      <c r="AV750" s="13" t="s">
        <v>83</v>
      </c>
      <c r="AW750" s="13" t="s">
        <v>30</v>
      </c>
      <c r="AX750" s="13" t="s">
        <v>73</v>
      </c>
      <c r="AY750" s="215" t="s">
        <v>174</v>
      </c>
    </row>
    <row r="751" spans="1:65" s="13" customFormat="1" ht="12">
      <c r="B751" s="205"/>
      <c r="C751" s="206"/>
      <c r="D751" s="196" t="s">
        <v>181</v>
      </c>
      <c r="E751" s="207" t="s">
        <v>1</v>
      </c>
      <c r="F751" s="208" t="s">
        <v>779</v>
      </c>
      <c r="G751" s="206"/>
      <c r="H751" s="209">
        <v>-2.758</v>
      </c>
      <c r="I751" s="210"/>
      <c r="J751" s="206"/>
      <c r="K751" s="206"/>
      <c r="L751" s="211"/>
      <c r="M751" s="212"/>
      <c r="N751" s="213"/>
      <c r="O751" s="213"/>
      <c r="P751" s="213"/>
      <c r="Q751" s="213"/>
      <c r="R751" s="213"/>
      <c r="S751" s="213"/>
      <c r="T751" s="214"/>
      <c r="AT751" s="215" t="s">
        <v>181</v>
      </c>
      <c r="AU751" s="215" t="s">
        <v>81</v>
      </c>
      <c r="AV751" s="13" t="s">
        <v>83</v>
      </c>
      <c r="AW751" s="13" t="s">
        <v>30</v>
      </c>
      <c r="AX751" s="13" t="s">
        <v>73</v>
      </c>
      <c r="AY751" s="215" t="s">
        <v>174</v>
      </c>
    </row>
    <row r="752" spans="1:65" s="12" customFormat="1" ht="12">
      <c r="B752" s="194"/>
      <c r="C752" s="195"/>
      <c r="D752" s="196" t="s">
        <v>181</v>
      </c>
      <c r="E752" s="197" t="s">
        <v>1</v>
      </c>
      <c r="F752" s="198" t="s">
        <v>780</v>
      </c>
      <c r="G752" s="195"/>
      <c r="H752" s="197" t="s">
        <v>1</v>
      </c>
      <c r="I752" s="199"/>
      <c r="J752" s="195"/>
      <c r="K752" s="195"/>
      <c r="L752" s="200"/>
      <c r="M752" s="201"/>
      <c r="N752" s="202"/>
      <c r="O752" s="202"/>
      <c r="P752" s="202"/>
      <c r="Q752" s="202"/>
      <c r="R752" s="202"/>
      <c r="S752" s="202"/>
      <c r="T752" s="203"/>
      <c r="AT752" s="204" t="s">
        <v>181</v>
      </c>
      <c r="AU752" s="204" t="s">
        <v>81</v>
      </c>
      <c r="AV752" s="12" t="s">
        <v>81</v>
      </c>
      <c r="AW752" s="12" t="s">
        <v>30</v>
      </c>
      <c r="AX752" s="12" t="s">
        <v>73</v>
      </c>
      <c r="AY752" s="204" t="s">
        <v>174</v>
      </c>
    </row>
    <row r="753" spans="1:65" s="13" customFormat="1" ht="12">
      <c r="B753" s="205"/>
      <c r="C753" s="206"/>
      <c r="D753" s="196" t="s">
        <v>181</v>
      </c>
      <c r="E753" s="207" t="s">
        <v>1</v>
      </c>
      <c r="F753" s="208" t="s">
        <v>781</v>
      </c>
      <c r="G753" s="206"/>
      <c r="H753" s="209">
        <v>8.5500000000000007</v>
      </c>
      <c r="I753" s="210"/>
      <c r="J753" s="206"/>
      <c r="K753" s="206"/>
      <c r="L753" s="211"/>
      <c r="M753" s="212"/>
      <c r="N753" s="213"/>
      <c r="O753" s="213"/>
      <c r="P753" s="213"/>
      <c r="Q753" s="213"/>
      <c r="R753" s="213"/>
      <c r="S753" s="213"/>
      <c r="T753" s="214"/>
      <c r="AT753" s="215" t="s">
        <v>181</v>
      </c>
      <c r="AU753" s="215" t="s">
        <v>81</v>
      </c>
      <c r="AV753" s="13" t="s">
        <v>83</v>
      </c>
      <c r="AW753" s="13" t="s">
        <v>30</v>
      </c>
      <c r="AX753" s="13" t="s">
        <v>73</v>
      </c>
      <c r="AY753" s="215" t="s">
        <v>174</v>
      </c>
    </row>
    <row r="754" spans="1:65" s="13" customFormat="1" ht="12">
      <c r="B754" s="205"/>
      <c r="C754" s="206"/>
      <c r="D754" s="196" t="s">
        <v>181</v>
      </c>
      <c r="E754" s="207" t="s">
        <v>1</v>
      </c>
      <c r="F754" s="208" t="s">
        <v>259</v>
      </c>
      <c r="G754" s="206"/>
      <c r="H754" s="209">
        <v>-1.379</v>
      </c>
      <c r="I754" s="210"/>
      <c r="J754" s="206"/>
      <c r="K754" s="206"/>
      <c r="L754" s="211"/>
      <c r="M754" s="212"/>
      <c r="N754" s="213"/>
      <c r="O754" s="213"/>
      <c r="P754" s="213"/>
      <c r="Q754" s="213"/>
      <c r="R754" s="213"/>
      <c r="S754" s="213"/>
      <c r="T754" s="214"/>
      <c r="AT754" s="215" t="s">
        <v>181</v>
      </c>
      <c r="AU754" s="215" t="s">
        <v>81</v>
      </c>
      <c r="AV754" s="13" t="s">
        <v>83</v>
      </c>
      <c r="AW754" s="13" t="s">
        <v>30</v>
      </c>
      <c r="AX754" s="13" t="s">
        <v>73</v>
      </c>
      <c r="AY754" s="215" t="s">
        <v>174</v>
      </c>
    </row>
    <row r="755" spans="1:65" s="12" customFormat="1" ht="12">
      <c r="B755" s="194"/>
      <c r="C755" s="195"/>
      <c r="D755" s="196" t="s">
        <v>181</v>
      </c>
      <c r="E755" s="197" t="s">
        <v>1</v>
      </c>
      <c r="F755" s="198" t="s">
        <v>782</v>
      </c>
      <c r="G755" s="195"/>
      <c r="H755" s="197" t="s">
        <v>1</v>
      </c>
      <c r="I755" s="199"/>
      <c r="J755" s="195"/>
      <c r="K755" s="195"/>
      <c r="L755" s="200"/>
      <c r="M755" s="201"/>
      <c r="N755" s="202"/>
      <c r="O755" s="202"/>
      <c r="P755" s="202"/>
      <c r="Q755" s="202"/>
      <c r="R755" s="202"/>
      <c r="S755" s="202"/>
      <c r="T755" s="203"/>
      <c r="AT755" s="204" t="s">
        <v>181</v>
      </c>
      <c r="AU755" s="204" t="s">
        <v>81</v>
      </c>
      <c r="AV755" s="12" t="s">
        <v>81</v>
      </c>
      <c r="AW755" s="12" t="s">
        <v>30</v>
      </c>
      <c r="AX755" s="12" t="s">
        <v>73</v>
      </c>
      <c r="AY755" s="204" t="s">
        <v>174</v>
      </c>
    </row>
    <row r="756" spans="1:65" s="13" customFormat="1" ht="12">
      <c r="B756" s="205"/>
      <c r="C756" s="206"/>
      <c r="D756" s="196" t="s">
        <v>181</v>
      </c>
      <c r="E756" s="207" t="s">
        <v>1</v>
      </c>
      <c r="F756" s="208" t="s">
        <v>783</v>
      </c>
      <c r="G756" s="206"/>
      <c r="H756" s="209">
        <v>3.6</v>
      </c>
      <c r="I756" s="210"/>
      <c r="J756" s="206"/>
      <c r="K756" s="206"/>
      <c r="L756" s="211"/>
      <c r="M756" s="212"/>
      <c r="N756" s="213"/>
      <c r="O756" s="213"/>
      <c r="P756" s="213"/>
      <c r="Q756" s="213"/>
      <c r="R756" s="213"/>
      <c r="S756" s="213"/>
      <c r="T756" s="214"/>
      <c r="AT756" s="215" t="s">
        <v>181</v>
      </c>
      <c r="AU756" s="215" t="s">
        <v>81</v>
      </c>
      <c r="AV756" s="13" t="s">
        <v>83</v>
      </c>
      <c r="AW756" s="13" t="s">
        <v>30</v>
      </c>
      <c r="AX756" s="13" t="s">
        <v>73</v>
      </c>
      <c r="AY756" s="215" t="s">
        <v>174</v>
      </c>
    </row>
    <row r="757" spans="1:65" s="12" customFormat="1" ht="12">
      <c r="B757" s="194"/>
      <c r="C757" s="195"/>
      <c r="D757" s="196" t="s">
        <v>181</v>
      </c>
      <c r="E757" s="197" t="s">
        <v>1</v>
      </c>
      <c r="F757" s="198" t="s">
        <v>201</v>
      </c>
      <c r="G757" s="195"/>
      <c r="H757" s="197" t="s">
        <v>1</v>
      </c>
      <c r="I757" s="199"/>
      <c r="J757" s="195"/>
      <c r="K757" s="195"/>
      <c r="L757" s="200"/>
      <c r="M757" s="201"/>
      <c r="N757" s="202"/>
      <c r="O757" s="202"/>
      <c r="P757" s="202"/>
      <c r="Q757" s="202"/>
      <c r="R757" s="202"/>
      <c r="S757" s="202"/>
      <c r="T757" s="203"/>
      <c r="AT757" s="204" t="s">
        <v>181</v>
      </c>
      <c r="AU757" s="204" t="s">
        <v>81</v>
      </c>
      <c r="AV757" s="12" t="s">
        <v>81</v>
      </c>
      <c r="AW757" s="12" t="s">
        <v>30</v>
      </c>
      <c r="AX757" s="12" t="s">
        <v>73</v>
      </c>
      <c r="AY757" s="204" t="s">
        <v>174</v>
      </c>
    </row>
    <row r="758" spans="1:65" s="12" customFormat="1" ht="12">
      <c r="B758" s="194"/>
      <c r="C758" s="195"/>
      <c r="D758" s="196" t="s">
        <v>181</v>
      </c>
      <c r="E758" s="197" t="s">
        <v>1</v>
      </c>
      <c r="F758" s="198" t="s">
        <v>784</v>
      </c>
      <c r="G758" s="195"/>
      <c r="H758" s="197" t="s">
        <v>1</v>
      </c>
      <c r="I758" s="199"/>
      <c r="J758" s="195"/>
      <c r="K758" s="195"/>
      <c r="L758" s="200"/>
      <c r="M758" s="201"/>
      <c r="N758" s="202"/>
      <c r="O758" s="202"/>
      <c r="P758" s="202"/>
      <c r="Q758" s="202"/>
      <c r="R758" s="202"/>
      <c r="S758" s="202"/>
      <c r="T758" s="203"/>
      <c r="AT758" s="204" t="s">
        <v>181</v>
      </c>
      <c r="AU758" s="204" t="s">
        <v>81</v>
      </c>
      <c r="AV758" s="12" t="s">
        <v>81</v>
      </c>
      <c r="AW758" s="12" t="s">
        <v>30</v>
      </c>
      <c r="AX758" s="12" t="s">
        <v>73</v>
      </c>
      <c r="AY758" s="204" t="s">
        <v>174</v>
      </c>
    </row>
    <row r="759" spans="1:65" s="13" customFormat="1" ht="12">
      <c r="B759" s="205"/>
      <c r="C759" s="206"/>
      <c r="D759" s="196" t="s">
        <v>181</v>
      </c>
      <c r="E759" s="207" t="s">
        <v>1</v>
      </c>
      <c r="F759" s="208" t="s">
        <v>785</v>
      </c>
      <c r="G759" s="206"/>
      <c r="H759" s="209">
        <v>16.2</v>
      </c>
      <c r="I759" s="210"/>
      <c r="J759" s="206"/>
      <c r="K759" s="206"/>
      <c r="L759" s="211"/>
      <c r="M759" s="212"/>
      <c r="N759" s="213"/>
      <c r="O759" s="213"/>
      <c r="P759" s="213"/>
      <c r="Q759" s="213"/>
      <c r="R759" s="213"/>
      <c r="S759" s="213"/>
      <c r="T759" s="214"/>
      <c r="AT759" s="215" t="s">
        <v>181</v>
      </c>
      <c r="AU759" s="215" t="s">
        <v>81</v>
      </c>
      <c r="AV759" s="13" t="s">
        <v>83</v>
      </c>
      <c r="AW759" s="13" t="s">
        <v>30</v>
      </c>
      <c r="AX759" s="13" t="s">
        <v>73</v>
      </c>
      <c r="AY759" s="215" t="s">
        <v>174</v>
      </c>
    </row>
    <row r="760" spans="1:65" s="13" customFormat="1" ht="12">
      <c r="B760" s="205"/>
      <c r="C760" s="206"/>
      <c r="D760" s="196" t="s">
        <v>181</v>
      </c>
      <c r="E760" s="207" t="s">
        <v>1</v>
      </c>
      <c r="F760" s="208" t="s">
        <v>253</v>
      </c>
      <c r="G760" s="206"/>
      <c r="H760" s="209">
        <v>-1.5760000000000001</v>
      </c>
      <c r="I760" s="210"/>
      <c r="J760" s="206"/>
      <c r="K760" s="206"/>
      <c r="L760" s="211"/>
      <c r="M760" s="212"/>
      <c r="N760" s="213"/>
      <c r="O760" s="213"/>
      <c r="P760" s="213"/>
      <c r="Q760" s="213"/>
      <c r="R760" s="213"/>
      <c r="S760" s="213"/>
      <c r="T760" s="214"/>
      <c r="AT760" s="215" t="s">
        <v>181</v>
      </c>
      <c r="AU760" s="215" t="s">
        <v>81</v>
      </c>
      <c r="AV760" s="13" t="s">
        <v>83</v>
      </c>
      <c r="AW760" s="13" t="s">
        <v>30</v>
      </c>
      <c r="AX760" s="13" t="s">
        <v>73</v>
      </c>
      <c r="AY760" s="215" t="s">
        <v>174</v>
      </c>
    </row>
    <row r="761" spans="1:65" s="14" customFormat="1" ht="12">
      <c r="B761" s="216"/>
      <c r="C761" s="217"/>
      <c r="D761" s="196" t="s">
        <v>181</v>
      </c>
      <c r="E761" s="218" t="s">
        <v>1</v>
      </c>
      <c r="F761" s="219" t="s">
        <v>183</v>
      </c>
      <c r="G761" s="217"/>
      <c r="H761" s="220">
        <v>34.336999999999996</v>
      </c>
      <c r="I761" s="221"/>
      <c r="J761" s="217"/>
      <c r="K761" s="217"/>
      <c r="L761" s="222"/>
      <c r="M761" s="223"/>
      <c r="N761" s="224"/>
      <c r="O761" s="224"/>
      <c r="P761" s="224"/>
      <c r="Q761" s="224"/>
      <c r="R761" s="224"/>
      <c r="S761" s="224"/>
      <c r="T761" s="225"/>
      <c r="AT761" s="226" t="s">
        <v>181</v>
      </c>
      <c r="AU761" s="226" t="s">
        <v>81</v>
      </c>
      <c r="AV761" s="14" t="s">
        <v>179</v>
      </c>
      <c r="AW761" s="14" t="s">
        <v>30</v>
      </c>
      <c r="AX761" s="14" t="s">
        <v>81</v>
      </c>
      <c r="AY761" s="226" t="s">
        <v>174</v>
      </c>
    </row>
    <row r="762" spans="1:65" s="2" customFormat="1" ht="24.25" customHeight="1">
      <c r="A762" s="35"/>
      <c r="B762" s="36"/>
      <c r="C762" s="180" t="s">
        <v>786</v>
      </c>
      <c r="D762" s="180" t="s">
        <v>175</v>
      </c>
      <c r="E762" s="181" t="s">
        <v>787</v>
      </c>
      <c r="F762" s="182" t="s">
        <v>788</v>
      </c>
      <c r="G762" s="183" t="s">
        <v>230</v>
      </c>
      <c r="H762" s="184">
        <v>65.52</v>
      </c>
      <c r="I762" s="185"/>
      <c r="J762" s="186">
        <f>ROUND(I762*H762,2)</f>
        <v>0</v>
      </c>
      <c r="K762" s="187"/>
      <c r="L762" s="40"/>
      <c r="M762" s="188" t="s">
        <v>1</v>
      </c>
      <c r="N762" s="189" t="s">
        <v>38</v>
      </c>
      <c r="O762" s="72"/>
      <c r="P762" s="190">
        <f>O762*H762</f>
        <v>0</v>
      </c>
      <c r="Q762" s="190">
        <v>1.6607090000000001E-2</v>
      </c>
      <c r="R762" s="190">
        <f>Q762*H762</f>
        <v>1.0880965368</v>
      </c>
      <c r="S762" s="190">
        <v>0</v>
      </c>
      <c r="T762" s="191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92" t="s">
        <v>179</v>
      </c>
      <c r="AT762" s="192" t="s">
        <v>175</v>
      </c>
      <c r="AU762" s="192" t="s">
        <v>81</v>
      </c>
      <c r="AY762" s="18" t="s">
        <v>174</v>
      </c>
      <c r="BE762" s="193">
        <f>IF(N762="základní",J762,0)</f>
        <v>0</v>
      </c>
      <c r="BF762" s="193">
        <f>IF(N762="snížená",J762,0)</f>
        <v>0</v>
      </c>
      <c r="BG762" s="193">
        <f>IF(N762="zákl. přenesená",J762,0)</f>
        <v>0</v>
      </c>
      <c r="BH762" s="193">
        <f>IF(N762="sníž. přenesená",J762,0)</f>
        <v>0</v>
      </c>
      <c r="BI762" s="193">
        <f>IF(N762="nulová",J762,0)</f>
        <v>0</v>
      </c>
      <c r="BJ762" s="18" t="s">
        <v>81</v>
      </c>
      <c r="BK762" s="193">
        <f>ROUND(I762*H762,2)</f>
        <v>0</v>
      </c>
      <c r="BL762" s="18" t="s">
        <v>179</v>
      </c>
      <c r="BM762" s="192" t="s">
        <v>789</v>
      </c>
    </row>
    <row r="763" spans="1:65" s="12" customFormat="1" ht="12">
      <c r="B763" s="194"/>
      <c r="C763" s="195"/>
      <c r="D763" s="196" t="s">
        <v>181</v>
      </c>
      <c r="E763" s="197" t="s">
        <v>1</v>
      </c>
      <c r="F763" s="198" t="s">
        <v>790</v>
      </c>
      <c r="G763" s="195"/>
      <c r="H763" s="197" t="s">
        <v>1</v>
      </c>
      <c r="I763" s="199"/>
      <c r="J763" s="195"/>
      <c r="K763" s="195"/>
      <c r="L763" s="200"/>
      <c r="M763" s="201"/>
      <c r="N763" s="202"/>
      <c r="O763" s="202"/>
      <c r="P763" s="202"/>
      <c r="Q763" s="202"/>
      <c r="R763" s="202"/>
      <c r="S763" s="202"/>
      <c r="T763" s="203"/>
      <c r="AT763" s="204" t="s">
        <v>181</v>
      </c>
      <c r="AU763" s="204" t="s">
        <v>81</v>
      </c>
      <c r="AV763" s="12" t="s">
        <v>81</v>
      </c>
      <c r="AW763" s="12" t="s">
        <v>30</v>
      </c>
      <c r="AX763" s="12" t="s">
        <v>73</v>
      </c>
      <c r="AY763" s="204" t="s">
        <v>174</v>
      </c>
    </row>
    <row r="764" spans="1:65" s="12" customFormat="1" ht="12">
      <c r="B764" s="194"/>
      <c r="C764" s="195"/>
      <c r="D764" s="196" t="s">
        <v>181</v>
      </c>
      <c r="E764" s="197" t="s">
        <v>1</v>
      </c>
      <c r="F764" s="198" t="s">
        <v>791</v>
      </c>
      <c r="G764" s="195"/>
      <c r="H764" s="197" t="s">
        <v>1</v>
      </c>
      <c r="I764" s="199"/>
      <c r="J764" s="195"/>
      <c r="K764" s="195"/>
      <c r="L764" s="200"/>
      <c r="M764" s="201"/>
      <c r="N764" s="202"/>
      <c r="O764" s="202"/>
      <c r="P764" s="202"/>
      <c r="Q764" s="202"/>
      <c r="R764" s="202"/>
      <c r="S764" s="202"/>
      <c r="T764" s="203"/>
      <c r="AT764" s="204" t="s">
        <v>181</v>
      </c>
      <c r="AU764" s="204" t="s">
        <v>81</v>
      </c>
      <c r="AV764" s="12" t="s">
        <v>81</v>
      </c>
      <c r="AW764" s="12" t="s">
        <v>30</v>
      </c>
      <c r="AX764" s="12" t="s">
        <v>73</v>
      </c>
      <c r="AY764" s="204" t="s">
        <v>174</v>
      </c>
    </row>
    <row r="765" spans="1:65" s="13" customFormat="1" ht="12">
      <c r="B765" s="205"/>
      <c r="C765" s="206"/>
      <c r="D765" s="196" t="s">
        <v>181</v>
      </c>
      <c r="E765" s="207" t="s">
        <v>1</v>
      </c>
      <c r="F765" s="208" t="s">
        <v>792</v>
      </c>
      <c r="G765" s="206"/>
      <c r="H765" s="209">
        <v>65.52</v>
      </c>
      <c r="I765" s="210"/>
      <c r="J765" s="206"/>
      <c r="K765" s="206"/>
      <c r="L765" s="211"/>
      <c r="M765" s="212"/>
      <c r="N765" s="213"/>
      <c r="O765" s="213"/>
      <c r="P765" s="213"/>
      <c r="Q765" s="213"/>
      <c r="R765" s="213"/>
      <c r="S765" s="213"/>
      <c r="T765" s="214"/>
      <c r="AT765" s="215" t="s">
        <v>181</v>
      </c>
      <c r="AU765" s="215" t="s">
        <v>81</v>
      </c>
      <c r="AV765" s="13" t="s">
        <v>83</v>
      </c>
      <c r="AW765" s="13" t="s">
        <v>30</v>
      </c>
      <c r="AX765" s="13" t="s">
        <v>73</v>
      </c>
      <c r="AY765" s="215" t="s">
        <v>174</v>
      </c>
    </row>
    <row r="766" spans="1:65" s="14" customFormat="1" ht="12">
      <c r="B766" s="216"/>
      <c r="C766" s="217"/>
      <c r="D766" s="196" t="s">
        <v>181</v>
      </c>
      <c r="E766" s="218" t="s">
        <v>1</v>
      </c>
      <c r="F766" s="219" t="s">
        <v>183</v>
      </c>
      <c r="G766" s="217"/>
      <c r="H766" s="220">
        <v>65.52</v>
      </c>
      <c r="I766" s="221"/>
      <c r="J766" s="217"/>
      <c r="K766" s="217"/>
      <c r="L766" s="222"/>
      <c r="M766" s="223"/>
      <c r="N766" s="224"/>
      <c r="O766" s="224"/>
      <c r="P766" s="224"/>
      <c r="Q766" s="224"/>
      <c r="R766" s="224"/>
      <c r="S766" s="224"/>
      <c r="T766" s="225"/>
      <c r="AT766" s="226" t="s">
        <v>181</v>
      </c>
      <c r="AU766" s="226" t="s">
        <v>81</v>
      </c>
      <c r="AV766" s="14" t="s">
        <v>179</v>
      </c>
      <c r="AW766" s="14" t="s">
        <v>30</v>
      </c>
      <c r="AX766" s="14" t="s">
        <v>81</v>
      </c>
      <c r="AY766" s="226" t="s">
        <v>174</v>
      </c>
    </row>
    <row r="767" spans="1:65" s="2" customFormat="1" ht="24.25" customHeight="1">
      <c r="A767" s="35"/>
      <c r="B767" s="36"/>
      <c r="C767" s="180" t="s">
        <v>793</v>
      </c>
      <c r="D767" s="180" t="s">
        <v>175</v>
      </c>
      <c r="E767" s="181" t="s">
        <v>794</v>
      </c>
      <c r="F767" s="182" t="s">
        <v>795</v>
      </c>
      <c r="G767" s="183" t="s">
        <v>230</v>
      </c>
      <c r="H767" s="184">
        <v>55.29</v>
      </c>
      <c r="I767" s="185"/>
      <c r="J767" s="186">
        <f>ROUND(I767*H767,2)</f>
        <v>0</v>
      </c>
      <c r="K767" s="187"/>
      <c r="L767" s="40"/>
      <c r="M767" s="188" t="s">
        <v>1</v>
      </c>
      <c r="N767" s="189" t="s">
        <v>38</v>
      </c>
      <c r="O767" s="72"/>
      <c r="P767" s="190">
        <f>O767*H767</f>
        <v>0</v>
      </c>
      <c r="Q767" s="190">
        <v>1.25314E-3</v>
      </c>
      <c r="R767" s="190">
        <f>Q767*H767</f>
        <v>6.9286110600000006E-2</v>
      </c>
      <c r="S767" s="190">
        <v>0</v>
      </c>
      <c r="T767" s="191">
        <f>S767*H767</f>
        <v>0</v>
      </c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R767" s="192" t="s">
        <v>179</v>
      </c>
      <c r="AT767" s="192" t="s">
        <v>175</v>
      </c>
      <c r="AU767" s="192" t="s">
        <v>81</v>
      </c>
      <c r="AY767" s="18" t="s">
        <v>174</v>
      </c>
      <c r="BE767" s="193">
        <f>IF(N767="základní",J767,0)</f>
        <v>0</v>
      </c>
      <c r="BF767" s="193">
        <f>IF(N767="snížená",J767,0)</f>
        <v>0</v>
      </c>
      <c r="BG767" s="193">
        <f>IF(N767="zákl. přenesená",J767,0)</f>
        <v>0</v>
      </c>
      <c r="BH767" s="193">
        <f>IF(N767="sníž. přenesená",J767,0)</f>
        <v>0</v>
      </c>
      <c r="BI767" s="193">
        <f>IF(N767="nulová",J767,0)</f>
        <v>0</v>
      </c>
      <c r="BJ767" s="18" t="s">
        <v>81</v>
      </c>
      <c r="BK767" s="193">
        <f>ROUND(I767*H767,2)</f>
        <v>0</v>
      </c>
      <c r="BL767" s="18" t="s">
        <v>179</v>
      </c>
      <c r="BM767" s="192" t="s">
        <v>796</v>
      </c>
    </row>
    <row r="768" spans="1:65" s="12" customFormat="1" ht="12">
      <c r="B768" s="194"/>
      <c r="C768" s="195"/>
      <c r="D768" s="196" t="s">
        <v>181</v>
      </c>
      <c r="E768" s="197" t="s">
        <v>1</v>
      </c>
      <c r="F768" s="198" t="s">
        <v>797</v>
      </c>
      <c r="G768" s="195"/>
      <c r="H768" s="197" t="s">
        <v>1</v>
      </c>
      <c r="I768" s="199"/>
      <c r="J768" s="195"/>
      <c r="K768" s="195"/>
      <c r="L768" s="200"/>
      <c r="M768" s="201"/>
      <c r="N768" s="202"/>
      <c r="O768" s="202"/>
      <c r="P768" s="202"/>
      <c r="Q768" s="202"/>
      <c r="R768" s="202"/>
      <c r="S768" s="202"/>
      <c r="T768" s="203"/>
      <c r="AT768" s="204" t="s">
        <v>181</v>
      </c>
      <c r="AU768" s="204" t="s">
        <v>81</v>
      </c>
      <c r="AV768" s="12" t="s">
        <v>81</v>
      </c>
      <c r="AW768" s="12" t="s">
        <v>30</v>
      </c>
      <c r="AX768" s="12" t="s">
        <v>73</v>
      </c>
      <c r="AY768" s="204" t="s">
        <v>174</v>
      </c>
    </row>
    <row r="769" spans="1:65" s="12" customFormat="1" ht="12">
      <c r="B769" s="194"/>
      <c r="C769" s="195"/>
      <c r="D769" s="196" t="s">
        <v>181</v>
      </c>
      <c r="E769" s="197" t="s">
        <v>1</v>
      </c>
      <c r="F769" s="198" t="s">
        <v>798</v>
      </c>
      <c r="G769" s="195"/>
      <c r="H769" s="197" t="s">
        <v>1</v>
      </c>
      <c r="I769" s="199"/>
      <c r="J769" s="195"/>
      <c r="K769" s="195"/>
      <c r="L769" s="200"/>
      <c r="M769" s="201"/>
      <c r="N769" s="202"/>
      <c r="O769" s="202"/>
      <c r="P769" s="202"/>
      <c r="Q769" s="202"/>
      <c r="R769" s="202"/>
      <c r="S769" s="202"/>
      <c r="T769" s="203"/>
      <c r="AT769" s="204" t="s">
        <v>181</v>
      </c>
      <c r="AU769" s="204" t="s">
        <v>81</v>
      </c>
      <c r="AV769" s="12" t="s">
        <v>81</v>
      </c>
      <c r="AW769" s="12" t="s">
        <v>30</v>
      </c>
      <c r="AX769" s="12" t="s">
        <v>73</v>
      </c>
      <c r="AY769" s="204" t="s">
        <v>174</v>
      </c>
    </row>
    <row r="770" spans="1:65" s="13" customFormat="1" ht="12">
      <c r="B770" s="205"/>
      <c r="C770" s="206"/>
      <c r="D770" s="196" t="s">
        <v>181</v>
      </c>
      <c r="E770" s="207" t="s">
        <v>1</v>
      </c>
      <c r="F770" s="208" t="s">
        <v>799</v>
      </c>
      <c r="G770" s="206"/>
      <c r="H770" s="209">
        <v>10.78</v>
      </c>
      <c r="I770" s="210"/>
      <c r="J770" s="206"/>
      <c r="K770" s="206"/>
      <c r="L770" s="211"/>
      <c r="M770" s="212"/>
      <c r="N770" s="213"/>
      <c r="O770" s="213"/>
      <c r="P770" s="213"/>
      <c r="Q770" s="213"/>
      <c r="R770" s="213"/>
      <c r="S770" s="213"/>
      <c r="T770" s="214"/>
      <c r="AT770" s="215" t="s">
        <v>181</v>
      </c>
      <c r="AU770" s="215" t="s">
        <v>81</v>
      </c>
      <c r="AV770" s="13" t="s">
        <v>83</v>
      </c>
      <c r="AW770" s="13" t="s">
        <v>30</v>
      </c>
      <c r="AX770" s="13" t="s">
        <v>73</v>
      </c>
      <c r="AY770" s="215" t="s">
        <v>174</v>
      </c>
    </row>
    <row r="771" spans="1:65" s="12" customFormat="1" ht="12">
      <c r="B771" s="194"/>
      <c r="C771" s="195"/>
      <c r="D771" s="196" t="s">
        <v>181</v>
      </c>
      <c r="E771" s="197" t="s">
        <v>1</v>
      </c>
      <c r="F771" s="198" t="s">
        <v>713</v>
      </c>
      <c r="G771" s="195"/>
      <c r="H771" s="197" t="s">
        <v>1</v>
      </c>
      <c r="I771" s="199"/>
      <c r="J771" s="195"/>
      <c r="K771" s="195"/>
      <c r="L771" s="200"/>
      <c r="M771" s="201"/>
      <c r="N771" s="202"/>
      <c r="O771" s="202"/>
      <c r="P771" s="202"/>
      <c r="Q771" s="202"/>
      <c r="R771" s="202"/>
      <c r="S771" s="202"/>
      <c r="T771" s="203"/>
      <c r="AT771" s="204" t="s">
        <v>181</v>
      </c>
      <c r="AU771" s="204" t="s">
        <v>81</v>
      </c>
      <c r="AV771" s="12" t="s">
        <v>81</v>
      </c>
      <c r="AW771" s="12" t="s">
        <v>30</v>
      </c>
      <c r="AX771" s="12" t="s">
        <v>73</v>
      </c>
      <c r="AY771" s="204" t="s">
        <v>174</v>
      </c>
    </row>
    <row r="772" spans="1:65" s="13" customFormat="1" ht="12">
      <c r="B772" s="205"/>
      <c r="C772" s="206"/>
      <c r="D772" s="196" t="s">
        <v>181</v>
      </c>
      <c r="E772" s="207" t="s">
        <v>1</v>
      </c>
      <c r="F772" s="208" t="s">
        <v>800</v>
      </c>
      <c r="G772" s="206"/>
      <c r="H772" s="209">
        <v>44.51</v>
      </c>
      <c r="I772" s="210"/>
      <c r="J772" s="206"/>
      <c r="K772" s="206"/>
      <c r="L772" s="211"/>
      <c r="M772" s="212"/>
      <c r="N772" s="213"/>
      <c r="O772" s="213"/>
      <c r="P772" s="213"/>
      <c r="Q772" s="213"/>
      <c r="R772" s="213"/>
      <c r="S772" s="213"/>
      <c r="T772" s="214"/>
      <c r="AT772" s="215" t="s">
        <v>181</v>
      </c>
      <c r="AU772" s="215" t="s">
        <v>81</v>
      </c>
      <c r="AV772" s="13" t="s">
        <v>83</v>
      </c>
      <c r="AW772" s="13" t="s">
        <v>30</v>
      </c>
      <c r="AX772" s="13" t="s">
        <v>73</v>
      </c>
      <c r="AY772" s="215" t="s">
        <v>174</v>
      </c>
    </row>
    <row r="773" spans="1:65" s="14" customFormat="1" ht="12">
      <c r="B773" s="216"/>
      <c r="C773" s="217"/>
      <c r="D773" s="196" t="s">
        <v>181</v>
      </c>
      <c r="E773" s="218" t="s">
        <v>1</v>
      </c>
      <c r="F773" s="219" t="s">
        <v>183</v>
      </c>
      <c r="G773" s="217"/>
      <c r="H773" s="220">
        <v>55.29</v>
      </c>
      <c r="I773" s="221"/>
      <c r="J773" s="217"/>
      <c r="K773" s="217"/>
      <c r="L773" s="222"/>
      <c r="M773" s="223"/>
      <c r="N773" s="224"/>
      <c r="O773" s="224"/>
      <c r="P773" s="224"/>
      <c r="Q773" s="224"/>
      <c r="R773" s="224"/>
      <c r="S773" s="224"/>
      <c r="T773" s="225"/>
      <c r="AT773" s="226" t="s">
        <v>181</v>
      </c>
      <c r="AU773" s="226" t="s">
        <v>81</v>
      </c>
      <c r="AV773" s="14" t="s">
        <v>179</v>
      </c>
      <c r="AW773" s="14" t="s">
        <v>30</v>
      </c>
      <c r="AX773" s="14" t="s">
        <v>81</v>
      </c>
      <c r="AY773" s="226" t="s">
        <v>174</v>
      </c>
    </row>
    <row r="774" spans="1:65" s="2" customFormat="1" ht="33" customHeight="1">
      <c r="A774" s="35"/>
      <c r="B774" s="36"/>
      <c r="C774" s="180" t="s">
        <v>801</v>
      </c>
      <c r="D774" s="180" t="s">
        <v>175</v>
      </c>
      <c r="E774" s="181" t="s">
        <v>802</v>
      </c>
      <c r="F774" s="182" t="s">
        <v>803</v>
      </c>
      <c r="G774" s="183" t="s">
        <v>230</v>
      </c>
      <c r="H774" s="184">
        <v>35.950000000000003</v>
      </c>
      <c r="I774" s="185"/>
      <c r="J774" s="186">
        <f>ROUND(I774*H774,2)</f>
        <v>0</v>
      </c>
      <c r="K774" s="187"/>
      <c r="L774" s="40"/>
      <c r="M774" s="188" t="s">
        <v>1</v>
      </c>
      <c r="N774" s="189" t="s">
        <v>38</v>
      </c>
      <c r="O774" s="72"/>
      <c r="P774" s="190">
        <f>O774*H774</f>
        <v>0</v>
      </c>
      <c r="Q774" s="190">
        <v>4.9970000000000001E-2</v>
      </c>
      <c r="R774" s="190">
        <f>Q774*H774</f>
        <v>1.7964215000000001</v>
      </c>
      <c r="S774" s="190">
        <v>0</v>
      </c>
      <c r="T774" s="191">
        <f>S774*H774</f>
        <v>0</v>
      </c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R774" s="192" t="s">
        <v>179</v>
      </c>
      <c r="AT774" s="192" t="s">
        <v>175</v>
      </c>
      <c r="AU774" s="192" t="s">
        <v>81</v>
      </c>
      <c r="AY774" s="18" t="s">
        <v>174</v>
      </c>
      <c r="BE774" s="193">
        <f>IF(N774="základní",J774,0)</f>
        <v>0</v>
      </c>
      <c r="BF774" s="193">
        <f>IF(N774="snížená",J774,0)</f>
        <v>0</v>
      </c>
      <c r="BG774" s="193">
        <f>IF(N774="zákl. přenesená",J774,0)</f>
        <v>0</v>
      </c>
      <c r="BH774" s="193">
        <f>IF(N774="sníž. přenesená",J774,0)</f>
        <v>0</v>
      </c>
      <c r="BI774" s="193">
        <f>IF(N774="nulová",J774,0)</f>
        <v>0</v>
      </c>
      <c r="BJ774" s="18" t="s">
        <v>81</v>
      </c>
      <c r="BK774" s="193">
        <f>ROUND(I774*H774,2)</f>
        <v>0</v>
      </c>
      <c r="BL774" s="18" t="s">
        <v>179</v>
      </c>
      <c r="BM774" s="192" t="s">
        <v>804</v>
      </c>
    </row>
    <row r="775" spans="1:65" s="12" customFormat="1" ht="12">
      <c r="B775" s="194"/>
      <c r="C775" s="195"/>
      <c r="D775" s="196" t="s">
        <v>181</v>
      </c>
      <c r="E775" s="197" t="s">
        <v>1</v>
      </c>
      <c r="F775" s="198" t="s">
        <v>805</v>
      </c>
      <c r="G775" s="195"/>
      <c r="H775" s="197" t="s">
        <v>1</v>
      </c>
      <c r="I775" s="199"/>
      <c r="J775" s="195"/>
      <c r="K775" s="195"/>
      <c r="L775" s="200"/>
      <c r="M775" s="201"/>
      <c r="N775" s="202"/>
      <c r="O775" s="202"/>
      <c r="P775" s="202"/>
      <c r="Q775" s="202"/>
      <c r="R775" s="202"/>
      <c r="S775" s="202"/>
      <c r="T775" s="203"/>
      <c r="AT775" s="204" t="s">
        <v>181</v>
      </c>
      <c r="AU775" s="204" t="s">
        <v>81</v>
      </c>
      <c r="AV775" s="12" t="s">
        <v>81</v>
      </c>
      <c r="AW775" s="12" t="s">
        <v>30</v>
      </c>
      <c r="AX775" s="12" t="s">
        <v>73</v>
      </c>
      <c r="AY775" s="204" t="s">
        <v>174</v>
      </c>
    </row>
    <row r="776" spans="1:65" s="12" customFormat="1" ht="12">
      <c r="B776" s="194"/>
      <c r="C776" s="195"/>
      <c r="D776" s="196" t="s">
        <v>181</v>
      </c>
      <c r="E776" s="197" t="s">
        <v>1</v>
      </c>
      <c r="F776" s="198" t="s">
        <v>806</v>
      </c>
      <c r="G776" s="195"/>
      <c r="H776" s="197" t="s">
        <v>1</v>
      </c>
      <c r="I776" s="199"/>
      <c r="J776" s="195"/>
      <c r="K776" s="195"/>
      <c r="L776" s="200"/>
      <c r="M776" s="201"/>
      <c r="N776" s="202"/>
      <c r="O776" s="202"/>
      <c r="P776" s="202"/>
      <c r="Q776" s="202"/>
      <c r="R776" s="202"/>
      <c r="S776" s="202"/>
      <c r="T776" s="203"/>
      <c r="AT776" s="204" t="s">
        <v>181</v>
      </c>
      <c r="AU776" s="204" t="s">
        <v>81</v>
      </c>
      <c r="AV776" s="12" t="s">
        <v>81</v>
      </c>
      <c r="AW776" s="12" t="s">
        <v>30</v>
      </c>
      <c r="AX776" s="12" t="s">
        <v>73</v>
      </c>
      <c r="AY776" s="204" t="s">
        <v>174</v>
      </c>
    </row>
    <row r="777" spans="1:65" s="13" customFormat="1" ht="12">
      <c r="B777" s="205"/>
      <c r="C777" s="206"/>
      <c r="D777" s="196" t="s">
        <v>181</v>
      </c>
      <c r="E777" s="207" t="s">
        <v>1</v>
      </c>
      <c r="F777" s="208" t="s">
        <v>807</v>
      </c>
      <c r="G777" s="206"/>
      <c r="H777" s="209">
        <v>4.7699999999999996</v>
      </c>
      <c r="I777" s="210"/>
      <c r="J777" s="206"/>
      <c r="K777" s="206"/>
      <c r="L777" s="211"/>
      <c r="M777" s="212"/>
      <c r="N777" s="213"/>
      <c r="O777" s="213"/>
      <c r="P777" s="213"/>
      <c r="Q777" s="213"/>
      <c r="R777" s="213"/>
      <c r="S777" s="213"/>
      <c r="T777" s="214"/>
      <c r="AT777" s="215" t="s">
        <v>181</v>
      </c>
      <c r="AU777" s="215" t="s">
        <v>81</v>
      </c>
      <c r="AV777" s="13" t="s">
        <v>83</v>
      </c>
      <c r="AW777" s="13" t="s">
        <v>30</v>
      </c>
      <c r="AX777" s="13" t="s">
        <v>73</v>
      </c>
      <c r="AY777" s="215" t="s">
        <v>174</v>
      </c>
    </row>
    <row r="778" spans="1:65" s="12" customFormat="1" ht="12">
      <c r="B778" s="194"/>
      <c r="C778" s="195"/>
      <c r="D778" s="196" t="s">
        <v>181</v>
      </c>
      <c r="E778" s="197" t="s">
        <v>1</v>
      </c>
      <c r="F778" s="198" t="s">
        <v>808</v>
      </c>
      <c r="G778" s="195"/>
      <c r="H778" s="197" t="s">
        <v>1</v>
      </c>
      <c r="I778" s="199"/>
      <c r="J778" s="195"/>
      <c r="K778" s="195"/>
      <c r="L778" s="200"/>
      <c r="M778" s="201"/>
      <c r="N778" s="202"/>
      <c r="O778" s="202"/>
      <c r="P778" s="202"/>
      <c r="Q778" s="202"/>
      <c r="R778" s="202"/>
      <c r="S778" s="202"/>
      <c r="T778" s="203"/>
      <c r="AT778" s="204" t="s">
        <v>181</v>
      </c>
      <c r="AU778" s="204" t="s">
        <v>81</v>
      </c>
      <c r="AV778" s="12" t="s">
        <v>81</v>
      </c>
      <c r="AW778" s="12" t="s">
        <v>30</v>
      </c>
      <c r="AX778" s="12" t="s">
        <v>73</v>
      </c>
      <c r="AY778" s="204" t="s">
        <v>174</v>
      </c>
    </row>
    <row r="779" spans="1:65" s="13" customFormat="1" ht="12">
      <c r="B779" s="205"/>
      <c r="C779" s="206"/>
      <c r="D779" s="196" t="s">
        <v>181</v>
      </c>
      <c r="E779" s="207" t="s">
        <v>1</v>
      </c>
      <c r="F779" s="208" t="s">
        <v>809</v>
      </c>
      <c r="G779" s="206"/>
      <c r="H779" s="209">
        <v>1.9</v>
      </c>
      <c r="I779" s="210"/>
      <c r="J779" s="206"/>
      <c r="K779" s="206"/>
      <c r="L779" s="211"/>
      <c r="M779" s="212"/>
      <c r="N779" s="213"/>
      <c r="O779" s="213"/>
      <c r="P779" s="213"/>
      <c r="Q779" s="213"/>
      <c r="R779" s="213"/>
      <c r="S779" s="213"/>
      <c r="T779" s="214"/>
      <c r="AT779" s="215" t="s">
        <v>181</v>
      </c>
      <c r="AU779" s="215" t="s">
        <v>81</v>
      </c>
      <c r="AV779" s="13" t="s">
        <v>83</v>
      </c>
      <c r="AW779" s="13" t="s">
        <v>30</v>
      </c>
      <c r="AX779" s="13" t="s">
        <v>73</v>
      </c>
      <c r="AY779" s="215" t="s">
        <v>174</v>
      </c>
    </row>
    <row r="780" spans="1:65" s="12" customFormat="1" ht="12">
      <c r="B780" s="194"/>
      <c r="C780" s="195"/>
      <c r="D780" s="196" t="s">
        <v>181</v>
      </c>
      <c r="E780" s="197" t="s">
        <v>1</v>
      </c>
      <c r="F780" s="198" t="s">
        <v>810</v>
      </c>
      <c r="G780" s="195"/>
      <c r="H780" s="197" t="s">
        <v>1</v>
      </c>
      <c r="I780" s="199"/>
      <c r="J780" s="195"/>
      <c r="K780" s="195"/>
      <c r="L780" s="200"/>
      <c r="M780" s="201"/>
      <c r="N780" s="202"/>
      <c r="O780" s="202"/>
      <c r="P780" s="202"/>
      <c r="Q780" s="202"/>
      <c r="R780" s="202"/>
      <c r="S780" s="202"/>
      <c r="T780" s="203"/>
      <c r="AT780" s="204" t="s">
        <v>181</v>
      </c>
      <c r="AU780" s="204" t="s">
        <v>81</v>
      </c>
      <c r="AV780" s="12" t="s">
        <v>81</v>
      </c>
      <c r="AW780" s="12" t="s">
        <v>30</v>
      </c>
      <c r="AX780" s="12" t="s">
        <v>73</v>
      </c>
      <c r="AY780" s="204" t="s">
        <v>174</v>
      </c>
    </row>
    <row r="781" spans="1:65" s="13" customFormat="1" ht="12">
      <c r="B781" s="205"/>
      <c r="C781" s="206"/>
      <c r="D781" s="196" t="s">
        <v>181</v>
      </c>
      <c r="E781" s="207" t="s">
        <v>1</v>
      </c>
      <c r="F781" s="208" t="s">
        <v>811</v>
      </c>
      <c r="G781" s="206"/>
      <c r="H781" s="209">
        <v>10.63</v>
      </c>
      <c r="I781" s="210"/>
      <c r="J781" s="206"/>
      <c r="K781" s="206"/>
      <c r="L781" s="211"/>
      <c r="M781" s="212"/>
      <c r="N781" s="213"/>
      <c r="O781" s="213"/>
      <c r="P781" s="213"/>
      <c r="Q781" s="213"/>
      <c r="R781" s="213"/>
      <c r="S781" s="213"/>
      <c r="T781" s="214"/>
      <c r="AT781" s="215" t="s">
        <v>181</v>
      </c>
      <c r="AU781" s="215" t="s">
        <v>81</v>
      </c>
      <c r="AV781" s="13" t="s">
        <v>83</v>
      </c>
      <c r="AW781" s="13" t="s">
        <v>30</v>
      </c>
      <c r="AX781" s="13" t="s">
        <v>73</v>
      </c>
      <c r="AY781" s="215" t="s">
        <v>174</v>
      </c>
    </row>
    <row r="782" spans="1:65" s="12" customFormat="1" ht="12">
      <c r="B782" s="194"/>
      <c r="C782" s="195"/>
      <c r="D782" s="196" t="s">
        <v>181</v>
      </c>
      <c r="E782" s="197" t="s">
        <v>1</v>
      </c>
      <c r="F782" s="198" t="s">
        <v>314</v>
      </c>
      <c r="G782" s="195"/>
      <c r="H782" s="197" t="s">
        <v>1</v>
      </c>
      <c r="I782" s="199"/>
      <c r="J782" s="195"/>
      <c r="K782" s="195"/>
      <c r="L782" s="200"/>
      <c r="M782" s="201"/>
      <c r="N782" s="202"/>
      <c r="O782" s="202"/>
      <c r="P782" s="202"/>
      <c r="Q782" s="202"/>
      <c r="R782" s="202"/>
      <c r="S782" s="202"/>
      <c r="T782" s="203"/>
      <c r="AT782" s="204" t="s">
        <v>181</v>
      </c>
      <c r="AU782" s="204" t="s">
        <v>81</v>
      </c>
      <c r="AV782" s="12" t="s">
        <v>81</v>
      </c>
      <c r="AW782" s="12" t="s">
        <v>30</v>
      </c>
      <c r="AX782" s="12" t="s">
        <v>73</v>
      </c>
      <c r="AY782" s="204" t="s">
        <v>174</v>
      </c>
    </row>
    <row r="783" spans="1:65" s="13" customFormat="1" ht="12">
      <c r="B783" s="205"/>
      <c r="C783" s="206"/>
      <c r="D783" s="196" t="s">
        <v>181</v>
      </c>
      <c r="E783" s="207" t="s">
        <v>1</v>
      </c>
      <c r="F783" s="208" t="s">
        <v>812</v>
      </c>
      <c r="G783" s="206"/>
      <c r="H783" s="209">
        <v>18.649999999999999</v>
      </c>
      <c r="I783" s="210"/>
      <c r="J783" s="206"/>
      <c r="K783" s="206"/>
      <c r="L783" s="211"/>
      <c r="M783" s="212"/>
      <c r="N783" s="213"/>
      <c r="O783" s="213"/>
      <c r="P783" s="213"/>
      <c r="Q783" s="213"/>
      <c r="R783" s="213"/>
      <c r="S783" s="213"/>
      <c r="T783" s="214"/>
      <c r="AT783" s="215" t="s">
        <v>181</v>
      </c>
      <c r="AU783" s="215" t="s">
        <v>81</v>
      </c>
      <c r="AV783" s="13" t="s">
        <v>83</v>
      </c>
      <c r="AW783" s="13" t="s">
        <v>30</v>
      </c>
      <c r="AX783" s="13" t="s">
        <v>73</v>
      </c>
      <c r="AY783" s="215" t="s">
        <v>174</v>
      </c>
    </row>
    <row r="784" spans="1:65" s="14" customFormat="1" ht="12">
      <c r="B784" s="216"/>
      <c r="C784" s="217"/>
      <c r="D784" s="196" t="s">
        <v>181</v>
      </c>
      <c r="E784" s="218" t="s">
        <v>1</v>
      </c>
      <c r="F784" s="219" t="s">
        <v>183</v>
      </c>
      <c r="G784" s="217"/>
      <c r="H784" s="220">
        <v>35.950000000000003</v>
      </c>
      <c r="I784" s="221"/>
      <c r="J784" s="217"/>
      <c r="K784" s="217"/>
      <c r="L784" s="222"/>
      <c r="M784" s="223"/>
      <c r="N784" s="224"/>
      <c r="O784" s="224"/>
      <c r="P784" s="224"/>
      <c r="Q784" s="224"/>
      <c r="R784" s="224"/>
      <c r="S784" s="224"/>
      <c r="T784" s="225"/>
      <c r="AT784" s="226" t="s">
        <v>181</v>
      </c>
      <c r="AU784" s="226" t="s">
        <v>81</v>
      </c>
      <c r="AV784" s="14" t="s">
        <v>179</v>
      </c>
      <c r="AW784" s="14" t="s">
        <v>30</v>
      </c>
      <c r="AX784" s="14" t="s">
        <v>81</v>
      </c>
      <c r="AY784" s="226" t="s">
        <v>174</v>
      </c>
    </row>
    <row r="785" spans="1:65" s="2" customFormat="1" ht="16.5" customHeight="1">
      <c r="A785" s="35"/>
      <c r="B785" s="36"/>
      <c r="C785" s="180" t="s">
        <v>813</v>
      </c>
      <c r="D785" s="180" t="s">
        <v>175</v>
      </c>
      <c r="E785" s="181" t="s">
        <v>814</v>
      </c>
      <c r="F785" s="182" t="s">
        <v>815</v>
      </c>
      <c r="G785" s="183" t="s">
        <v>230</v>
      </c>
      <c r="H785" s="184">
        <v>35.950000000000003</v>
      </c>
      <c r="I785" s="185"/>
      <c r="J785" s="186">
        <f>ROUND(I785*H785,2)</f>
        <v>0</v>
      </c>
      <c r="K785" s="187"/>
      <c r="L785" s="40"/>
      <c r="M785" s="188" t="s">
        <v>1</v>
      </c>
      <c r="N785" s="189" t="s">
        <v>38</v>
      </c>
      <c r="O785" s="72"/>
      <c r="P785" s="190">
        <f>O785*H785</f>
        <v>0</v>
      </c>
      <c r="Q785" s="190">
        <v>0</v>
      </c>
      <c r="R785" s="190">
        <f>Q785*H785</f>
        <v>0</v>
      </c>
      <c r="S785" s="190">
        <v>0</v>
      </c>
      <c r="T785" s="191">
        <f>S785*H785</f>
        <v>0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192" t="s">
        <v>179</v>
      </c>
      <c r="AT785" s="192" t="s">
        <v>175</v>
      </c>
      <c r="AU785" s="192" t="s">
        <v>81</v>
      </c>
      <c r="AY785" s="18" t="s">
        <v>174</v>
      </c>
      <c r="BE785" s="193">
        <f>IF(N785="základní",J785,0)</f>
        <v>0</v>
      </c>
      <c r="BF785" s="193">
        <f>IF(N785="snížená",J785,0)</f>
        <v>0</v>
      </c>
      <c r="BG785" s="193">
        <f>IF(N785="zákl. přenesená",J785,0)</f>
        <v>0</v>
      </c>
      <c r="BH785" s="193">
        <f>IF(N785="sníž. přenesená",J785,0)</f>
        <v>0</v>
      </c>
      <c r="BI785" s="193">
        <f>IF(N785="nulová",J785,0)</f>
        <v>0</v>
      </c>
      <c r="BJ785" s="18" t="s">
        <v>81</v>
      </c>
      <c r="BK785" s="193">
        <f>ROUND(I785*H785,2)</f>
        <v>0</v>
      </c>
      <c r="BL785" s="18" t="s">
        <v>179</v>
      </c>
      <c r="BM785" s="192" t="s">
        <v>816</v>
      </c>
    </row>
    <row r="786" spans="1:65" s="12" customFormat="1" ht="12">
      <c r="B786" s="194"/>
      <c r="C786" s="195"/>
      <c r="D786" s="196" t="s">
        <v>181</v>
      </c>
      <c r="E786" s="197" t="s">
        <v>1</v>
      </c>
      <c r="F786" s="198" t="s">
        <v>805</v>
      </c>
      <c r="G786" s="195"/>
      <c r="H786" s="197" t="s">
        <v>1</v>
      </c>
      <c r="I786" s="199"/>
      <c r="J786" s="195"/>
      <c r="K786" s="195"/>
      <c r="L786" s="200"/>
      <c r="M786" s="201"/>
      <c r="N786" s="202"/>
      <c r="O786" s="202"/>
      <c r="P786" s="202"/>
      <c r="Q786" s="202"/>
      <c r="R786" s="202"/>
      <c r="S786" s="202"/>
      <c r="T786" s="203"/>
      <c r="AT786" s="204" t="s">
        <v>181</v>
      </c>
      <c r="AU786" s="204" t="s">
        <v>81</v>
      </c>
      <c r="AV786" s="12" t="s">
        <v>81</v>
      </c>
      <c r="AW786" s="12" t="s">
        <v>30</v>
      </c>
      <c r="AX786" s="12" t="s">
        <v>73</v>
      </c>
      <c r="AY786" s="204" t="s">
        <v>174</v>
      </c>
    </row>
    <row r="787" spans="1:65" s="12" customFormat="1" ht="12">
      <c r="B787" s="194"/>
      <c r="C787" s="195"/>
      <c r="D787" s="196" t="s">
        <v>181</v>
      </c>
      <c r="E787" s="197" t="s">
        <v>1</v>
      </c>
      <c r="F787" s="198" t="s">
        <v>806</v>
      </c>
      <c r="G787" s="195"/>
      <c r="H787" s="197" t="s">
        <v>1</v>
      </c>
      <c r="I787" s="199"/>
      <c r="J787" s="195"/>
      <c r="K787" s="195"/>
      <c r="L787" s="200"/>
      <c r="M787" s="201"/>
      <c r="N787" s="202"/>
      <c r="O787" s="202"/>
      <c r="P787" s="202"/>
      <c r="Q787" s="202"/>
      <c r="R787" s="202"/>
      <c r="S787" s="202"/>
      <c r="T787" s="203"/>
      <c r="AT787" s="204" t="s">
        <v>181</v>
      </c>
      <c r="AU787" s="204" t="s">
        <v>81</v>
      </c>
      <c r="AV787" s="12" t="s">
        <v>81</v>
      </c>
      <c r="AW787" s="12" t="s">
        <v>30</v>
      </c>
      <c r="AX787" s="12" t="s">
        <v>73</v>
      </c>
      <c r="AY787" s="204" t="s">
        <v>174</v>
      </c>
    </row>
    <row r="788" spans="1:65" s="13" customFormat="1" ht="12">
      <c r="B788" s="205"/>
      <c r="C788" s="206"/>
      <c r="D788" s="196" t="s">
        <v>181</v>
      </c>
      <c r="E788" s="207" t="s">
        <v>1</v>
      </c>
      <c r="F788" s="208" t="s">
        <v>807</v>
      </c>
      <c r="G788" s="206"/>
      <c r="H788" s="209">
        <v>4.7699999999999996</v>
      </c>
      <c r="I788" s="210"/>
      <c r="J788" s="206"/>
      <c r="K788" s="206"/>
      <c r="L788" s="211"/>
      <c r="M788" s="212"/>
      <c r="N788" s="213"/>
      <c r="O788" s="213"/>
      <c r="P788" s="213"/>
      <c r="Q788" s="213"/>
      <c r="R788" s="213"/>
      <c r="S788" s="213"/>
      <c r="T788" s="214"/>
      <c r="AT788" s="215" t="s">
        <v>181</v>
      </c>
      <c r="AU788" s="215" t="s">
        <v>81</v>
      </c>
      <c r="AV788" s="13" t="s">
        <v>83</v>
      </c>
      <c r="AW788" s="13" t="s">
        <v>30</v>
      </c>
      <c r="AX788" s="13" t="s">
        <v>73</v>
      </c>
      <c r="AY788" s="215" t="s">
        <v>174</v>
      </c>
    </row>
    <row r="789" spans="1:65" s="12" customFormat="1" ht="12">
      <c r="B789" s="194"/>
      <c r="C789" s="195"/>
      <c r="D789" s="196" t="s">
        <v>181</v>
      </c>
      <c r="E789" s="197" t="s">
        <v>1</v>
      </c>
      <c r="F789" s="198" t="s">
        <v>808</v>
      </c>
      <c r="G789" s="195"/>
      <c r="H789" s="197" t="s">
        <v>1</v>
      </c>
      <c r="I789" s="199"/>
      <c r="J789" s="195"/>
      <c r="K789" s="195"/>
      <c r="L789" s="200"/>
      <c r="M789" s="201"/>
      <c r="N789" s="202"/>
      <c r="O789" s="202"/>
      <c r="P789" s="202"/>
      <c r="Q789" s="202"/>
      <c r="R789" s="202"/>
      <c r="S789" s="202"/>
      <c r="T789" s="203"/>
      <c r="AT789" s="204" t="s">
        <v>181</v>
      </c>
      <c r="AU789" s="204" t="s">
        <v>81</v>
      </c>
      <c r="AV789" s="12" t="s">
        <v>81</v>
      </c>
      <c r="AW789" s="12" t="s">
        <v>30</v>
      </c>
      <c r="AX789" s="12" t="s">
        <v>73</v>
      </c>
      <c r="AY789" s="204" t="s">
        <v>174</v>
      </c>
    </row>
    <row r="790" spans="1:65" s="13" customFormat="1" ht="12">
      <c r="B790" s="205"/>
      <c r="C790" s="206"/>
      <c r="D790" s="196" t="s">
        <v>181</v>
      </c>
      <c r="E790" s="207" t="s">
        <v>1</v>
      </c>
      <c r="F790" s="208" t="s">
        <v>809</v>
      </c>
      <c r="G790" s="206"/>
      <c r="H790" s="209">
        <v>1.9</v>
      </c>
      <c r="I790" s="210"/>
      <c r="J790" s="206"/>
      <c r="K790" s="206"/>
      <c r="L790" s="211"/>
      <c r="M790" s="212"/>
      <c r="N790" s="213"/>
      <c r="O790" s="213"/>
      <c r="P790" s="213"/>
      <c r="Q790" s="213"/>
      <c r="R790" s="213"/>
      <c r="S790" s="213"/>
      <c r="T790" s="214"/>
      <c r="AT790" s="215" t="s">
        <v>181</v>
      </c>
      <c r="AU790" s="215" t="s">
        <v>81</v>
      </c>
      <c r="AV790" s="13" t="s">
        <v>83</v>
      </c>
      <c r="AW790" s="13" t="s">
        <v>30</v>
      </c>
      <c r="AX790" s="13" t="s">
        <v>73</v>
      </c>
      <c r="AY790" s="215" t="s">
        <v>174</v>
      </c>
    </row>
    <row r="791" spans="1:65" s="12" customFormat="1" ht="12">
      <c r="B791" s="194"/>
      <c r="C791" s="195"/>
      <c r="D791" s="196" t="s">
        <v>181</v>
      </c>
      <c r="E791" s="197" t="s">
        <v>1</v>
      </c>
      <c r="F791" s="198" t="s">
        <v>810</v>
      </c>
      <c r="G791" s="195"/>
      <c r="H791" s="197" t="s">
        <v>1</v>
      </c>
      <c r="I791" s="199"/>
      <c r="J791" s="195"/>
      <c r="K791" s="195"/>
      <c r="L791" s="200"/>
      <c r="M791" s="201"/>
      <c r="N791" s="202"/>
      <c r="O791" s="202"/>
      <c r="P791" s="202"/>
      <c r="Q791" s="202"/>
      <c r="R791" s="202"/>
      <c r="S791" s="202"/>
      <c r="T791" s="203"/>
      <c r="AT791" s="204" t="s">
        <v>181</v>
      </c>
      <c r="AU791" s="204" t="s">
        <v>81</v>
      </c>
      <c r="AV791" s="12" t="s">
        <v>81</v>
      </c>
      <c r="AW791" s="12" t="s">
        <v>30</v>
      </c>
      <c r="AX791" s="12" t="s">
        <v>73</v>
      </c>
      <c r="AY791" s="204" t="s">
        <v>174</v>
      </c>
    </row>
    <row r="792" spans="1:65" s="13" customFormat="1" ht="12">
      <c r="B792" s="205"/>
      <c r="C792" s="206"/>
      <c r="D792" s="196" t="s">
        <v>181</v>
      </c>
      <c r="E792" s="207" t="s">
        <v>1</v>
      </c>
      <c r="F792" s="208" t="s">
        <v>811</v>
      </c>
      <c r="G792" s="206"/>
      <c r="H792" s="209">
        <v>10.63</v>
      </c>
      <c r="I792" s="210"/>
      <c r="J792" s="206"/>
      <c r="K792" s="206"/>
      <c r="L792" s="211"/>
      <c r="M792" s="212"/>
      <c r="N792" s="213"/>
      <c r="O792" s="213"/>
      <c r="P792" s="213"/>
      <c r="Q792" s="213"/>
      <c r="R792" s="213"/>
      <c r="S792" s="213"/>
      <c r="T792" s="214"/>
      <c r="AT792" s="215" t="s">
        <v>181</v>
      </c>
      <c r="AU792" s="215" t="s">
        <v>81</v>
      </c>
      <c r="AV792" s="13" t="s">
        <v>83</v>
      </c>
      <c r="AW792" s="13" t="s">
        <v>30</v>
      </c>
      <c r="AX792" s="13" t="s">
        <v>73</v>
      </c>
      <c r="AY792" s="215" t="s">
        <v>174</v>
      </c>
    </row>
    <row r="793" spans="1:65" s="12" customFormat="1" ht="12">
      <c r="B793" s="194"/>
      <c r="C793" s="195"/>
      <c r="D793" s="196" t="s">
        <v>181</v>
      </c>
      <c r="E793" s="197" t="s">
        <v>1</v>
      </c>
      <c r="F793" s="198" t="s">
        <v>314</v>
      </c>
      <c r="G793" s="195"/>
      <c r="H793" s="197" t="s">
        <v>1</v>
      </c>
      <c r="I793" s="199"/>
      <c r="J793" s="195"/>
      <c r="K793" s="195"/>
      <c r="L793" s="200"/>
      <c r="M793" s="201"/>
      <c r="N793" s="202"/>
      <c r="O793" s="202"/>
      <c r="P793" s="202"/>
      <c r="Q793" s="202"/>
      <c r="R793" s="202"/>
      <c r="S793" s="202"/>
      <c r="T793" s="203"/>
      <c r="AT793" s="204" t="s">
        <v>181</v>
      </c>
      <c r="AU793" s="204" t="s">
        <v>81</v>
      </c>
      <c r="AV793" s="12" t="s">
        <v>81</v>
      </c>
      <c r="AW793" s="12" t="s">
        <v>30</v>
      </c>
      <c r="AX793" s="12" t="s">
        <v>73</v>
      </c>
      <c r="AY793" s="204" t="s">
        <v>174</v>
      </c>
    </row>
    <row r="794" spans="1:65" s="13" customFormat="1" ht="12">
      <c r="B794" s="205"/>
      <c r="C794" s="206"/>
      <c r="D794" s="196" t="s">
        <v>181</v>
      </c>
      <c r="E794" s="207" t="s">
        <v>1</v>
      </c>
      <c r="F794" s="208" t="s">
        <v>812</v>
      </c>
      <c r="G794" s="206"/>
      <c r="H794" s="209">
        <v>18.649999999999999</v>
      </c>
      <c r="I794" s="210"/>
      <c r="J794" s="206"/>
      <c r="K794" s="206"/>
      <c r="L794" s="211"/>
      <c r="M794" s="212"/>
      <c r="N794" s="213"/>
      <c r="O794" s="213"/>
      <c r="P794" s="213"/>
      <c r="Q794" s="213"/>
      <c r="R794" s="213"/>
      <c r="S794" s="213"/>
      <c r="T794" s="214"/>
      <c r="AT794" s="215" t="s">
        <v>181</v>
      </c>
      <c r="AU794" s="215" t="s">
        <v>81</v>
      </c>
      <c r="AV794" s="13" t="s">
        <v>83</v>
      </c>
      <c r="AW794" s="13" t="s">
        <v>30</v>
      </c>
      <c r="AX794" s="13" t="s">
        <v>73</v>
      </c>
      <c r="AY794" s="215" t="s">
        <v>174</v>
      </c>
    </row>
    <row r="795" spans="1:65" s="14" customFormat="1" ht="12">
      <c r="B795" s="216"/>
      <c r="C795" s="217"/>
      <c r="D795" s="196" t="s">
        <v>181</v>
      </c>
      <c r="E795" s="218" t="s">
        <v>1</v>
      </c>
      <c r="F795" s="219" t="s">
        <v>183</v>
      </c>
      <c r="G795" s="217"/>
      <c r="H795" s="220">
        <v>35.950000000000003</v>
      </c>
      <c r="I795" s="221"/>
      <c r="J795" s="217"/>
      <c r="K795" s="217"/>
      <c r="L795" s="222"/>
      <c r="M795" s="223"/>
      <c r="N795" s="224"/>
      <c r="O795" s="224"/>
      <c r="P795" s="224"/>
      <c r="Q795" s="224"/>
      <c r="R795" s="224"/>
      <c r="S795" s="224"/>
      <c r="T795" s="225"/>
      <c r="AT795" s="226" t="s">
        <v>181</v>
      </c>
      <c r="AU795" s="226" t="s">
        <v>81</v>
      </c>
      <c r="AV795" s="14" t="s">
        <v>179</v>
      </c>
      <c r="AW795" s="14" t="s">
        <v>30</v>
      </c>
      <c r="AX795" s="14" t="s">
        <v>81</v>
      </c>
      <c r="AY795" s="226" t="s">
        <v>174</v>
      </c>
    </row>
    <row r="796" spans="1:65" s="2" customFormat="1" ht="24.25" customHeight="1">
      <c r="A796" s="35"/>
      <c r="B796" s="36"/>
      <c r="C796" s="227" t="s">
        <v>817</v>
      </c>
      <c r="D796" s="227" t="s">
        <v>422</v>
      </c>
      <c r="E796" s="228" t="s">
        <v>818</v>
      </c>
      <c r="F796" s="229" t="s">
        <v>819</v>
      </c>
      <c r="G796" s="230" t="s">
        <v>230</v>
      </c>
      <c r="H796" s="231">
        <v>41.343000000000004</v>
      </c>
      <c r="I796" s="232"/>
      <c r="J796" s="233">
        <f>ROUND(I796*H796,2)</f>
        <v>0</v>
      </c>
      <c r="K796" s="234"/>
      <c r="L796" s="235"/>
      <c r="M796" s="236" t="s">
        <v>1</v>
      </c>
      <c r="N796" s="237" t="s">
        <v>38</v>
      </c>
      <c r="O796" s="72"/>
      <c r="P796" s="190">
        <f>O796*H796</f>
        <v>0</v>
      </c>
      <c r="Q796" s="190">
        <v>2.2000000000000001E-4</v>
      </c>
      <c r="R796" s="190">
        <f>Q796*H796</f>
        <v>9.0954600000000014E-3</v>
      </c>
      <c r="S796" s="190">
        <v>0</v>
      </c>
      <c r="T796" s="191">
        <f>S796*H796</f>
        <v>0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92" t="s">
        <v>227</v>
      </c>
      <c r="AT796" s="192" t="s">
        <v>422</v>
      </c>
      <c r="AU796" s="192" t="s">
        <v>81</v>
      </c>
      <c r="AY796" s="18" t="s">
        <v>174</v>
      </c>
      <c r="BE796" s="193">
        <f>IF(N796="základní",J796,0)</f>
        <v>0</v>
      </c>
      <c r="BF796" s="193">
        <f>IF(N796="snížená",J796,0)</f>
        <v>0</v>
      </c>
      <c r="BG796" s="193">
        <f>IF(N796="zákl. přenesená",J796,0)</f>
        <v>0</v>
      </c>
      <c r="BH796" s="193">
        <f>IF(N796="sníž. přenesená",J796,0)</f>
        <v>0</v>
      </c>
      <c r="BI796" s="193">
        <f>IF(N796="nulová",J796,0)</f>
        <v>0</v>
      </c>
      <c r="BJ796" s="18" t="s">
        <v>81</v>
      </c>
      <c r="BK796" s="193">
        <f>ROUND(I796*H796,2)</f>
        <v>0</v>
      </c>
      <c r="BL796" s="18" t="s">
        <v>179</v>
      </c>
      <c r="BM796" s="192" t="s">
        <v>820</v>
      </c>
    </row>
    <row r="797" spans="1:65" s="12" customFormat="1" ht="12">
      <c r="B797" s="194"/>
      <c r="C797" s="195"/>
      <c r="D797" s="196" t="s">
        <v>181</v>
      </c>
      <c r="E797" s="197" t="s">
        <v>1</v>
      </c>
      <c r="F797" s="198" t="s">
        <v>805</v>
      </c>
      <c r="G797" s="195"/>
      <c r="H797" s="197" t="s">
        <v>1</v>
      </c>
      <c r="I797" s="199"/>
      <c r="J797" s="195"/>
      <c r="K797" s="195"/>
      <c r="L797" s="200"/>
      <c r="M797" s="201"/>
      <c r="N797" s="202"/>
      <c r="O797" s="202"/>
      <c r="P797" s="202"/>
      <c r="Q797" s="202"/>
      <c r="R797" s="202"/>
      <c r="S797" s="202"/>
      <c r="T797" s="203"/>
      <c r="AT797" s="204" t="s">
        <v>181</v>
      </c>
      <c r="AU797" s="204" t="s">
        <v>81</v>
      </c>
      <c r="AV797" s="12" t="s">
        <v>81</v>
      </c>
      <c r="AW797" s="12" t="s">
        <v>30</v>
      </c>
      <c r="AX797" s="12" t="s">
        <v>73</v>
      </c>
      <c r="AY797" s="204" t="s">
        <v>174</v>
      </c>
    </row>
    <row r="798" spans="1:65" s="13" customFormat="1" ht="12">
      <c r="B798" s="205"/>
      <c r="C798" s="206"/>
      <c r="D798" s="196" t="s">
        <v>181</v>
      </c>
      <c r="E798" s="207" t="s">
        <v>1</v>
      </c>
      <c r="F798" s="208" t="s">
        <v>821</v>
      </c>
      <c r="G798" s="206"/>
      <c r="H798" s="209">
        <v>41.343000000000004</v>
      </c>
      <c r="I798" s="210"/>
      <c r="J798" s="206"/>
      <c r="K798" s="206"/>
      <c r="L798" s="211"/>
      <c r="M798" s="212"/>
      <c r="N798" s="213"/>
      <c r="O798" s="213"/>
      <c r="P798" s="213"/>
      <c r="Q798" s="213"/>
      <c r="R798" s="213"/>
      <c r="S798" s="213"/>
      <c r="T798" s="214"/>
      <c r="AT798" s="215" t="s">
        <v>181</v>
      </c>
      <c r="AU798" s="215" t="s">
        <v>81</v>
      </c>
      <c r="AV798" s="13" t="s">
        <v>83</v>
      </c>
      <c r="AW798" s="13" t="s">
        <v>30</v>
      </c>
      <c r="AX798" s="13" t="s">
        <v>73</v>
      </c>
      <c r="AY798" s="215" t="s">
        <v>174</v>
      </c>
    </row>
    <row r="799" spans="1:65" s="14" customFormat="1" ht="12">
      <c r="B799" s="216"/>
      <c r="C799" s="217"/>
      <c r="D799" s="196" t="s">
        <v>181</v>
      </c>
      <c r="E799" s="218" t="s">
        <v>1</v>
      </c>
      <c r="F799" s="219" t="s">
        <v>183</v>
      </c>
      <c r="G799" s="217"/>
      <c r="H799" s="220">
        <v>41.343000000000004</v>
      </c>
      <c r="I799" s="221"/>
      <c r="J799" s="217"/>
      <c r="K799" s="217"/>
      <c r="L799" s="222"/>
      <c r="M799" s="223"/>
      <c r="N799" s="224"/>
      <c r="O799" s="224"/>
      <c r="P799" s="224"/>
      <c r="Q799" s="224"/>
      <c r="R799" s="224"/>
      <c r="S799" s="224"/>
      <c r="T799" s="225"/>
      <c r="AT799" s="226" t="s">
        <v>181</v>
      </c>
      <c r="AU799" s="226" t="s">
        <v>81</v>
      </c>
      <c r="AV799" s="14" t="s">
        <v>179</v>
      </c>
      <c r="AW799" s="14" t="s">
        <v>30</v>
      </c>
      <c r="AX799" s="14" t="s">
        <v>81</v>
      </c>
      <c r="AY799" s="226" t="s">
        <v>174</v>
      </c>
    </row>
    <row r="800" spans="1:65" s="2" customFormat="1" ht="24.25" customHeight="1">
      <c r="A800" s="35"/>
      <c r="B800" s="36"/>
      <c r="C800" s="180" t="s">
        <v>822</v>
      </c>
      <c r="D800" s="180" t="s">
        <v>175</v>
      </c>
      <c r="E800" s="181" t="s">
        <v>823</v>
      </c>
      <c r="F800" s="182" t="s">
        <v>824</v>
      </c>
      <c r="G800" s="183" t="s">
        <v>230</v>
      </c>
      <c r="H800" s="184">
        <v>3.7</v>
      </c>
      <c r="I800" s="185"/>
      <c r="J800" s="186">
        <f>ROUND(I800*H800,2)</f>
        <v>0</v>
      </c>
      <c r="K800" s="187"/>
      <c r="L800" s="40"/>
      <c r="M800" s="188" t="s">
        <v>1</v>
      </c>
      <c r="N800" s="189" t="s">
        <v>38</v>
      </c>
      <c r="O800" s="72"/>
      <c r="P800" s="190">
        <f>O800*H800</f>
        <v>0</v>
      </c>
      <c r="Q800" s="190">
        <v>2.0120389999999998E-2</v>
      </c>
      <c r="R800" s="190">
        <f>Q800*H800</f>
        <v>7.4445443E-2</v>
      </c>
      <c r="S800" s="190">
        <v>0</v>
      </c>
      <c r="T800" s="191">
        <f>S800*H800</f>
        <v>0</v>
      </c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R800" s="192" t="s">
        <v>179</v>
      </c>
      <c r="AT800" s="192" t="s">
        <v>175</v>
      </c>
      <c r="AU800" s="192" t="s">
        <v>81</v>
      </c>
      <c r="AY800" s="18" t="s">
        <v>174</v>
      </c>
      <c r="BE800" s="193">
        <f>IF(N800="základní",J800,0)</f>
        <v>0</v>
      </c>
      <c r="BF800" s="193">
        <f>IF(N800="snížená",J800,0)</f>
        <v>0</v>
      </c>
      <c r="BG800" s="193">
        <f>IF(N800="zákl. přenesená",J800,0)</f>
        <v>0</v>
      </c>
      <c r="BH800" s="193">
        <f>IF(N800="sníž. přenesená",J800,0)</f>
        <v>0</v>
      </c>
      <c r="BI800" s="193">
        <f>IF(N800="nulová",J800,0)</f>
        <v>0</v>
      </c>
      <c r="BJ800" s="18" t="s">
        <v>81</v>
      </c>
      <c r="BK800" s="193">
        <f>ROUND(I800*H800,2)</f>
        <v>0</v>
      </c>
      <c r="BL800" s="18" t="s">
        <v>179</v>
      </c>
      <c r="BM800" s="192" t="s">
        <v>825</v>
      </c>
    </row>
    <row r="801" spans="1:65" s="12" customFormat="1" ht="12">
      <c r="B801" s="194"/>
      <c r="C801" s="195"/>
      <c r="D801" s="196" t="s">
        <v>181</v>
      </c>
      <c r="E801" s="197" t="s">
        <v>1</v>
      </c>
      <c r="F801" s="198" t="s">
        <v>826</v>
      </c>
      <c r="G801" s="195"/>
      <c r="H801" s="197" t="s">
        <v>1</v>
      </c>
      <c r="I801" s="199"/>
      <c r="J801" s="195"/>
      <c r="K801" s="195"/>
      <c r="L801" s="200"/>
      <c r="M801" s="201"/>
      <c r="N801" s="202"/>
      <c r="O801" s="202"/>
      <c r="P801" s="202"/>
      <c r="Q801" s="202"/>
      <c r="R801" s="202"/>
      <c r="S801" s="202"/>
      <c r="T801" s="203"/>
      <c r="AT801" s="204" t="s">
        <v>181</v>
      </c>
      <c r="AU801" s="204" t="s">
        <v>81</v>
      </c>
      <c r="AV801" s="12" t="s">
        <v>81</v>
      </c>
      <c r="AW801" s="12" t="s">
        <v>30</v>
      </c>
      <c r="AX801" s="12" t="s">
        <v>73</v>
      </c>
      <c r="AY801" s="204" t="s">
        <v>174</v>
      </c>
    </row>
    <row r="802" spans="1:65" s="13" customFormat="1" ht="12">
      <c r="B802" s="205"/>
      <c r="C802" s="206"/>
      <c r="D802" s="196" t="s">
        <v>181</v>
      </c>
      <c r="E802" s="207" t="s">
        <v>1</v>
      </c>
      <c r="F802" s="208" t="s">
        <v>827</v>
      </c>
      <c r="G802" s="206"/>
      <c r="H802" s="209">
        <v>3.7</v>
      </c>
      <c r="I802" s="210"/>
      <c r="J802" s="206"/>
      <c r="K802" s="206"/>
      <c r="L802" s="211"/>
      <c r="M802" s="212"/>
      <c r="N802" s="213"/>
      <c r="O802" s="213"/>
      <c r="P802" s="213"/>
      <c r="Q802" s="213"/>
      <c r="R802" s="213"/>
      <c r="S802" s="213"/>
      <c r="T802" s="214"/>
      <c r="AT802" s="215" t="s">
        <v>181</v>
      </c>
      <c r="AU802" s="215" t="s">
        <v>81</v>
      </c>
      <c r="AV802" s="13" t="s">
        <v>83</v>
      </c>
      <c r="AW802" s="13" t="s">
        <v>30</v>
      </c>
      <c r="AX802" s="13" t="s">
        <v>73</v>
      </c>
      <c r="AY802" s="215" t="s">
        <v>174</v>
      </c>
    </row>
    <row r="803" spans="1:65" s="14" customFormat="1" ht="12">
      <c r="B803" s="216"/>
      <c r="C803" s="217"/>
      <c r="D803" s="196" t="s">
        <v>181</v>
      </c>
      <c r="E803" s="218" t="s">
        <v>1</v>
      </c>
      <c r="F803" s="219" t="s">
        <v>183</v>
      </c>
      <c r="G803" s="217"/>
      <c r="H803" s="220">
        <v>3.7</v>
      </c>
      <c r="I803" s="221"/>
      <c r="J803" s="217"/>
      <c r="K803" s="217"/>
      <c r="L803" s="222"/>
      <c r="M803" s="223"/>
      <c r="N803" s="224"/>
      <c r="O803" s="224"/>
      <c r="P803" s="224"/>
      <c r="Q803" s="224"/>
      <c r="R803" s="224"/>
      <c r="S803" s="224"/>
      <c r="T803" s="225"/>
      <c r="AT803" s="226" t="s">
        <v>181</v>
      </c>
      <c r="AU803" s="226" t="s">
        <v>81</v>
      </c>
      <c r="AV803" s="14" t="s">
        <v>179</v>
      </c>
      <c r="AW803" s="14" t="s">
        <v>30</v>
      </c>
      <c r="AX803" s="14" t="s">
        <v>81</v>
      </c>
      <c r="AY803" s="226" t="s">
        <v>174</v>
      </c>
    </row>
    <row r="804" spans="1:65" s="2" customFormat="1" ht="24.25" customHeight="1">
      <c r="A804" s="35"/>
      <c r="B804" s="36"/>
      <c r="C804" s="180" t="s">
        <v>828</v>
      </c>
      <c r="D804" s="180" t="s">
        <v>175</v>
      </c>
      <c r="E804" s="181" t="s">
        <v>829</v>
      </c>
      <c r="F804" s="182" t="s">
        <v>830</v>
      </c>
      <c r="G804" s="183" t="s">
        <v>217</v>
      </c>
      <c r="H804" s="184">
        <v>1</v>
      </c>
      <c r="I804" s="185"/>
      <c r="J804" s="186">
        <f>ROUND(I804*H804,2)</f>
        <v>0</v>
      </c>
      <c r="K804" s="187"/>
      <c r="L804" s="40"/>
      <c r="M804" s="188" t="s">
        <v>1</v>
      </c>
      <c r="N804" s="189" t="s">
        <v>38</v>
      </c>
      <c r="O804" s="72"/>
      <c r="P804" s="190">
        <f>O804*H804</f>
        <v>0</v>
      </c>
      <c r="Q804" s="190">
        <v>3.05764E-2</v>
      </c>
      <c r="R804" s="190">
        <f>Q804*H804</f>
        <v>3.05764E-2</v>
      </c>
      <c r="S804" s="190">
        <v>0</v>
      </c>
      <c r="T804" s="191">
        <f>S804*H804</f>
        <v>0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192" t="s">
        <v>179</v>
      </c>
      <c r="AT804" s="192" t="s">
        <v>175</v>
      </c>
      <c r="AU804" s="192" t="s">
        <v>81</v>
      </c>
      <c r="AY804" s="18" t="s">
        <v>174</v>
      </c>
      <c r="BE804" s="193">
        <f>IF(N804="základní",J804,0)</f>
        <v>0</v>
      </c>
      <c r="BF804" s="193">
        <f>IF(N804="snížená",J804,0)</f>
        <v>0</v>
      </c>
      <c r="BG804" s="193">
        <f>IF(N804="zákl. přenesená",J804,0)</f>
        <v>0</v>
      </c>
      <c r="BH804" s="193">
        <f>IF(N804="sníž. přenesená",J804,0)</f>
        <v>0</v>
      </c>
      <c r="BI804" s="193">
        <f>IF(N804="nulová",J804,0)</f>
        <v>0</v>
      </c>
      <c r="BJ804" s="18" t="s">
        <v>81</v>
      </c>
      <c r="BK804" s="193">
        <f>ROUND(I804*H804,2)</f>
        <v>0</v>
      </c>
      <c r="BL804" s="18" t="s">
        <v>179</v>
      </c>
      <c r="BM804" s="192" t="s">
        <v>831</v>
      </c>
    </row>
    <row r="805" spans="1:65" s="12" customFormat="1" ht="12">
      <c r="B805" s="194"/>
      <c r="C805" s="195"/>
      <c r="D805" s="196" t="s">
        <v>181</v>
      </c>
      <c r="E805" s="197" t="s">
        <v>1</v>
      </c>
      <c r="F805" s="198" t="s">
        <v>826</v>
      </c>
      <c r="G805" s="195"/>
      <c r="H805" s="197" t="s">
        <v>1</v>
      </c>
      <c r="I805" s="199"/>
      <c r="J805" s="195"/>
      <c r="K805" s="195"/>
      <c r="L805" s="200"/>
      <c r="M805" s="201"/>
      <c r="N805" s="202"/>
      <c r="O805" s="202"/>
      <c r="P805" s="202"/>
      <c r="Q805" s="202"/>
      <c r="R805" s="202"/>
      <c r="S805" s="202"/>
      <c r="T805" s="203"/>
      <c r="AT805" s="204" t="s">
        <v>181</v>
      </c>
      <c r="AU805" s="204" t="s">
        <v>81</v>
      </c>
      <c r="AV805" s="12" t="s">
        <v>81</v>
      </c>
      <c r="AW805" s="12" t="s">
        <v>30</v>
      </c>
      <c r="AX805" s="12" t="s">
        <v>73</v>
      </c>
      <c r="AY805" s="204" t="s">
        <v>174</v>
      </c>
    </row>
    <row r="806" spans="1:65" s="13" customFormat="1" ht="12">
      <c r="B806" s="205"/>
      <c r="C806" s="206"/>
      <c r="D806" s="196" t="s">
        <v>181</v>
      </c>
      <c r="E806" s="207" t="s">
        <v>1</v>
      </c>
      <c r="F806" s="208" t="s">
        <v>81</v>
      </c>
      <c r="G806" s="206"/>
      <c r="H806" s="209">
        <v>1</v>
      </c>
      <c r="I806" s="210"/>
      <c r="J806" s="206"/>
      <c r="K806" s="206"/>
      <c r="L806" s="211"/>
      <c r="M806" s="212"/>
      <c r="N806" s="213"/>
      <c r="O806" s="213"/>
      <c r="P806" s="213"/>
      <c r="Q806" s="213"/>
      <c r="R806" s="213"/>
      <c r="S806" s="213"/>
      <c r="T806" s="214"/>
      <c r="AT806" s="215" t="s">
        <v>181</v>
      </c>
      <c r="AU806" s="215" t="s">
        <v>81</v>
      </c>
      <c r="AV806" s="13" t="s">
        <v>83</v>
      </c>
      <c r="AW806" s="13" t="s">
        <v>30</v>
      </c>
      <c r="AX806" s="13" t="s">
        <v>73</v>
      </c>
      <c r="AY806" s="215" t="s">
        <v>174</v>
      </c>
    </row>
    <row r="807" spans="1:65" s="14" customFormat="1" ht="12">
      <c r="B807" s="216"/>
      <c r="C807" s="217"/>
      <c r="D807" s="196" t="s">
        <v>181</v>
      </c>
      <c r="E807" s="218" t="s">
        <v>1</v>
      </c>
      <c r="F807" s="219" t="s">
        <v>183</v>
      </c>
      <c r="G807" s="217"/>
      <c r="H807" s="220">
        <v>1</v>
      </c>
      <c r="I807" s="221"/>
      <c r="J807" s="217"/>
      <c r="K807" s="217"/>
      <c r="L807" s="222"/>
      <c r="M807" s="223"/>
      <c r="N807" s="224"/>
      <c r="O807" s="224"/>
      <c r="P807" s="224"/>
      <c r="Q807" s="224"/>
      <c r="R807" s="224"/>
      <c r="S807" s="224"/>
      <c r="T807" s="225"/>
      <c r="AT807" s="226" t="s">
        <v>181</v>
      </c>
      <c r="AU807" s="226" t="s">
        <v>81</v>
      </c>
      <c r="AV807" s="14" t="s">
        <v>179</v>
      </c>
      <c r="AW807" s="14" t="s">
        <v>30</v>
      </c>
      <c r="AX807" s="14" t="s">
        <v>81</v>
      </c>
      <c r="AY807" s="226" t="s">
        <v>174</v>
      </c>
    </row>
    <row r="808" spans="1:65" s="2" customFormat="1" ht="21.75" customHeight="1">
      <c r="A808" s="35"/>
      <c r="B808" s="36"/>
      <c r="C808" s="180" t="s">
        <v>832</v>
      </c>
      <c r="D808" s="180" t="s">
        <v>175</v>
      </c>
      <c r="E808" s="181" t="s">
        <v>833</v>
      </c>
      <c r="F808" s="182" t="s">
        <v>834</v>
      </c>
      <c r="G808" s="183" t="s">
        <v>230</v>
      </c>
      <c r="H808" s="184">
        <v>10.32</v>
      </c>
      <c r="I808" s="185"/>
      <c r="J808" s="186">
        <f>ROUND(I808*H808,2)</f>
        <v>0</v>
      </c>
      <c r="K808" s="187"/>
      <c r="L808" s="40"/>
      <c r="M808" s="188" t="s">
        <v>1</v>
      </c>
      <c r="N808" s="189" t="s">
        <v>38</v>
      </c>
      <c r="O808" s="72"/>
      <c r="P808" s="190">
        <f>O808*H808</f>
        <v>0</v>
      </c>
      <c r="Q808" s="190">
        <v>0.28824</v>
      </c>
      <c r="R808" s="190">
        <f>Q808*H808</f>
        <v>2.9746367999999999</v>
      </c>
      <c r="S808" s="190">
        <v>0</v>
      </c>
      <c r="T808" s="191">
        <f>S808*H808</f>
        <v>0</v>
      </c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R808" s="192" t="s">
        <v>179</v>
      </c>
      <c r="AT808" s="192" t="s">
        <v>175</v>
      </c>
      <c r="AU808" s="192" t="s">
        <v>81</v>
      </c>
      <c r="AY808" s="18" t="s">
        <v>174</v>
      </c>
      <c r="BE808" s="193">
        <f>IF(N808="základní",J808,0)</f>
        <v>0</v>
      </c>
      <c r="BF808" s="193">
        <f>IF(N808="snížená",J808,0)</f>
        <v>0</v>
      </c>
      <c r="BG808" s="193">
        <f>IF(N808="zákl. přenesená",J808,0)</f>
        <v>0</v>
      </c>
      <c r="BH808" s="193">
        <f>IF(N808="sníž. přenesená",J808,0)</f>
        <v>0</v>
      </c>
      <c r="BI808" s="193">
        <f>IF(N808="nulová",J808,0)</f>
        <v>0</v>
      </c>
      <c r="BJ808" s="18" t="s">
        <v>81</v>
      </c>
      <c r="BK808" s="193">
        <f>ROUND(I808*H808,2)</f>
        <v>0</v>
      </c>
      <c r="BL808" s="18" t="s">
        <v>179</v>
      </c>
      <c r="BM808" s="192" t="s">
        <v>835</v>
      </c>
    </row>
    <row r="809" spans="1:65" s="12" customFormat="1" ht="12">
      <c r="B809" s="194"/>
      <c r="C809" s="195"/>
      <c r="D809" s="196" t="s">
        <v>181</v>
      </c>
      <c r="E809" s="197" t="s">
        <v>1</v>
      </c>
      <c r="F809" s="198" t="s">
        <v>836</v>
      </c>
      <c r="G809" s="195"/>
      <c r="H809" s="197" t="s">
        <v>1</v>
      </c>
      <c r="I809" s="199"/>
      <c r="J809" s="195"/>
      <c r="K809" s="195"/>
      <c r="L809" s="200"/>
      <c r="M809" s="201"/>
      <c r="N809" s="202"/>
      <c r="O809" s="202"/>
      <c r="P809" s="202"/>
      <c r="Q809" s="202"/>
      <c r="R809" s="202"/>
      <c r="S809" s="202"/>
      <c r="T809" s="203"/>
      <c r="AT809" s="204" t="s">
        <v>181</v>
      </c>
      <c r="AU809" s="204" t="s">
        <v>81</v>
      </c>
      <c r="AV809" s="12" t="s">
        <v>81</v>
      </c>
      <c r="AW809" s="12" t="s">
        <v>30</v>
      </c>
      <c r="AX809" s="12" t="s">
        <v>73</v>
      </c>
      <c r="AY809" s="204" t="s">
        <v>174</v>
      </c>
    </row>
    <row r="810" spans="1:65" s="13" customFormat="1" ht="12">
      <c r="B810" s="205"/>
      <c r="C810" s="206"/>
      <c r="D810" s="196" t="s">
        <v>181</v>
      </c>
      <c r="E810" s="207" t="s">
        <v>1</v>
      </c>
      <c r="F810" s="208" t="s">
        <v>837</v>
      </c>
      <c r="G810" s="206"/>
      <c r="H810" s="209">
        <v>10.32</v>
      </c>
      <c r="I810" s="210"/>
      <c r="J810" s="206"/>
      <c r="K810" s="206"/>
      <c r="L810" s="211"/>
      <c r="M810" s="212"/>
      <c r="N810" s="213"/>
      <c r="O810" s="213"/>
      <c r="P810" s="213"/>
      <c r="Q810" s="213"/>
      <c r="R810" s="213"/>
      <c r="S810" s="213"/>
      <c r="T810" s="214"/>
      <c r="AT810" s="215" t="s">
        <v>181</v>
      </c>
      <c r="AU810" s="215" t="s">
        <v>81</v>
      </c>
      <c r="AV810" s="13" t="s">
        <v>83</v>
      </c>
      <c r="AW810" s="13" t="s">
        <v>30</v>
      </c>
      <c r="AX810" s="13" t="s">
        <v>73</v>
      </c>
      <c r="AY810" s="215" t="s">
        <v>174</v>
      </c>
    </row>
    <row r="811" spans="1:65" s="14" customFormat="1" ht="12">
      <c r="B811" s="216"/>
      <c r="C811" s="217"/>
      <c r="D811" s="196" t="s">
        <v>181</v>
      </c>
      <c r="E811" s="218" t="s">
        <v>1</v>
      </c>
      <c r="F811" s="219" t="s">
        <v>183</v>
      </c>
      <c r="G811" s="217"/>
      <c r="H811" s="220">
        <v>10.32</v>
      </c>
      <c r="I811" s="221"/>
      <c r="J811" s="217"/>
      <c r="K811" s="217"/>
      <c r="L811" s="222"/>
      <c r="M811" s="223"/>
      <c r="N811" s="224"/>
      <c r="O811" s="224"/>
      <c r="P811" s="224"/>
      <c r="Q811" s="224"/>
      <c r="R811" s="224"/>
      <c r="S811" s="224"/>
      <c r="T811" s="225"/>
      <c r="AT811" s="226" t="s">
        <v>181</v>
      </c>
      <c r="AU811" s="226" t="s">
        <v>81</v>
      </c>
      <c r="AV811" s="14" t="s">
        <v>179</v>
      </c>
      <c r="AW811" s="14" t="s">
        <v>30</v>
      </c>
      <c r="AX811" s="14" t="s">
        <v>81</v>
      </c>
      <c r="AY811" s="226" t="s">
        <v>174</v>
      </c>
    </row>
    <row r="812" spans="1:65" s="2" customFormat="1" ht="24.25" customHeight="1">
      <c r="A812" s="35"/>
      <c r="B812" s="36"/>
      <c r="C812" s="180" t="s">
        <v>838</v>
      </c>
      <c r="D812" s="180" t="s">
        <v>175</v>
      </c>
      <c r="E812" s="181" t="s">
        <v>839</v>
      </c>
      <c r="F812" s="182" t="s">
        <v>840</v>
      </c>
      <c r="G812" s="183" t="s">
        <v>705</v>
      </c>
      <c r="H812" s="249"/>
      <c r="I812" s="185"/>
      <c r="J812" s="186">
        <f>ROUND(I812*H812,2)</f>
        <v>0</v>
      </c>
      <c r="K812" s="187"/>
      <c r="L812" s="40"/>
      <c r="M812" s="188" t="s">
        <v>1</v>
      </c>
      <c r="N812" s="189" t="s">
        <v>38</v>
      </c>
      <c r="O812" s="72"/>
      <c r="P812" s="190">
        <f>O812*H812</f>
        <v>0</v>
      </c>
      <c r="Q812" s="190">
        <v>0</v>
      </c>
      <c r="R812" s="190">
        <f>Q812*H812</f>
        <v>0</v>
      </c>
      <c r="S812" s="190">
        <v>0</v>
      </c>
      <c r="T812" s="191">
        <f>S812*H812</f>
        <v>0</v>
      </c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R812" s="192" t="s">
        <v>179</v>
      </c>
      <c r="AT812" s="192" t="s">
        <v>175</v>
      </c>
      <c r="AU812" s="192" t="s">
        <v>81</v>
      </c>
      <c r="AY812" s="18" t="s">
        <v>174</v>
      </c>
      <c r="BE812" s="193">
        <f>IF(N812="základní",J812,0)</f>
        <v>0</v>
      </c>
      <c r="BF812" s="193">
        <f>IF(N812="snížená",J812,0)</f>
        <v>0</v>
      </c>
      <c r="BG812" s="193">
        <f>IF(N812="zákl. přenesená",J812,0)</f>
        <v>0</v>
      </c>
      <c r="BH812" s="193">
        <f>IF(N812="sníž. přenesená",J812,0)</f>
        <v>0</v>
      </c>
      <c r="BI812" s="193">
        <f>IF(N812="nulová",J812,0)</f>
        <v>0</v>
      </c>
      <c r="BJ812" s="18" t="s">
        <v>81</v>
      </c>
      <c r="BK812" s="193">
        <f>ROUND(I812*H812,2)</f>
        <v>0</v>
      </c>
      <c r="BL812" s="18" t="s">
        <v>179</v>
      </c>
      <c r="BM812" s="192" t="s">
        <v>841</v>
      </c>
    </row>
    <row r="813" spans="1:65" s="11" customFormat="1" ht="26" customHeight="1">
      <c r="B813" s="166"/>
      <c r="C813" s="167"/>
      <c r="D813" s="168" t="s">
        <v>72</v>
      </c>
      <c r="E813" s="169" t="s">
        <v>842</v>
      </c>
      <c r="F813" s="169" t="s">
        <v>843</v>
      </c>
      <c r="G813" s="167"/>
      <c r="H813" s="167"/>
      <c r="I813" s="170"/>
      <c r="J813" s="171">
        <f>BK813</f>
        <v>0</v>
      </c>
      <c r="K813" s="167"/>
      <c r="L813" s="172"/>
      <c r="M813" s="173"/>
      <c r="N813" s="174"/>
      <c r="O813" s="174"/>
      <c r="P813" s="175">
        <f>SUM(P814:P843)</f>
        <v>0</v>
      </c>
      <c r="Q813" s="174"/>
      <c r="R813" s="175">
        <f>SUM(R814:R843)</f>
        <v>0.28809352309999992</v>
      </c>
      <c r="S813" s="174"/>
      <c r="T813" s="176">
        <f>SUM(T814:T843)</f>
        <v>0</v>
      </c>
      <c r="AR813" s="177" t="s">
        <v>81</v>
      </c>
      <c r="AT813" s="178" t="s">
        <v>72</v>
      </c>
      <c r="AU813" s="178" t="s">
        <v>73</v>
      </c>
      <c r="AY813" s="177" t="s">
        <v>174</v>
      </c>
      <c r="BK813" s="179">
        <f>SUM(BK814:BK843)</f>
        <v>0</v>
      </c>
    </row>
    <row r="814" spans="1:65" s="2" customFormat="1" ht="24.25" customHeight="1">
      <c r="A814" s="35"/>
      <c r="B814" s="36"/>
      <c r="C814" s="180" t="s">
        <v>844</v>
      </c>
      <c r="D814" s="180" t="s">
        <v>175</v>
      </c>
      <c r="E814" s="181" t="s">
        <v>845</v>
      </c>
      <c r="F814" s="182" t="s">
        <v>846</v>
      </c>
      <c r="G814" s="183" t="s">
        <v>444</v>
      </c>
      <c r="H814" s="184">
        <v>6.8550000000000004</v>
      </c>
      <c r="I814" s="185"/>
      <c r="J814" s="186">
        <f>ROUND(I814*H814,2)</f>
        <v>0</v>
      </c>
      <c r="K814" s="187"/>
      <c r="L814" s="40"/>
      <c r="M814" s="188" t="s">
        <v>1</v>
      </c>
      <c r="N814" s="189" t="s">
        <v>38</v>
      </c>
      <c r="O814" s="72"/>
      <c r="P814" s="190">
        <f>O814*H814</f>
        <v>0</v>
      </c>
      <c r="Q814" s="190">
        <v>4.3777160000000002E-3</v>
      </c>
      <c r="R814" s="190">
        <f>Q814*H814</f>
        <v>3.0009243180000002E-2</v>
      </c>
      <c r="S814" s="190">
        <v>0</v>
      </c>
      <c r="T814" s="191">
        <f>S814*H814</f>
        <v>0</v>
      </c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R814" s="192" t="s">
        <v>179</v>
      </c>
      <c r="AT814" s="192" t="s">
        <v>175</v>
      </c>
      <c r="AU814" s="192" t="s">
        <v>81</v>
      </c>
      <c r="AY814" s="18" t="s">
        <v>174</v>
      </c>
      <c r="BE814" s="193">
        <f>IF(N814="základní",J814,0)</f>
        <v>0</v>
      </c>
      <c r="BF814" s="193">
        <f>IF(N814="snížená",J814,0)</f>
        <v>0</v>
      </c>
      <c r="BG814" s="193">
        <f>IF(N814="zákl. přenesená",J814,0)</f>
        <v>0</v>
      </c>
      <c r="BH814" s="193">
        <f>IF(N814="sníž. přenesená",J814,0)</f>
        <v>0</v>
      </c>
      <c r="BI814" s="193">
        <f>IF(N814="nulová",J814,0)</f>
        <v>0</v>
      </c>
      <c r="BJ814" s="18" t="s">
        <v>81</v>
      </c>
      <c r="BK814" s="193">
        <f>ROUND(I814*H814,2)</f>
        <v>0</v>
      </c>
      <c r="BL814" s="18" t="s">
        <v>179</v>
      </c>
      <c r="BM814" s="192" t="s">
        <v>847</v>
      </c>
    </row>
    <row r="815" spans="1:65" s="12" customFormat="1" ht="12">
      <c r="B815" s="194"/>
      <c r="C815" s="195"/>
      <c r="D815" s="196" t="s">
        <v>181</v>
      </c>
      <c r="E815" s="197" t="s">
        <v>1</v>
      </c>
      <c r="F815" s="198" t="s">
        <v>845</v>
      </c>
      <c r="G815" s="195"/>
      <c r="H815" s="197" t="s">
        <v>1</v>
      </c>
      <c r="I815" s="199"/>
      <c r="J815" s="195"/>
      <c r="K815" s="195"/>
      <c r="L815" s="200"/>
      <c r="M815" s="201"/>
      <c r="N815" s="202"/>
      <c r="O815" s="202"/>
      <c r="P815" s="202"/>
      <c r="Q815" s="202"/>
      <c r="R815" s="202"/>
      <c r="S815" s="202"/>
      <c r="T815" s="203"/>
      <c r="AT815" s="204" t="s">
        <v>181</v>
      </c>
      <c r="AU815" s="204" t="s">
        <v>81</v>
      </c>
      <c r="AV815" s="12" t="s">
        <v>81</v>
      </c>
      <c r="AW815" s="12" t="s">
        <v>30</v>
      </c>
      <c r="AX815" s="12" t="s">
        <v>73</v>
      </c>
      <c r="AY815" s="204" t="s">
        <v>174</v>
      </c>
    </row>
    <row r="816" spans="1:65" s="13" customFormat="1" ht="12">
      <c r="B816" s="205"/>
      <c r="C816" s="206"/>
      <c r="D816" s="196" t="s">
        <v>181</v>
      </c>
      <c r="E816" s="207" t="s">
        <v>1</v>
      </c>
      <c r="F816" s="208" t="s">
        <v>848</v>
      </c>
      <c r="G816" s="206"/>
      <c r="H816" s="209">
        <v>2.76</v>
      </c>
      <c r="I816" s="210"/>
      <c r="J816" s="206"/>
      <c r="K816" s="206"/>
      <c r="L816" s="211"/>
      <c r="M816" s="212"/>
      <c r="N816" s="213"/>
      <c r="O816" s="213"/>
      <c r="P816" s="213"/>
      <c r="Q816" s="213"/>
      <c r="R816" s="213"/>
      <c r="S816" s="213"/>
      <c r="T816" s="214"/>
      <c r="AT816" s="215" t="s">
        <v>181</v>
      </c>
      <c r="AU816" s="215" t="s">
        <v>81</v>
      </c>
      <c r="AV816" s="13" t="s">
        <v>83</v>
      </c>
      <c r="AW816" s="13" t="s">
        <v>30</v>
      </c>
      <c r="AX816" s="13" t="s">
        <v>73</v>
      </c>
      <c r="AY816" s="215" t="s">
        <v>174</v>
      </c>
    </row>
    <row r="817" spans="1:65" s="13" customFormat="1" ht="12">
      <c r="B817" s="205"/>
      <c r="C817" s="206"/>
      <c r="D817" s="196" t="s">
        <v>181</v>
      </c>
      <c r="E817" s="207" t="s">
        <v>1</v>
      </c>
      <c r="F817" s="208" t="s">
        <v>849</v>
      </c>
      <c r="G817" s="206"/>
      <c r="H817" s="209">
        <v>2.74</v>
      </c>
      <c r="I817" s="210"/>
      <c r="J817" s="206"/>
      <c r="K817" s="206"/>
      <c r="L817" s="211"/>
      <c r="M817" s="212"/>
      <c r="N817" s="213"/>
      <c r="O817" s="213"/>
      <c r="P817" s="213"/>
      <c r="Q817" s="213"/>
      <c r="R817" s="213"/>
      <c r="S817" s="213"/>
      <c r="T817" s="214"/>
      <c r="AT817" s="215" t="s">
        <v>181</v>
      </c>
      <c r="AU817" s="215" t="s">
        <v>81</v>
      </c>
      <c r="AV817" s="13" t="s">
        <v>83</v>
      </c>
      <c r="AW817" s="13" t="s">
        <v>30</v>
      </c>
      <c r="AX817" s="13" t="s">
        <v>73</v>
      </c>
      <c r="AY817" s="215" t="s">
        <v>174</v>
      </c>
    </row>
    <row r="818" spans="1:65" s="13" customFormat="1" ht="12">
      <c r="B818" s="205"/>
      <c r="C818" s="206"/>
      <c r="D818" s="196" t="s">
        <v>181</v>
      </c>
      <c r="E818" s="207" t="s">
        <v>1</v>
      </c>
      <c r="F818" s="208" t="s">
        <v>850</v>
      </c>
      <c r="G818" s="206"/>
      <c r="H818" s="209">
        <v>1.355</v>
      </c>
      <c r="I818" s="210"/>
      <c r="J818" s="206"/>
      <c r="K818" s="206"/>
      <c r="L818" s="211"/>
      <c r="M818" s="212"/>
      <c r="N818" s="213"/>
      <c r="O818" s="213"/>
      <c r="P818" s="213"/>
      <c r="Q818" s="213"/>
      <c r="R818" s="213"/>
      <c r="S818" s="213"/>
      <c r="T818" s="214"/>
      <c r="AT818" s="215" t="s">
        <v>181</v>
      </c>
      <c r="AU818" s="215" t="s">
        <v>81</v>
      </c>
      <c r="AV818" s="13" t="s">
        <v>83</v>
      </c>
      <c r="AW818" s="13" t="s">
        <v>30</v>
      </c>
      <c r="AX818" s="13" t="s">
        <v>73</v>
      </c>
      <c r="AY818" s="215" t="s">
        <v>174</v>
      </c>
    </row>
    <row r="819" spans="1:65" s="14" customFormat="1" ht="12">
      <c r="B819" s="216"/>
      <c r="C819" s="217"/>
      <c r="D819" s="196" t="s">
        <v>181</v>
      </c>
      <c r="E819" s="218" t="s">
        <v>1</v>
      </c>
      <c r="F819" s="219" t="s">
        <v>183</v>
      </c>
      <c r="G819" s="217"/>
      <c r="H819" s="220">
        <v>6.8550000000000004</v>
      </c>
      <c r="I819" s="221"/>
      <c r="J819" s="217"/>
      <c r="K819" s="217"/>
      <c r="L819" s="222"/>
      <c r="M819" s="223"/>
      <c r="N819" s="224"/>
      <c r="O819" s="224"/>
      <c r="P819" s="224"/>
      <c r="Q819" s="224"/>
      <c r="R819" s="224"/>
      <c r="S819" s="224"/>
      <c r="T819" s="225"/>
      <c r="AT819" s="226" t="s">
        <v>181</v>
      </c>
      <c r="AU819" s="226" t="s">
        <v>81</v>
      </c>
      <c r="AV819" s="14" t="s">
        <v>179</v>
      </c>
      <c r="AW819" s="14" t="s">
        <v>30</v>
      </c>
      <c r="AX819" s="14" t="s">
        <v>81</v>
      </c>
      <c r="AY819" s="226" t="s">
        <v>174</v>
      </c>
    </row>
    <row r="820" spans="1:65" s="2" customFormat="1" ht="24.25" customHeight="1">
      <c r="A820" s="35"/>
      <c r="B820" s="36"/>
      <c r="C820" s="180" t="s">
        <v>851</v>
      </c>
      <c r="D820" s="180" t="s">
        <v>175</v>
      </c>
      <c r="E820" s="181" t="s">
        <v>852</v>
      </c>
      <c r="F820" s="182" t="s">
        <v>853</v>
      </c>
      <c r="G820" s="183" t="s">
        <v>444</v>
      </c>
      <c r="H820" s="184">
        <v>30.774999999999999</v>
      </c>
      <c r="I820" s="185"/>
      <c r="J820" s="186">
        <f>ROUND(I820*H820,2)</f>
        <v>0</v>
      </c>
      <c r="K820" s="187"/>
      <c r="L820" s="40"/>
      <c r="M820" s="188" t="s">
        <v>1</v>
      </c>
      <c r="N820" s="189" t="s">
        <v>38</v>
      </c>
      <c r="O820" s="72"/>
      <c r="P820" s="190">
        <f>O820*H820</f>
        <v>0</v>
      </c>
      <c r="Q820" s="190">
        <v>3.5152159999999998E-3</v>
      </c>
      <c r="R820" s="190">
        <f>Q820*H820</f>
        <v>0.10818077239999999</v>
      </c>
      <c r="S820" s="190">
        <v>0</v>
      </c>
      <c r="T820" s="191">
        <f>S820*H820</f>
        <v>0</v>
      </c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R820" s="192" t="s">
        <v>179</v>
      </c>
      <c r="AT820" s="192" t="s">
        <v>175</v>
      </c>
      <c r="AU820" s="192" t="s">
        <v>81</v>
      </c>
      <c r="AY820" s="18" t="s">
        <v>174</v>
      </c>
      <c r="BE820" s="193">
        <f>IF(N820="základní",J820,0)</f>
        <v>0</v>
      </c>
      <c r="BF820" s="193">
        <f>IF(N820="snížená",J820,0)</f>
        <v>0</v>
      </c>
      <c r="BG820" s="193">
        <f>IF(N820="zákl. přenesená",J820,0)</f>
        <v>0</v>
      </c>
      <c r="BH820" s="193">
        <f>IF(N820="sníž. přenesená",J820,0)</f>
        <v>0</v>
      </c>
      <c r="BI820" s="193">
        <f>IF(N820="nulová",J820,0)</f>
        <v>0</v>
      </c>
      <c r="BJ820" s="18" t="s">
        <v>81</v>
      </c>
      <c r="BK820" s="193">
        <f>ROUND(I820*H820,2)</f>
        <v>0</v>
      </c>
      <c r="BL820" s="18" t="s">
        <v>179</v>
      </c>
      <c r="BM820" s="192" t="s">
        <v>854</v>
      </c>
    </row>
    <row r="821" spans="1:65" s="12" customFormat="1" ht="12">
      <c r="B821" s="194"/>
      <c r="C821" s="195"/>
      <c r="D821" s="196" t="s">
        <v>181</v>
      </c>
      <c r="E821" s="197" t="s">
        <v>1</v>
      </c>
      <c r="F821" s="198" t="s">
        <v>855</v>
      </c>
      <c r="G821" s="195"/>
      <c r="H821" s="197" t="s">
        <v>1</v>
      </c>
      <c r="I821" s="199"/>
      <c r="J821" s="195"/>
      <c r="K821" s="195"/>
      <c r="L821" s="200"/>
      <c r="M821" s="201"/>
      <c r="N821" s="202"/>
      <c r="O821" s="202"/>
      <c r="P821" s="202"/>
      <c r="Q821" s="202"/>
      <c r="R821" s="202"/>
      <c r="S821" s="202"/>
      <c r="T821" s="203"/>
      <c r="AT821" s="204" t="s">
        <v>181</v>
      </c>
      <c r="AU821" s="204" t="s">
        <v>81</v>
      </c>
      <c r="AV821" s="12" t="s">
        <v>81</v>
      </c>
      <c r="AW821" s="12" t="s">
        <v>30</v>
      </c>
      <c r="AX821" s="12" t="s">
        <v>73</v>
      </c>
      <c r="AY821" s="204" t="s">
        <v>174</v>
      </c>
    </row>
    <row r="822" spans="1:65" s="13" customFormat="1" ht="12">
      <c r="B822" s="205"/>
      <c r="C822" s="206"/>
      <c r="D822" s="196" t="s">
        <v>181</v>
      </c>
      <c r="E822" s="207" t="s">
        <v>1</v>
      </c>
      <c r="F822" s="208" t="s">
        <v>856</v>
      </c>
      <c r="G822" s="206"/>
      <c r="H822" s="209">
        <v>2.8</v>
      </c>
      <c r="I822" s="210"/>
      <c r="J822" s="206"/>
      <c r="K822" s="206"/>
      <c r="L822" s="211"/>
      <c r="M822" s="212"/>
      <c r="N822" s="213"/>
      <c r="O822" s="213"/>
      <c r="P822" s="213"/>
      <c r="Q822" s="213"/>
      <c r="R822" s="213"/>
      <c r="S822" s="213"/>
      <c r="T822" s="214"/>
      <c r="AT822" s="215" t="s">
        <v>181</v>
      </c>
      <c r="AU822" s="215" t="s">
        <v>81</v>
      </c>
      <c r="AV822" s="13" t="s">
        <v>83</v>
      </c>
      <c r="AW822" s="13" t="s">
        <v>30</v>
      </c>
      <c r="AX822" s="13" t="s">
        <v>73</v>
      </c>
      <c r="AY822" s="215" t="s">
        <v>174</v>
      </c>
    </row>
    <row r="823" spans="1:65" s="13" customFormat="1" ht="12">
      <c r="B823" s="205"/>
      <c r="C823" s="206"/>
      <c r="D823" s="196" t="s">
        <v>181</v>
      </c>
      <c r="E823" s="207" t="s">
        <v>1</v>
      </c>
      <c r="F823" s="208" t="s">
        <v>857</v>
      </c>
      <c r="G823" s="206"/>
      <c r="H823" s="209">
        <v>4.6399999999999997</v>
      </c>
      <c r="I823" s="210"/>
      <c r="J823" s="206"/>
      <c r="K823" s="206"/>
      <c r="L823" s="211"/>
      <c r="M823" s="212"/>
      <c r="N823" s="213"/>
      <c r="O823" s="213"/>
      <c r="P823" s="213"/>
      <c r="Q823" s="213"/>
      <c r="R823" s="213"/>
      <c r="S823" s="213"/>
      <c r="T823" s="214"/>
      <c r="AT823" s="215" t="s">
        <v>181</v>
      </c>
      <c r="AU823" s="215" t="s">
        <v>81</v>
      </c>
      <c r="AV823" s="13" t="s">
        <v>83</v>
      </c>
      <c r="AW823" s="13" t="s">
        <v>30</v>
      </c>
      <c r="AX823" s="13" t="s">
        <v>73</v>
      </c>
      <c r="AY823" s="215" t="s">
        <v>174</v>
      </c>
    </row>
    <row r="824" spans="1:65" s="13" customFormat="1" ht="12">
      <c r="B824" s="205"/>
      <c r="C824" s="206"/>
      <c r="D824" s="196" t="s">
        <v>181</v>
      </c>
      <c r="E824" s="207" t="s">
        <v>1</v>
      </c>
      <c r="F824" s="208" t="s">
        <v>858</v>
      </c>
      <c r="G824" s="206"/>
      <c r="H824" s="209">
        <v>2.08</v>
      </c>
      <c r="I824" s="210"/>
      <c r="J824" s="206"/>
      <c r="K824" s="206"/>
      <c r="L824" s="211"/>
      <c r="M824" s="212"/>
      <c r="N824" s="213"/>
      <c r="O824" s="213"/>
      <c r="P824" s="213"/>
      <c r="Q824" s="213"/>
      <c r="R824" s="213"/>
      <c r="S824" s="213"/>
      <c r="T824" s="214"/>
      <c r="AT824" s="215" t="s">
        <v>181</v>
      </c>
      <c r="AU824" s="215" t="s">
        <v>81</v>
      </c>
      <c r="AV824" s="13" t="s">
        <v>83</v>
      </c>
      <c r="AW824" s="13" t="s">
        <v>30</v>
      </c>
      <c r="AX824" s="13" t="s">
        <v>73</v>
      </c>
      <c r="AY824" s="215" t="s">
        <v>174</v>
      </c>
    </row>
    <row r="825" spans="1:65" s="13" customFormat="1" ht="12">
      <c r="B825" s="205"/>
      <c r="C825" s="206"/>
      <c r="D825" s="196" t="s">
        <v>181</v>
      </c>
      <c r="E825" s="207" t="s">
        <v>1</v>
      </c>
      <c r="F825" s="208" t="s">
        <v>859</v>
      </c>
      <c r="G825" s="206"/>
      <c r="H825" s="209">
        <v>1.8</v>
      </c>
      <c r="I825" s="210"/>
      <c r="J825" s="206"/>
      <c r="K825" s="206"/>
      <c r="L825" s="211"/>
      <c r="M825" s="212"/>
      <c r="N825" s="213"/>
      <c r="O825" s="213"/>
      <c r="P825" s="213"/>
      <c r="Q825" s="213"/>
      <c r="R825" s="213"/>
      <c r="S825" s="213"/>
      <c r="T825" s="214"/>
      <c r="AT825" s="215" t="s">
        <v>181</v>
      </c>
      <c r="AU825" s="215" t="s">
        <v>81</v>
      </c>
      <c r="AV825" s="13" t="s">
        <v>83</v>
      </c>
      <c r="AW825" s="13" t="s">
        <v>30</v>
      </c>
      <c r="AX825" s="13" t="s">
        <v>73</v>
      </c>
      <c r="AY825" s="215" t="s">
        <v>174</v>
      </c>
    </row>
    <row r="826" spans="1:65" s="13" customFormat="1" ht="12">
      <c r="B826" s="205"/>
      <c r="C826" s="206"/>
      <c r="D826" s="196" t="s">
        <v>181</v>
      </c>
      <c r="E826" s="207" t="s">
        <v>1</v>
      </c>
      <c r="F826" s="208" t="s">
        <v>860</v>
      </c>
      <c r="G826" s="206"/>
      <c r="H826" s="209">
        <v>3</v>
      </c>
      <c r="I826" s="210"/>
      <c r="J826" s="206"/>
      <c r="K826" s="206"/>
      <c r="L826" s="211"/>
      <c r="M826" s="212"/>
      <c r="N826" s="213"/>
      <c r="O826" s="213"/>
      <c r="P826" s="213"/>
      <c r="Q826" s="213"/>
      <c r="R826" s="213"/>
      <c r="S826" s="213"/>
      <c r="T826" s="214"/>
      <c r="AT826" s="215" t="s">
        <v>181</v>
      </c>
      <c r="AU826" s="215" t="s">
        <v>81</v>
      </c>
      <c r="AV826" s="13" t="s">
        <v>83</v>
      </c>
      <c r="AW826" s="13" t="s">
        <v>30</v>
      </c>
      <c r="AX826" s="13" t="s">
        <v>73</v>
      </c>
      <c r="AY826" s="215" t="s">
        <v>174</v>
      </c>
    </row>
    <row r="827" spans="1:65" s="13" customFormat="1" ht="12">
      <c r="B827" s="205"/>
      <c r="C827" s="206"/>
      <c r="D827" s="196" t="s">
        <v>181</v>
      </c>
      <c r="E827" s="207" t="s">
        <v>1</v>
      </c>
      <c r="F827" s="208" t="s">
        <v>468</v>
      </c>
      <c r="G827" s="206"/>
      <c r="H827" s="209">
        <v>9.6</v>
      </c>
      <c r="I827" s="210"/>
      <c r="J827" s="206"/>
      <c r="K827" s="206"/>
      <c r="L827" s="211"/>
      <c r="M827" s="212"/>
      <c r="N827" s="213"/>
      <c r="O827" s="213"/>
      <c r="P827" s="213"/>
      <c r="Q827" s="213"/>
      <c r="R827" s="213"/>
      <c r="S827" s="213"/>
      <c r="T827" s="214"/>
      <c r="AT827" s="215" t="s">
        <v>181</v>
      </c>
      <c r="AU827" s="215" t="s">
        <v>81</v>
      </c>
      <c r="AV827" s="13" t="s">
        <v>83</v>
      </c>
      <c r="AW827" s="13" t="s">
        <v>30</v>
      </c>
      <c r="AX827" s="13" t="s">
        <v>73</v>
      </c>
      <c r="AY827" s="215" t="s">
        <v>174</v>
      </c>
    </row>
    <row r="828" spans="1:65" s="12" customFormat="1" ht="12">
      <c r="B828" s="194"/>
      <c r="C828" s="195"/>
      <c r="D828" s="196" t="s">
        <v>181</v>
      </c>
      <c r="E828" s="197" t="s">
        <v>1</v>
      </c>
      <c r="F828" s="198" t="s">
        <v>861</v>
      </c>
      <c r="G828" s="195"/>
      <c r="H828" s="197" t="s">
        <v>1</v>
      </c>
      <c r="I828" s="199"/>
      <c r="J828" s="195"/>
      <c r="K828" s="195"/>
      <c r="L828" s="200"/>
      <c r="M828" s="201"/>
      <c r="N828" s="202"/>
      <c r="O828" s="202"/>
      <c r="P828" s="202"/>
      <c r="Q828" s="202"/>
      <c r="R828" s="202"/>
      <c r="S828" s="202"/>
      <c r="T828" s="203"/>
      <c r="AT828" s="204" t="s">
        <v>181</v>
      </c>
      <c r="AU828" s="204" t="s">
        <v>81</v>
      </c>
      <c r="AV828" s="12" t="s">
        <v>81</v>
      </c>
      <c r="AW828" s="12" t="s">
        <v>30</v>
      </c>
      <c r="AX828" s="12" t="s">
        <v>73</v>
      </c>
      <c r="AY828" s="204" t="s">
        <v>174</v>
      </c>
    </row>
    <row r="829" spans="1:65" s="13" customFormat="1" ht="12">
      <c r="B829" s="205"/>
      <c r="C829" s="206"/>
      <c r="D829" s="196" t="s">
        <v>181</v>
      </c>
      <c r="E829" s="207" t="s">
        <v>1</v>
      </c>
      <c r="F829" s="208" t="s">
        <v>848</v>
      </c>
      <c r="G829" s="206"/>
      <c r="H829" s="209">
        <v>2.76</v>
      </c>
      <c r="I829" s="210"/>
      <c r="J829" s="206"/>
      <c r="K829" s="206"/>
      <c r="L829" s="211"/>
      <c r="M829" s="212"/>
      <c r="N829" s="213"/>
      <c r="O829" s="213"/>
      <c r="P829" s="213"/>
      <c r="Q829" s="213"/>
      <c r="R829" s="213"/>
      <c r="S829" s="213"/>
      <c r="T829" s="214"/>
      <c r="AT829" s="215" t="s">
        <v>181</v>
      </c>
      <c r="AU829" s="215" t="s">
        <v>81</v>
      </c>
      <c r="AV829" s="13" t="s">
        <v>83</v>
      </c>
      <c r="AW829" s="13" t="s">
        <v>30</v>
      </c>
      <c r="AX829" s="13" t="s">
        <v>73</v>
      </c>
      <c r="AY829" s="215" t="s">
        <v>174</v>
      </c>
    </row>
    <row r="830" spans="1:65" s="13" customFormat="1" ht="12">
      <c r="B830" s="205"/>
      <c r="C830" s="206"/>
      <c r="D830" s="196" t="s">
        <v>181</v>
      </c>
      <c r="E830" s="207" t="s">
        <v>1</v>
      </c>
      <c r="F830" s="208" t="s">
        <v>849</v>
      </c>
      <c r="G830" s="206"/>
      <c r="H830" s="209">
        <v>2.74</v>
      </c>
      <c r="I830" s="210"/>
      <c r="J830" s="206"/>
      <c r="K830" s="206"/>
      <c r="L830" s="211"/>
      <c r="M830" s="212"/>
      <c r="N830" s="213"/>
      <c r="O830" s="213"/>
      <c r="P830" s="213"/>
      <c r="Q830" s="213"/>
      <c r="R830" s="213"/>
      <c r="S830" s="213"/>
      <c r="T830" s="214"/>
      <c r="AT830" s="215" t="s">
        <v>181</v>
      </c>
      <c r="AU830" s="215" t="s">
        <v>81</v>
      </c>
      <c r="AV830" s="13" t="s">
        <v>83</v>
      </c>
      <c r="AW830" s="13" t="s">
        <v>30</v>
      </c>
      <c r="AX830" s="13" t="s">
        <v>73</v>
      </c>
      <c r="AY830" s="215" t="s">
        <v>174</v>
      </c>
    </row>
    <row r="831" spans="1:65" s="13" customFormat="1" ht="12">
      <c r="B831" s="205"/>
      <c r="C831" s="206"/>
      <c r="D831" s="196" t="s">
        <v>181</v>
      </c>
      <c r="E831" s="207" t="s">
        <v>1</v>
      </c>
      <c r="F831" s="208" t="s">
        <v>862</v>
      </c>
      <c r="G831" s="206"/>
      <c r="H831" s="209">
        <v>1.355</v>
      </c>
      <c r="I831" s="210"/>
      <c r="J831" s="206"/>
      <c r="K831" s="206"/>
      <c r="L831" s="211"/>
      <c r="M831" s="212"/>
      <c r="N831" s="213"/>
      <c r="O831" s="213"/>
      <c r="P831" s="213"/>
      <c r="Q831" s="213"/>
      <c r="R831" s="213"/>
      <c r="S831" s="213"/>
      <c r="T831" s="214"/>
      <c r="AT831" s="215" t="s">
        <v>181</v>
      </c>
      <c r="AU831" s="215" t="s">
        <v>81</v>
      </c>
      <c r="AV831" s="13" t="s">
        <v>83</v>
      </c>
      <c r="AW831" s="13" t="s">
        <v>30</v>
      </c>
      <c r="AX831" s="13" t="s">
        <v>73</v>
      </c>
      <c r="AY831" s="215" t="s">
        <v>174</v>
      </c>
    </row>
    <row r="832" spans="1:65" s="14" customFormat="1" ht="12">
      <c r="B832" s="216"/>
      <c r="C832" s="217"/>
      <c r="D832" s="196" t="s">
        <v>181</v>
      </c>
      <c r="E832" s="218" t="s">
        <v>1</v>
      </c>
      <c r="F832" s="219" t="s">
        <v>183</v>
      </c>
      <c r="G832" s="217"/>
      <c r="H832" s="220">
        <v>30.775000000000002</v>
      </c>
      <c r="I832" s="221"/>
      <c r="J832" s="217"/>
      <c r="K832" s="217"/>
      <c r="L832" s="222"/>
      <c r="M832" s="223"/>
      <c r="N832" s="224"/>
      <c r="O832" s="224"/>
      <c r="P832" s="224"/>
      <c r="Q832" s="224"/>
      <c r="R832" s="224"/>
      <c r="S832" s="224"/>
      <c r="T832" s="225"/>
      <c r="AT832" s="226" t="s">
        <v>181</v>
      </c>
      <c r="AU832" s="226" t="s">
        <v>81</v>
      </c>
      <c r="AV832" s="14" t="s">
        <v>179</v>
      </c>
      <c r="AW832" s="14" t="s">
        <v>30</v>
      </c>
      <c r="AX832" s="14" t="s">
        <v>81</v>
      </c>
      <c r="AY832" s="226" t="s">
        <v>174</v>
      </c>
    </row>
    <row r="833" spans="1:65" s="2" customFormat="1" ht="33" customHeight="1">
      <c r="A833" s="35"/>
      <c r="B833" s="36"/>
      <c r="C833" s="180" t="s">
        <v>863</v>
      </c>
      <c r="D833" s="180" t="s">
        <v>175</v>
      </c>
      <c r="E833" s="181" t="s">
        <v>864</v>
      </c>
      <c r="F833" s="182" t="s">
        <v>865</v>
      </c>
      <c r="G833" s="183" t="s">
        <v>217</v>
      </c>
      <c r="H833" s="184">
        <v>48</v>
      </c>
      <c r="I833" s="185"/>
      <c r="J833" s="186">
        <f t="shared" ref="J833:J843" si="0">ROUND(I833*H833,2)</f>
        <v>0</v>
      </c>
      <c r="K833" s="187"/>
      <c r="L833" s="40"/>
      <c r="M833" s="188" t="s">
        <v>1</v>
      </c>
      <c r="N833" s="189" t="s">
        <v>38</v>
      </c>
      <c r="O833" s="72"/>
      <c r="P833" s="190">
        <f t="shared" ref="P833:P843" si="1">O833*H833</f>
        <v>0</v>
      </c>
      <c r="Q833" s="190">
        <v>0</v>
      </c>
      <c r="R833" s="190">
        <f t="shared" ref="R833:R843" si="2">Q833*H833</f>
        <v>0</v>
      </c>
      <c r="S833" s="190">
        <v>0</v>
      </c>
      <c r="T833" s="191">
        <f t="shared" ref="T833:T843" si="3"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92" t="s">
        <v>179</v>
      </c>
      <c r="AT833" s="192" t="s">
        <v>175</v>
      </c>
      <c r="AU833" s="192" t="s">
        <v>81</v>
      </c>
      <c r="AY833" s="18" t="s">
        <v>174</v>
      </c>
      <c r="BE833" s="193">
        <f t="shared" ref="BE833:BE843" si="4">IF(N833="základní",J833,0)</f>
        <v>0</v>
      </c>
      <c r="BF833" s="193">
        <f t="shared" ref="BF833:BF843" si="5">IF(N833="snížená",J833,0)</f>
        <v>0</v>
      </c>
      <c r="BG833" s="193">
        <f t="shared" ref="BG833:BG843" si="6">IF(N833="zákl. přenesená",J833,0)</f>
        <v>0</v>
      </c>
      <c r="BH833" s="193">
        <f t="shared" ref="BH833:BH843" si="7">IF(N833="sníž. přenesená",J833,0)</f>
        <v>0</v>
      </c>
      <c r="BI833" s="193">
        <f t="shared" ref="BI833:BI843" si="8">IF(N833="nulová",J833,0)</f>
        <v>0</v>
      </c>
      <c r="BJ833" s="18" t="s">
        <v>81</v>
      </c>
      <c r="BK833" s="193">
        <f t="shared" ref="BK833:BK843" si="9">ROUND(I833*H833,2)</f>
        <v>0</v>
      </c>
      <c r="BL833" s="18" t="s">
        <v>179</v>
      </c>
      <c r="BM833" s="192" t="s">
        <v>866</v>
      </c>
    </row>
    <row r="834" spans="1:65" s="2" customFormat="1" ht="37.75" customHeight="1">
      <c r="A834" s="35"/>
      <c r="B834" s="36"/>
      <c r="C834" s="180" t="s">
        <v>867</v>
      </c>
      <c r="D834" s="180" t="s">
        <v>175</v>
      </c>
      <c r="E834" s="181" t="s">
        <v>868</v>
      </c>
      <c r="F834" s="182" t="s">
        <v>869</v>
      </c>
      <c r="G834" s="183" t="s">
        <v>217</v>
      </c>
      <c r="H834" s="184">
        <v>10</v>
      </c>
      <c r="I834" s="185"/>
      <c r="J834" s="186">
        <f t="shared" si="0"/>
        <v>0</v>
      </c>
      <c r="K834" s="187"/>
      <c r="L834" s="40"/>
      <c r="M834" s="188" t="s">
        <v>1</v>
      </c>
      <c r="N834" s="189" t="s">
        <v>38</v>
      </c>
      <c r="O834" s="72"/>
      <c r="P834" s="190">
        <f t="shared" si="1"/>
        <v>0</v>
      </c>
      <c r="Q834" s="190">
        <v>0</v>
      </c>
      <c r="R834" s="190">
        <f t="shared" si="2"/>
        <v>0</v>
      </c>
      <c r="S834" s="190">
        <v>0</v>
      </c>
      <c r="T834" s="191">
        <f t="shared" si="3"/>
        <v>0</v>
      </c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R834" s="192" t="s">
        <v>179</v>
      </c>
      <c r="AT834" s="192" t="s">
        <v>175</v>
      </c>
      <c r="AU834" s="192" t="s">
        <v>81</v>
      </c>
      <c r="AY834" s="18" t="s">
        <v>174</v>
      </c>
      <c r="BE834" s="193">
        <f t="shared" si="4"/>
        <v>0</v>
      </c>
      <c r="BF834" s="193">
        <f t="shared" si="5"/>
        <v>0</v>
      </c>
      <c r="BG834" s="193">
        <f t="shared" si="6"/>
        <v>0</v>
      </c>
      <c r="BH834" s="193">
        <f t="shared" si="7"/>
        <v>0</v>
      </c>
      <c r="BI834" s="193">
        <f t="shared" si="8"/>
        <v>0</v>
      </c>
      <c r="BJ834" s="18" t="s">
        <v>81</v>
      </c>
      <c r="BK834" s="193">
        <f t="shared" si="9"/>
        <v>0</v>
      </c>
      <c r="BL834" s="18" t="s">
        <v>179</v>
      </c>
      <c r="BM834" s="192" t="s">
        <v>870</v>
      </c>
    </row>
    <row r="835" spans="1:65" s="2" customFormat="1" ht="24.25" customHeight="1">
      <c r="A835" s="35"/>
      <c r="B835" s="36"/>
      <c r="C835" s="180" t="s">
        <v>871</v>
      </c>
      <c r="D835" s="180" t="s">
        <v>175</v>
      </c>
      <c r="E835" s="181" t="s">
        <v>872</v>
      </c>
      <c r="F835" s="182" t="s">
        <v>873</v>
      </c>
      <c r="G835" s="183" t="s">
        <v>217</v>
      </c>
      <c r="H835" s="184">
        <v>8</v>
      </c>
      <c r="I835" s="185"/>
      <c r="J835" s="186">
        <f t="shared" si="0"/>
        <v>0</v>
      </c>
      <c r="K835" s="187"/>
      <c r="L835" s="40"/>
      <c r="M835" s="188" t="s">
        <v>1</v>
      </c>
      <c r="N835" s="189" t="s">
        <v>38</v>
      </c>
      <c r="O835" s="72"/>
      <c r="P835" s="190">
        <f t="shared" si="1"/>
        <v>0</v>
      </c>
      <c r="Q835" s="190">
        <v>0</v>
      </c>
      <c r="R835" s="190">
        <f t="shared" si="2"/>
        <v>0</v>
      </c>
      <c r="S835" s="190">
        <v>0</v>
      </c>
      <c r="T835" s="191">
        <f t="shared" si="3"/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92" t="s">
        <v>179</v>
      </c>
      <c r="AT835" s="192" t="s">
        <v>175</v>
      </c>
      <c r="AU835" s="192" t="s">
        <v>81</v>
      </c>
      <c r="AY835" s="18" t="s">
        <v>174</v>
      </c>
      <c r="BE835" s="193">
        <f t="shared" si="4"/>
        <v>0</v>
      </c>
      <c r="BF835" s="193">
        <f t="shared" si="5"/>
        <v>0</v>
      </c>
      <c r="BG835" s="193">
        <f t="shared" si="6"/>
        <v>0</v>
      </c>
      <c r="BH835" s="193">
        <f t="shared" si="7"/>
        <v>0</v>
      </c>
      <c r="BI835" s="193">
        <f t="shared" si="8"/>
        <v>0</v>
      </c>
      <c r="BJ835" s="18" t="s">
        <v>81</v>
      </c>
      <c r="BK835" s="193">
        <f t="shared" si="9"/>
        <v>0</v>
      </c>
      <c r="BL835" s="18" t="s">
        <v>179</v>
      </c>
      <c r="BM835" s="192" t="s">
        <v>874</v>
      </c>
    </row>
    <row r="836" spans="1:65" s="2" customFormat="1" ht="24.25" customHeight="1">
      <c r="A836" s="35"/>
      <c r="B836" s="36"/>
      <c r="C836" s="180" t="s">
        <v>875</v>
      </c>
      <c r="D836" s="180" t="s">
        <v>175</v>
      </c>
      <c r="E836" s="181" t="s">
        <v>876</v>
      </c>
      <c r="F836" s="182" t="s">
        <v>877</v>
      </c>
      <c r="G836" s="183" t="s">
        <v>444</v>
      </c>
      <c r="H836" s="184">
        <v>39.799999999999997</v>
      </c>
      <c r="I836" s="185"/>
      <c r="J836" s="186">
        <f t="shared" si="0"/>
        <v>0</v>
      </c>
      <c r="K836" s="187"/>
      <c r="L836" s="40"/>
      <c r="M836" s="188" t="s">
        <v>1</v>
      </c>
      <c r="N836" s="189" t="s">
        <v>38</v>
      </c>
      <c r="O836" s="72"/>
      <c r="P836" s="190">
        <f t="shared" si="1"/>
        <v>0</v>
      </c>
      <c r="Q836" s="190">
        <v>2.1045999999999999E-3</v>
      </c>
      <c r="R836" s="190">
        <f t="shared" si="2"/>
        <v>8.376307999999999E-2</v>
      </c>
      <c r="S836" s="190">
        <v>0</v>
      </c>
      <c r="T836" s="191">
        <f t="shared" si="3"/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92" t="s">
        <v>179</v>
      </c>
      <c r="AT836" s="192" t="s">
        <v>175</v>
      </c>
      <c r="AU836" s="192" t="s">
        <v>81</v>
      </c>
      <c r="AY836" s="18" t="s">
        <v>174</v>
      </c>
      <c r="BE836" s="193">
        <f t="shared" si="4"/>
        <v>0</v>
      </c>
      <c r="BF836" s="193">
        <f t="shared" si="5"/>
        <v>0</v>
      </c>
      <c r="BG836" s="193">
        <f t="shared" si="6"/>
        <v>0</v>
      </c>
      <c r="BH836" s="193">
        <f t="shared" si="7"/>
        <v>0</v>
      </c>
      <c r="BI836" s="193">
        <f t="shared" si="8"/>
        <v>0</v>
      </c>
      <c r="BJ836" s="18" t="s">
        <v>81</v>
      </c>
      <c r="BK836" s="193">
        <f t="shared" si="9"/>
        <v>0</v>
      </c>
      <c r="BL836" s="18" t="s">
        <v>179</v>
      </c>
      <c r="BM836" s="192" t="s">
        <v>878</v>
      </c>
    </row>
    <row r="837" spans="1:65" s="2" customFormat="1" ht="24.25" customHeight="1">
      <c r="A837" s="35"/>
      <c r="B837" s="36"/>
      <c r="C837" s="180" t="s">
        <v>879</v>
      </c>
      <c r="D837" s="180" t="s">
        <v>175</v>
      </c>
      <c r="E837" s="181" t="s">
        <v>880</v>
      </c>
      <c r="F837" s="182" t="s">
        <v>881</v>
      </c>
      <c r="G837" s="183" t="s">
        <v>444</v>
      </c>
      <c r="H837" s="184">
        <v>0.72</v>
      </c>
      <c r="I837" s="185"/>
      <c r="J837" s="186">
        <f t="shared" si="0"/>
        <v>0</v>
      </c>
      <c r="K837" s="187"/>
      <c r="L837" s="40"/>
      <c r="M837" s="188" t="s">
        <v>1</v>
      </c>
      <c r="N837" s="189" t="s">
        <v>38</v>
      </c>
      <c r="O837" s="72"/>
      <c r="P837" s="190">
        <f t="shared" si="1"/>
        <v>0</v>
      </c>
      <c r="Q837" s="190">
        <v>2.2214660000000001E-3</v>
      </c>
      <c r="R837" s="190">
        <f t="shared" si="2"/>
        <v>1.5994555199999999E-3</v>
      </c>
      <c r="S837" s="190">
        <v>0</v>
      </c>
      <c r="T837" s="191">
        <f t="shared" si="3"/>
        <v>0</v>
      </c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R837" s="192" t="s">
        <v>179</v>
      </c>
      <c r="AT837" s="192" t="s">
        <v>175</v>
      </c>
      <c r="AU837" s="192" t="s">
        <v>81</v>
      </c>
      <c r="AY837" s="18" t="s">
        <v>174</v>
      </c>
      <c r="BE837" s="193">
        <f t="shared" si="4"/>
        <v>0</v>
      </c>
      <c r="BF837" s="193">
        <f t="shared" si="5"/>
        <v>0</v>
      </c>
      <c r="BG837" s="193">
        <f t="shared" si="6"/>
        <v>0</v>
      </c>
      <c r="BH837" s="193">
        <f t="shared" si="7"/>
        <v>0</v>
      </c>
      <c r="BI837" s="193">
        <f t="shared" si="8"/>
        <v>0</v>
      </c>
      <c r="BJ837" s="18" t="s">
        <v>81</v>
      </c>
      <c r="BK837" s="193">
        <f t="shared" si="9"/>
        <v>0</v>
      </c>
      <c r="BL837" s="18" t="s">
        <v>179</v>
      </c>
      <c r="BM837" s="192" t="s">
        <v>882</v>
      </c>
    </row>
    <row r="838" spans="1:65" s="2" customFormat="1" ht="33" customHeight="1">
      <c r="A838" s="35"/>
      <c r="B838" s="36"/>
      <c r="C838" s="180" t="s">
        <v>883</v>
      </c>
      <c r="D838" s="180" t="s">
        <v>175</v>
      </c>
      <c r="E838" s="181" t="s">
        <v>884</v>
      </c>
      <c r="F838" s="182" t="s">
        <v>865</v>
      </c>
      <c r="G838" s="183" t="s">
        <v>217</v>
      </c>
      <c r="H838" s="184">
        <v>2</v>
      </c>
      <c r="I838" s="185"/>
      <c r="J838" s="186">
        <f t="shared" si="0"/>
        <v>0</v>
      </c>
      <c r="K838" s="187"/>
      <c r="L838" s="40"/>
      <c r="M838" s="188" t="s">
        <v>1</v>
      </c>
      <c r="N838" s="189" t="s">
        <v>38</v>
      </c>
      <c r="O838" s="72"/>
      <c r="P838" s="190">
        <f t="shared" si="1"/>
        <v>0</v>
      </c>
      <c r="Q838" s="190">
        <v>0</v>
      </c>
      <c r="R838" s="190">
        <f t="shared" si="2"/>
        <v>0</v>
      </c>
      <c r="S838" s="190">
        <v>0</v>
      </c>
      <c r="T838" s="191">
        <f t="shared" si="3"/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192" t="s">
        <v>179</v>
      </c>
      <c r="AT838" s="192" t="s">
        <v>175</v>
      </c>
      <c r="AU838" s="192" t="s">
        <v>81</v>
      </c>
      <c r="AY838" s="18" t="s">
        <v>174</v>
      </c>
      <c r="BE838" s="193">
        <f t="shared" si="4"/>
        <v>0</v>
      </c>
      <c r="BF838" s="193">
        <f t="shared" si="5"/>
        <v>0</v>
      </c>
      <c r="BG838" s="193">
        <f t="shared" si="6"/>
        <v>0</v>
      </c>
      <c r="BH838" s="193">
        <f t="shared" si="7"/>
        <v>0</v>
      </c>
      <c r="BI838" s="193">
        <f t="shared" si="8"/>
        <v>0</v>
      </c>
      <c r="BJ838" s="18" t="s">
        <v>81</v>
      </c>
      <c r="BK838" s="193">
        <f t="shared" si="9"/>
        <v>0</v>
      </c>
      <c r="BL838" s="18" t="s">
        <v>179</v>
      </c>
      <c r="BM838" s="192" t="s">
        <v>885</v>
      </c>
    </row>
    <row r="839" spans="1:65" s="2" customFormat="1" ht="24.25" customHeight="1">
      <c r="A839" s="35"/>
      <c r="B839" s="36"/>
      <c r="C839" s="180" t="s">
        <v>886</v>
      </c>
      <c r="D839" s="180" t="s">
        <v>175</v>
      </c>
      <c r="E839" s="181" t="s">
        <v>887</v>
      </c>
      <c r="F839" s="182" t="s">
        <v>888</v>
      </c>
      <c r="G839" s="183" t="s">
        <v>444</v>
      </c>
      <c r="H839" s="184">
        <v>27</v>
      </c>
      <c r="I839" s="185"/>
      <c r="J839" s="186">
        <f t="shared" si="0"/>
        <v>0</v>
      </c>
      <c r="K839" s="187"/>
      <c r="L839" s="40"/>
      <c r="M839" s="188" t="s">
        <v>1</v>
      </c>
      <c r="N839" s="189" t="s">
        <v>38</v>
      </c>
      <c r="O839" s="72"/>
      <c r="P839" s="190">
        <f t="shared" si="1"/>
        <v>0</v>
      </c>
      <c r="Q839" s="190">
        <v>1.7902160000000001E-3</v>
      </c>
      <c r="R839" s="190">
        <f t="shared" si="2"/>
        <v>4.8335832000000002E-2</v>
      </c>
      <c r="S839" s="190">
        <v>0</v>
      </c>
      <c r="T839" s="191">
        <f t="shared" si="3"/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192" t="s">
        <v>179</v>
      </c>
      <c r="AT839" s="192" t="s">
        <v>175</v>
      </c>
      <c r="AU839" s="192" t="s">
        <v>81</v>
      </c>
      <c r="AY839" s="18" t="s">
        <v>174</v>
      </c>
      <c r="BE839" s="193">
        <f t="shared" si="4"/>
        <v>0</v>
      </c>
      <c r="BF839" s="193">
        <f t="shared" si="5"/>
        <v>0</v>
      </c>
      <c r="BG839" s="193">
        <f t="shared" si="6"/>
        <v>0</v>
      </c>
      <c r="BH839" s="193">
        <f t="shared" si="7"/>
        <v>0</v>
      </c>
      <c r="BI839" s="193">
        <f t="shared" si="8"/>
        <v>0</v>
      </c>
      <c r="BJ839" s="18" t="s">
        <v>81</v>
      </c>
      <c r="BK839" s="193">
        <f t="shared" si="9"/>
        <v>0</v>
      </c>
      <c r="BL839" s="18" t="s">
        <v>179</v>
      </c>
      <c r="BM839" s="192" t="s">
        <v>889</v>
      </c>
    </row>
    <row r="840" spans="1:65" s="2" customFormat="1" ht="21.75" customHeight="1">
      <c r="A840" s="35"/>
      <c r="B840" s="36"/>
      <c r="C840" s="180" t="s">
        <v>890</v>
      </c>
      <c r="D840" s="180" t="s">
        <v>175</v>
      </c>
      <c r="E840" s="181" t="s">
        <v>891</v>
      </c>
      <c r="F840" s="182" t="s">
        <v>892</v>
      </c>
      <c r="G840" s="183" t="s">
        <v>444</v>
      </c>
      <c r="H840" s="184">
        <v>2.8</v>
      </c>
      <c r="I840" s="185"/>
      <c r="J840" s="186">
        <f t="shared" si="0"/>
        <v>0</v>
      </c>
      <c r="K840" s="187"/>
      <c r="L840" s="40"/>
      <c r="M840" s="188" t="s">
        <v>1</v>
      </c>
      <c r="N840" s="189" t="s">
        <v>38</v>
      </c>
      <c r="O840" s="72"/>
      <c r="P840" s="190">
        <f t="shared" si="1"/>
        <v>0</v>
      </c>
      <c r="Q840" s="190">
        <v>1.815E-3</v>
      </c>
      <c r="R840" s="190">
        <f t="shared" si="2"/>
        <v>5.0819999999999997E-3</v>
      </c>
      <c r="S840" s="190">
        <v>0</v>
      </c>
      <c r="T840" s="191">
        <f t="shared" si="3"/>
        <v>0</v>
      </c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R840" s="192" t="s">
        <v>179</v>
      </c>
      <c r="AT840" s="192" t="s">
        <v>175</v>
      </c>
      <c r="AU840" s="192" t="s">
        <v>81</v>
      </c>
      <c r="AY840" s="18" t="s">
        <v>174</v>
      </c>
      <c r="BE840" s="193">
        <f t="shared" si="4"/>
        <v>0</v>
      </c>
      <c r="BF840" s="193">
        <f t="shared" si="5"/>
        <v>0</v>
      </c>
      <c r="BG840" s="193">
        <f t="shared" si="6"/>
        <v>0</v>
      </c>
      <c r="BH840" s="193">
        <f t="shared" si="7"/>
        <v>0</v>
      </c>
      <c r="BI840" s="193">
        <f t="shared" si="8"/>
        <v>0</v>
      </c>
      <c r="BJ840" s="18" t="s">
        <v>81</v>
      </c>
      <c r="BK840" s="193">
        <f t="shared" si="9"/>
        <v>0</v>
      </c>
      <c r="BL840" s="18" t="s">
        <v>179</v>
      </c>
      <c r="BM840" s="192" t="s">
        <v>893</v>
      </c>
    </row>
    <row r="841" spans="1:65" s="2" customFormat="1" ht="24.25" customHeight="1">
      <c r="A841" s="35"/>
      <c r="B841" s="36"/>
      <c r="C841" s="180" t="s">
        <v>894</v>
      </c>
      <c r="D841" s="180" t="s">
        <v>175</v>
      </c>
      <c r="E841" s="181" t="s">
        <v>895</v>
      </c>
      <c r="F841" s="182" t="s">
        <v>896</v>
      </c>
      <c r="G841" s="183" t="s">
        <v>444</v>
      </c>
      <c r="H841" s="184">
        <v>2.8</v>
      </c>
      <c r="I841" s="185"/>
      <c r="J841" s="186">
        <f t="shared" si="0"/>
        <v>0</v>
      </c>
      <c r="K841" s="187"/>
      <c r="L841" s="40"/>
      <c r="M841" s="188" t="s">
        <v>1</v>
      </c>
      <c r="N841" s="189" t="s">
        <v>38</v>
      </c>
      <c r="O841" s="72"/>
      <c r="P841" s="190">
        <f t="shared" si="1"/>
        <v>0</v>
      </c>
      <c r="Q841" s="190">
        <v>2.28385E-3</v>
      </c>
      <c r="R841" s="190">
        <f t="shared" si="2"/>
        <v>6.3947800000000001E-3</v>
      </c>
      <c r="S841" s="190">
        <v>0</v>
      </c>
      <c r="T841" s="191">
        <f t="shared" si="3"/>
        <v>0</v>
      </c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R841" s="192" t="s">
        <v>179</v>
      </c>
      <c r="AT841" s="192" t="s">
        <v>175</v>
      </c>
      <c r="AU841" s="192" t="s">
        <v>81</v>
      </c>
      <c r="AY841" s="18" t="s">
        <v>174</v>
      </c>
      <c r="BE841" s="193">
        <f t="shared" si="4"/>
        <v>0</v>
      </c>
      <c r="BF841" s="193">
        <f t="shared" si="5"/>
        <v>0</v>
      </c>
      <c r="BG841" s="193">
        <f t="shared" si="6"/>
        <v>0</v>
      </c>
      <c r="BH841" s="193">
        <f t="shared" si="7"/>
        <v>0</v>
      </c>
      <c r="BI841" s="193">
        <f t="shared" si="8"/>
        <v>0</v>
      </c>
      <c r="BJ841" s="18" t="s">
        <v>81</v>
      </c>
      <c r="BK841" s="193">
        <f t="shared" si="9"/>
        <v>0</v>
      </c>
      <c r="BL841" s="18" t="s">
        <v>179</v>
      </c>
      <c r="BM841" s="192" t="s">
        <v>897</v>
      </c>
    </row>
    <row r="842" spans="1:65" s="2" customFormat="1" ht="24.25" customHeight="1">
      <c r="A842" s="35"/>
      <c r="B842" s="36"/>
      <c r="C842" s="180" t="s">
        <v>898</v>
      </c>
      <c r="D842" s="180" t="s">
        <v>175</v>
      </c>
      <c r="E842" s="181" t="s">
        <v>899</v>
      </c>
      <c r="F842" s="182" t="s">
        <v>900</v>
      </c>
      <c r="G842" s="183" t="s">
        <v>444</v>
      </c>
      <c r="H842" s="184">
        <v>2.8</v>
      </c>
      <c r="I842" s="185"/>
      <c r="J842" s="186">
        <f t="shared" si="0"/>
        <v>0</v>
      </c>
      <c r="K842" s="187"/>
      <c r="L842" s="40"/>
      <c r="M842" s="188" t="s">
        <v>1</v>
      </c>
      <c r="N842" s="189" t="s">
        <v>38</v>
      </c>
      <c r="O842" s="72"/>
      <c r="P842" s="190">
        <f t="shared" si="1"/>
        <v>0</v>
      </c>
      <c r="Q842" s="190">
        <v>1.6887E-3</v>
      </c>
      <c r="R842" s="190">
        <f t="shared" si="2"/>
        <v>4.72836E-3</v>
      </c>
      <c r="S842" s="190">
        <v>0</v>
      </c>
      <c r="T842" s="191">
        <f t="shared" si="3"/>
        <v>0</v>
      </c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R842" s="192" t="s">
        <v>179</v>
      </c>
      <c r="AT842" s="192" t="s">
        <v>175</v>
      </c>
      <c r="AU842" s="192" t="s">
        <v>81</v>
      </c>
      <c r="AY842" s="18" t="s">
        <v>174</v>
      </c>
      <c r="BE842" s="193">
        <f t="shared" si="4"/>
        <v>0</v>
      </c>
      <c r="BF842" s="193">
        <f t="shared" si="5"/>
        <v>0</v>
      </c>
      <c r="BG842" s="193">
        <f t="shared" si="6"/>
        <v>0</v>
      </c>
      <c r="BH842" s="193">
        <f t="shared" si="7"/>
        <v>0</v>
      </c>
      <c r="BI842" s="193">
        <f t="shared" si="8"/>
        <v>0</v>
      </c>
      <c r="BJ842" s="18" t="s">
        <v>81</v>
      </c>
      <c r="BK842" s="193">
        <f t="shared" si="9"/>
        <v>0</v>
      </c>
      <c r="BL842" s="18" t="s">
        <v>179</v>
      </c>
      <c r="BM842" s="192" t="s">
        <v>901</v>
      </c>
    </row>
    <row r="843" spans="1:65" s="2" customFormat="1" ht="24.25" customHeight="1">
      <c r="A843" s="35"/>
      <c r="B843" s="36"/>
      <c r="C843" s="180" t="s">
        <v>902</v>
      </c>
      <c r="D843" s="180" t="s">
        <v>175</v>
      </c>
      <c r="E843" s="181" t="s">
        <v>903</v>
      </c>
      <c r="F843" s="182" t="s">
        <v>904</v>
      </c>
      <c r="G843" s="183" t="s">
        <v>705</v>
      </c>
      <c r="H843" s="249"/>
      <c r="I843" s="185"/>
      <c r="J843" s="186">
        <f t="shared" si="0"/>
        <v>0</v>
      </c>
      <c r="K843" s="187"/>
      <c r="L843" s="40"/>
      <c r="M843" s="188" t="s">
        <v>1</v>
      </c>
      <c r="N843" s="189" t="s">
        <v>38</v>
      </c>
      <c r="O843" s="72"/>
      <c r="P843" s="190">
        <f t="shared" si="1"/>
        <v>0</v>
      </c>
      <c r="Q843" s="190">
        <v>0</v>
      </c>
      <c r="R843" s="190">
        <f t="shared" si="2"/>
        <v>0</v>
      </c>
      <c r="S843" s="190">
        <v>0</v>
      </c>
      <c r="T843" s="191">
        <f t="shared" si="3"/>
        <v>0</v>
      </c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R843" s="192" t="s">
        <v>179</v>
      </c>
      <c r="AT843" s="192" t="s">
        <v>175</v>
      </c>
      <c r="AU843" s="192" t="s">
        <v>81</v>
      </c>
      <c r="AY843" s="18" t="s">
        <v>174</v>
      </c>
      <c r="BE843" s="193">
        <f t="shared" si="4"/>
        <v>0</v>
      </c>
      <c r="BF843" s="193">
        <f t="shared" si="5"/>
        <v>0</v>
      </c>
      <c r="BG843" s="193">
        <f t="shared" si="6"/>
        <v>0</v>
      </c>
      <c r="BH843" s="193">
        <f t="shared" si="7"/>
        <v>0</v>
      </c>
      <c r="BI843" s="193">
        <f t="shared" si="8"/>
        <v>0</v>
      </c>
      <c r="BJ843" s="18" t="s">
        <v>81</v>
      </c>
      <c r="BK843" s="193">
        <f t="shared" si="9"/>
        <v>0</v>
      </c>
      <c r="BL843" s="18" t="s">
        <v>179</v>
      </c>
      <c r="BM843" s="192" t="s">
        <v>905</v>
      </c>
    </row>
    <row r="844" spans="1:65" s="11" customFormat="1" ht="26" customHeight="1">
      <c r="B844" s="166"/>
      <c r="C844" s="167"/>
      <c r="D844" s="168" t="s">
        <v>72</v>
      </c>
      <c r="E844" s="169" t="s">
        <v>906</v>
      </c>
      <c r="F844" s="169" t="s">
        <v>907</v>
      </c>
      <c r="G844" s="167"/>
      <c r="H844" s="167"/>
      <c r="I844" s="170"/>
      <c r="J844" s="171">
        <f>BK844</f>
        <v>0</v>
      </c>
      <c r="K844" s="167"/>
      <c r="L844" s="172"/>
      <c r="M844" s="173"/>
      <c r="N844" s="174"/>
      <c r="O844" s="174"/>
      <c r="P844" s="175">
        <f>SUM(P845:P868)</f>
        <v>0</v>
      </c>
      <c r="Q844" s="174"/>
      <c r="R844" s="175">
        <f>SUM(R845:R868)</f>
        <v>2.1329999999999999E-3</v>
      </c>
      <c r="S844" s="174"/>
      <c r="T844" s="176">
        <f>SUM(T845:T868)</f>
        <v>0</v>
      </c>
      <c r="AR844" s="177" t="s">
        <v>81</v>
      </c>
      <c r="AT844" s="178" t="s">
        <v>72</v>
      </c>
      <c r="AU844" s="178" t="s">
        <v>73</v>
      </c>
      <c r="AY844" s="177" t="s">
        <v>174</v>
      </c>
      <c r="BK844" s="179">
        <f>SUM(BK845:BK868)</f>
        <v>0</v>
      </c>
    </row>
    <row r="845" spans="1:65" s="2" customFormat="1" ht="24.25" customHeight="1">
      <c r="A845" s="35"/>
      <c r="B845" s="36"/>
      <c r="C845" s="180" t="s">
        <v>908</v>
      </c>
      <c r="D845" s="180" t="s">
        <v>175</v>
      </c>
      <c r="E845" s="181" t="s">
        <v>909</v>
      </c>
      <c r="F845" s="182" t="s">
        <v>910</v>
      </c>
      <c r="G845" s="183" t="s">
        <v>230</v>
      </c>
      <c r="H845" s="184">
        <v>113.663</v>
      </c>
      <c r="I845" s="185"/>
      <c r="J845" s="186">
        <f>ROUND(I845*H845,2)</f>
        <v>0</v>
      </c>
      <c r="K845" s="187"/>
      <c r="L845" s="40"/>
      <c r="M845" s="188" t="s">
        <v>1</v>
      </c>
      <c r="N845" s="189" t="s">
        <v>38</v>
      </c>
      <c r="O845" s="72"/>
      <c r="P845" s="190">
        <f>O845*H845</f>
        <v>0</v>
      </c>
      <c r="Q845" s="190">
        <v>0</v>
      </c>
      <c r="R845" s="190">
        <f>Q845*H845</f>
        <v>0</v>
      </c>
      <c r="S845" s="190">
        <v>0</v>
      </c>
      <c r="T845" s="191">
        <f>S845*H845</f>
        <v>0</v>
      </c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R845" s="192" t="s">
        <v>179</v>
      </c>
      <c r="AT845" s="192" t="s">
        <v>175</v>
      </c>
      <c r="AU845" s="192" t="s">
        <v>81</v>
      </c>
      <c r="AY845" s="18" t="s">
        <v>174</v>
      </c>
      <c r="BE845" s="193">
        <f>IF(N845="základní",J845,0)</f>
        <v>0</v>
      </c>
      <c r="BF845" s="193">
        <f>IF(N845="snížená",J845,0)</f>
        <v>0</v>
      </c>
      <c r="BG845" s="193">
        <f>IF(N845="zákl. přenesená",J845,0)</f>
        <v>0</v>
      </c>
      <c r="BH845" s="193">
        <f>IF(N845="sníž. přenesená",J845,0)</f>
        <v>0</v>
      </c>
      <c r="BI845" s="193">
        <f>IF(N845="nulová",J845,0)</f>
        <v>0</v>
      </c>
      <c r="BJ845" s="18" t="s">
        <v>81</v>
      </c>
      <c r="BK845" s="193">
        <f>ROUND(I845*H845,2)</f>
        <v>0</v>
      </c>
      <c r="BL845" s="18" t="s">
        <v>179</v>
      </c>
      <c r="BM845" s="192" t="s">
        <v>911</v>
      </c>
    </row>
    <row r="846" spans="1:65" s="12" customFormat="1" ht="12">
      <c r="B846" s="194"/>
      <c r="C846" s="195"/>
      <c r="D846" s="196" t="s">
        <v>181</v>
      </c>
      <c r="E846" s="197" t="s">
        <v>1</v>
      </c>
      <c r="F846" s="198" t="s">
        <v>912</v>
      </c>
      <c r="G846" s="195"/>
      <c r="H846" s="197" t="s">
        <v>1</v>
      </c>
      <c r="I846" s="199"/>
      <c r="J846" s="195"/>
      <c r="K846" s="195"/>
      <c r="L846" s="200"/>
      <c r="M846" s="201"/>
      <c r="N846" s="202"/>
      <c r="O846" s="202"/>
      <c r="P846" s="202"/>
      <c r="Q846" s="202"/>
      <c r="R846" s="202"/>
      <c r="S846" s="202"/>
      <c r="T846" s="203"/>
      <c r="AT846" s="204" t="s">
        <v>181</v>
      </c>
      <c r="AU846" s="204" t="s">
        <v>81</v>
      </c>
      <c r="AV846" s="12" t="s">
        <v>81</v>
      </c>
      <c r="AW846" s="12" t="s">
        <v>30</v>
      </c>
      <c r="AX846" s="12" t="s">
        <v>73</v>
      </c>
      <c r="AY846" s="204" t="s">
        <v>174</v>
      </c>
    </row>
    <row r="847" spans="1:65" s="12" customFormat="1" ht="12">
      <c r="B847" s="194"/>
      <c r="C847" s="195"/>
      <c r="D847" s="196" t="s">
        <v>181</v>
      </c>
      <c r="E847" s="197" t="s">
        <v>1</v>
      </c>
      <c r="F847" s="198" t="s">
        <v>913</v>
      </c>
      <c r="G847" s="195"/>
      <c r="H847" s="197" t="s">
        <v>1</v>
      </c>
      <c r="I847" s="199"/>
      <c r="J847" s="195"/>
      <c r="K847" s="195"/>
      <c r="L847" s="200"/>
      <c r="M847" s="201"/>
      <c r="N847" s="202"/>
      <c r="O847" s="202"/>
      <c r="P847" s="202"/>
      <c r="Q847" s="202"/>
      <c r="R847" s="202"/>
      <c r="S847" s="202"/>
      <c r="T847" s="203"/>
      <c r="AT847" s="204" t="s">
        <v>181</v>
      </c>
      <c r="AU847" s="204" t="s">
        <v>81</v>
      </c>
      <c r="AV847" s="12" t="s">
        <v>81</v>
      </c>
      <c r="AW847" s="12" t="s">
        <v>30</v>
      </c>
      <c r="AX847" s="12" t="s">
        <v>73</v>
      </c>
      <c r="AY847" s="204" t="s">
        <v>174</v>
      </c>
    </row>
    <row r="848" spans="1:65" s="13" customFormat="1" ht="12">
      <c r="B848" s="205"/>
      <c r="C848" s="206"/>
      <c r="D848" s="196" t="s">
        <v>181</v>
      </c>
      <c r="E848" s="207" t="s">
        <v>1</v>
      </c>
      <c r="F848" s="208" t="s">
        <v>914</v>
      </c>
      <c r="G848" s="206"/>
      <c r="H848" s="209">
        <v>38.774999999999999</v>
      </c>
      <c r="I848" s="210"/>
      <c r="J848" s="206"/>
      <c r="K848" s="206"/>
      <c r="L848" s="211"/>
      <c r="M848" s="212"/>
      <c r="N848" s="213"/>
      <c r="O848" s="213"/>
      <c r="P848" s="213"/>
      <c r="Q848" s="213"/>
      <c r="R848" s="213"/>
      <c r="S848" s="213"/>
      <c r="T848" s="214"/>
      <c r="AT848" s="215" t="s">
        <v>181</v>
      </c>
      <c r="AU848" s="215" t="s">
        <v>81</v>
      </c>
      <c r="AV848" s="13" t="s">
        <v>83</v>
      </c>
      <c r="AW848" s="13" t="s">
        <v>30</v>
      </c>
      <c r="AX848" s="13" t="s">
        <v>73</v>
      </c>
      <c r="AY848" s="215" t="s">
        <v>174</v>
      </c>
    </row>
    <row r="849" spans="1:65" s="13" customFormat="1" ht="12">
      <c r="B849" s="205"/>
      <c r="C849" s="206"/>
      <c r="D849" s="196" t="s">
        <v>181</v>
      </c>
      <c r="E849" s="207" t="s">
        <v>1</v>
      </c>
      <c r="F849" s="208" t="s">
        <v>915</v>
      </c>
      <c r="G849" s="206"/>
      <c r="H849" s="209">
        <v>23.474</v>
      </c>
      <c r="I849" s="210"/>
      <c r="J849" s="206"/>
      <c r="K849" s="206"/>
      <c r="L849" s="211"/>
      <c r="M849" s="212"/>
      <c r="N849" s="213"/>
      <c r="O849" s="213"/>
      <c r="P849" s="213"/>
      <c r="Q849" s="213"/>
      <c r="R849" s="213"/>
      <c r="S849" s="213"/>
      <c r="T849" s="214"/>
      <c r="AT849" s="215" t="s">
        <v>181</v>
      </c>
      <c r="AU849" s="215" t="s">
        <v>81</v>
      </c>
      <c r="AV849" s="13" t="s">
        <v>83</v>
      </c>
      <c r="AW849" s="13" t="s">
        <v>30</v>
      </c>
      <c r="AX849" s="13" t="s">
        <v>73</v>
      </c>
      <c r="AY849" s="215" t="s">
        <v>174</v>
      </c>
    </row>
    <row r="850" spans="1:65" s="13" customFormat="1" ht="12">
      <c r="B850" s="205"/>
      <c r="C850" s="206"/>
      <c r="D850" s="196" t="s">
        <v>181</v>
      </c>
      <c r="E850" s="207" t="s">
        <v>1</v>
      </c>
      <c r="F850" s="208" t="s">
        <v>916</v>
      </c>
      <c r="G850" s="206"/>
      <c r="H850" s="209">
        <v>51.414000000000001</v>
      </c>
      <c r="I850" s="210"/>
      <c r="J850" s="206"/>
      <c r="K850" s="206"/>
      <c r="L850" s="211"/>
      <c r="M850" s="212"/>
      <c r="N850" s="213"/>
      <c r="O850" s="213"/>
      <c r="P850" s="213"/>
      <c r="Q850" s="213"/>
      <c r="R850" s="213"/>
      <c r="S850" s="213"/>
      <c r="T850" s="214"/>
      <c r="AT850" s="215" t="s">
        <v>181</v>
      </c>
      <c r="AU850" s="215" t="s">
        <v>81</v>
      </c>
      <c r="AV850" s="13" t="s">
        <v>83</v>
      </c>
      <c r="AW850" s="13" t="s">
        <v>30</v>
      </c>
      <c r="AX850" s="13" t="s">
        <v>73</v>
      </c>
      <c r="AY850" s="215" t="s">
        <v>174</v>
      </c>
    </row>
    <row r="851" spans="1:65" s="14" customFormat="1" ht="12">
      <c r="B851" s="216"/>
      <c r="C851" s="217"/>
      <c r="D851" s="196" t="s">
        <v>181</v>
      </c>
      <c r="E851" s="218" t="s">
        <v>1</v>
      </c>
      <c r="F851" s="219" t="s">
        <v>183</v>
      </c>
      <c r="G851" s="217"/>
      <c r="H851" s="220">
        <v>113.663</v>
      </c>
      <c r="I851" s="221"/>
      <c r="J851" s="217"/>
      <c r="K851" s="217"/>
      <c r="L851" s="222"/>
      <c r="M851" s="223"/>
      <c r="N851" s="224"/>
      <c r="O851" s="224"/>
      <c r="P851" s="224"/>
      <c r="Q851" s="224"/>
      <c r="R851" s="224"/>
      <c r="S851" s="224"/>
      <c r="T851" s="225"/>
      <c r="AT851" s="226" t="s">
        <v>181</v>
      </c>
      <c r="AU851" s="226" t="s">
        <v>81</v>
      </c>
      <c r="AV851" s="14" t="s">
        <v>179</v>
      </c>
      <c r="AW851" s="14" t="s">
        <v>30</v>
      </c>
      <c r="AX851" s="14" t="s">
        <v>81</v>
      </c>
      <c r="AY851" s="226" t="s">
        <v>174</v>
      </c>
    </row>
    <row r="852" spans="1:65" s="2" customFormat="1" ht="16.5" customHeight="1">
      <c r="A852" s="35"/>
      <c r="B852" s="36"/>
      <c r="C852" s="180" t="s">
        <v>917</v>
      </c>
      <c r="D852" s="180" t="s">
        <v>175</v>
      </c>
      <c r="E852" s="181" t="s">
        <v>918</v>
      </c>
      <c r="F852" s="182" t="s">
        <v>919</v>
      </c>
      <c r="G852" s="183" t="s">
        <v>444</v>
      </c>
      <c r="H852" s="184">
        <v>340.98899999999998</v>
      </c>
      <c r="I852" s="185"/>
      <c r="J852" s="186">
        <f>ROUND(I852*H852,2)</f>
        <v>0</v>
      </c>
      <c r="K852" s="187"/>
      <c r="L852" s="40"/>
      <c r="M852" s="188" t="s">
        <v>1</v>
      </c>
      <c r="N852" s="189" t="s">
        <v>38</v>
      </c>
      <c r="O852" s="72"/>
      <c r="P852" s="190">
        <f>O852*H852</f>
        <v>0</v>
      </c>
      <c r="Q852" s="190">
        <v>0</v>
      </c>
      <c r="R852" s="190">
        <f>Q852*H852</f>
        <v>0</v>
      </c>
      <c r="S852" s="190">
        <v>0</v>
      </c>
      <c r="T852" s="191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92" t="s">
        <v>179</v>
      </c>
      <c r="AT852" s="192" t="s">
        <v>175</v>
      </c>
      <c r="AU852" s="192" t="s">
        <v>81</v>
      </c>
      <c r="AY852" s="18" t="s">
        <v>174</v>
      </c>
      <c r="BE852" s="193">
        <f>IF(N852="základní",J852,0)</f>
        <v>0</v>
      </c>
      <c r="BF852" s="193">
        <f>IF(N852="snížená",J852,0)</f>
        <v>0</v>
      </c>
      <c r="BG852" s="193">
        <f>IF(N852="zákl. přenesená",J852,0)</f>
        <v>0</v>
      </c>
      <c r="BH852" s="193">
        <f>IF(N852="sníž. přenesená",J852,0)</f>
        <v>0</v>
      </c>
      <c r="BI852" s="193">
        <f>IF(N852="nulová",J852,0)</f>
        <v>0</v>
      </c>
      <c r="BJ852" s="18" t="s">
        <v>81</v>
      </c>
      <c r="BK852" s="193">
        <f>ROUND(I852*H852,2)</f>
        <v>0</v>
      </c>
      <c r="BL852" s="18" t="s">
        <v>179</v>
      </c>
      <c r="BM852" s="192" t="s">
        <v>920</v>
      </c>
    </row>
    <row r="853" spans="1:65" s="12" customFormat="1" ht="12">
      <c r="B853" s="194"/>
      <c r="C853" s="195"/>
      <c r="D853" s="196" t="s">
        <v>181</v>
      </c>
      <c r="E853" s="197" t="s">
        <v>1</v>
      </c>
      <c r="F853" s="198" t="s">
        <v>921</v>
      </c>
      <c r="G853" s="195"/>
      <c r="H853" s="197" t="s">
        <v>1</v>
      </c>
      <c r="I853" s="199"/>
      <c r="J853" s="195"/>
      <c r="K853" s="195"/>
      <c r="L853" s="200"/>
      <c r="M853" s="201"/>
      <c r="N853" s="202"/>
      <c r="O853" s="202"/>
      <c r="P853" s="202"/>
      <c r="Q853" s="202"/>
      <c r="R853" s="202"/>
      <c r="S853" s="202"/>
      <c r="T853" s="203"/>
      <c r="AT853" s="204" t="s">
        <v>181</v>
      </c>
      <c r="AU853" s="204" t="s">
        <v>81</v>
      </c>
      <c r="AV853" s="12" t="s">
        <v>81</v>
      </c>
      <c r="AW853" s="12" t="s">
        <v>30</v>
      </c>
      <c r="AX853" s="12" t="s">
        <v>73</v>
      </c>
      <c r="AY853" s="204" t="s">
        <v>174</v>
      </c>
    </row>
    <row r="854" spans="1:65" s="13" customFormat="1" ht="12">
      <c r="B854" s="205"/>
      <c r="C854" s="206"/>
      <c r="D854" s="196" t="s">
        <v>181</v>
      </c>
      <c r="E854" s="207" t="s">
        <v>1</v>
      </c>
      <c r="F854" s="208" t="s">
        <v>922</v>
      </c>
      <c r="G854" s="206"/>
      <c r="H854" s="209">
        <v>340.98899999999998</v>
      </c>
      <c r="I854" s="210"/>
      <c r="J854" s="206"/>
      <c r="K854" s="206"/>
      <c r="L854" s="211"/>
      <c r="M854" s="212"/>
      <c r="N854" s="213"/>
      <c r="O854" s="213"/>
      <c r="P854" s="213"/>
      <c r="Q854" s="213"/>
      <c r="R854" s="213"/>
      <c r="S854" s="213"/>
      <c r="T854" s="214"/>
      <c r="AT854" s="215" t="s">
        <v>181</v>
      </c>
      <c r="AU854" s="215" t="s">
        <v>81</v>
      </c>
      <c r="AV854" s="13" t="s">
        <v>83</v>
      </c>
      <c r="AW854" s="13" t="s">
        <v>30</v>
      </c>
      <c r="AX854" s="13" t="s">
        <v>73</v>
      </c>
      <c r="AY854" s="215" t="s">
        <v>174</v>
      </c>
    </row>
    <row r="855" spans="1:65" s="14" customFormat="1" ht="12">
      <c r="B855" s="216"/>
      <c r="C855" s="217"/>
      <c r="D855" s="196" t="s">
        <v>181</v>
      </c>
      <c r="E855" s="218" t="s">
        <v>1</v>
      </c>
      <c r="F855" s="219" t="s">
        <v>183</v>
      </c>
      <c r="G855" s="217"/>
      <c r="H855" s="220">
        <v>340.98899999999998</v>
      </c>
      <c r="I855" s="221"/>
      <c r="J855" s="217"/>
      <c r="K855" s="217"/>
      <c r="L855" s="222"/>
      <c r="M855" s="223"/>
      <c r="N855" s="224"/>
      <c r="O855" s="224"/>
      <c r="P855" s="224"/>
      <c r="Q855" s="224"/>
      <c r="R855" s="224"/>
      <c r="S855" s="224"/>
      <c r="T855" s="225"/>
      <c r="AT855" s="226" t="s">
        <v>181</v>
      </c>
      <c r="AU855" s="226" t="s">
        <v>81</v>
      </c>
      <c r="AV855" s="14" t="s">
        <v>179</v>
      </c>
      <c r="AW855" s="14" t="s">
        <v>30</v>
      </c>
      <c r="AX855" s="14" t="s">
        <v>81</v>
      </c>
      <c r="AY855" s="226" t="s">
        <v>174</v>
      </c>
    </row>
    <row r="856" spans="1:65" s="2" customFormat="1" ht="16.5" customHeight="1">
      <c r="A856" s="35"/>
      <c r="B856" s="36"/>
      <c r="C856" s="180" t="s">
        <v>923</v>
      </c>
      <c r="D856" s="180" t="s">
        <v>175</v>
      </c>
      <c r="E856" s="181" t="s">
        <v>924</v>
      </c>
      <c r="F856" s="182" t="s">
        <v>925</v>
      </c>
      <c r="G856" s="183" t="s">
        <v>230</v>
      </c>
      <c r="H856" s="184">
        <v>7.9</v>
      </c>
      <c r="I856" s="185"/>
      <c r="J856" s="186">
        <f>ROUND(I856*H856,2)</f>
        <v>0</v>
      </c>
      <c r="K856" s="187"/>
      <c r="L856" s="40"/>
      <c r="M856" s="188" t="s">
        <v>1</v>
      </c>
      <c r="N856" s="189" t="s">
        <v>38</v>
      </c>
      <c r="O856" s="72"/>
      <c r="P856" s="190">
        <f>O856*H856</f>
        <v>0</v>
      </c>
      <c r="Q856" s="190">
        <v>2.7E-4</v>
      </c>
      <c r="R856" s="190">
        <f>Q856*H856</f>
        <v>2.1329999999999999E-3</v>
      </c>
      <c r="S856" s="190">
        <v>0</v>
      </c>
      <c r="T856" s="191">
        <f>S856*H856</f>
        <v>0</v>
      </c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R856" s="192" t="s">
        <v>179</v>
      </c>
      <c r="AT856" s="192" t="s">
        <v>175</v>
      </c>
      <c r="AU856" s="192" t="s">
        <v>81</v>
      </c>
      <c r="AY856" s="18" t="s">
        <v>174</v>
      </c>
      <c r="BE856" s="193">
        <f>IF(N856="základní",J856,0)</f>
        <v>0</v>
      </c>
      <c r="BF856" s="193">
        <f>IF(N856="snížená",J856,0)</f>
        <v>0</v>
      </c>
      <c r="BG856" s="193">
        <f>IF(N856="zákl. přenesená",J856,0)</f>
        <v>0</v>
      </c>
      <c r="BH856" s="193">
        <f>IF(N856="sníž. přenesená",J856,0)</f>
        <v>0</v>
      </c>
      <c r="BI856" s="193">
        <f>IF(N856="nulová",J856,0)</f>
        <v>0</v>
      </c>
      <c r="BJ856" s="18" t="s">
        <v>81</v>
      </c>
      <c r="BK856" s="193">
        <f>ROUND(I856*H856,2)</f>
        <v>0</v>
      </c>
      <c r="BL856" s="18" t="s">
        <v>179</v>
      </c>
      <c r="BM856" s="192" t="s">
        <v>926</v>
      </c>
    </row>
    <row r="857" spans="1:65" s="12" customFormat="1" ht="12">
      <c r="B857" s="194"/>
      <c r="C857" s="195"/>
      <c r="D857" s="196" t="s">
        <v>181</v>
      </c>
      <c r="E857" s="197" t="s">
        <v>1</v>
      </c>
      <c r="F857" s="198" t="s">
        <v>927</v>
      </c>
      <c r="G857" s="195"/>
      <c r="H857" s="197" t="s">
        <v>1</v>
      </c>
      <c r="I857" s="199"/>
      <c r="J857" s="195"/>
      <c r="K857" s="195"/>
      <c r="L857" s="200"/>
      <c r="M857" s="201"/>
      <c r="N857" s="202"/>
      <c r="O857" s="202"/>
      <c r="P857" s="202"/>
      <c r="Q857" s="202"/>
      <c r="R857" s="202"/>
      <c r="S857" s="202"/>
      <c r="T857" s="203"/>
      <c r="AT857" s="204" t="s">
        <v>181</v>
      </c>
      <c r="AU857" s="204" t="s">
        <v>81</v>
      </c>
      <c r="AV857" s="12" t="s">
        <v>81</v>
      </c>
      <c r="AW857" s="12" t="s">
        <v>30</v>
      </c>
      <c r="AX857" s="12" t="s">
        <v>73</v>
      </c>
      <c r="AY857" s="204" t="s">
        <v>174</v>
      </c>
    </row>
    <row r="858" spans="1:65" s="13" customFormat="1" ht="12">
      <c r="B858" s="205"/>
      <c r="C858" s="206"/>
      <c r="D858" s="196" t="s">
        <v>181</v>
      </c>
      <c r="E858" s="207" t="s">
        <v>1</v>
      </c>
      <c r="F858" s="208" t="s">
        <v>928</v>
      </c>
      <c r="G858" s="206"/>
      <c r="H858" s="209">
        <v>3.64</v>
      </c>
      <c r="I858" s="210"/>
      <c r="J858" s="206"/>
      <c r="K858" s="206"/>
      <c r="L858" s="211"/>
      <c r="M858" s="212"/>
      <c r="N858" s="213"/>
      <c r="O858" s="213"/>
      <c r="P858" s="213"/>
      <c r="Q858" s="213"/>
      <c r="R858" s="213"/>
      <c r="S858" s="213"/>
      <c r="T858" s="214"/>
      <c r="AT858" s="215" t="s">
        <v>181</v>
      </c>
      <c r="AU858" s="215" t="s">
        <v>81</v>
      </c>
      <c r="AV858" s="13" t="s">
        <v>83</v>
      </c>
      <c r="AW858" s="13" t="s">
        <v>30</v>
      </c>
      <c r="AX858" s="13" t="s">
        <v>73</v>
      </c>
      <c r="AY858" s="215" t="s">
        <v>174</v>
      </c>
    </row>
    <row r="859" spans="1:65" s="12" customFormat="1" ht="12">
      <c r="B859" s="194"/>
      <c r="C859" s="195"/>
      <c r="D859" s="196" t="s">
        <v>181</v>
      </c>
      <c r="E859" s="197" t="s">
        <v>1</v>
      </c>
      <c r="F859" s="198" t="s">
        <v>929</v>
      </c>
      <c r="G859" s="195"/>
      <c r="H859" s="197" t="s">
        <v>1</v>
      </c>
      <c r="I859" s="199"/>
      <c r="J859" s="195"/>
      <c r="K859" s="195"/>
      <c r="L859" s="200"/>
      <c r="M859" s="201"/>
      <c r="N859" s="202"/>
      <c r="O859" s="202"/>
      <c r="P859" s="202"/>
      <c r="Q859" s="202"/>
      <c r="R859" s="202"/>
      <c r="S859" s="202"/>
      <c r="T859" s="203"/>
      <c r="AT859" s="204" t="s">
        <v>181</v>
      </c>
      <c r="AU859" s="204" t="s">
        <v>81</v>
      </c>
      <c r="AV859" s="12" t="s">
        <v>81</v>
      </c>
      <c r="AW859" s="12" t="s">
        <v>30</v>
      </c>
      <c r="AX859" s="12" t="s">
        <v>73</v>
      </c>
      <c r="AY859" s="204" t="s">
        <v>174</v>
      </c>
    </row>
    <row r="860" spans="1:65" s="13" customFormat="1" ht="12">
      <c r="B860" s="205"/>
      <c r="C860" s="206"/>
      <c r="D860" s="196" t="s">
        <v>181</v>
      </c>
      <c r="E860" s="207" t="s">
        <v>1</v>
      </c>
      <c r="F860" s="208" t="s">
        <v>930</v>
      </c>
      <c r="G860" s="206"/>
      <c r="H860" s="209">
        <v>4.26</v>
      </c>
      <c r="I860" s="210"/>
      <c r="J860" s="206"/>
      <c r="K860" s="206"/>
      <c r="L860" s="211"/>
      <c r="M860" s="212"/>
      <c r="N860" s="213"/>
      <c r="O860" s="213"/>
      <c r="P860" s="213"/>
      <c r="Q860" s="213"/>
      <c r="R860" s="213"/>
      <c r="S860" s="213"/>
      <c r="T860" s="214"/>
      <c r="AT860" s="215" t="s">
        <v>181</v>
      </c>
      <c r="AU860" s="215" t="s">
        <v>81</v>
      </c>
      <c r="AV860" s="13" t="s">
        <v>83</v>
      </c>
      <c r="AW860" s="13" t="s">
        <v>30</v>
      </c>
      <c r="AX860" s="13" t="s">
        <v>73</v>
      </c>
      <c r="AY860" s="215" t="s">
        <v>174</v>
      </c>
    </row>
    <row r="861" spans="1:65" s="14" customFormat="1" ht="12">
      <c r="B861" s="216"/>
      <c r="C861" s="217"/>
      <c r="D861" s="196" t="s">
        <v>181</v>
      </c>
      <c r="E861" s="218" t="s">
        <v>1</v>
      </c>
      <c r="F861" s="219" t="s">
        <v>183</v>
      </c>
      <c r="G861" s="217"/>
      <c r="H861" s="220">
        <v>7.9</v>
      </c>
      <c r="I861" s="221"/>
      <c r="J861" s="217"/>
      <c r="K861" s="217"/>
      <c r="L861" s="222"/>
      <c r="M861" s="223"/>
      <c r="N861" s="224"/>
      <c r="O861" s="224"/>
      <c r="P861" s="224"/>
      <c r="Q861" s="224"/>
      <c r="R861" s="224"/>
      <c r="S861" s="224"/>
      <c r="T861" s="225"/>
      <c r="AT861" s="226" t="s">
        <v>181</v>
      </c>
      <c r="AU861" s="226" t="s">
        <v>81</v>
      </c>
      <c r="AV861" s="14" t="s">
        <v>179</v>
      </c>
      <c r="AW861" s="14" t="s">
        <v>30</v>
      </c>
      <c r="AX861" s="14" t="s">
        <v>81</v>
      </c>
      <c r="AY861" s="226" t="s">
        <v>174</v>
      </c>
    </row>
    <row r="862" spans="1:65" s="2" customFormat="1" ht="37.75" customHeight="1">
      <c r="A862" s="35"/>
      <c r="B862" s="36"/>
      <c r="C862" s="180" t="s">
        <v>931</v>
      </c>
      <c r="D862" s="180" t="s">
        <v>175</v>
      </c>
      <c r="E862" s="181" t="s">
        <v>932</v>
      </c>
      <c r="F862" s="182" t="s">
        <v>933</v>
      </c>
      <c r="G862" s="183" t="s">
        <v>217</v>
      </c>
      <c r="H862" s="184">
        <v>2</v>
      </c>
      <c r="I862" s="185"/>
      <c r="J862" s="186">
        <f t="shared" ref="J862:J868" si="10">ROUND(I862*H862,2)</f>
        <v>0</v>
      </c>
      <c r="K862" s="187"/>
      <c r="L862" s="40"/>
      <c r="M862" s="188" t="s">
        <v>1</v>
      </c>
      <c r="N862" s="189" t="s">
        <v>38</v>
      </c>
      <c r="O862" s="72"/>
      <c r="P862" s="190">
        <f t="shared" ref="P862:P868" si="11">O862*H862</f>
        <v>0</v>
      </c>
      <c r="Q862" s="190">
        <v>0</v>
      </c>
      <c r="R862" s="190">
        <f t="shared" ref="R862:R868" si="12">Q862*H862</f>
        <v>0</v>
      </c>
      <c r="S862" s="190">
        <v>0</v>
      </c>
      <c r="T862" s="191">
        <f t="shared" ref="T862:T868" si="13">S862*H862</f>
        <v>0</v>
      </c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R862" s="192" t="s">
        <v>179</v>
      </c>
      <c r="AT862" s="192" t="s">
        <v>175</v>
      </c>
      <c r="AU862" s="192" t="s">
        <v>81</v>
      </c>
      <c r="AY862" s="18" t="s">
        <v>174</v>
      </c>
      <c r="BE862" s="193">
        <f t="shared" ref="BE862:BE868" si="14">IF(N862="základní",J862,0)</f>
        <v>0</v>
      </c>
      <c r="BF862" s="193">
        <f t="shared" ref="BF862:BF868" si="15">IF(N862="snížená",J862,0)</f>
        <v>0</v>
      </c>
      <c r="BG862" s="193">
        <f t="shared" ref="BG862:BG868" si="16">IF(N862="zákl. přenesená",J862,0)</f>
        <v>0</v>
      </c>
      <c r="BH862" s="193">
        <f t="shared" ref="BH862:BH868" si="17">IF(N862="sníž. přenesená",J862,0)</f>
        <v>0</v>
      </c>
      <c r="BI862" s="193">
        <f t="shared" ref="BI862:BI868" si="18">IF(N862="nulová",J862,0)</f>
        <v>0</v>
      </c>
      <c r="BJ862" s="18" t="s">
        <v>81</v>
      </c>
      <c r="BK862" s="193">
        <f t="shared" ref="BK862:BK868" si="19">ROUND(I862*H862,2)</f>
        <v>0</v>
      </c>
      <c r="BL862" s="18" t="s">
        <v>179</v>
      </c>
      <c r="BM862" s="192" t="s">
        <v>934</v>
      </c>
    </row>
    <row r="863" spans="1:65" s="2" customFormat="1" ht="44" customHeight="1">
      <c r="A863" s="35"/>
      <c r="B863" s="36"/>
      <c r="C863" s="180" t="s">
        <v>935</v>
      </c>
      <c r="D863" s="180" t="s">
        <v>175</v>
      </c>
      <c r="E863" s="181" t="s">
        <v>936</v>
      </c>
      <c r="F863" s="182" t="s">
        <v>937</v>
      </c>
      <c r="G863" s="183" t="s">
        <v>217</v>
      </c>
      <c r="H863" s="184">
        <v>5</v>
      </c>
      <c r="I863" s="185"/>
      <c r="J863" s="186">
        <f t="shared" si="10"/>
        <v>0</v>
      </c>
      <c r="K863" s="187"/>
      <c r="L863" s="40"/>
      <c r="M863" s="188" t="s">
        <v>1</v>
      </c>
      <c r="N863" s="189" t="s">
        <v>38</v>
      </c>
      <c r="O863" s="72"/>
      <c r="P863" s="190">
        <f t="shared" si="11"/>
        <v>0</v>
      </c>
      <c r="Q863" s="190">
        <v>0</v>
      </c>
      <c r="R863" s="190">
        <f t="shared" si="12"/>
        <v>0</v>
      </c>
      <c r="S863" s="190">
        <v>0</v>
      </c>
      <c r="T863" s="191">
        <f t="shared" si="13"/>
        <v>0</v>
      </c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R863" s="192" t="s">
        <v>179</v>
      </c>
      <c r="AT863" s="192" t="s">
        <v>175</v>
      </c>
      <c r="AU863" s="192" t="s">
        <v>81</v>
      </c>
      <c r="AY863" s="18" t="s">
        <v>174</v>
      </c>
      <c r="BE863" s="193">
        <f t="shared" si="14"/>
        <v>0</v>
      </c>
      <c r="BF863" s="193">
        <f t="shared" si="15"/>
        <v>0</v>
      </c>
      <c r="BG863" s="193">
        <f t="shared" si="16"/>
        <v>0</v>
      </c>
      <c r="BH863" s="193">
        <f t="shared" si="17"/>
        <v>0</v>
      </c>
      <c r="BI863" s="193">
        <f t="shared" si="18"/>
        <v>0</v>
      </c>
      <c r="BJ863" s="18" t="s">
        <v>81</v>
      </c>
      <c r="BK863" s="193">
        <f t="shared" si="19"/>
        <v>0</v>
      </c>
      <c r="BL863" s="18" t="s">
        <v>179</v>
      </c>
      <c r="BM863" s="192" t="s">
        <v>938</v>
      </c>
    </row>
    <row r="864" spans="1:65" s="2" customFormat="1" ht="37.75" customHeight="1">
      <c r="A864" s="35"/>
      <c r="B864" s="36"/>
      <c r="C864" s="180" t="s">
        <v>939</v>
      </c>
      <c r="D864" s="180" t="s">
        <v>175</v>
      </c>
      <c r="E864" s="181" t="s">
        <v>940</v>
      </c>
      <c r="F864" s="182" t="s">
        <v>941</v>
      </c>
      <c r="G864" s="183" t="s">
        <v>217</v>
      </c>
      <c r="H864" s="184">
        <v>9</v>
      </c>
      <c r="I864" s="185"/>
      <c r="J864" s="186">
        <f t="shared" si="10"/>
        <v>0</v>
      </c>
      <c r="K864" s="187"/>
      <c r="L864" s="40"/>
      <c r="M864" s="188" t="s">
        <v>1</v>
      </c>
      <c r="N864" s="189" t="s">
        <v>38</v>
      </c>
      <c r="O864" s="72"/>
      <c r="P864" s="190">
        <f t="shared" si="11"/>
        <v>0</v>
      </c>
      <c r="Q864" s="190">
        <v>0</v>
      </c>
      <c r="R864" s="190">
        <f t="shared" si="12"/>
        <v>0</v>
      </c>
      <c r="S864" s="190">
        <v>0</v>
      </c>
      <c r="T864" s="191">
        <f t="shared" si="13"/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192" t="s">
        <v>179</v>
      </c>
      <c r="AT864" s="192" t="s">
        <v>175</v>
      </c>
      <c r="AU864" s="192" t="s">
        <v>81</v>
      </c>
      <c r="AY864" s="18" t="s">
        <v>174</v>
      </c>
      <c r="BE864" s="193">
        <f t="shared" si="14"/>
        <v>0</v>
      </c>
      <c r="BF864" s="193">
        <f t="shared" si="15"/>
        <v>0</v>
      </c>
      <c r="BG864" s="193">
        <f t="shared" si="16"/>
        <v>0</v>
      </c>
      <c r="BH864" s="193">
        <f t="shared" si="17"/>
        <v>0</v>
      </c>
      <c r="BI864" s="193">
        <f t="shared" si="18"/>
        <v>0</v>
      </c>
      <c r="BJ864" s="18" t="s">
        <v>81</v>
      </c>
      <c r="BK864" s="193">
        <f t="shared" si="19"/>
        <v>0</v>
      </c>
      <c r="BL864" s="18" t="s">
        <v>179</v>
      </c>
      <c r="BM864" s="192" t="s">
        <v>942</v>
      </c>
    </row>
    <row r="865" spans="1:65" s="2" customFormat="1" ht="37.75" customHeight="1">
      <c r="A865" s="35"/>
      <c r="B865" s="36"/>
      <c r="C865" s="180" t="s">
        <v>943</v>
      </c>
      <c r="D865" s="180" t="s">
        <v>175</v>
      </c>
      <c r="E865" s="181" t="s">
        <v>944</v>
      </c>
      <c r="F865" s="182" t="s">
        <v>945</v>
      </c>
      <c r="G865" s="183" t="s">
        <v>217</v>
      </c>
      <c r="H865" s="184">
        <v>4</v>
      </c>
      <c r="I865" s="185"/>
      <c r="J865" s="186">
        <f t="shared" si="10"/>
        <v>0</v>
      </c>
      <c r="K865" s="187"/>
      <c r="L865" s="40"/>
      <c r="M865" s="188" t="s">
        <v>1</v>
      </c>
      <c r="N865" s="189" t="s">
        <v>38</v>
      </c>
      <c r="O865" s="72"/>
      <c r="P865" s="190">
        <f t="shared" si="11"/>
        <v>0</v>
      </c>
      <c r="Q865" s="190">
        <v>0</v>
      </c>
      <c r="R865" s="190">
        <f t="shared" si="12"/>
        <v>0</v>
      </c>
      <c r="S865" s="190">
        <v>0</v>
      </c>
      <c r="T865" s="191">
        <f t="shared" si="13"/>
        <v>0</v>
      </c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R865" s="192" t="s">
        <v>179</v>
      </c>
      <c r="AT865" s="192" t="s">
        <v>175</v>
      </c>
      <c r="AU865" s="192" t="s">
        <v>81</v>
      </c>
      <c r="AY865" s="18" t="s">
        <v>174</v>
      </c>
      <c r="BE865" s="193">
        <f t="shared" si="14"/>
        <v>0</v>
      </c>
      <c r="BF865" s="193">
        <f t="shared" si="15"/>
        <v>0</v>
      </c>
      <c r="BG865" s="193">
        <f t="shared" si="16"/>
        <v>0</v>
      </c>
      <c r="BH865" s="193">
        <f t="shared" si="17"/>
        <v>0</v>
      </c>
      <c r="BI865" s="193">
        <f t="shared" si="18"/>
        <v>0</v>
      </c>
      <c r="BJ865" s="18" t="s">
        <v>81</v>
      </c>
      <c r="BK865" s="193">
        <f t="shared" si="19"/>
        <v>0</v>
      </c>
      <c r="BL865" s="18" t="s">
        <v>179</v>
      </c>
      <c r="BM865" s="192" t="s">
        <v>946</v>
      </c>
    </row>
    <row r="866" spans="1:65" s="2" customFormat="1" ht="44.25" customHeight="1">
      <c r="A866" s="35"/>
      <c r="B866" s="36"/>
      <c r="C866" s="180" t="s">
        <v>947</v>
      </c>
      <c r="D866" s="180" t="s">
        <v>175</v>
      </c>
      <c r="E866" s="181" t="s">
        <v>948</v>
      </c>
      <c r="F866" s="182" t="s">
        <v>949</v>
      </c>
      <c r="G866" s="183" t="s">
        <v>217</v>
      </c>
      <c r="H866" s="184">
        <v>1</v>
      </c>
      <c r="I866" s="185"/>
      <c r="J866" s="186">
        <f t="shared" si="10"/>
        <v>0</v>
      </c>
      <c r="K866" s="187"/>
      <c r="L866" s="40"/>
      <c r="M866" s="188" t="s">
        <v>1</v>
      </c>
      <c r="N866" s="189" t="s">
        <v>38</v>
      </c>
      <c r="O866" s="72"/>
      <c r="P866" s="190">
        <f t="shared" si="11"/>
        <v>0</v>
      </c>
      <c r="Q866" s="190">
        <v>0</v>
      </c>
      <c r="R866" s="190">
        <f t="shared" si="12"/>
        <v>0</v>
      </c>
      <c r="S866" s="190">
        <v>0</v>
      </c>
      <c r="T866" s="191">
        <f t="shared" si="13"/>
        <v>0</v>
      </c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R866" s="192" t="s">
        <v>179</v>
      </c>
      <c r="AT866" s="192" t="s">
        <v>175</v>
      </c>
      <c r="AU866" s="192" t="s">
        <v>81</v>
      </c>
      <c r="AY866" s="18" t="s">
        <v>174</v>
      </c>
      <c r="BE866" s="193">
        <f t="shared" si="14"/>
        <v>0</v>
      </c>
      <c r="BF866" s="193">
        <f t="shared" si="15"/>
        <v>0</v>
      </c>
      <c r="BG866" s="193">
        <f t="shared" si="16"/>
        <v>0</v>
      </c>
      <c r="BH866" s="193">
        <f t="shared" si="17"/>
        <v>0</v>
      </c>
      <c r="BI866" s="193">
        <f t="shared" si="18"/>
        <v>0</v>
      </c>
      <c r="BJ866" s="18" t="s">
        <v>81</v>
      </c>
      <c r="BK866" s="193">
        <f t="shared" si="19"/>
        <v>0</v>
      </c>
      <c r="BL866" s="18" t="s">
        <v>179</v>
      </c>
      <c r="BM866" s="192" t="s">
        <v>950</v>
      </c>
    </row>
    <row r="867" spans="1:65" s="2" customFormat="1" ht="37.75" customHeight="1">
      <c r="A867" s="35"/>
      <c r="B867" s="36"/>
      <c r="C867" s="180" t="s">
        <v>951</v>
      </c>
      <c r="D867" s="180" t="s">
        <v>175</v>
      </c>
      <c r="E867" s="181" t="s">
        <v>952</v>
      </c>
      <c r="F867" s="182" t="s">
        <v>953</v>
      </c>
      <c r="G867" s="183" t="s">
        <v>217</v>
      </c>
      <c r="H867" s="184">
        <v>4</v>
      </c>
      <c r="I867" s="185"/>
      <c r="J867" s="186">
        <f t="shared" si="10"/>
        <v>0</v>
      </c>
      <c r="K867" s="187"/>
      <c r="L867" s="40"/>
      <c r="M867" s="188" t="s">
        <v>1</v>
      </c>
      <c r="N867" s="189" t="s">
        <v>38</v>
      </c>
      <c r="O867" s="72"/>
      <c r="P867" s="190">
        <f t="shared" si="11"/>
        <v>0</v>
      </c>
      <c r="Q867" s="190">
        <v>0</v>
      </c>
      <c r="R867" s="190">
        <f t="shared" si="12"/>
        <v>0</v>
      </c>
      <c r="S867" s="190">
        <v>0</v>
      </c>
      <c r="T867" s="191">
        <f t="shared" si="13"/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92" t="s">
        <v>179</v>
      </c>
      <c r="AT867" s="192" t="s">
        <v>175</v>
      </c>
      <c r="AU867" s="192" t="s">
        <v>81</v>
      </c>
      <c r="AY867" s="18" t="s">
        <v>174</v>
      </c>
      <c r="BE867" s="193">
        <f t="shared" si="14"/>
        <v>0</v>
      </c>
      <c r="BF867" s="193">
        <f t="shared" si="15"/>
        <v>0</v>
      </c>
      <c r="BG867" s="193">
        <f t="shared" si="16"/>
        <v>0</v>
      </c>
      <c r="BH867" s="193">
        <f t="shared" si="17"/>
        <v>0</v>
      </c>
      <c r="BI867" s="193">
        <f t="shared" si="18"/>
        <v>0</v>
      </c>
      <c r="BJ867" s="18" t="s">
        <v>81</v>
      </c>
      <c r="BK867" s="193">
        <f t="shared" si="19"/>
        <v>0</v>
      </c>
      <c r="BL867" s="18" t="s">
        <v>179</v>
      </c>
      <c r="BM867" s="192" t="s">
        <v>954</v>
      </c>
    </row>
    <row r="868" spans="1:65" s="2" customFormat="1" ht="24.25" customHeight="1">
      <c r="A868" s="35"/>
      <c r="B868" s="36"/>
      <c r="C868" s="180" t="s">
        <v>955</v>
      </c>
      <c r="D868" s="180" t="s">
        <v>175</v>
      </c>
      <c r="E868" s="181" t="s">
        <v>956</v>
      </c>
      <c r="F868" s="182" t="s">
        <v>957</v>
      </c>
      <c r="G868" s="183" t="s">
        <v>705</v>
      </c>
      <c r="H868" s="249"/>
      <c r="I868" s="185"/>
      <c r="J868" s="186">
        <f t="shared" si="10"/>
        <v>0</v>
      </c>
      <c r="K868" s="187"/>
      <c r="L868" s="40"/>
      <c r="M868" s="188" t="s">
        <v>1</v>
      </c>
      <c r="N868" s="189" t="s">
        <v>38</v>
      </c>
      <c r="O868" s="72"/>
      <c r="P868" s="190">
        <f t="shared" si="11"/>
        <v>0</v>
      </c>
      <c r="Q868" s="190">
        <v>0</v>
      </c>
      <c r="R868" s="190">
        <f t="shared" si="12"/>
        <v>0</v>
      </c>
      <c r="S868" s="190">
        <v>0</v>
      </c>
      <c r="T868" s="191">
        <f t="shared" si="13"/>
        <v>0</v>
      </c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R868" s="192" t="s">
        <v>179</v>
      </c>
      <c r="AT868" s="192" t="s">
        <v>175</v>
      </c>
      <c r="AU868" s="192" t="s">
        <v>81</v>
      </c>
      <c r="AY868" s="18" t="s">
        <v>174</v>
      </c>
      <c r="BE868" s="193">
        <f t="shared" si="14"/>
        <v>0</v>
      </c>
      <c r="BF868" s="193">
        <f t="shared" si="15"/>
        <v>0</v>
      </c>
      <c r="BG868" s="193">
        <f t="shared" si="16"/>
        <v>0</v>
      </c>
      <c r="BH868" s="193">
        <f t="shared" si="17"/>
        <v>0</v>
      </c>
      <c r="BI868" s="193">
        <f t="shared" si="18"/>
        <v>0</v>
      </c>
      <c r="BJ868" s="18" t="s">
        <v>81</v>
      </c>
      <c r="BK868" s="193">
        <f t="shared" si="19"/>
        <v>0</v>
      </c>
      <c r="BL868" s="18" t="s">
        <v>179</v>
      </c>
      <c r="BM868" s="192" t="s">
        <v>958</v>
      </c>
    </row>
    <row r="869" spans="1:65" s="11" customFormat="1" ht="26" customHeight="1">
      <c r="B869" s="166"/>
      <c r="C869" s="167"/>
      <c r="D869" s="168" t="s">
        <v>72</v>
      </c>
      <c r="E869" s="169" t="s">
        <v>959</v>
      </c>
      <c r="F869" s="169" t="s">
        <v>960</v>
      </c>
      <c r="G869" s="167"/>
      <c r="H869" s="167"/>
      <c r="I869" s="170"/>
      <c r="J869" s="171">
        <f>BK869</f>
        <v>0</v>
      </c>
      <c r="K869" s="167"/>
      <c r="L869" s="172"/>
      <c r="M869" s="173"/>
      <c r="N869" s="174"/>
      <c r="O869" s="174"/>
      <c r="P869" s="175">
        <f>SUM(P870:P886)</f>
        <v>0</v>
      </c>
      <c r="Q869" s="174"/>
      <c r="R869" s="175">
        <f>SUM(R870:R886)</f>
        <v>91.089174999999997</v>
      </c>
      <c r="S869" s="174"/>
      <c r="T869" s="176">
        <f>SUM(T870:T886)</f>
        <v>0</v>
      </c>
      <c r="AR869" s="177" t="s">
        <v>81</v>
      </c>
      <c r="AT869" s="178" t="s">
        <v>72</v>
      </c>
      <c r="AU869" s="178" t="s">
        <v>73</v>
      </c>
      <c r="AY869" s="177" t="s">
        <v>174</v>
      </c>
      <c r="BK869" s="179">
        <f>SUM(BK870:BK886)</f>
        <v>0</v>
      </c>
    </row>
    <row r="870" spans="1:65" s="2" customFormat="1" ht="24.25" customHeight="1">
      <c r="A870" s="35"/>
      <c r="B870" s="36"/>
      <c r="C870" s="180" t="s">
        <v>961</v>
      </c>
      <c r="D870" s="180" t="s">
        <v>175</v>
      </c>
      <c r="E870" s="181" t="s">
        <v>962</v>
      </c>
      <c r="F870" s="182" t="s">
        <v>963</v>
      </c>
      <c r="G870" s="183" t="s">
        <v>964</v>
      </c>
      <c r="H870" s="184">
        <v>2742.5</v>
      </c>
      <c r="I870" s="185"/>
      <c r="J870" s="186">
        <f>ROUND(I870*H870,2)</f>
        <v>0</v>
      </c>
      <c r="K870" s="187"/>
      <c r="L870" s="40"/>
      <c r="M870" s="188" t="s">
        <v>1</v>
      </c>
      <c r="N870" s="189" t="s">
        <v>38</v>
      </c>
      <c r="O870" s="72"/>
      <c r="P870" s="190">
        <f>O870*H870</f>
        <v>0</v>
      </c>
      <c r="Q870" s="190">
        <v>3.2059999999999998E-2</v>
      </c>
      <c r="R870" s="190">
        <f>Q870*H870</f>
        <v>87.924549999999996</v>
      </c>
      <c r="S870" s="190">
        <v>0</v>
      </c>
      <c r="T870" s="191">
        <f>S870*H870</f>
        <v>0</v>
      </c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R870" s="192" t="s">
        <v>179</v>
      </c>
      <c r="AT870" s="192" t="s">
        <v>175</v>
      </c>
      <c r="AU870" s="192" t="s">
        <v>81</v>
      </c>
      <c r="AY870" s="18" t="s">
        <v>174</v>
      </c>
      <c r="BE870" s="193">
        <f>IF(N870="základní",J870,0)</f>
        <v>0</v>
      </c>
      <c r="BF870" s="193">
        <f>IF(N870="snížená",J870,0)</f>
        <v>0</v>
      </c>
      <c r="BG870" s="193">
        <f>IF(N870="zákl. přenesená",J870,0)</f>
        <v>0</v>
      </c>
      <c r="BH870" s="193">
        <f>IF(N870="sníž. přenesená",J870,0)</f>
        <v>0</v>
      </c>
      <c r="BI870" s="193">
        <f>IF(N870="nulová",J870,0)</f>
        <v>0</v>
      </c>
      <c r="BJ870" s="18" t="s">
        <v>81</v>
      </c>
      <c r="BK870" s="193">
        <f>ROUND(I870*H870,2)</f>
        <v>0</v>
      </c>
      <c r="BL870" s="18" t="s">
        <v>179</v>
      </c>
      <c r="BM870" s="192" t="s">
        <v>965</v>
      </c>
    </row>
    <row r="871" spans="1:65" s="12" customFormat="1" ht="12">
      <c r="B871" s="194"/>
      <c r="C871" s="195"/>
      <c r="D871" s="196" t="s">
        <v>181</v>
      </c>
      <c r="E871" s="197" t="s">
        <v>1</v>
      </c>
      <c r="F871" s="198" t="s">
        <v>966</v>
      </c>
      <c r="G871" s="195"/>
      <c r="H871" s="197" t="s">
        <v>1</v>
      </c>
      <c r="I871" s="199"/>
      <c r="J871" s="195"/>
      <c r="K871" s="195"/>
      <c r="L871" s="200"/>
      <c r="M871" s="201"/>
      <c r="N871" s="202"/>
      <c r="O871" s="202"/>
      <c r="P871" s="202"/>
      <c r="Q871" s="202"/>
      <c r="R871" s="202"/>
      <c r="S871" s="202"/>
      <c r="T871" s="203"/>
      <c r="AT871" s="204" t="s">
        <v>181</v>
      </c>
      <c r="AU871" s="204" t="s">
        <v>81</v>
      </c>
      <c r="AV871" s="12" t="s">
        <v>81</v>
      </c>
      <c r="AW871" s="12" t="s">
        <v>30</v>
      </c>
      <c r="AX871" s="12" t="s">
        <v>73</v>
      </c>
      <c r="AY871" s="204" t="s">
        <v>174</v>
      </c>
    </row>
    <row r="872" spans="1:65" s="13" customFormat="1" ht="12">
      <c r="B872" s="205"/>
      <c r="C872" s="206"/>
      <c r="D872" s="196" t="s">
        <v>181</v>
      </c>
      <c r="E872" s="207" t="s">
        <v>1</v>
      </c>
      <c r="F872" s="208" t="s">
        <v>967</v>
      </c>
      <c r="G872" s="206"/>
      <c r="H872" s="209">
        <v>2742.5</v>
      </c>
      <c r="I872" s="210"/>
      <c r="J872" s="206"/>
      <c r="K872" s="206"/>
      <c r="L872" s="211"/>
      <c r="M872" s="212"/>
      <c r="N872" s="213"/>
      <c r="O872" s="213"/>
      <c r="P872" s="213"/>
      <c r="Q872" s="213"/>
      <c r="R872" s="213"/>
      <c r="S872" s="213"/>
      <c r="T872" s="214"/>
      <c r="AT872" s="215" t="s">
        <v>181</v>
      </c>
      <c r="AU872" s="215" t="s">
        <v>81</v>
      </c>
      <c r="AV872" s="13" t="s">
        <v>83</v>
      </c>
      <c r="AW872" s="13" t="s">
        <v>30</v>
      </c>
      <c r="AX872" s="13" t="s">
        <v>73</v>
      </c>
      <c r="AY872" s="215" t="s">
        <v>174</v>
      </c>
    </row>
    <row r="873" spans="1:65" s="14" customFormat="1" ht="12">
      <c r="B873" s="216"/>
      <c r="C873" s="217"/>
      <c r="D873" s="196" t="s">
        <v>181</v>
      </c>
      <c r="E873" s="218" t="s">
        <v>1</v>
      </c>
      <c r="F873" s="219" t="s">
        <v>183</v>
      </c>
      <c r="G873" s="217"/>
      <c r="H873" s="220">
        <v>2742.5</v>
      </c>
      <c r="I873" s="221"/>
      <c r="J873" s="217"/>
      <c r="K873" s="217"/>
      <c r="L873" s="222"/>
      <c r="M873" s="223"/>
      <c r="N873" s="224"/>
      <c r="O873" s="224"/>
      <c r="P873" s="224"/>
      <c r="Q873" s="224"/>
      <c r="R873" s="224"/>
      <c r="S873" s="224"/>
      <c r="T873" s="225"/>
      <c r="AT873" s="226" t="s">
        <v>181</v>
      </c>
      <c r="AU873" s="226" t="s">
        <v>81</v>
      </c>
      <c r="AV873" s="14" t="s">
        <v>179</v>
      </c>
      <c r="AW873" s="14" t="s">
        <v>30</v>
      </c>
      <c r="AX873" s="14" t="s">
        <v>81</v>
      </c>
      <c r="AY873" s="226" t="s">
        <v>174</v>
      </c>
    </row>
    <row r="874" spans="1:65" s="2" customFormat="1" ht="24.25" customHeight="1">
      <c r="A874" s="35"/>
      <c r="B874" s="36"/>
      <c r="C874" s="180" t="s">
        <v>968</v>
      </c>
      <c r="D874" s="180" t="s">
        <v>175</v>
      </c>
      <c r="E874" s="181" t="s">
        <v>969</v>
      </c>
      <c r="F874" s="182" t="s">
        <v>970</v>
      </c>
      <c r="G874" s="183" t="s">
        <v>230</v>
      </c>
      <c r="H874" s="184">
        <v>59.6</v>
      </c>
      <c r="I874" s="185"/>
      <c r="J874" s="186">
        <f>ROUND(I874*H874,2)</f>
        <v>0</v>
      </c>
      <c r="K874" s="187"/>
      <c r="L874" s="40"/>
      <c r="M874" s="188" t="s">
        <v>1</v>
      </c>
      <c r="N874" s="189" t="s">
        <v>38</v>
      </c>
      <c r="O874" s="72"/>
      <c r="P874" s="190">
        <f>O874*H874</f>
        <v>0</v>
      </c>
      <c r="Q874" s="190">
        <v>2.98E-3</v>
      </c>
      <c r="R874" s="190">
        <f>Q874*H874</f>
        <v>0.17760800000000002</v>
      </c>
      <c r="S874" s="190">
        <v>0</v>
      </c>
      <c r="T874" s="191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192" t="s">
        <v>179</v>
      </c>
      <c r="AT874" s="192" t="s">
        <v>175</v>
      </c>
      <c r="AU874" s="192" t="s">
        <v>81</v>
      </c>
      <c r="AY874" s="18" t="s">
        <v>174</v>
      </c>
      <c r="BE874" s="193">
        <f>IF(N874="základní",J874,0)</f>
        <v>0</v>
      </c>
      <c r="BF874" s="193">
        <f>IF(N874="snížená",J874,0)</f>
        <v>0</v>
      </c>
      <c r="BG874" s="193">
        <f>IF(N874="zákl. přenesená",J874,0)</f>
        <v>0</v>
      </c>
      <c r="BH874" s="193">
        <f>IF(N874="sníž. přenesená",J874,0)</f>
        <v>0</v>
      </c>
      <c r="BI874" s="193">
        <f>IF(N874="nulová",J874,0)</f>
        <v>0</v>
      </c>
      <c r="BJ874" s="18" t="s">
        <v>81</v>
      </c>
      <c r="BK874" s="193">
        <f>ROUND(I874*H874,2)</f>
        <v>0</v>
      </c>
      <c r="BL874" s="18" t="s">
        <v>179</v>
      </c>
      <c r="BM874" s="192" t="s">
        <v>971</v>
      </c>
    </row>
    <row r="875" spans="1:65" s="13" customFormat="1" ht="12">
      <c r="B875" s="205"/>
      <c r="C875" s="206"/>
      <c r="D875" s="196" t="s">
        <v>181</v>
      </c>
      <c r="E875" s="207" t="s">
        <v>1</v>
      </c>
      <c r="F875" s="208" t="s">
        <v>972</v>
      </c>
      <c r="G875" s="206"/>
      <c r="H875" s="209">
        <v>59.6</v>
      </c>
      <c r="I875" s="210"/>
      <c r="J875" s="206"/>
      <c r="K875" s="206"/>
      <c r="L875" s="211"/>
      <c r="M875" s="212"/>
      <c r="N875" s="213"/>
      <c r="O875" s="213"/>
      <c r="P875" s="213"/>
      <c r="Q875" s="213"/>
      <c r="R875" s="213"/>
      <c r="S875" s="213"/>
      <c r="T875" s="214"/>
      <c r="AT875" s="215" t="s">
        <v>181</v>
      </c>
      <c r="AU875" s="215" t="s">
        <v>81</v>
      </c>
      <c r="AV875" s="13" t="s">
        <v>83</v>
      </c>
      <c r="AW875" s="13" t="s">
        <v>30</v>
      </c>
      <c r="AX875" s="13" t="s">
        <v>73</v>
      </c>
      <c r="AY875" s="215" t="s">
        <v>174</v>
      </c>
    </row>
    <row r="876" spans="1:65" s="14" customFormat="1" ht="12">
      <c r="B876" s="216"/>
      <c r="C876" s="217"/>
      <c r="D876" s="196" t="s">
        <v>181</v>
      </c>
      <c r="E876" s="218" t="s">
        <v>1</v>
      </c>
      <c r="F876" s="219" t="s">
        <v>183</v>
      </c>
      <c r="G876" s="217"/>
      <c r="H876" s="220">
        <v>59.6</v>
      </c>
      <c r="I876" s="221"/>
      <c r="J876" s="217"/>
      <c r="K876" s="217"/>
      <c r="L876" s="222"/>
      <c r="M876" s="223"/>
      <c r="N876" s="224"/>
      <c r="O876" s="224"/>
      <c r="P876" s="224"/>
      <c r="Q876" s="224"/>
      <c r="R876" s="224"/>
      <c r="S876" s="224"/>
      <c r="T876" s="225"/>
      <c r="AT876" s="226" t="s">
        <v>181</v>
      </c>
      <c r="AU876" s="226" t="s">
        <v>81</v>
      </c>
      <c r="AV876" s="14" t="s">
        <v>179</v>
      </c>
      <c r="AW876" s="14" t="s">
        <v>30</v>
      </c>
      <c r="AX876" s="14" t="s">
        <v>81</v>
      </c>
      <c r="AY876" s="226" t="s">
        <v>174</v>
      </c>
    </row>
    <row r="877" spans="1:65" s="2" customFormat="1" ht="24.25" customHeight="1">
      <c r="A877" s="35"/>
      <c r="B877" s="36"/>
      <c r="C877" s="180" t="s">
        <v>973</v>
      </c>
      <c r="D877" s="180" t="s">
        <v>175</v>
      </c>
      <c r="E877" s="181" t="s">
        <v>974</v>
      </c>
      <c r="F877" s="182" t="s">
        <v>975</v>
      </c>
      <c r="G877" s="183" t="s">
        <v>964</v>
      </c>
      <c r="H877" s="184">
        <v>29.92</v>
      </c>
      <c r="I877" s="185"/>
      <c r="J877" s="186">
        <f>ROUND(I877*H877,2)</f>
        <v>0</v>
      </c>
      <c r="K877" s="187"/>
      <c r="L877" s="40"/>
      <c r="M877" s="188" t="s">
        <v>1</v>
      </c>
      <c r="N877" s="189" t="s">
        <v>38</v>
      </c>
      <c r="O877" s="72"/>
      <c r="P877" s="190">
        <f>O877*H877</f>
        <v>0</v>
      </c>
      <c r="Q877" s="190">
        <v>2.0899999999999998E-3</v>
      </c>
      <c r="R877" s="190">
        <f>Q877*H877</f>
        <v>6.2532799999999999E-2</v>
      </c>
      <c r="S877" s="190">
        <v>0</v>
      </c>
      <c r="T877" s="191">
        <f>S877*H877</f>
        <v>0</v>
      </c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R877" s="192" t="s">
        <v>179</v>
      </c>
      <c r="AT877" s="192" t="s">
        <v>175</v>
      </c>
      <c r="AU877" s="192" t="s">
        <v>81</v>
      </c>
      <c r="AY877" s="18" t="s">
        <v>174</v>
      </c>
      <c r="BE877" s="193">
        <f>IF(N877="základní",J877,0)</f>
        <v>0</v>
      </c>
      <c r="BF877" s="193">
        <f>IF(N877="snížená",J877,0)</f>
        <v>0</v>
      </c>
      <c r="BG877" s="193">
        <f>IF(N877="zákl. přenesená",J877,0)</f>
        <v>0</v>
      </c>
      <c r="BH877" s="193">
        <f>IF(N877="sníž. přenesená",J877,0)</f>
        <v>0</v>
      </c>
      <c r="BI877" s="193">
        <f>IF(N877="nulová",J877,0)</f>
        <v>0</v>
      </c>
      <c r="BJ877" s="18" t="s">
        <v>81</v>
      </c>
      <c r="BK877" s="193">
        <f>ROUND(I877*H877,2)</f>
        <v>0</v>
      </c>
      <c r="BL877" s="18" t="s">
        <v>179</v>
      </c>
      <c r="BM877" s="192" t="s">
        <v>976</v>
      </c>
    </row>
    <row r="878" spans="1:65" s="2" customFormat="1" ht="33" customHeight="1">
      <c r="A878" s="35"/>
      <c r="B878" s="36"/>
      <c r="C878" s="180" t="s">
        <v>977</v>
      </c>
      <c r="D878" s="180" t="s">
        <v>175</v>
      </c>
      <c r="E878" s="181" t="s">
        <v>978</v>
      </c>
      <c r="F878" s="182" t="s">
        <v>979</v>
      </c>
      <c r="G878" s="183" t="s">
        <v>964</v>
      </c>
      <c r="H878" s="184">
        <v>220.54</v>
      </c>
      <c r="I878" s="185"/>
      <c r="J878" s="186">
        <f>ROUND(I878*H878,2)</f>
        <v>0</v>
      </c>
      <c r="K878" s="187"/>
      <c r="L878" s="40"/>
      <c r="M878" s="188" t="s">
        <v>1</v>
      </c>
      <c r="N878" s="189" t="s">
        <v>38</v>
      </c>
      <c r="O878" s="72"/>
      <c r="P878" s="190">
        <f>O878*H878</f>
        <v>0</v>
      </c>
      <c r="Q878" s="190">
        <v>1.323E-2</v>
      </c>
      <c r="R878" s="190">
        <f>Q878*H878</f>
        <v>2.9177442</v>
      </c>
      <c r="S878" s="190">
        <v>0</v>
      </c>
      <c r="T878" s="191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192" t="s">
        <v>179</v>
      </c>
      <c r="AT878" s="192" t="s">
        <v>175</v>
      </c>
      <c r="AU878" s="192" t="s">
        <v>81</v>
      </c>
      <c r="AY878" s="18" t="s">
        <v>174</v>
      </c>
      <c r="BE878" s="193">
        <f>IF(N878="základní",J878,0)</f>
        <v>0</v>
      </c>
      <c r="BF878" s="193">
        <f>IF(N878="snížená",J878,0)</f>
        <v>0</v>
      </c>
      <c r="BG878" s="193">
        <f>IF(N878="zákl. přenesená",J878,0)</f>
        <v>0</v>
      </c>
      <c r="BH878" s="193">
        <f>IF(N878="sníž. přenesená",J878,0)</f>
        <v>0</v>
      </c>
      <c r="BI878" s="193">
        <f>IF(N878="nulová",J878,0)</f>
        <v>0</v>
      </c>
      <c r="BJ878" s="18" t="s">
        <v>81</v>
      </c>
      <c r="BK878" s="193">
        <f>ROUND(I878*H878,2)</f>
        <v>0</v>
      </c>
      <c r="BL878" s="18" t="s">
        <v>179</v>
      </c>
      <c r="BM878" s="192" t="s">
        <v>980</v>
      </c>
    </row>
    <row r="879" spans="1:65" s="2" customFormat="1" ht="24.25" customHeight="1">
      <c r="A879" s="35"/>
      <c r="B879" s="36"/>
      <c r="C879" s="180" t="s">
        <v>981</v>
      </c>
      <c r="D879" s="180" t="s">
        <v>175</v>
      </c>
      <c r="E879" s="181" t="s">
        <v>982</v>
      </c>
      <c r="F879" s="182" t="s">
        <v>983</v>
      </c>
      <c r="G879" s="183" t="s">
        <v>217</v>
      </c>
      <c r="H879" s="184">
        <v>1</v>
      </c>
      <c r="I879" s="185"/>
      <c r="J879" s="186">
        <f>ROUND(I879*H879,2)</f>
        <v>0</v>
      </c>
      <c r="K879" s="187"/>
      <c r="L879" s="40"/>
      <c r="M879" s="188" t="s">
        <v>1</v>
      </c>
      <c r="N879" s="189" t="s">
        <v>38</v>
      </c>
      <c r="O879" s="72"/>
      <c r="P879" s="190">
        <f>O879*H879</f>
        <v>0</v>
      </c>
      <c r="Q879" s="190">
        <v>6.4599999999999996E-3</v>
      </c>
      <c r="R879" s="190">
        <f>Q879*H879</f>
        <v>6.4599999999999996E-3</v>
      </c>
      <c r="S879" s="190">
        <v>0</v>
      </c>
      <c r="T879" s="191">
        <f>S879*H879</f>
        <v>0</v>
      </c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R879" s="192" t="s">
        <v>179</v>
      </c>
      <c r="AT879" s="192" t="s">
        <v>175</v>
      </c>
      <c r="AU879" s="192" t="s">
        <v>81</v>
      </c>
      <c r="AY879" s="18" t="s">
        <v>174</v>
      </c>
      <c r="BE879" s="193">
        <f>IF(N879="základní",J879,0)</f>
        <v>0</v>
      </c>
      <c r="BF879" s="193">
        <f>IF(N879="snížená",J879,0)</f>
        <v>0</v>
      </c>
      <c r="BG879" s="193">
        <f>IF(N879="zákl. přenesená",J879,0)</f>
        <v>0</v>
      </c>
      <c r="BH879" s="193">
        <f>IF(N879="sníž. přenesená",J879,0)</f>
        <v>0</v>
      </c>
      <c r="BI879" s="193">
        <f>IF(N879="nulová",J879,0)</f>
        <v>0</v>
      </c>
      <c r="BJ879" s="18" t="s">
        <v>81</v>
      </c>
      <c r="BK879" s="193">
        <f>ROUND(I879*H879,2)</f>
        <v>0</v>
      </c>
      <c r="BL879" s="18" t="s">
        <v>179</v>
      </c>
      <c r="BM879" s="192" t="s">
        <v>984</v>
      </c>
    </row>
    <row r="880" spans="1:65" s="2" customFormat="1" ht="16.5" customHeight="1">
      <c r="A880" s="35"/>
      <c r="B880" s="36"/>
      <c r="C880" s="180" t="s">
        <v>985</v>
      </c>
      <c r="D880" s="180" t="s">
        <v>175</v>
      </c>
      <c r="E880" s="181" t="s">
        <v>986</v>
      </c>
      <c r="F880" s="182" t="s">
        <v>987</v>
      </c>
      <c r="G880" s="183" t="s">
        <v>988</v>
      </c>
      <c r="H880" s="184">
        <v>1</v>
      </c>
      <c r="I880" s="185"/>
      <c r="J880" s="186">
        <f>ROUND(I880*H880,2)</f>
        <v>0</v>
      </c>
      <c r="K880" s="187"/>
      <c r="L880" s="40"/>
      <c r="M880" s="188" t="s">
        <v>1</v>
      </c>
      <c r="N880" s="189" t="s">
        <v>38</v>
      </c>
      <c r="O880" s="72"/>
      <c r="P880" s="190">
        <f>O880*H880</f>
        <v>0</v>
      </c>
      <c r="Q880" s="190">
        <v>0</v>
      </c>
      <c r="R880" s="190">
        <f>Q880*H880</f>
        <v>0</v>
      </c>
      <c r="S880" s="190">
        <v>0</v>
      </c>
      <c r="T880" s="191">
        <f>S880*H880</f>
        <v>0</v>
      </c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R880" s="192" t="s">
        <v>179</v>
      </c>
      <c r="AT880" s="192" t="s">
        <v>175</v>
      </c>
      <c r="AU880" s="192" t="s">
        <v>81</v>
      </c>
      <c r="AY880" s="18" t="s">
        <v>174</v>
      </c>
      <c r="BE880" s="193">
        <f>IF(N880="základní",J880,0)</f>
        <v>0</v>
      </c>
      <c r="BF880" s="193">
        <f>IF(N880="snížená",J880,0)</f>
        <v>0</v>
      </c>
      <c r="BG880" s="193">
        <f>IF(N880="zákl. přenesená",J880,0)</f>
        <v>0</v>
      </c>
      <c r="BH880" s="193">
        <f>IF(N880="sníž. přenesená",J880,0)</f>
        <v>0</v>
      </c>
      <c r="BI880" s="193">
        <f>IF(N880="nulová",J880,0)</f>
        <v>0</v>
      </c>
      <c r="BJ880" s="18" t="s">
        <v>81</v>
      </c>
      <c r="BK880" s="193">
        <f>ROUND(I880*H880,2)</f>
        <v>0</v>
      </c>
      <c r="BL880" s="18" t="s">
        <v>179</v>
      </c>
      <c r="BM880" s="192" t="s">
        <v>989</v>
      </c>
    </row>
    <row r="881" spans="1:65" s="2" customFormat="1" ht="24.25" customHeight="1">
      <c r="A881" s="35"/>
      <c r="B881" s="36"/>
      <c r="C881" s="180" t="s">
        <v>990</v>
      </c>
      <c r="D881" s="180" t="s">
        <v>175</v>
      </c>
      <c r="E881" s="181" t="s">
        <v>991</v>
      </c>
      <c r="F881" s="182" t="s">
        <v>992</v>
      </c>
      <c r="G881" s="183" t="s">
        <v>230</v>
      </c>
      <c r="H881" s="184">
        <v>0.75</v>
      </c>
      <c r="I881" s="185"/>
      <c r="J881" s="186">
        <f>ROUND(I881*H881,2)</f>
        <v>0</v>
      </c>
      <c r="K881" s="187"/>
      <c r="L881" s="40"/>
      <c r="M881" s="188" t="s">
        <v>1</v>
      </c>
      <c r="N881" s="189" t="s">
        <v>38</v>
      </c>
      <c r="O881" s="72"/>
      <c r="P881" s="190">
        <f>O881*H881</f>
        <v>0</v>
      </c>
      <c r="Q881" s="190">
        <v>2.7999999999999998E-4</v>
      </c>
      <c r="R881" s="190">
        <f>Q881*H881</f>
        <v>2.0999999999999998E-4</v>
      </c>
      <c r="S881" s="190">
        <v>0</v>
      </c>
      <c r="T881" s="191">
        <f>S881*H881</f>
        <v>0</v>
      </c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R881" s="192" t="s">
        <v>179</v>
      </c>
      <c r="AT881" s="192" t="s">
        <v>175</v>
      </c>
      <c r="AU881" s="192" t="s">
        <v>81</v>
      </c>
      <c r="AY881" s="18" t="s">
        <v>174</v>
      </c>
      <c r="BE881" s="193">
        <f>IF(N881="základní",J881,0)</f>
        <v>0</v>
      </c>
      <c r="BF881" s="193">
        <f>IF(N881="snížená",J881,0)</f>
        <v>0</v>
      </c>
      <c r="BG881" s="193">
        <f>IF(N881="zákl. přenesená",J881,0)</f>
        <v>0</v>
      </c>
      <c r="BH881" s="193">
        <f>IF(N881="sníž. přenesená",J881,0)</f>
        <v>0</v>
      </c>
      <c r="BI881" s="193">
        <f>IF(N881="nulová",J881,0)</f>
        <v>0</v>
      </c>
      <c r="BJ881" s="18" t="s">
        <v>81</v>
      </c>
      <c r="BK881" s="193">
        <f>ROUND(I881*H881,2)</f>
        <v>0</v>
      </c>
      <c r="BL881" s="18" t="s">
        <v>179</v>
      </c>
      <c r="BM881" s="192" t="s">
        <v>993</v>
      </c>
    </row>
    <row r="882" spans="1:65" s="13" customFormat="1" ht="12">
      <c r="B882" s="205"/>
      <c r="C882" s="206"/>
      <c r="D882" s="196" t="s">
        <v>181</v>
      </c>
      <c r="E882" s="207" t="s">
        <v>1</v>
      </c>
      <c r="F882" s="208" t="s">
        <v>994</v>
      </c>
      <c r="G882" s="206"/>
      <c r="H882" s="209">
        <v>0.75</v>
      </c>
      <c r="I882" s="210"/>
      <c r="J882" s="206"/>
      <c r="K882" s="206"/>
      <c r="L882" s="211"/>
      <c r="M882" s="212"/>
      <c r="N882" s="213"/>
      <c r="O882" s="213"/>
      <c r="P882" s="213"/>
      <c r="Q882" s="213"/>
      <c r="R882" s="213"/>
      <c r="S882" s="213"/>
      <c r="T882" s="214"/>
      <c r="AT882" s="215" t="s">
        <v>181</v>
      </c>
      <c r="AU882" s="215" t="s">
        <v>81</v>
      </c>
      <c r="AV882" s="13" t="s">
        <v>83</v>
      </c>
      <c r="AW882" s="13" t="s">
        <v>30</v>
      </c>
      <c r="AX882" s="13" t="s">
        <v>73</v>
      </c>
      <c r="AY882" s="215" t="s">
        <v>174</v>
      </c>
    </row>
    <row r="883" spans="1:65" s="14" customFormat="1" ht="12">
      <c r="B883" s="216"/>
      <c r="C883" s="217"/>
      <c r="D883" s="196" t="s">
        <v>181</v>
      </c>
      <c r="E883" s="218" t="s">
        <v>1</v>
      </c>
      <c r="F883" s="219" t="s">
        <v>183</v>
      </c>
      <c r="G883" s="217"/>
      <c r="H883" s="220">
        <v>0.75</v>
      </c>
      <c r="I883" s="221"/>
      <c r="J883" s="217"/>
      <c r="K883" s="217"/>
      <c r="L883" s="222"/>
      <c r="M883" s="223"/>
      <c r="N883" s="224"/>
      <c r="O883" s="224"/>
      <c r="P883" s="224"/>
      <c r="Q883" s="224"/>
      <c r="R883" s="224"/>
      <c r="S883" s="224"/>
      <c r="T883" s="225"/>
      <c r="AT883" s="226" t="s">
        <v>181</v>
      </c>
      <c r="AU883" s="226" t="s">
        <v>81</v>
      </c>
      <c r="AV883" s="14" t="s">
        <v>179</v>
      </c>
      <c r="AW883" s="14" t="s">
        <v>30</v>
      </c>
      <c r="AX883" s="14" t="s">
        <v>81</v>
      </c>
      <c r="AY883" s="226" t="s">
        <v>174</v>
      </c>
    </row>
    <row r="884" spans="1:65" s="2" customFormat="1" ht="21.75" customHeight="1">
      <c r="A884" s="35"/>
      <c r="B884" s="36"/>
      <c r="C884" s="180" t="s">
        <v>995</v>
      </c>
      <c r="D884" s="180" t="s">
        <v>175</v>
      </c>
      <c r="E884" s="181" t="s">
        <v>996</v>
      </c>
      <c r="F884" s="182" t="s">
        <v>997</v>
      </c>
      <c r="G884" s="183" t="s">
        <v>988</v>
      </c>
      <c r="H884" s="184">
        <v>1</v>
      </c>
      <c r="I884" s="185"/>
      <c r="J884" s="186">
        <f>ROUND(I884*H884,2)</f>
        <v>0</v>
      </c>
      <c r="K884" s="187"/>
      <c r="L884" s="40"/>
      <c r="M884" s="188" t="s">
        <v>1</v>
      </c>
      <c r="N884" s="189" t="s">
        <v>38</v>
      </c>
      <c r="O884" s="72"/>
      <c r="P884" s="190">
        <f>O884*H884</f>
        <v>0</v>
      </c>
      <c r="Q884" s="190">
        <v>0</v>
      </c>
      <c r="R884" s="190">
        <f>Q884*H884</f>
        <v>0</v>
      </c>
      <c r="S884" s="190">
        <v>0</v>
      </c>
      <c r="T884" s="191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92" t="s">
        <v>179</v>
      </c>
      <c r="AT884" s="192" t="s">
        <v>175</v>
      </c>
      <c r="AU884" s="192" t="s">
        <v>81</v>
      </c>
      <c r="AY884" s="18" t="s">
        <v>174</v>
      </c>
      <c r="BE884" s="193">
        <f>IF(N884="základní",J884,0)</f>
        <v>0</v>
      </c>
      <c r="BF884" s="193">
        <f>IF(N884="snížená",J884,0)</f>
        <v>0</v>
      </c>
      <c r="BG884" s="193">
        <f>IF(N884="zákl. přenesená",J884,0)</f>
        <v>0</v>
      </c>
      <c r="BH884" s="193">
        <f>IF(N884="sníž. přenesená",J884,0)</f>
        <v>0</v>
      </c>
      <c r="BI884" s="193">
        <f>IF(N884="nulová",J884,0)</f>
        <v>0</v>
      </c>
      <c r="BJ884" s="18" t="s">
        <v>81</v>
      </c>
      <c r="BK884" s="193">
        <f>ROUND(I884*H884,2)</f>
        <v>0</v>
      </c>
      <c r="BL884" s="18" t="s">
        <v>179</v>
      </c>
      <c r="BM884" s="192" t="s">
        <v>998</v>
      </c>
    </row>
    <row r="885" spans="1:65" s="2" customFormat="1" ht="16.5" customHeight="1">
      <c r="A885" s="35"/>
      <c r="B885" s="36"/>
      <c r="C885" s="180" t="s">
        <v>999</v>
      </c>
      <c r="D885" s="180" t="s">
        <v>175</v>
      </c>
      <c r="E885" s="181" t="s">
        <v>1000</v>
      </c>
      <c r="F885" s="182" t="s">
        <v>1001</v>
      </c>
      <c r="G885" s="183" t="s">
        <v>217</v>
      </c>
      <c r="H885" s="184">
        <v>1</v>
      </c>
      <c r="I885" s="185"/>
      <c r="J885" s="186">
        <f>ROUND(I885*H885,2)</f>
        <v>0</v>
      </c>
      <c r="K885" s="187"/>
      <c r="L885" s="40"/>
      <c r="M885" s="188" t="s">
        <v>1</v>
      </c>
      <c r="N885" s="189" t="s">
        <v>38</v>
      </c>
      <c r="O885" s="72"/>
      <c r="P885" s="190">
        <f>O885*H885</f>
        <v>0</v>
      </c>
      <c r="Q885" s="190">
        <v>6.9999999999999994E-5</v>
      </c>
      <c r="R885" s="190">
        <f>Q885*H885</f>
        <v>6.9999999999999994E-5</v>
      </c>
      <c r="S885" s="190">
        <v>0</v>
      </c>
      <c r="T885" s="191">
        <f>S885*H885</f>
        <v>0</v>
      </c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R885" s="192" t="s">
        <v>179</v>
      </c>
      <c r="AT885" s="192" t="s">
        <v>175</v>
      </c>
      <c r="AU885" s="192" t="s">
        <v>81</v>
      </c>
      <c r="AY885" s="18" t="s">
        <v>174</v>
      </c>
      <c r="BE885" s="193">
        <f>IF(N885="základní",J885,0)</f>
        <v>0</v>
      </c>
      <c r="BF885" s="193">
        <f>IF(N885="snížená",J885,0)</f>
        <v>0</v>
      </c>
      <c r="BG885" s="193">
        <f>IF(N885="zákl. přenesená",J885,0)</f>
        <v>0</v>
      </c>
      <c r="BH885" s="193">
        <f>IF(N885="sníž. přenesená",J885,0)</f>
        <v>0</v>
      </c>
      <c r="BI885" s="193">
        <f>IF(N885="nulová",J885,0)</f>
        <v>0</v>
      </c>
      <c r="BJ885" s="18" t="s">
        <v>81</v>
      </c>
      <c r="BK885" s="193">
        <f>ROUND(I885*H885,2)</f>
        <v>0</v>
      </c>
      <c r="BL885" s="18" t="s">
        <v>179</v>
      </c>
      <c r="BM885" s="192" t="s">
        <v>1002</v>
      </c>
    </row>
    <row r="886" spans="1:65" s="2" customFormat="1" ht="24.25" customHeight="1">
      <c r="A886" s="35"/>
      <c r="B886" s="36"/>
      <c r="C886" s="180" t="s">
        <v>1003</v>
      </c>
      <c r="D886" s="180" t="s">
        <v>175</v>
      </c>
      <c r="E886" s="181" t="s">
        <v>1004</v>
      </c>
      <c r="F886" s="182" t="s">
        <v>1005</v>
      </c>
      <c r="G886" s="183" t="s">
        <v>705</v>
      </c>
      <c r="H886" s="249"/>
      <c r="I886" s="185"/>
      <c r="J886" s="186">
        <f>ROUND(I886*H886,2)</f>
        <v>0</v>
      </c>
      <c r="K886" s="187"/>
      <c r="L886" s="40"/>
      <c r="M886" s="188" t="s">
        <v>1</v>
      </c>
      <c r="N886" s="189" t="s">
        <v>38</v>
      </c>
      <c r="O886" s="72"/>
      <c r="P886" s="190">
        <f>O886*H886</f>
        <v>0</v>
      </c>
      <c r="Q886" s="190">
        <v>0</v>
      </c>
      <c r="R886" s="190">
        <f>Q886*H886</f>
        <v>0</v>
      </c>
      <c r="S886" s="190">
        <v>0</v>
      </c>
      <c r="T886" s="191">
        <f>S886*H886</f>
        <v>0</v>
      </c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R886" s="192" t="s">
        <v>179</v>
      </c>
      <c r="AT886" s="192" t="s">
        <v>175</v>
      </c>
      <c r="AU886" s="192" t="s">
        <v>81</v>
      </c>
      <c r="AY886" s="18" t="s">
        <v>174</v>
      </c>
      <c r="BE886" s="193">
        <f>IF(N886="základní",J886,0)</f>
        <v>0</v>
      </c>
      <c r="BF886" s="193">
        <f>IF(N886="snížená",J886,0)</f>
        <v>0</v>
      </c>
      <c r="BG886" s="193">
        <f>IF(N886="zákl. přenesená",J886,0)</f>
        <v>0</v>
      </c>
      <c r="BH886" s="193">
        <f>IF(N886="sníž. přenesená",J886,0)</f>
        <v>0</v>
      </c>
      <c r="BI886" s="193">
        <f>IF(N886="nulová",J886,0)</f>
        <v>0</v>
      </c>
      <c r="BJ886" s="18" t="s">
        <v>81</v>
      </c>
      <c r="BK886" s="193">
        <f>ROUND(I886*H886,2)</f>
        <v>0</v>
      </c>
      <c r="BL886" s="18" t="s">
        <v>179</v>
      </c>
      <c r="BM886" s="192" t="s">
        <v>1006</v>
      </c>
    </row>
    <row r="887" spans="1:65" s="11" customFormat="1" ht="26" customHeight="1">
      <c r="B887" s="166"/>
      <c r="C887" s="167"/>
      <c r="D887" s="168" t="s">
        <v>72</v>
      </c>
      <c r="E887" s="169" t="s">
        <v>1007</v>
      </c>
      <c r="F887" s="169" t="s">
        <v>1008</v>
      </c>
      <c r="G887" s="167"/>
      <c r="H887" s="167"/>
      <c r="I887" s="170"/>
      <c r="J887" s="171">
        <f>BK887</f>
        <v>0</v>
      </c>
      <c r="K887" s="167"/>
      <c r="L887" s="172"/>
      <c r="M887" s="173"/>
      <c r="N887" s="174"/>
      <c r="O887" s="174"/>
      <c r="P887" s="175">
        <f>SUM(P888:P958)</f>
        <v>0</v>
      </c>
      <c r="Q887" s="174"/>
      <c r="R887" s="175">
        <f>SUM(R888:R958)</f>
        <v>128.4010212</v>
      </c>
      <c r="S887" s="174"/>
      <c r="T887" s="176">
        <f>SUM(T888:T958)</f>
        <v>0</v>
      </c>
      <c r="AR887" s="177" t="s">
        <v>81</v>
      </c>
      <c r="AT887" s="178" t="s">
        <v>72</v>
      </c>
      <c r="AU887" s="178" t="s">
        <v>73</v>
      </c>
      <c r="AY887" s="177" t="s">
        <v>174</v>
      </c>
      <c r="BK887" s="179">
        <f>SUM(BK888:BK958)</f>
        <v>0</v>
      </c>
    </row>
    <row r="888" spans="1:65" s="2" customFormat="1" ht="16.5" customHeight="1">
      <c r="A888" s="35"/>
      <c r="B888" s="36"/>
      <c r="C888" s="180" t="s">
        <v>1009</v>
      </c>
      <c r="D888" s="180" t="s">
        <v>175</v>
      </c>
      <c r="E888" s="181" t="s">
        <v>1010</v>
      </c>
      <c r="F888" s="182" t="s">
        <v>1011</v>
      </c>
      <c r="G888" s="183" t="s">
        <v>230</v>
      </c>
      <c r="H888" s="184">
        <v>198.05</v>
      </c>
      <c r="I888" s="185"/>
      <c r="J888" s="186">
        <f>ROUND(I888*H888,2)</f>
        <v>0</v>
      </c>
      <c r="K888" s="187"/>
      <c r="L888" s="40"/>
      <c r="M888" s="188" t="s">
        <v>1</v>
      </c>
      <c r="N888" s="189" t="s">
        <v>38</v>
      </c>
      <c r="O888" s="72"/>
      <c r="P888" s="190">
        <f>O888*H888</f>
        <v>0</v>
      </c>
      <c r="Q888" s="190">
        <v>5.9420000000000001E-2</v>
      </c>
      <c r="R888" s="190">
        <f>Q888*H888</f>
        <v>11.768131</v>
      </c>
      <c r="S888" s="190">
        <v>0</v>
      </c>
      <c r="T888" s="191">
        <f>S888*H888</f>
        <v>0</v>
      </c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R888" s="192" t="s">
        <v>179</v>
      </c>
      <c r="AT888" s="192" t="s">
        <v>175</v>
      </c>
      <c r="AU888" s="192" t="s">
        <v>81</v>
      </c>
      <c r="AY888" s="18" t="s">
        <v>174</v>
      </c>
      <c r="BE888" s="193">
        <f>IF(N888="základní",J888,0)</f>
        <v>0</v>
      </c>
      <c r="BF888" s="193">
        <f>IF(N888="snížená",J888,0)</f>
        <v>0</v>
      </c>
      <c r="BG888" s="193">
        <f>IF(N888="zákl. přenesená",J888,0)</f>
        <v>0</v>
      </c>
      <c r="BH888" s="193">
        <f>IF(N888="sníž. přenesená",J888,0)</f>
        <v>0</v>
      </c>
      <c r="BI888" s="193">
        <f>IF(N888="nulová",J888,0)</f>
        <v>0</v>
      </c>
      <c r="BJ888" s="18" t="s">
        <v>81</v>
      </c>
      <c r="BK888" s="193">
        <f>ROUND(I888*H888,2)</f>
        <v>0</v>
      </c>
      <c r="BL888" s="18" t="s">
        <v>179</v>
      </c>
      <c r="BM888" s="192" t="s">
        <v>1012</v>
      </c>
    </row>
    <row r="889" spans="1:65" s="12" customFormat="1" ht="12">
      <c r="B889" s="194"/>
      <c r="C889" s="195"/>
      <c r="D889" s="196" t="s">
        <v>181</v>
      </c>
      <c r="E889" s="197" t="s">
        <v>1</v>
      </c>
      <c r="F889" s="198" t="s">
        <v>190</v>
      </c>
      <c r="G889" s="195"/>
      <c r="H889" s="197" t="s">
        <v>1</v>
      </c>
      <c r="I889" s="199"/>
      <c r="J889" s="195"/>
      <c r="K889" s="195"/>
      <c r="L889" s="200"/>
      <c r="M889" s="201"/>
      <c r="N889" s="202"/>
      <c r="O889" s="202"/>
      <c r="P889" s="202"/>
      <c r="Q889" s="202"/>
      <c r="R889" s="202"/>
      <c r="S889" s="202"/>
      <c r="T889" s="203"/>
      <c r="AT889" s="204" t="s">
        <v>181</v>
      </c>
      <c r="AU889" s="204" t="s">
        <v>81</v>
      </c>
      <c r="AV889" s="12" t="s">
        <v>81</v>
      </c>
      <c r="AW889" s="12" t="s">
        <v>30</v>
      </c>
      <c r="AX889" s="12" t="s">
        <v>73</v>
      </c>
      <c r="AY889" s="204" t="s">
        <v>174</v>
      </c>
    </row>
    <row r="890" spans="1:65" s="12" customFormat="1" ht="12">
      <c r="B890" s="194"/>
      <c r="C890" s="195"/>
      <c r="D890" s="196" t="s">
        <v>181</v>
      </c>
      <c r="E890" s="197" t="s">
        <v>1</v>
      </c>
      <c r="F890" s="198" t="s">
        <v>282</v>
      </c>
      <c r="G890" s="195"/>
      <c r="H890" s="197" t="s">
        <v>1</v>
      </c>
      <c r="I890" s="199"/>
      <c r="J890" s="195"/>
      <c r="K890" s="195"/>
      <c r="L890" s="200"/>
      <c r="M890" s="201"/>
      <c r="N890" s="202"/>
      <c r="O890" s="202"/>
      <c r="P890" s="202"/>
      <c r="Q890" s="202"/>
      <c r="R890" s="202"/>
      <c r="S890" s="202"/>
      <c r="T890" s="203"/>
      <c r="AT890" s="204" t="s">
        <v>181</v>
      </c>
      <c r="AU890" s="204" t="s">
        <v>81</v>
      </c>
      <c r="AV890" s="12" t="s">
        <v>81</v>
      </c>
      <c r="AW890" s="12" t="s">
        <v>30</v>
      </c>
      <c r="AX890" s="12" t="s">
        <v>73</v>
      </c>
      <c r="AY890" s="204" t="s">
        <v>174</v>
      </c>
    </row>
    <row r="891" spans="1:65" s="13" customFormat="1" ht="12">
      <c r="B891" s="205"/>
      <c r="C891" s="206"/>
      <c r="D891" s="196" t="s">
        <v>181</v>
      </c>
      <c r="E891" s="207" t="s">
        <v>1</v>
      </c>
      <c r="F891" s="208" t="s">
        <v>283</v>
      </c>
      <c r="G891" s="206"/>
      <c r="H891" s="209">
        <v>73.81</v>
      </c>
      <c r="I891" s="210"/>
      <c r="J891" s="206"/>
      <c r="K891" s="206"/>
      <c r="L891" s="211"/>
      <c r="M891" s="212"/>
      <c r="N891" s="213"/>
      <c r="O891" s="213"/>
      <c r="P891" s="213"/>
      <c r="Q891" s="213"/>
      <c r="R891" s="213"/>
      <c r="S891" s="213"/>
      <c r="T891" s="214"/>
      <c r="AT891" s="215" t="s">
        <v>181</v>
      </c>
      <c r="AU891" s="215" t="s">
        <v>81</v>
      </c>
      <c r="AV891" s="13" t="s">
        <v>83</v>
      </c>
      <c r="AW891" s="13" t="s">
        <v>30</v>
      </c>
      <c r="AX891" s="13" t="s">
        <v>73</v>
      </c>
      <c r="AY891" s="215" t="s">
        <v>174</v>
      </c>
    </row>
    <row r="892" spans="1:65" s="12" customFormat="1" ht="12">
      <c r="B892" s="194"/>
      <c r="C892" s="195"/>
      <c r="D892" s="196" t="s">
        <v>181</v>
      </c>
      <c r="E892" s="197" t="s">
        <v>1</v>
      </c>
      <c r="F892" s="198" t="s">
        <v>284</v>
      </c>
      <c r="G892" s="195"/>
      <c r="H892" s="197" t="s">
        <v>1</v>
      </c>
      <c r="I892" s="199"/>
      <c r="J892" s="195"/>
      <c r="K892" s="195"/>
      <c r="L892" s="200"/>
      <c r="M892" s="201"/>
      <c r="N892" s="202"/>
      <c r="O892" s="202"/>
      <c r="P892" s="202"/>
      <c r="Q892" s="202"/>
      <c r="R892" s="202"/>
      <c r="S892" s="202"/>
      <c r="T892" s="203"/>
      <c r="AT892" s="204" t="s">
        <v>181</v>
      </c>
      <c r="AU892" s="204" t="s">
        <v>81</v>
      </c>
      <c r="AV892" s="12" t="s">
        <v>81</v>
      </c>
      <c r="AW892" s="12" t="s">
        <v>30</v>
      </c>
      <c r="AX892" s="12" t="s">
        <v>73</v>
      </c>
      <c r="AY892" s="204" t="s">
        <v>174</v>
      </c>
    </row>
    <row r="893" spans="1:65" s="13" customFormat="1" ht="12">
      <c r="B893" s="205"/>
      <c r="C893" s="206"/>
      <c r="D893" s="196" t="s">
        <v>181</v>
      </c>
      <c r="E893" s="207" t="s">
        <v>1</v>
      </c>
      <c r="F893" s="208" t="s">
        <v>285</v>
      </c>
      <c r="G893" s="206"/>
      <c r="H893" s="209">
        <v>1.84</v>
      </c>
      <c r="I893" s="210"/>
      <c r="J893" s="206"/>
      <c r="K893" s="206"/>
      <c r="L893" s="211"/>
      <c r="M893" s="212"/>
      <c r="N893" s="213"/>
      <c r="O893" s="213"/>
      <c r="P893" s="213"/>
      <c r="Q893" s="213"/>
      <c r="R893" s="213"/>
      <c r="S893" s="213"/>
      <c r="T893" s="214"/>
      <c r="AT893" s="215" t="s">
        <v>181</v>
      </c>
      <c r="AU893" s="215" t="s">
        <v>81</v>
      </c>
      <c r="AV893" s="13" t="s">
        <v>83</v>
      </c>
      <c r="AW893" s="13" t="s">
        <v>30</v>
      </c>
      <c r="AX893" s="13" t="s">
        <v>73</v>
      </c>
      <c r="AY893" s="215" t="s">
        <v>174</v>
      </c>
    </row>
    <row r="894" spans="1:65" s="12" customFormat="1" ht="12">
      <c r="B894" s="194"/>
      <c r="C894" s="195"/>
      <c r="D894" s="196" t="s">
        <v>181</v>
      </c>
      <c r="E894" s="197" t="s">
        <v>1</v>
      </c>
      <c r="F894" s="198" t="s">
        <v>1013</v>
      </c>
      <c r="G894" s="195"/>
      <c r="H894" s="197" t="s">
        <v>1</v>
      </c>
      <c r="I894" s="199"/>
      <c r="J894" s="195"/>
      <c r="K894" s="195"/>
      <c r="L894" s="200"/>
      <c r="M894" s="201"/>
      <c r="N894" s="202"/>
      <c r="O894" s="202"/>
      <c r="P894" s="202"/>
      <c r="Q894" s="202"/>
      <c r="R894" s="202"/>
      <c r="S894" s="202"/>
      <c r="T894" s="203"/>
      <c r="AT894" s="204" t="s">
        <v>181</v>
      </c>
      <c r="AU894" s="204" t="s">
        <v>81</v>
      </c>
      <c r="AV894" s="12" t="s">
        <v>81</v>
      </c>
      <c r="AW894" s="12" t="s">
        <v>30</v>
      </c>
      <c r="AX894" s="12" t="s">
        <v>73</v>
      </c>
      <c r="AY894" s="204" t="s">
        <v>174</v>
      </c>
    </row>
    <row r="895" spans="1:65" s="13" customFormat="1" ht="12">
      <c r="B895" s="205"/>
      <c r="C895" s="206"/>
      <c r="D895" s="196" t="s">
        <v>181</v>
      </c>
      <c r="E895" s="207" t="s">
        <v>1</v>
      </c>
      <c r="F895" s="208" t="s">
        <v>1014</v>
      </c>
      <c r="G895" s="206"/>
      <c r="H895" s="209">
        <v>41.06</v>
      </c>
      <c r="I895" s="210"/>
      <c r="J895" s="206"/>
      <c r="K895" s="206"/>
      <c r="L895" s="211"/>
      <c r="M895" s="212"/>
      <c r="N895" s="213"/>
      <c r="O895" s="213"/>
      <c r="P895" s="213"/>
      <c r="Q895" s="213"/>
      <c r="R895" s="213"/>
      <c r="S895" s="213"/>
      <c r="T895" s="214"/>
      <c r="AT895" s="215" t="s">
        <v>181</v>
      </c>
      <c r="AU895" s="215" t="s">
        <v>81</v>
      </c>
      <c r="AV895" s="13" t="s">
        <v>83</v>
      </c>
      <c r="AW895" s="13" t="s">
        <v>30</v>
      </c>
      <c r="AX895" s="13" t="s">
        <v>73</v>
      </c>
      <c r="AY895" s="215" t="s">
        <v>174</v>
      </c>
    </row>
    <row r="896" spans="1:65" s="12" customFormat="1" ht="12">
      <c r="B896" s="194"/>
      <c r="C896" s="195"/>
      <c r="D896" s="196" t="s">
        <v>181</v>
      </c>
      <c r="E896" s="197" t="s">
        <v>1</v>
      </c>
      <c r="F896" s="198" t="s">
        <v>780</v>
      </c>
      <c r="G896" s="195"/>
      <c r="H896" s="197" t="s">
        <v>1</v>
      </c>
      <c r="I896" s="199"/>
      <c r="J896" s="195"/>
      <c r="K896" s="195"/>
      <c r="L896" s="200"/>
      <c r="M896" s="201"/>
      <c r="N896" s="202"/>
      <c r="O896" s="202"/>
      <c r="P896" s="202"/>
      <c r="Q896" s="202"/>
      <c r="R896" s="202"/>
      <c r="S896" s="202"/>
      <c r="T896" s="203"/>
      <c r="AT896" s="204" t="s">
        <v>181</v>
      </c>
      <c r="AU896" s="204" t="s">
        <v>81</v>
      </c>
      <c r="AV896" s="12" t="s">
        <v>81</v>
      </c>
      <c r="AW896" s="12" t="s">
        <v>30</v>
      </c>
      <c r="AX896" s="12" t="s">
        <v>73</v>
      </c>
      <c r="AY896" s="204" t="s">
        <v>174</v>
      </c>
    </row>
    <row r="897" spans="1:65" s="13" customFormat="1" ht="12">
      <c r="B897" s="205"/>
      <c r="C897" s="206"/>
      <c r="D897" s="196" t="s">
        <v>181</v>
      </c>
      <c r="E897" s="207" t="s">
        <v>1</v>
      </c>
      <c r="F897" s="208" t="s">
        <v>1015</v>
      </c>
      <c r="G897" s="206"/>
      <c r="H897" s="209">
        <v>2.23</v>
      </c>
      <c r="I897" s="210"/>
      <c r="J897" s="206"/>
      <c r="K897" s="206"/>
      <c r="L897" s="211"/>
      <c r="M897" s="212"/>
      <c r="N897" s="213"/>
      <c r="O897" s="213"/>
      <c r="P897" s="213"/>
      <c r="Q897" s="213"/>
      <c r="R897" s="213"/>
      <c r="S897" s="213"/>
      <c r="T897" s="214"/>
      <c r="AT897" s="215" t="s">
        <v>181</v>
      </c>
      <c r="AU897" s="215" t="s">
        <v>81</v>
      </c>
      <c r="AV897" s="13" t="s">
        <v>83</v>
      </c>
      <c r="AW897" s="13" t="s">
        <v>30</v>
      </c>
      <c r="AX897" s="13" t="s">
        <v>73</v>
      </c>
      <c r="AY897" s="215" t="s">
        <v>174</v>
      </c>
    </row>
    <row r="898" spans="1:65" s="12" customFormat="1" ht="12">
      <c r="B898" s="194"/>
      <c r="C898" s="195"/>
      <c r="D898" s="196" t="s">
        <v>181</v>
      </c>
      <c r="E898" s="197" t="s">
        <v>1</v>
      </c>
      <c r="F898" s="198" t="s">
        <v>201</v>
      </c>
      <c r="G898" s="195"/>
      <c r="H898" s="197" t="s">
        <v>1</v>
      </c>
      <c r="I898" s="199"/>
      <c r="J898" s="195"/>
      <c r="K898" s="195"/>
      <c r="L898" s="200"/>
      <c r="M898" s="201"/>
      <c r="N898" s="202"/>
      <c r="O898" s="202"/>
      <c r="P898" s="202"/>
      <c r="Q898" s="202"/>
      <c r="R898" s="202"/>
      <c r="S898" s="202"/>
      <c r="T898" s="203"/>
      <c r="AT898" s="204" t="s">
        <v>181</v>
      </c>
      <c r="AU898" s="204" t="s">
        <v>81</v>
      </c>
      <c r="AV898" s="12" t="s">
        <v>81</v>
      </c>
      <c r="AW898" s="12" t="s">
        <v>30</v>
      </c>
      <c r="AX898" s="12" t="s">
        <v>73</v>
      </c>
      <c r="AY898" s="204" t="s">
        <v>174</v>
      </c>
    </row>
    <row r="899" spans="1:65" s="12" customFormat="1" ht="12">
      <c r="B899" s="194"/>
      <c r="C899" s="195"/>
      <c r="D899" s="196" t="s">
        <v>181</v>
      </c>
      <c r="E899" s="197" t="s">
        <v>1</v>
      </c>
      <c r="F899" s="198" t="s">
        <v>713</v>
      </c>
      <c r="G899" s="195"/>
      <c r="H899" s="197" t="s">
        <v>1</v>
      </c>
      <c r="I899" s="199"/>
      <c r="J899" s="195"/>
      <c r="K899" s="195"/>
      <c r="L899" s="200"/>
      <c r="M899" s="201"/>
      <c r="N899" s="202"/>
      <c r="O899" s="202"/>
      <c r="P899" s="202"/>
      <c r="Q899" s="202"/>
      <c r="R899" s="202"/>
      <c r="S899" s="202"/>
      <c r="T899" s="203"/>
      <c r="AT899" s="204" t="s">
        <v>181</v>
      </c>
      <c r="AU899" s="204" t="s">
        <v>81</v>
      </c>
      <c r="AV899" s="12" t="s">
        <v>81</v>
      </c>
      <c r="AW899" s="12" t="s">
        <v>30</v>
      </c>
      <c r="AX899" s="12" t="s">
        <v>73</v>
      </c>
      <c r="AY899" s="204" t="s">
        <v>174</v>
      </c>
    </row>
    <row r="900" spans="1:65" s="13" customFormat="1" ht="12">
      <c r="B900" s="205"/>
      <c r="C900" s="206"/>
      <c r="D900" s="196" t="s">
        <v>181</v>
      </c>
      <c r="E900" s="207" t="s">
        <v>1</v>
      </c>
      <c r="F900" s="208" t="s">
        <v>714</v>
      </c>
      <c r="G900" s="206"/>
      <c r="H900" s="209">
        <v>39.89</v>
      </c>
      <c r="I900" s="210"/>
      <c r="J900" s="206"/>
      <c r="K900" s="206"/>
      <c r="L900" s="211"/>
      <c r="M900" s="212"/>
      <c r="N900" s="213"/>
      <c r="O900" s="213"/>
      <c r="P900" s="213"/>
      <c r="Q900" s="213"/>
      <c r="R900" s="213"/>
      <c r="S900" s="213"/>
      <c r="T900" s="214"/>
      <c r="AT900" s="215" t="s">
        <v>181</v>
      </c>
      <c r="AU900" s="215" t="s">
        <v>81</v>
      </c>
      <c r="AV900" s="13" t="s">
        <v>83</v>
      </c>
      <c r="AW900" s="13" t="s">
        <v>30</v>
      </c>
      <c r="AX900" s="13" t="s">
        <v>73</v>
      </c>
      <c r="AY900" s="215" t="s">
        <v>174</v>
      </c>
    </row>
    <row r="901" spans="1:65" s="12" customFormat="1" ht="12">
      <c r="B901" s="194"/>
      <c r="C901" s="195"/>
      <c r="D901" s="196" t="s">
        <v>181</v>
      </c>
      <c r="E901" s="197" t="s">
        <v>1</v>
      </c>
      <c r="F901" s="198" t="s">
        <v>733</v>
      </c>
      <c r="G901" s="195"/>
      <c r="H901" s="197" t="s">
        <v>1</v>
      </c>
      <c r="I901" s="199"/>
      <c r="J901" s="195"/>
      <c r="K901" s="195"/>
      <c r="L901" s="200"/>
      <c r="M901" s="201"/>
      <c r="N901" s="202"/>
      <c r="O901" s="202"/>
      <c r="P901" s="202"/>
      <c r="Q901" s="202"/>
      <c r="R901" s="202"/>
      <c r="S901" s="202"/>
      <c r="T901" s="203"/>
      <c r="AT901" s="204" t="s">
        <v>181</v>
      </c>
      <c r="AU901" s="204" t="s">
        <v>81</v>
      </c>
      <c r="AV901" s="12" t="s">
        <v>81</v>
      </c>
      <c r="AW901" s="12" t="s">
        <v>30</v>
      </c>
      <c r="AX901" s="12" t="s">
        <v>73</v>
      </c>
      <c r="AY901" s="204" t="s">
        <v>174</v>
      </c>
    </row>
    <row r="902" spans="1:65" s="13" customFormat="1" ht="12">
      <c r="B902" s="205"/>
      <c r="C902" s="206"/>
      <c r="D902" s="196" t="s">
        <v>181</v>
      </c>
      <c r="E902" s="207" t="s">
        <v>1</v>
      </c>
      <c r="F902" s="208" t="s">
        <v>716</v>
      </c>
      <c r="G902" s="206"/>
      <c r="H902" s="209">
        <v>4.62</v>
      </c>
      <c r="I902" s="210"/>
      <c r="J902" s="206"/>
      <c r="K902" s="206"/>
      <c r="L902" s="211"/>
      <c r="M902" s="212"/>
      <c r="N902" s="213"/>
      <c r="O902" s="213"/>
      <c r="P902" s="213"/>
      <c r="Q902" s="213"/>
      <c r="R902" s="213"/>
      <c r="S902" s="213"/>
      <c r="T902" s="214"/>
      <c r="AT902" s="215" t="s">
        <v>181</v>
      </c>
      <c r="AU902" s="215" t="s">
        <v>81</v>
      </c>
      <c r="AV902" s="13" t="s">
        <v>83</v>
      </c>
      <c r="AW902" s="13" t="s">
        <v>30</v>
      </c>
      <c r="AX902" s="13" t="s">
        <v>73</v>
      </c>
      <c r="AY902" s="215" t="s">
        <v>174</v>
      </c>
    </row>
    <row r="903" spans="1:65" s="12" customFormat="1" ht="12">
      <c r="B903" s="194"/>
      <c r="C903" s="195"/>
      <c r="D903" s="196" t="s">
        <v>181</v>
      </c>
      <c r="E903" s="197" t="s">
        <v>1</v>
      </c>
      <c r="F903" s="198" t="s">
        <v>700</v>
      </c>
      <c r="G903" s="195"/>
      <c r="H903" s="197" t="s">
        <v>1</v>
      </c>
      <c r="I903" s="199"/>
      <c r="J903" s="195"/>
      <c r="K903" s="195"/>
      <c r="L903" s="200"/>
      <c r="M903" s="201"/>
      <c r="N903" s="202"/>
      <c r="O903" s="202"/>
      <c r="P903" s="202"/>
      <c r="Q903" s="202"/>
      <c r="R903" s="202"/>
      <c r="S903" s="202"/>
      <c r="T903" s="203"/>
      <c r="AT903" s="204" t="s">
        <v>181</v>
      </c>
      <c r="AU903" s="204" t="s">
        <v>81</v>
      </c>
      <c r="AV903" s="12" t="s">
        <v>81</v>
      </c>
      <c r="AW903" s="12" t="s">
        <v>30</v>
      </c>
      <c r="AX903" s="12" t="s">
        <v>73</v>
      </c>
      <c r="AY903" s="204" t="s">
        <v>174</v>
      </c>
    </row>
    <row r="904" spans="1:65" s="13" customFormat="1" ht="12">
      <c r="B904" s="205"/>
      <c r="C904" s="206"/>
      <c r="D904" s="196" t="s">
        <v>181</v>
      </c>
      <c r="E904" s="207" t="s">
        <v>1</v>
      </c>
      <c r="F904" s="208" t="s">
        <v>1016</v>
      </c>
      <c r="G904" s="206"/>
      <c r="H904" s="209">
        <v>25.06</v>
      </c>
      <c r="I904" s="210"/>
      <c r="J904" s="206"/>
      <c r="K904" s="206"/>
      <c r="L904" s="211"/>
      <c r="M904" s="212"/>
      <c r="N904" s="213"/>
      <c r="O904" s="213"/>
      <c r="P904" s="213"/>
      <c r="Q904" s="213"/>
      <c r="R904" s="213"/>
      <c r="S904" s="213"/>
      <c r="T904" s="214"/>
      <c r="AT904" s="215" t="s">
        <v>181</v>
      </c>
      <c r="AU904" s="215" t="s">
        <v>81</v>
      </c>
      <c r="AV904" s="13" t="s">
        <v>83</v>
      </c>
      <c r="AW904" s="13" t="s">
        <v>30</v>
      </c>
      <c r="AX904" s="13" t="s">
        <v>73</v>
      </c>
      <c r="AY904" s="215" t="s">
        <v>174</v>
      </c>
    </row>
    <row r="905" spans="1:65" s="12" customFormat="1" ht="12">
      <c r="B905" s="194"/>
      <c r="C905" s="195"/>
      <c r="D905" s="196" t="s">
        <v>181</v>
      </c>
      <c r="E905" s="197" t="s">
        <v>1</v>
      </c>
      <c r="F905" s="198" t="s">
        <v>806</v>
      </c>
      <c r="G905" s="195"/>
      <c r="H905" s="197" t="s">
        <v>1</v>
      </c>
      <c r="I905" s="199"/>
      <c r="J905" s="195"/>
      <c r="K905" s="195"/>
      <c r="L905" s="200"/>
      <c r="M905" s="201"/>
      <c r="N905" s="202"/>
      <c r="O905" s="202"/>
      <c r="P905" s="202"/>
      <c r="Q905" s="202"/>
      <c r="R905" s="202"/>
      <c r="S905" s="202"/>
      <c r="T905" s="203"/>
      <c r="AT905" s="204" t="s">
        <v>181</v>
      </c>
      <c r="AU905" s="204" t="s">
        <v>81</v>
      </c>
      <c r="AV905" s="12" t="s">
        <v>81</v>
      </c>
      <c r="AW905" s="12" t="s">
        <v>30</v>
      </c>
      <c r="AX905" s="12" t="s">
        <v>73</v>
      </c>
      <c r="AY905" s="204" t="s">
        <v>174</v>
      </c>
    </row>
    <row r="906" spans="1:65" s="13" customFormat="1" ht="12">
      <c r="B906" s="205"/>
      <c r="C906" s="206"/>
      <c r="D906" s="196" t="s">
        <v>181</v>
      </c>
      <c r="E906" s="207" t="s">
        <v>1</v>
      </c>
      <c r="F906" s="208" t="s">
        <v>1017</v>
      </c>
      <c r="G906" s="206"/>
      <c r="H906" s="209">
        <v>9.5399999999999991</v>
      </c>
      <c r="I906" s="210"/>
      <c r="J906" s="206"/>
      <c r="K906" s="206"/>
      <c r="L906" s="211"/>
      <c r="M906" s="212"/>
      <c r="N906" s="213"/>
      <c r="O906" s="213"/>
      <c r="P906" s="213"/>
      <c r="Q906" s="213"/>
      <c r="R906" s="213"/>
      <c r="S906" s="213"/>
      <c r="T906" s="214"/>
      <c r="AT906" s="215" t="s">
        <v>181</v>
      </c>
      <c r="AU906" s="215" t="s">
        <v>81</v>
      </c>
      <c r="AV906" s="13" t="s">
        <v>83</v>
      </c>
      <c r="AW906" s="13" t="s">
        <v>30</v>
      </c>
      <c r="AX906" s="13" t="s">
        <v>73</v>
      </c>
      <c r="AY906" s="215" t="s">
        <v>174</v>
      </c>
    </row>
    <row r="907" spans="1:65" s="14" customFormat="1" ht="12">
      <c r="B907" s="216"/>
      <c r="C907" s="217"/>
      <c r="D907" s="196" t="s">
        <v>181</v>
      </c>
      <c r="E907" s="218" t="s">
        <v>1</v>
      </c>
      <c r="F907" s="219" t="s">
        <v>183</v>
      </c>
      <c r="G907" s="217"/>
      <c r="H907" s="220">
        <v>198.05</v>
      </c>
      <c r="I907" s="221"/>
      <c r="J907" s="217"/>
      <c r="K907" s="217"/>
      <c r="L907" s="222"/>
      <c r="M907" s="223"/>
      <c r="N907" s="224"/>
      <c r="O907" s="224"/>
      <c r="P907" s="224"/>
      <c r="Q907" s="224"/>
      <c r="R907" s="224"/>
      <c r="S907" s="224"/>
      <c r="T907" s="225"/>
      <c r="AT907" s="226" t="s">
        <v>181</v>
      </c>
      <c r="AU907" s="226" t="s">
        <v>81</v>
      </c>
      <c r="AV907" s="14" t="s">
        <v>179</v>
      </c>
      <c r="AW907" s="14" t="s">
        <v>30</v>
      </c>
      <c r="AX907" s="14" t="s">
        <v>81</v>
      </c>
      <c r="AY907" s="226" t="s">
        <v>174</v>
      </c>
    </row>
    <row r="908" spans="1:65" s="2" customFormat="1" ht="24.25" customHeight="1">
      <c r="A908" s="35"/>
      <c r="B908" s="36"/>
      <c r="C908" s="180" t="s">
        <v>1018</v>
      </c>
      <c r="D908" s="180" t="s">
        <v>175</v>
      </c>
      <c r="E908" s="181" t="s">
        <v>1019</v>
      </c>
      <c r="F908" s="182" t="s">
        <v>1020</v>
      </c>
      <c r="G908" s="183" t="s">
        <v>230</v>
      </c>
      <c r="H908" s="184">
        <v>160.22</v>
      </c>
      <c r="I908" s="185"/>
      <c r="J908" s="186">
        <f>ROUND(I908*H908,2)</f>
        <v>0</v>
      </c>
      <c r="K908" s="187"/>
      <c r="L908" s="40"/>
      <c r="M908" s="188" t="s">
        <v>1</v>
      </c>
      <c r="N908" s="189" t="s">
        <v>38</v>
      </c>
      <c r="O908" s="72"/>
      <c r="P908" s="190">
        <f>O908*H908</f>
        <v>0</v>
      </c>
      <c r="Q908" s="190">
        <v>0.62805999999999995</v>
      </c>
      <c r="R908" s="190">
        <f>Q908*H908</f>
        <v>100.62777319999999</v>
      </c>
      <c r="S908" s="190">
        <v>0</v>
      </c>
      <c r="T908" s="191">
        <f>S908*H908</f>
        <v>0</v>
      </c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R908" s="192" t="s">
        <v>179</v>
      </c>
      <c r="AT908" s="192" t="s">
        <v>175</v>
      </c>
      <c r="AU908" s="192" t="s">
        <v>81</v>
      </c>
      <c r="AY908" s="18" t="s">
        <v>174</v>
      </c>
      <c r="BE908" s="193">
        <f>IF(N908="základní",J908,0)</f>
        <v>0</v>
      </c>
      <c r="BF908" s="193">
        <f>IF(N908="snížená",J908,0)</f>
        <v>0</v>
      </c>
      <c r="BG908" s="193">
        <f>IF(N908="zákl. přenesená",J908,0)</f>
        <v>0</v>
      </c>
      <c r="BH908" s="193">
        <f>IF(N908="sníž. přenesená",J908,0)</f>
        <v>0</v>
      </c>
      <c r="BI908" s="193">
        <f>IF(N908="nulová",J908,0)</f>
        <v>0</v>
      </c>
      <c r="BJ908" s="18" t="s">
        <v>81</v>
      </c>
      <c r="BK908" s="193">
        <f>ROUND(I908*H908,2)</f>
        <v>0</v>
      </c>
      <c r="BL908" s="18" t="s">
        <v>179</v>
      </c>
      <c r="BM908" s="192" t="s">
        <v>1021</v>
      </c>
    </row>
    <row r="909" spans="1:65" s="12" customFormat="1" ht="12">
      <c r="B909" s="194"/>
      <c r="C909" s="195"/>
      <c r="D909" s="196" t="s">
        <v>181</v>
      </c>
      <c r="E909" s="197" t="s">
        <v>1</v>
      </c>
      <c r="F909" s="198" t="s">
        <v>190</v>
      </c>
      <c r="G909" s="195"/>
      <c r="H909" s="197" t="s">
        <v>1</v>
      </c>
      <c r="I909" s="199"/>
      <c r="J909" s="195"/>
      <c r="K909" s="195"/>
      <c r="L909" s="200"/>
      <c r="M909" s="201"/>
      <c r="N909" s="202"/>
      <c r="O909" s="202"/>
      <c r="P909" s="202"/>
      <c r="Q909" s="202"/>
      <c r="R909" s="202"/>
      <c r="S909" s="202"/>
      <c r="T909" s="203"/>
      <c r="AT909" s="204" t="s">
        <v>181</v>
      </c>
      <c r="AU909" s="204" t="s">
        <v>81</v>
      </c>
      <c r="AV909" s="12" t="s">
        <v>81</v>
      </c>
      <c r="AW909" s="12" t="s">
        <v>30</v>
      </c>
      <c r="AX909" s="12" t="s">
        <v>73</v>
      </c>
      <c r="AY909" s="204" t="s">
        <v>174</v>
      </c>
    </row>
    <row r="910" spans="1:65" s="12" customFormat="1" ht="12">
      <c r="B910" s="194"/>
      <c r="C910" s="195"/>
      <c r="D910" s="196" t="s">
        <v>181</v>
      </c>
      <c r="E910" s="197" t="s">
        <v>1</v>
      </c>
      <c r="F910" s="198" t="s">
        <v>282</v>
      </c>
      <c r="G910" s="195"/>
      <c r="H910" s="197" t="s">
        <v>1</v>
      </c>
      <c r="I910" s="199"/>
      <c r="J910" s="195"/>
      <c r="K910" s="195"/>
      <c r="L910" s="200"/>
      <c r="M910" s="201"/>
      <c r="N910" s="202"/>
      <c r="O910" s="202"/>
      <c r="P910" s="202"/>
      <c r="Q910" s="202"/>
      <c r="R910" s="202"/>
      <c r="S910" s="202"/>
      <c r="T910" s="203"/>
      <c r="AT910" s="204" t="s">
        <v>181</v>
      </c>
      <c r="AU910" s="204" t="s">
        <v>81</v>
      </c>
      <c r="AV910" s="12" t="s">
        <v>81</v>
      </c>
      <c r="AW910" s="12" t="s">
        <v>30</v>
      </c>
      <c r="AX910" s="12" t="s">
        <v>73</v>
      </c>
      <c r="AY910" s="204" t="s">
        <v>174</v>
      </c>
    </row>
    <row r="911" spans="1:65" s="13" customFormat="1" ht="12">
      <c r="B911" s="205"/>
      <c r="C911" s="206"/>
      <c r="D911" s="196" t="s">
        <v>181</v>
      </c>
      <c r="E911" s="207" t="s">
        <v>1</v>
      </c>
      <c r="F911" s="208" t="s">
        <v>283</v>
      </c>
      <c r="G911" s="206"/>
      <c r="H911" s="209">
        <v>73.81</v>
      </c>
      <c r="I911" s="210"/>
      <c r="J911" s="206"/>
      <c r="K911" s="206"/>
      <c r="L911" s="211"/>
      <c r="M911" s="212"/>
      <c r="N911" s="213"/>
      <c r="O911" s="213"/>
      <c r="P911" s="213"/>
      <c r="Q911" s="213"/>
      <c r="R911" s="213"/>
      <c r="S911" s="213"/>
      <c r="T911" s="214"/>
      <c r="AT911" s="215" t="s">
        <v>181</v>
      </c>
      <c r="AU911" s="215" t="s">
        <v>81</v>
      </c>
      <c r="AV911" s="13" t="s">
        <v>83</v>
      </c>
      <c r="AW911" s="13" t="s">
        <v>30</v>
      </c>
      <c r="AX911" s="13" t="s">
        <v>73</v>
      </c>
      <c r="AY911" s="215" t="s">
        <v>174</v>
      </c>
    </row>
    <row r="912" spans="1:65" s="12" customFormat="1" ht="12">
      <c r="B912" s="194"/>
      <c r="C912" s="195"/>
      <c r="D912" s="196" t="s">
        <v>181</v>
      </c>
      <c r="E912" s="197" t="s">
        <v>1</v>
      </c>
      <c r="F912" s="198" t="s">
        <v>284</v>
      </c>
      <c r="G912" s="195"/>
      <c r="H912" s="197" t="s">
        <v>1</v>
      </c>
      <c r="I912" s="199"/>
      <c r="J912" s="195"/>
      <c r="K912" s="195"/>
      <c r="L912" s="200"/>
      <c r="M912" s="201"/>
      <c r="N912" s="202"/>
      <c r="O912" s="202"/>
      <c r="P912" s="202"/>
      <c r="Q912" s="202"/>
      <c r="R912" s="202"/>
      <c r="S912" s="202"/>
      <c r="T912" s="203"/>
      <c r="AT912" s="204" t="s">
        <v>181</v>
      </c>
      <c r="AU912" s="204" t="s">
        <v>81</v>
      </c>
      <c r="AV912" s="12" t="s">
        <v>81</v>
      </c>
      <c r="AW912" s="12" t="s">
        <v>30</v>
      </c>
      <c r="AX912" s="12" t="s">
        <v>73</v>
      </c>
      <c r="AY912" s="204" t="s">
        <v>174</v>
      </c>
    </row>
    <row r="913" spans="1:65" s="13" customFormat="1" ht="12">
      <c r="B913" s="205"/>
      <c r="C913" s="206"/>
      <c r="D913" s="196" t="s">
        <v>181</v>
      </c>
      <c r="E913" s="207" t="s">
        <v>1</v>
      </c>
      <c r="F913" s="208" t="s">
        <v>285</v>
      </c>
      <c r="G913" s="206"/>
      <c r="H913" s="209">
        <v>1.84</v>
      </c>
      <c r="I913" s="210"/>
      <c r="J913" s="206"/>
      <c r="K913" s="206"/>
      <c r="L913" s="211"/>
      <c r="M913" s="212"/>
      <c r="N913" s="213"/>
      <c r="O913" s="213"/>
      <c r="P913" s="213"/>
      <c r="Q913" s="213"/>
      <c r="R913" s="213"/>
      <c r="S913" s="213"/>
      <c r="T913" s="214"/>
      <c r="AT913" s="215" t="s">
        <v>181</v>
      </c>
      <c r="AU913" s="215" t="s">
        <v>81</v>
      </c>
      <c r="AV913" s="13" t="s">
        <v>83</v>
      </c>
      <c r="AW913" s="13" t="s">
        <v>30</v>
      </c>
      <c r="AX913" s="13" t="s">
        <v>73</v>
      </c>
      <c r="AY913" s="215" t="s">
        <v>174</v>
      </c>
    </row>
    <row r="914" spans="1:65" s="12" customFormat="1" ht="12">
      <c r="B914" s="194"/>
      <c r="C914" s="195"/>
      <c r="D914" s="196" t="s">
        <v>181</v>
      </c>
      <c r="E914" s="197" t="s">
        <v>1</v>
      </c>
      <c r="F914" s="198" t="s">
        <v>1013</v>
      </c>
      <c r="G914" s="195"/>
      <c r="H914" s="197" t="s">
        <v>1</v>
      </c>
      <c r="I914" s="199"/>
      <c r="J914" s="195"/>
      <c r="K914" s="195"/>
      <c r="L914" s="200"/>
      <c r="M914" s="201"/>
      <c r="N914" s="202"/>
      <c r="O914" s="202"/>
      <c r="P914" s="202"/>
      <c r="Q914" s="202"/>
      <c r="R914" s="202"/>
      <c r="S914" s="202"/>
      <c r="T914" s="203"/>
      <c r="AT914" s="204" t="s">
        <v>181</v>
      </c>
      <c r="AU914" s="204" t="s">
        <v>81</v>
      </c>
      <c r="AV914" s="12" t="s">
        <v>81</v>
      </c>
      <c r="AW914" s="12" t="s">
        <v>30</v>
      </c>
      <c r="AX914" s="12" t="s">
        <v>73</v>
      </c>
      <c r="AY914" s="204" t="s">
        <v>174</v>
      </c>
    </row>
    <row r="915" spans="1:65" s="13" customFormat="1" ht="12">
      <c r="B915" s="205"/>
      <c r="C915" s="206"/>
      <c r="D915" s="196" t="s">
        <v>181</v>
      </c>
      <c r="E915" s="207" t="s">
        <v>1</v>
      </c>
      <c r="F915" s="208" t="s">
        <v>1022</v>
      </c>
      <c r="G915" s="206"/>
      <c r="H915" s="209">
        <v>20.53</v>
      </c>
      <c r="I915" s="210"/>
      <c r="J915" s="206"/>
      <c r="K915" s="206"/>
      <c r="L915" s="211"/>
      <c r="M915" s="212"/>
      <c r="N915" s="213"/>
      <c r="O915" s="213"/>
      <c r="P915" s="213"/>
      <c r="Q915" s="213"/>
      <c r="R915" s="213"/>
      <c r="S915" s="213"/>
      <c r="T915" s="214"/>
      <c r="AT915" s="215" t="s">
        <v>181</v>
      </c>
      <c r="AU915" s="215" t="s">
        <v>81</v>
      </c>
      <c r="AV915" s="13" t="s">
        <v>83</v>
      </c>
      <c r="AW915" s="13" t="s">
        <v>30</v>
      </c>
      <c r="AX915" s="13" t="s">
        <v>73</v>
      </c>
      <c r="AY915" s="215" t="s">
        <v>174</v>
      </c>
    </row>
    <row r="916" spans="1:65" s="12" customFormat="1" ht="12">
      <c r="B916" s="194"/>
      <c r="C916" s="195"/>
      <c r="D916" s="196" t="s">
        <v>181</v>
      </c>
      <c r="E916" s="197" t="s">
        <v>1</v>
      </c>
      <c r="F916" s="198" t="s">
        <v>780</v>
      </c>
      <c r="G916" s="195"/>
      <c r="H916" s="197" t="s">
        <v>1</v>
      </c>
      <c r="I916" s="199"/>
      <c r="J916" s="195"/>
      <c r="K916" s="195"/>
      <c r="L916" s="200"/>
      <c r="M916" s="201"/>
      <c r="N916" s="202"/>
      <c r="O916" s="202"/>
      <c r="P916" s="202"/>
      <c r="Q916" s="202"/>
      <c r="R916" s="202"/>
      <c r="S916" s="202"/>
      <c r="T916" s="203"/>
      <c r="AT916" s="204" t="s">
        <v>181</v>
      </c>
      <c r="AU916" s="204" t="s">
        <v>81</v>
      </c>
      <c r="AV916" s="12" t="s">
        <v>81</v>
      </c>
      <c r="AW916" s="12" t="s">
        <v>30</v>
      </c>
      <c r="AX916" s="12" t="s">
        <v>73</v>
      </c>
      <c r="AY916" s="204" t="s">
        <v>174</v>
      </c>
    </row>
    <row r="917" spans="1:65" s="13" customFormat="1" ht="12">
      <c r="B917" s="205"/>
      <c r="C917" s="206"/>
      <c r="D917" s="196" t="s">
        <v>181</v>
      </c>
      <c r="E917" s="207" t="s">
        <v>1</v>
      </c>
      <c r="F917" s="208" t="s">
        <v>1015</v>
      </c>
      <c r="G917" s="206"/>
      <c r="H917" s="209">
        <v>2.23</v>
      </c>
      <c r="I917" s="210"/>
      <c r="J917" s="206"/>
      <c r="K917" s="206"/>
      <c r="L917" s="211"/>
      <c r="M917" s="212"/>
      <c r="N917" s="213"/>
      <c r="O917" s="213"/>
      <c r="P917" s="213"/>
      <c r="Q917" s="213"/>
      <c r="R917" s="213"/>
      <c r="S917" s="213"/>
      <c r="T917" s="214"/>
      <c r="AT917" s="215" t="s">
        <v>181</v>
      </c>
      <c r="AU917" s="215" t="s">
        <v>81</v>
      </c>
      <c r="AV917" s="13" t="s">
        <v>83</v>
      </c>
      <c r="AW917" s="13" t="s">
        <v>30</v>
      </c>
      <c r="AX917" s="13" t="s">
        <v>73</v>
      </c>
      <c r="AY917" s="215" t="s">
        <v>174</v>
      </c>
    </row>
    <row r="918" spans="1:65" s="12" customFormat="1" ht="12">
      <c r="B918" s="194"/>
      <c r="C918" s="195"/>
      <c r="D918" s="196" t="s">
        <v>181</v>
      </c>
      <c r="E918" s="197" t="s">
        <v>1</v>
      </c>
      <c r="F918" s="198" t="s">
        <v>201</v>
      </c>
      <c r="G918" s="195"/>
      <c r="H918" s="197" t="s">
        <v>1</v>
      </c>
      <c r="I918" s="199"/>
      <c r="J918" s="195"/>
      <c r="K918" s="195"/>
      <c r="L918" s="200"/>
      <c r="M918" s="201"/>
      <c r="N918" s="202"/>
      <c r="O918" s="202"/>
      <c r="P918" s="202"/>
      <c r="Q918" s="202"/>
      <c r="R918" s="202"/>
      <c r="S918" s="202"/>
      <c r="T918" s="203"/>
      <c r="AT918" s="204" t="s">
        <v>181</v>
      </c>
      <c r="AU918" s="204" t="s">
        <v>81</v>
      </c>
      <c r="AV918" s="12" t="s">
        <v>81</v>
      </c>
      <c r="AW918" s="12" t="s">
        <v>30</v>
      </c>
      <c r="AX918" s="12" t="s">
        <v>73</v>
      </c>
      <c r="AY918" s="204" t="s">
        <v>174</v>
      </c>
    </row>
    <row r="919" spans="1:65" s="12" customFormat="1" ht="12">
      <c r="B919" s="194"/>
      <c r="C919" s="195"/>
      <c r="D919" s="196" t="s">
        <v>181</v>
      </c>
      <c r="E919" s="197" t="s">
        <v>1</v>
      </c>
      <c r="F919" s="198" t="s">
        <v>713</v>
      </c>
      <c r="G919" s="195"/>
      <c r="H919" s="197" t="s">
        <v>1</v>
      </c>
      <c r="I919" s="199"/>
      <c r="J919" s="195"/>
      <c r="K919" s="195"/>
      <c r="L919" s="200"/>
      <c r="M919" s="201"/>
      <c r="N919" s="202"/>
      <c r="O919" s="202"/>
      <c r="P919" s="202"/>
      <c r="Q919" s="202"/>
      <c r="R919" s="202"/>
      <c r="S919" s="202"/>
      <c r="T919" s="203"/>
      <c r="AT919" s="204" t="s">
        <v>181</v>
      </c>
      <c r="AU919" s="204" t="s">
        <v>81</v>
      </c>
      <c r="AV919" s="12" t="s">
        <v>81</v>
      </c>
      <c r="AW919" s="12" t="s">
        <v>30</v>
      </c>
      <c r="AX919" s="12" t="s">
        <v>73</v>
      </c>
      <c r="AY919" s="204" t="s">
        <v>174</v>
      </c>
    </row>
    <row r="920" spans="1:65" s="13" customFormat="1" ht="12">
      <c r="B920" s="205"/>
      <c r="C920" s="206"/>
      <c r="D920" s="196" t="s">
        <v>181</v>
      </c>
      <c r="E920" s="207" t="s">
        <v>1</v>
      </c>
      <c r="F920" s="208" t="s">
        <v>714</v>
      </c>
      <c r="G920" s="206"/>
      <c r="H920" s="209">
        <v>39.89</v>
      </c>
      <c r="I920" s="210"/>
      <c r="J920" s="206"/>
      <c r="K920" s="206"/>
      <c r="L920" s="211"/>
      <c r="M920" s="212"/>
      <c r="N920" s="213"/>
      <c r="O920" s="213"/>
      <c r="P920" s="213"/>
      <c r="Q920" s="213"/>
      <c r="R920" s="213"/>
      <c r="S920" s="213"/>
      <c r="T920" s="214"/>
      <c r="AT920" s="215" t="s">
        <v>181</v>
      </c>
      <c r="AU920" s="215" t="s">
        <v>81</v>
      </c>
      <c r="AV920" s="13" t="s">
        <v>83</v>
      </c>
      <c r="AW920" s="13" t="s">
        <v>30</v>
      </c>
      <c r="AX920" s="13" t="s">
        <v>73</v>
      </c>
      <c r="AY920" s="215" t="s">
        <v>174</v>
      </c>
    </row>
    <row r="921" spans="1:65" s="12" customFormat="1" ht="12">
      <c r="B921" s="194"/>
      <c r="C921" s="195"/>
      <c r="D921" s="196" t="s">
        <v>181</v>
      </c>
      <c r="E921" s="197" t="s">
        <v>1</v>
      </c>
      <c r="F921" s="198" t="s">
        <v>1023</v>
      </c>
      <c r="G921" s="195"/>
      <c r="H921" s="197" t="s">
        <v>1</v>
      </c>
      <c r="I921" s="199"/>
      <c r="J921" s="195"/>
      <c r="K921" s="195"/>
      <c r="L921" s="200"/>
      <c r="M921" s="201"/>
      <c r="N921" s="202"/>
      <c r="O921" s="202"/>
      <c r="P921" s="202"/>
      <c r="Q921" s="202"/>
      <c r="R921" s="202"/>
      <c r="S921" s="202"/>
      <c r="T921" s="203"/>
      <c r="AT921" s="204" t="s">
        <v>181</v>
      </c>
      <c r="AU921" s="204" t="s">
        <v>81</v>
      </c>
      <c r="AV921" s="12" t="s">
        <v>81</v>
      </c>
      <c r="AW921" s="12" t="s">
        <v>30</v>
      </c>
      <c r="AX921" s="12" t="s">
        <v>73</v>
      </c>
      <c r="AY921" s="204" t="s">
        <v>174</v>
      </c>
    </row>
    <row r="922" spans="1:65" s="13" customFormat="1" ht="12">
      <c r="B922" s="205"/>
      <c r="C922" s="206"/>
      <c r="D922" s="196" t="s">
        <v>181</v>
      </c>
      <c r="E922" s="207" t="s">
        <v>1</v>
      </c>
      <c r="F922" s="208" t="s">
        <v>716</v>
      </c>
      <c r="G922" s="206"/>
      <c r="H922" s="209">
        <v>4.62</v>
      </c>
      <c r="I922" s="210"/>
      <c r="J922" s="206"/>
      <c r="K922" s="206"/>
      <c r="L922" s="211"/>
      <c r="M922" s="212"/>
      <c r="N922" s="213"/>
      <c r="O922" s="213"/>
      <c r="P922" s="213"/>
      <c r="Q922" s="213"/>
      <c r="R922" s="213"/>
      <c r="S922" s="213"/>
      <c r="T922" s="214"/>
      <c r="AT922" s="215" t="s">
        <v>181</v>
      </c>
      <c r="AU922" s="215" t="s">
        <v>81</v>
      </c>
      <c r="AV922" s="13" t="s">
        <v>83</v>
      </c>
      <c r="AW922" s="13" t="s">
        <v>30</v>
      </c>
      <c r="AX922" s="13" t="s">
        <v>73</v>
      </c>
      <c r="AY922" s="215" t="s">
        <v>174</v>
      </c>
    </row>
    <row r="923" spans="1:65" s="12" customFormat="1" ht="12">
      <c r="B923" s="194"/>
      <c r="C923" s="195"/>
      <c r="D923" s="196" t="s">
        <v>181</v>
      </c>
      <c r="E923" s="197" t="s">
        <v>1</v>
      </c>
      <c r="F923" s="198" t="s">
        <v>700</v>
      </c>
      <c r="G923" s="195"/>
      <c r="H923" s="197" t="s">
        <v>1</v>
      </c>
      <c r="I923" s="199"/>
      <c r="J923" s="195"/>
      <c r="K923" s="195"/>
      <c r="L923" s="200"/>
      <c r="M923" s="201"/>
      <c r="N923" s="202"/>
      <c r="O923" s="202"/>
      <c r="P923" s="202"/>
      <c r="Q923" s="202"/>
      <c r="R923" s="202"/>
      <c r="S923" s="202"/>
      <c r="T923" s="203"/>
      <c r="AT923" s="204" t="s">
        <v>181</v>
      </c>
      <c r="AU923" s="204" t="s">
        <v>81</v>
      </c>
      <c r="AV923" s="12" t="s">
        <v>81</v>
      </c>
      <c r="AW923" s="12" t="s">
        <v>30</v>
      </c>
      <c r="AX923" s="12" t="s">
        <v>73</v>
      </c>
      <c r="AY923" s="204" t="s">
        <v>174</v>
      </c>
    </row>
    <row r="924" spans="1:65" s="13" customFormat="1" ht="12">
      <c r="B924" s="205"/>
      <c r="C924" s="206"/>
      <c r="D924" s="196" t="s">
        <v>181</v>
      </c>
      <c r="E924" s="207" t="s">
        <v>1</v>
      </c>
      <c r="F924" s="208" t="s">
        <v>701</v>
      </c>
      <c r="G924" s="206"/>
      <c r="H924" s="209">
        <v>12.53</v>
      </c>
      <c r="I924" s="210"/>
      <c r="J924" s="206"/>
      <c r="K924" s="206"/>
      <c r="L924" s="211"/>
      <c r="M924" s="212"/>
      <c r="N924" s="213"/>
      <c r="O924" s="213"/>
      <c r="P924" s="213"/>
      <c r="Q924" s="213"/>
      <c r="R924" s="213"/>
      <c r="S924" s="213"/>
      <c r="T924" s="214"/>
      <c r="AT924" s="215" t="s">
        <v>181</v>
      </c>
      <c r="AU924" s="215" t="s">
        <v>81</v>
      </c>
      <c r="AV924" s="13" t="s">
        <v>83</v>
      </c>
      <c r="AW924" s="13" t="s">
        <v>30</v>
      </c>
      <c r="AX924" s="13" t="s">
        <v>73</v>
      </c>
      <c r="AY924" s="215" t="s">
        <v>174</v>
      </c>
    </row>
    <row r="925" spans="1:65" s="12" customFormat="1" ht="12">
      <c r="B925" s="194"/>
      <c r="C925" s="195"/>
      <c r="D925" s="196" t="s">
        <v>181</v>
      </c>
      <c r="E925" s="197" t="s">
        <v>1</v>
      </c>
      <c r="F925" s="198" t="s">
        <v>806</v>
      </c>
      <c r="G925" s="195"/>
      <c r="H925" s="197" t="s">
        <v>1</v>
      </c>
      <c r="I925" s="199"/>
      <c r="J925" s="195"/>
      <c r="K925" s="195"/>
      <c r="L925" s="200"/>
      <c r="M925" s="201"/>
      <c r="N925" s="202"/>
      <c r="O925" s="202"/>
      <c r="P925" s="202"/>
      <c r="Q925" s="202"/>
      <c r="R925" s="202"/>
      <c r="S925" s="202"/>
      <c r="T925" s="203"/>
      <c r="AT925" s="204" t="s">
        <v>181</v>
      </c>
      <c r="AU925" s="204" t="s">
        <v>81</v>
      </c>
      <c r="AV925" s="12" t="s">
        <v>81</v>
      </c>
      <c r="AW925" s="12" t="s">
        <v>30</v>
      </c>
      <c r="AX925" s="12" t="s">
        <v>73</v>
      </c>
      <c r="AY925" s="204" t="s">
        <v>174</v>
      </c>
    </row>
    <row r="926" spans="1:65" s="13" customFormat="1" ht="12">
      <c r="B926" s="205"/>
      <c r="C926" s="206"/>
      <c r="D926" s="196" t="s">
        <v>181</v>
      </c>
      <c r="E926" s="207" t="s">
        <v>1</v>
      </c>
      <c r="F926" s="208" t="s">
        <v>807</v>
      </c>
      <c r="G926" s="206"/>
      <c r="H926" s="209">
        <v>4.7699999999999996</v>
      </c>
      <c r="I926" s="210"/>
      <c r="J926" s="206"/>
      <c r="K926" s="206"/>
      <c r="L926" s="211"/>
      <c r="M926" s="212"/>
      <c r="N926" s="213"/>
      <c r="O926" s="213"/>
      <c r="P926" s="213"/>
      <c r="Q926" s="213"/>
      <c r="R926" s="213"/>
      <c r="S926" s="213"/>
      <c r="T926" s="214"/>
      <c r="AT926" s="215" t="s">
        <v>181</v>
      </c>
      <c r="AU926" s="215" t="s">
        <v>81</v>
      </c>
      <c r="AV926" s="13" t="s">
        <v>83</v>
      </c>
      <c r="AW926" s="13" t="s">
        <v>30</v>
      </c>
      <c r="AX926" s="13" t="s">
        <v>73</v>
      </c>
      <c r="AY926" s="215" t="s">
        <v>174</v>
      </c>
    </row>
    <row r="927" spans="1:65" s="14" customFormat="1" ht="12">
      <c r="B927" s="216"/>
      <c r="C927" s="217"/>
      <c r="D927" s="196" t="s">
        <v>181</v>
      </c>
      <c r="E927" s="218" t="s">
        <v>1</v>
      </c>
      <c r="F927" s="219" t="s">
        <v>183</v>
      </c>
      <c r="G927" s="217"/>
      <c r="H927" s="220">
        <v>160.22000000000003</v>
      </c>
      <c r="I927" s="221"/>
      <c r="J927" s="217"/>
      <c r="K927" s="217"/>
      <c r="L927" s="222"/>
      <c r="M927" s="223"/>
      <c r="N927" s="224"/>
      <c r="O927" s="224"/>
      <c r="P927" s="224"/>
      <c r="Q927" s="224"/>
      <c r="R927" s="224"/>
      <c r="S927" s="224"/>
      <c r="T927" s="225"/>
      <c r="AT927" s="226" t="s">
        <v>181</v>
      </c>
      <c r="AU927" s="226" t="s">
        <v>81</v>
      </c>
      <c r="AV927" s="14" t="s">
        <v>179</v>
      </c>
      <c r="AW927" s="14" t="s">
        <v>30</v>
      </c>
      <c r="AX927" s="14" t="s">
        <v>81</v>
      </c>
      <c r="AY927" s="226" t="s">
        <v>174</v>
      </c>
    </row>
    <row r="928" spans="1:65" s="2" customFormat="1" ht="21.75" customHeight="1">
      <c r="A928" s="35"/>
      <c r="B928" s="36"/>
      <c r="C928" s="227" t="s">
        <v>1024</v>
      </c>
      <c r="D928" s="227" t="s">
        <v>422</v>
      </c>
      <c r="E928" s="228" t="s">
        <v>1025</v>
      </c>
      <c r="F928" s="229" t="s">
        <v>1026</v>
      </c>
      <c r="G928" s="230" t="s">
        <v>230</v>
      </c>
      <c r="H928" s="231">
        <v>176.24199999999999</v>
      </c>
      <c r="I928" s="232"/>
      <c r="J928" s="233">
        <f>ROUND(I928*H928,2)</f>
        <v>0</v>
      </c>
      <c r="K928" s="234"/>
      <c r="L928" s="235"/>
      <c r="M928" s="236" t="s">
        <v>1</v>
      </c>
      <c r="N928" s="237" t="s">
        <v>38</v>
      </c>
      <c r="O928" s="72"/>
      <c r="P928" s="190">
        <f>O928*H928</f>
        <v>0</v>
      </c>
      <c r="Q928" s="190">
        <v>2.07E-2</v>
      </c>
      <c r="R928" s="190">
        <f>Q928*H928</f>
        <v>3.6482093999999998</v>
      </c>
      <c r="S928" s="190">
        <v>0</v>
      </c>
      <c r="T928" s="191">
        <f>S928*H928</f>
        <v>0</v>
      </c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R928" s="192" t="s">
        <v>227</v>
      </c>
      <c r="AT928" s="192" t="s">
        <v>422</v>
      </c>
      <c r="AU928" s="192" t="s">
        <v>81</v>
      </c>
      <c r="AY928" s="18" t="s">
        <v>174</v>
      </c>
      <c r="BE928" s="193">
        <f>IF(N928="základní",J928,0)</f>
        <v>0</v>
      </c>
      <c r="BF928" s="193">
        <f>IF(N928="snížená",J928,0)</f>
        <v>0</v>
      </c>
      <c r="BG928" s="193">
        <f>IF(N928="zákl. přenesená",J928,0)</f>
        <v>0</v>
      </c>
      <c r="BH928" s="193">
        <f>IF(N928="sníž. přenesená",J928,0)</f>
        <v>0</v>
      </c>
      <c r="BI928" s="193">
        <f>IF(N928="nulová",J928,0)</f>
        <v>0</v>
      </c>
      <c r="BJ928" s="18" t="s">
        <v>81</v>
      </c>
      <c r="BK928" s="193">
        <f>ROUND(I928*H928,2)</f>
        <v>0</v>
      </c>
      <c r="BL928" s="18" t="s">
        <v>179</v>
      </c>
      <c r="BM928" s="192" t="s">
        <v>1027</v>
      </c>
    </row>
    <row r="929" spans="2:51" s="12" customFormat="1" ht="12">
      <c r="B929" s="194"/>
      <c r="C929" s="195"/>
      <c r="D929" s="196" t="s">
        <v>181</v>
      </c>
      <c r="E929" s="197" t="s">
        <v>1</v>
      </c>
      <c r="F929" s="198" t="s">
        <v>190</v>
      </c>
      <c r="G929" s="195"/>
      <c r="H929" s="197" t="s">
        <v>1</v>
      </c>
      <c r="I929" s="199"/>
      <c r="J929" s="195"/>
      <c r="K929" s="195"/>
      <c r="L929" s="200"/>
      <c r="M929" s="201"/>
      <c r="N929" s="202"/>
      <c r="O929" s="202"/>
      <c r="P929" s="202"/>
      <c r="Q929" s="202"/>
      <c r="R929" s="202"/>
      <c r="S929" s="202"/>
      <c r="T929" s="203"/>
      <c r="AT929" s="204" t="s">
        <v>181</v>
      </c>
      <c r="AU929" s="204" t="s">
        <v>81</v>
      </c>
      <c r="AV929" s="12" t="s">
        <v>81</v>
      </c>
      <c r="AW929" s="12" t="s">
        <v>30</v>
      </c>
      <c r="AX929" s="12" t="s">
        <v>73</v>
      </c>
      <c r="AY929" s="204" t="s">
        <v>174</v>
      </c>
    </row>
    <row r="930" spans="2:51" s="12" customFormat="1" ht="12">
      <c r="B930" s="194"/>
      <c r="C930" s="195"/>
      <c r="D930" s="196" t="s">
        <v>181</v>
      </c>
      <c r="E930" s="197" t="s">
        <v>1</v>
      </c>
      <c r="F930" s="198" t="s">
        <v>282</v>
      </c>
      <c r="G930" s="195"/>
      <c r="H930" s="197" t="s">
        <v>1</v>
      </c>
      <c r="I930" s="199"/>
      <c r="J930" s="195"/>
      <c r="K930" s="195"/>
      <c r="L930" s="200"/>
      <c r="M930" s="201"/>
      <c r="N930" s="202"/>
      <c r="O930" s="202"/>
      <c r="P930" s="202"/>
      <c r="Q930" s="202"/>
      <c r="R930" s="202"/>
      <c r="S930" s="202"/>
      <c r="T930" s="203"/>
      <c r="AT930" s="204" t="s">
        <v>181</v>
      </c>
      <c r="AU930" s="204" t="s">
        <v>81</v>
      </c>
      <c r="AV930" s="12" t="s">
        <v>81</v>
      </c>
      <c r="AW930" s="12" t="s">
        <v>30</v>
      </c>
      <c r="AX930" s="12" t="s">
        <v>73</v>
      </c>
      <c r="AY930" s="204" t="s">
        <v>174</v>
      </c>
    </row>
    <row r="931" spans="2:51" s="13" customFormat="1" ht="12">
      <c r="B931" s="205"/>
      <c r="C931" s="206"/>
      <c r="D931" s="196" t="s">
        <v>181</v>
      </c>
      <c r="E931" s="207" t="s">
        <v>1</v>
      </c>
      <c r="F931" s="208" t="s">
        <v>1028</v>
      </c>
      <c r="G931" s="206"/>
      <c r="H931" s="209">
        <v>81.191000000000003</v>
      </c>
      <c r="I931" s="210"/>
      <c r="J931" s="206"/>
      <c r="K931" s="206"/>
      <c r="L931" s="211"/>
      <c r="M931" s="212"/>
      <c r="N931" s="213"/>
      <c r="O931" s="213"/>
      <c r="P931" s="213"/>
      <c r="Q931" s="213"/>
      <c r="R931" s="213"/>
      <c r="S931" s="213"/>
      <c r="T931" s="214"/>
      <c r="AT931" s="215" t="s">
        <v>181</v>
      </c>
      <c r="AU931" s="215" t="s">
        <v>81</v>
      </c>
      <c r="AV931" s="13" t="s">
        <v>83</v>
      </c>
      <c r="AW931" s="13" t="s">
        <v>30</v>
      </c>
      <c r="AX931" s="13" t="s">
        <v>73</v>
      </c>
      <c r="AY931" s="215" t="s">
        <v>174</v>
      </c>
    </row>
    <row r="932" spans="2:51" s="12" customFormat="1" ht="12">
      <c r="B932" s="194"/>
      <c r="C932" s="195"/>
      <c r="D932" s="196" t="s">
        <v>181</v>
      </c>
      <c r="E932" s="197" t="s">
        <v>1</v>
      </c>
      <c r="F932" s="198" t="s">
        <v>284</v>
      </c>
      <c r="G932" s="195"/>
      <c r="H932" s="197" t="s">
        <v>1</v>
      </c>
      <c r="I932" s="199"/>
      <c r="J932" s="195"/>
      <c r="K932" s="195"/>
      <c r="L932" s="200"/>
      <c r="M932" s="201"/>
      <c r="N932" s="202"/>
      <c r="O932" s="202"/>
      <c r="P932" s="202"/>
      <c r="Q932" s="202"/>
      <c r="R932" s="202"/>
      <c r="S932" s="202"/>
      <c r="T932" s="203"/>
      <c r="AT932" s="204" t="s">
        <v>181</v>
      </c>
      <c r="AU932" s="204" t="s">
        <v>81</v>
      </c>
      <c r="AV932" s="12" t="s">
        <v>81</v>
      </c>
      <c r="AW932" s="12" t="s">
        <v>30</v>
      </c>
      <c r="AX932" s="12" t="s">
        <v>73</v>
      </c>
      <c r="AY932" s="204" t="s">
        <v>174</v>
      </c>
    </row>
    <row r="933" spans="2:51" s="13" customFormat="1" ht="12">
      <c r="B933" s="205"/>
      <c r="C933" s="206"/>
      <c r="D933" s="196" t="s">
        <v>181</v>
      </c>
      <c r="E933" s="207" t="s">
        <v>1</v>
      </c>
      <c r="F933" s="208" t="s">
        <v>1029</v>
      </c>
      <c r="G933" s="206"/>
      <c r="H933" s="209">
        <v>2.024</v>
      </c>
      <c r="I933" s="210"/>
      <c r="J933" s="206"/>
      <c r="K933" s="206"/>
      <c r="L933" s="211"/>
      <c r="M933" s="212"/>
      <c r="N933" s="213"/>
      <c r="O933" s="213"/>
      <c r="P933" s="213"/>
      <c r="Q933" s="213"/>
      <c r="R933" s="213"/>
      <c r="S933" s="213"/>
      <c r="T933" s="214"/>
      <c r="AT933" s="215" t="s">
        <v>181</v>
      </c>
      <c r="AU933" s="215" t="s">
        <v>81</v>
      </c>
      <c r="AV933" s="13" t="s">
        <v>83</v>
      </c>
      <c r="AW933" s="13" t="s">
        <v>30</v>
      </c>
      <c r="AX933" s="13" t="s">
        <v>73</v>
      </c>
      <c r="AY933" s="215" t="s">
        <v>174</v>
      </c>
    </row>
    <row r="934" spans="2:51" s="12" customFormat="1" ht="12">
      <c r="B934" s="194"/>
      <c r="C934" s="195"/>
      <c r="D934" s="196" t="s">
        <v>181</v>
      </c>
      <c r="E934" s="197" t="s">
        <v>1</v>
      </c>
      <c r="F934" s="198" t="s">
        <v>1013</v>
      </c>
      <c r="G934" s="195"/>
      <c r="H934" s="197" t="s">
        <v>1</v>
      </c>
      <c r="I934" s="199"/>
      <c r="J934" s="195"/>
      <c r="K934" s="195"/>
      <c r="L934" s="200"/>
      <c r="M934" s="201"/>
      <c r="N934" s="202"/>
      <c r="O934" s="202"/>
      <c r="P934" s="202"/>
      <c r="Q934" s="202"/>
      <c r="R934" s="202"/>
      <c r="S934" s="202"/>
      <c r="T934" s="203"/>
      <c r="AT934" s="204" t="s">
        <v>181</v>
      </c>
      <c r="AU934" s="204" t="s">
        <v>81</v>
      </c>
      <c r="AV934" s="12" t="s">
        <v>81</v>
      </c>
      <c r="AW934" s="12" t="s">
        <v>30</v>
      </c>
      <c r="AX934" s="12" t="s">
        <v>73</v>
      </c>
      <c r="AY934" s="204" t="s">
        <v>174</v>
      </c>
    </row>
    <row r="935" spans="2:51" s="13" customFormat="1" ht="12">
      <c r="B935" s="205"/>
      <c r="C935" s="206"/>
      <c r="D935" s="196" t="s">
        <v>181</v>
      </c>
      <c r="E935" s="207" t="s">
        <v>1</v>
      </c>
      <c r="F935" s="208" t="s">
        <v>1030</v>
      </c>
      <c r="G935" s="206"/>
      <c r="H935" s="209">
        <v>22.582999999999998</v>
      </c>
      <c r="I935" s="210"/>
      <c r="J935" s="206"/>
      <c r="K935" s="206"/>
      <c r="L935" s="211"/>
      <c r="M935" s="212"/>
      <c r="N935" s="213"/>
      <c r="O935" s="213"/>
      <c r="P935" s="213"/>
      <c r="Q935" s="213"/>
      <c r="R935" s="213"/>
      <c r="S935" s="213"/>
      <c r="T935" s="214"/>
      <c r="AT935" s="215" t="s">
        <v>181</v>
      </c>
      <c r="AU935" s="215" t="s">
        <v>81</v>
      </c>
      <c r="AV935" s="13" t="s">
        <v>83</v>
      </c>
      <c r="AW935" s="13" t="s">
        <v>30</v>
      </c>
      <c r="AX935" s="13" t="s">
        <v>73</v>
      </c>
      <c r="AY935" s="215" t="s">
        <v>174</v>
      </c>
    </row>
    <row r="936" spans="2:51" s="12" customFormat="1" ht="12">
      <c r="B936" s="194"/>
      <c r="C936" s="195"/>
      <c r="D936" s="196" t="s">
        <v>181</v>
      </c>
      <c r="E936" s="197" t="s">
        <v>1</v>
      </c>
      <c r="F936" s="198" t="s">
        <v>780</v>
      </c>
      <c r="G936" s="195"/>
      <c r="H936" s="197" t="s">
        <v>1</v>
      </c>
      <c r="I936" s="199"/>
      <c r="J936" s="195"/>
      <c r="K936" s="195"/>
      <c r="L936" s="200"/>
      <c r="M936" s="201"/>
      <c r="N936" s="202"/>
      <c r="O936" s="202"/>
      <c r="P936" s="202"/>
      <c r="Q936" s="202"/>
      <c r="R936" s="202"/>
      <c r="S936" s="202"/>
      <c r="T936" s="203"/>
      <c r="AT936" s="204" t="s">
        <v>181</v>
      </c>
      <c r="AU936" s="204" t="s">
        <v>81</v>
      </c>
      <c r="AV936" s="12" t="s">
        <v>81</v>
      </c>
      <c r="AW936" s="12" t="s">
        <v>30</v>
      </c>
      <c r="AX936" s="12" t="s">
        <v>73</v>
      </c>
      <c r="AY936" s="204" t="s">
        <v>174</v>
      </c>
    </row>
    <row r="937" spans="2:51" s="13" customFormat="1" ht="12">
      <c r="B937" s="205"/>
      <c r="C937" s="206"/>
      <c r="D937" s="196" t="s">
        <v>181</v>
      </c>
      <c r="E937" s="207" t="s">
        <v>1</v>
      </c>
      <c r="F937" s="208" t="s">
        <v>1031</v>
      </c>
      <c r="G937" s="206"/>
      <c r="H937" s="209">
        <v>2.4529999999999998</v>
      </c>
      <c r="I937" s="210"/>
      <c r="J937" s="206"/>
      <c r="K937" s="206"/>
      <c r="L937" s="211"/>
      <c r="M937" s="212"/>
      <c r="N937" s="213"/>
      <c r="O937" s="213"/>
      <c r="P937" s="213"/>
      <c r="Q937" s="213"/>
      <c r="R937" s="213"/>
      <c r="S937" s="213"/>
      <c r="T937" s="214"/>
      <c r="AT937" s="215" t="s">
        <v>181</v>
      </c>
      <c r="AU937" s="215" t="s">
        <v>81</v>
      </c>
      <c r="AV937" s="13" t="s">
        <v>83</v>
      </c>
      <c r="AW937" s="13" t="s">
        <v>30</v>
      </c>
      <c r="AX937" s="13" t="s">
        <v>73</v>
      </c>
      <c r="AY937" s="215" t="s">
        <v>174</v>
      </c>
    </row>
    <row r="938" spans="2:51" s="12" customFormat="1" ht="12">
      <c r="B938" s="194"/>
      <c r="C938" s="195"/>
      <c r="D938" s="196" t="s">
        <v>181</v>
      </c>
      <c r="E938" s="197" t="s">
        <v>1</v>
      </c>
      <c r="F938" s="198" t="s">
        <v>201</v>
      </c>
      <c r="G938" s="195"/>
      <c r="H938" s="197" t="s">
        <v>1</v>
      </c>
      <c r="I938" s="199"/>
      <c r="J938" s="195"/>
      <c r="K938" s="195"/>
      <c r="L938" s="200"/>
      <c r="M938" s="201"/>
      <c r="N938" s="202"/>
      <c r="O938" s="202"/>
      <c r="P938" s="202"/>
      <c r="Q938" s="202"/>
      <c r="R938" s="202"/>
      <c r="S938" s="202"/>
      <c r="T938" s="203"/>
      <c r="AT938" s="204" t="s">
        <v>181</v>
      </c>
      <c r="AU938" s="204" t="s">
        <v>81</v>
      </c>
      <c r="AV938" s="12" t="s">
        <v>81</v>
      </c>
      <c r="AW938" s="12" t="s">
        <v>30</v>
      </c>
      <c r="AX938" s="12" t="s">
        <v>73</v>
      </c>
      <c r="AY938" s="204" t="s">
        <v>174</v>
      </c>
    </row>
    <row r="939" spans="2:51" s="12" customFormat="1" ht="12">
      <c r="B939" s="194"/>
      <c r="C939" s="195"/>
      <c r="D939" s="196" t="s">
        <v>181</v>
      </c>
      <c r="E939" s="197" t="s">
        <v>1</v>
      </c>
      <c r="F939" s="198" t="s">
        <v>713</v>
      </c>
      <c r="G939" s="195"/>
      <c r="H939" s="197" t="s">
        <v>1</v>
      </c>
      <c r="I939" s="199"/>
      <c r="J939" s="195"/>
      <c r="K939" s="195"/>
      <c r="L939" s="200"/>
      <c r="M939" s="201"/>
      <c r="N939" s="202"/>
      <c r="O939" s="202"/>
      <c r="P939" s="202"/>
      <c r="Q939" s="202"/>
      <c r="R939" s="202"/>
      <c r="S939" s="202"/>
      <c r="T939" s="203"/>
      <c r="AT939" s="204" t="s">
        <v>181</v>
      </c>
      <c r="AU939" s="204" t="s">
        <v>81</v>
      </c>
      <c r="AV939" s="12" t="s">
        <v>81</v>
      </c>
      <c r="AW939" s="12" t="s">
        <v>30</v>
      </c>
      <c r="AX939" s="12" t="s">
        <v>73</v>
      </c>
      <c r="AY939" s="204" t="s">
        <v>174</v>
      </c>
    </row>
    <row r="940" spans="2:51" s="13" customFormat="1" ht="12">
      <c r="B940" s="205"/>
      <c r="C940" s="206"/>
      <c r="D940" s="196" t="s">
        <v>181</v>
      </c>
      <c r="E940" s="207" t="s">
        <v>1</v>
      </c>
      <c r="F940" s="208" t="s">
        <v>721</v>
      </c>
      <c r="G940" s="206"/>
      <c r="H940" s="209">
        <v>43.878999999999998</v>
      </c>
      <c r="I940" s="210"/>
      <c r="J940" s="206"/>
      <c r="K940" s="206"/>
      <c r="L940" s="211"/>
      <c r="M940" s="212"/>
      <c r="N940" s="213"/>
      <c r="O940" s="213"/>
      <c r="P940" s="213"/>
      <c r="Q940" s="213"/>
      <c r="R940" s="213"/>
      <c r="S940" s="213"/>
      <c r="T940" s="214"/>
      <c r="AT940" s="215" t="s">
        <v>181</v>
      </c>
      <c r="AU940" s="215" t="s">
        <v>81</v>
      </c>
      <c r="AV940" s="13" t="s">
        <v>83</v>
      </c>
      <c r="AW940" s="13" t="s">
        <v>30</v>
      </c>
      <c r="AX940" s="13" t="s">
        <v>73</v>
      </c>
      <c r="AY940" s="215" t="s">
        <v>174</v>
      </c>
    </row>
    <row r="941" spans="2:51" s="12" customFormat="1" ht="12">
      <c r="B941" s="194"/>
      <c r="C941" s="195"/>
      <c r="D941" s="196" t="s">
        <v>181</v>
      </c>
      <c r="E941" s="197" t="s">
        <v>1</v>
      </c>
      <c r="F941" s="198" t="s">
        <v>733</v>
      </c>
      <c r="G941" s="195"/>
      <c r="H941" s="197" t="s">
        <v>1</v>
      </c>
      <c r="I941" s="199"/>
      <c r="J941" s="195"/>
      <c r="K941" s="195"/>
      <c r="L941" s="200"/>
      <c r="M941" s="201"/>
      <c r="N941" s="202"/>
      <c r="O941" s="202"/>
      <c r="P941" s="202"/>
      <c r="Q941" s="202"/>
      <c r="R941" s="202"/>
      <c r="S941" s="202"/>
      <c r="T941" s="203"/>
      <c r="AT941" s="204" t="s">
        <v>181</v>
      </c>
      <c r="AU941" s="204" t="s">
        <v>81</v>
      </c>
      <c r="AV941" s="12" t="s">
        <v>81</v>
      </c>
      <c r="AW941" s="12" t="s">
        <v>30</v>
      </c>
      <c r="AX941" s="12" t="s">
        <v>73</v>
      </c>
      <c r="AY941" s="204" t="s">
        <v>174</v>
      </c>
    </row>
    <row r="942" spans="2:51" s="13" customFormat="1" ht="12">
      <c r="B942" s="205"/>
      <c r="C942" s="206"/>
      <c r="D942" s="196" t="s">
        <v>181</v>
      </c>
      <c r="E942" s="207" t="s">
        <v>1</v>
      </c>
      <c r="F942" s="208" t="s">
        <v>723</v>
      </c>
      <c r="G942" s="206"/>
      <c r="H942" s="209">
        <v>5.0819999999999999</v>
      </c>
      <c r="I942" s="210"/>
      <c r="J942" s="206"/>
      <c r="K942" s="206"/>
      <c r="L942" s="211"/>
      <c r="M942" s="212"/>
      <c r="N942" s="213"/>
      <c r="O942" s="213"/>
      <c r="P942" s="213"/>
      <c r="Q942" s="213"/>
      <c r="R942" s="213"/>
      <c r="S942" s="213"/>
      <c r="T942" s="214"/>
      <c r="AT942" s="215" t="s">
        <v>181</v>
      </c>
      <c r="AU942" s="215" t="s">
        <v>81</v>
      </c>
      <c r="AV942" s="13" t="s">
        <v>83</v>
      </c>
      <c r="AW942" s="13" t="s">
        <v>30</v>
      </c>
      <c r="AX942" s="13" t="s">
        <v>73</v>
      </c>
      <c r="AY942" s="215" t="s">
        <v>174</v>
      </c>
    </row>
    <row r="943" spans="2:51" s="12" customFormat="1" ht="12">
      <c r="B943" s="194"/>
      <c r="C943" s="195"/>
      <c r="D943" s="196" t="s">
        <v>181</v>
      </c>
      <c r="E943" s="197" t="s">
        <v>1</v>
      </c>
      <c r="F943" s="198" t="s">
        <v>700</v>
      </c>
      <c r="G943" s="195"/>
      <c r="H943" s="197" t="s">
        <v>1</v>
      </c>
      <c r="I943" s="199"/>
      <c r="J943" s="195"/>
      <c r="K943" s="195"/>
      <c r="L943" s="200"/>
      <c r="M943" s="201"/>
      <c r="N943" s="202"/>
      <c r="O943" s="202"/>
      <c r="P943" s="202"/>
      <c r="Q943" s="202"/>
      <c r="R943" s="202"/>
      <c r="S943" s="202"/>
      <c r="T943" s="203"/>
      <c r="AT943" s="204" t="s">
        <v>181</v>
      </c>
      <c r="AU943" s="204" t="s">
        <v>81</v>
      </c>
      <c r="AV943" s="12" t="s">
        <v>81</v>
      </c>
      <c r="AW943" s="12" t="s">
        <v>30</v>
      </c>
      <c r="AX943" s="12" t="s">
        <v>73</v>
      </c>
      <c r="AY943" s="204" t="s">
        <v>174</v>
      </c>
    </row>
    <row r="944" spans="2:51" s="13" customFormat="1" ht="12">
      <c r="B944" s="205"/>
      <c r="C944" s="206"/>
      <c r="D944" s="196" t="s">
        <v>181</v>
      </c>
      <c r="E944" s="207" t="s">
        <v>1</v>
      </c>
      <c r="F944" s="208" t="s">
        <v>1032</v>
      </c>
      <c r="G944" s="206"/>
      <c r="H944" s="209">
        <v>13.782999999999999</v>
      </c>
      <c r="I944" s="210"/>
      <c r="J944" s="206"/>
      <c r="K944" s="206"/>
      <c r="L944" s="211"/>
      <c r="M944" s="212"/>
      <c r="N944" s="213"/>
      <c r="O944" s="213"/>
      <c r="P944" s="213"/>
      <c r="Q944" s="213"/>
      <c r="R944" s="213"/>
      <c r="S944" s="213"/>
      <c r="T944" s="214"/>
      <c r="AT944" s="215" t="s">
        <v>181</v>
      </c>
      <c r="AU944" s="215" t="s">
        <v>81</v>
      </c>
      <c r="AV944" s="13" t="s">
        <v>83</v>
      </c>
      <c r="AW944" s="13" t="s">
        <v>30</v>
      </c>
      <c r="AX944" s="13" t="s">
        <v>73</v>
      </c>
      <c r="AY944" s="215" t="s">
        <v>174</v>
      </c>
    </row>
    <row r="945" spans="1:65" s="12" customFormat="1" ht="12">
      <c r="B945" s="194"/>
      <c r="C945" s="195"/>
      <c r="D945" s="196" t="s">
        <v>181</v>
      </c>
      <c r="E945" s="197" t="s">
        <v>1</v>
      </c>
      <c r="F945" s="198" t="s">
        <v>806</v>
      </c>
      <c r="G945" s="195"/>
      <c r="H945" s="197" t="s">
        <v>1</v>
      </c>
      <c r="I945" s="199"/>
      <c r="J945" s="195"/>
      <c r="K945" s="195"/>
      <c r="L945" s="200"/>
      <c r="M945" s="201"/>
      <c r="N945" s="202"/>
      <c r="O945" s="202"/>
      <c r="P945" s="202"/>
      <c r="Q945" s="202"/>
      <c r="R945" s="202"/>
      <c r="S945" s="202"/>
      <c r="T945" s="203"/>
      <c r="AT945" s="204" t="s">
        <v>181</v>
      </c>
      <c r="AU945" s="204" t="s">
        <v>81</v>
      </c>
      <c r="AV945" s="12" t="s">
        <v>81</v>
      </c>
      <c r="AW945" s="12" t="s">
        <v>30</v>
      </c>
      <c r="AX945" s="12" t="s">
        <v>73</v>
      </c>
      <c r="AY945" s="204" t="s">
        <v>174</v>
      </c>
    </row>
    <row r="946" spans="1:65" s="13" customFormat="1" ht="12">
      <c r="B946" s="205"/>
      <c r="C946" s="206"/>
      <c r="D946" s="196" t="s">
        <v>181</v>
      </c>
      <c r="E946" s="207" t="s">
        <v>1</v>
      </c>
      <c r="F946" s="208" t="s">
        <v>1033</v>
      </c>
      <c r="G946" s="206"/>
      <c r="H946" s="209">
        <v>5.2469999999999999</v>
      </c>
      <c r="I946" s="210"/>
      <c r="J946" s="206"/>
      <c r="K946" s="206"/>
      <c r="L946" s="211"/>
      <c r="M946" s="212"/>
      <c r="N946" s="213"/>
      <c r="O946" s="213"/>
      <c r="P946" s="213"/>
      <c r="Q946" s="213"/>
      <c r="R946" s="213"/>
      <c r="S946" s="213"/>
      <c r="T946" s="214"/>
      <c r="AT946" s="215" t="s">
        <v>181</v>
      </c>
      <c r="AU946" s="215" t="s">
        <v>81</v>
      </c>
      <c r="AV946" s="13" t="s">
        <v>83</v>
      </c>
      <c r="AW946" s="13" t="s">
        <v>30</v>
      </c>
      <c r="AX946" s="13" t="s">
        <v>73</v>
      </c>
      <c r="AY946" s="215" t="s">
        <v>174</v>
      </c>
    </row>
    <row r="947" spans="1:65" s="14" customFormat="1" ht="12">
      <c r="B947" s="216"/>
      <c r="C947" s="217"/>
      <c r="D947" s="196" t="s">
        <v>181</v>
      </c>
      <c r="E947" s="218" t="s">
        <v>1</v>
      </c>
      <c r="F947" s="219" t="s">
        <v>183</v>
      </c>
      <c r="G947" s="217"/>
      <c r="H947" s="220">
        <v>176.24199999999996</v>
      </c>
      <c r="I947" s="221"/>
      <c r="J947" s="217"/>
      <c r="K947" s="217"/>
      <c r="L947" s="222"/>
      <c r="M947" s="223"/>
      <c r="N947" s="224"/>
      <c r="O947" s="224"/>
      <c r="P947" s="224"/>
      <c r="Q947" s="224"/>
      <c r="R947" s="224"/>
      <c r="S947" s="224"/>
      <c r="T947" s="225"/>
      <c r="AT947" s="226" t="s">
        <v>181</v>
      </c>
      <c r="AU947" s="226" t="s">
        <v>81</v>
      </c>
      <c r="AV947" s="14" t="s">
        <v>179</v>
      </c>
      <c r="AW947" s="14" t="s">
        <v>30</v>
      </c>
      <c r="AX947" s="14" t="s">
        <v>81</v>
      </c>
      <c r="AY947" s="226" t="s">
        <v>174</v>
      </c>
    </row>
    <row r="948" spans="1:65" s="2" customFormat="1" ht="24.25" customHeight="1">
      <c r="A948" s="35"/>
      <c r="B948" s="36"/>
      <c r="C948" s="180" t="s">
        <v>1034</v>
      </c>
      <c r="D948" s="180" t="s">
        <v>175</v>
      </c>
      <c r="E948" s="181" t="s">
        <v>1035</v>
      </c>
      <c r="F948" s="182" t="s">
        <v>1036</v>
      </c>
      <c r="G948" s="183" t="s">
        <v>230</v>
      </c>
      <c r="H948" s="184">
        <v>40.06</v>
      </c>
      <c r="I948" s="185"/>
      <c r="J948" s="186">
        <f>ROUND(I948*H948,2)</f>
        <v>0</v>
      </c>
      <c r="K948" s="187"/>
      <c r="L948" s="40"/>
      <c r="M948" s="188" t="s">
        <v>1</v>
      </c>
      <c r="N948" s="189" t="s">
        <v>38</v>
      </c>
      <c r="O948" s="72"/>
      <c r="P948" s="190">
        <f>O948*H948</f>
        <v>0</v>
      </c>
      <c r="Q948" s="190">
        <v>0.30846000000000001</v>
      </c>
      <c r="R948" s="190">
        <f>Q948*H948</f>
        <v>12.356907600000001</v>
      </c>
      <c r="S948" s="190">
        <v>0</v>
      </c>
      <c r="T948" s="191">
        <f>S948*H948</f>
        <v>0</v>
      </c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R948" s="192" t="s">
        <v>179</v>
      </c>
      <c r="AT948" s="192" t="s">
        <v>175</v>
      </c>
      <c r="AU948" s="192" t="s">
        <v>81</v>
      </c>
      <c r="AY948" s="18" t="s">
        <v>174</v>
      </c>
      <c r="BE948" s="193">
        <f>IF(N948="základní",J948,0)</f>
        <v>0</v>
      </c>
      <c r="BF948" s="193">
        <f>IF(N948="snížená",J948,0)</f>
        <v>0</v>
      </c>
      <c r="BG948" s="193">
        <f>IF(N948="zákl. přenesená",J948,0)</f>
        <v>0</v>
      </c>
      <c r="BH948" s="193">
        <f>IF(N948="sníž. přenesená",J948,0)</f>
        <v>0</v>
      </c>
      <c r="BI948" s="193">
        <f>IF(N948="nulová",J948,0)</f>
        <v>0</v>
      </c>
      <c r="BJ948" s="18" t="s">
        <v>81</v>
      </c>
      <c r="BK948" s="193">
        <f>ROUND(I948*H948,2)</f>
        <v>0</v>
      </c>
      <c r="BL948" s="18" t="s">
        <v>179</v>
      </c>
      <c r="BM948" s="192" t="s">
        <v>1037</v>
      </c>
    </row>
    <row r="949" spans="1:65" s="12" customFormat="1" ht="12">
      <c r="B949" s="194"/>
      <c r="C949" s="195"/>
      <c r="D949" s="196" t="s">
        <v>181</v>
      </c>
      <c r="E949" s="197" t="s">
        <v>1</v>
      </c>
      <c r="F949" s="198" t="s">
        <v>1013</v>
      </c>
      <c r="G949" s="195"/>
      <c r="H949" s="197" t="s">
        <v>1</v>
      </c>
      <c r="I949" s="199"/>
      <c r="J949" s="195"/>
      <c r="K949" s="195"/>
      <c r="L949" s="200"/>
      <c r="M949" s="201"/>
      <c r="N949" s="202"/>
      <c r="O949" s="202"/>
      <c r="P949" s="202"/>
      <c r="Q949" s="202"/>
      <c r="R949" s="202"/>
      <c r="S949" s="202"/>
      <c r="T949" s="203"/>
      <c r="AT949" s="204" t="s">
        <v>181</v>
      </c>
      <c r="AU949" s="204" t="s">
        <v>81</v>
      </c>
      <c r="AV949" s="12" t="s">
        <v>81</v>
      </c>
      <c r="AW949" s="12" t="s">
        <v>30</v>
      </c>
      <c r="AX949" s="12" t="s">
        <v>73</v>
      </c>
      <c r="AY949" s="204" t="s">
        <v>174</v>
      </c>
    </row>
    <row r="950" spans="1:65" s="13" customFormat="1" ht="12">
      <c r="B950" s="205"/>
      <c r="C950" s="206"/>
      <c r="D950" s="196" t="s">
        <v>181</v>
      </c>
      <c r="E950" s="207" t="s">
        <v>1</v>
      </c>
      <c r="F950" s="208" t="s">
        <v>1022</v>
      </c>
      <c r="G950" s="206"/>
      <c r="H950" s="209">
        <v>20.53</v>
      </c>
      <c r="I950" s="210"/>
      <c r="J950" s="206"/>
      <c r="K950" s="206"/>
      <c r="L950" s="211"/>
      <c r="M950" s="212"/>
      <c r="N950" s="213"/>
      <c r="O950" s="213"/>
      <c r="P950" s="213"/>
      <c r="Q950" s="213"/>
      <c r="R950" s="213"/>
      <c r="S950" s="213"/>
      <c r="T950" s="214"/>
      <c r="AT950" s="215" t="s">
        <v>181</v>
      </c>
      <c r="AU950" s="215" t="s">
        <v>81</v>
      </c>
      <c r="AV950" s="13" t="s">
        <v>83</v>
      </c>
      <c r="AW950" s="13" t="s">
        <v>30</v>
      </c>
      <c r="AX950" s="13" t="s">
        <v>73</v>
      </c>
      <c r="AY950" s="215" t="s">
        <v>174</v>
      </c>
    </row>
    <row r="951" spans="1:65" s="12" customFormat="1" ht="12">
      <c r="B951" s="194"/>
      <c r="C951" s="195"/>
      <c r="D951" s="196" t="s">
        <v>181</v>
      </c>
      <c r="E951" s="197" t="s">
        <v>1</v>
      </c>
      <c r="F951" s="198" t="s">
        <v>780</v>
      </c>
      <c r="G951" s="195"/>
      <c r="H951" s="197" t="s">
        <v>1</v>
      </c>
      <c r="I951" s="199"/>
      <c r="J951" s="195"/>
      <c r="K951" s="195"/>
      <c r="L951" s="200"/>
      <c r="M951" s="201"/>
      <c r="N951" s="202"/>
      <c r="O951" s="202"/>
      <c r="P951" s="202"/>
      <c r="Q951" s="202"/>
      <c r="R951" s="202"/>
      <c r="S951" s="202"/>
      <c r="T951" s="203"/>
      <c r="AT951" s="204" t="s">
        <v>181</v>
      </c>
      <c r="AU951" s="204" t="s">
        <v>81</v>
      </c>
      <c r="AV951" s="12" t="s">
        <v>81</v>
      </c>
      <c r="AW951" s="12" t="s">
        <v>30</v>
      </c>
      <c r="AX951" s="12" t="s">
        <v>73</v>
      </c>
      <c r="AY951" s="204" t="s">
        <v>174</v>
      </c>
    </row>
    <row r="952" spans="1:65" s="13" customFormat="1" ht="12">
      <c r="B952" s="205"/>
      <c r="C952" s="206"/>
      <c r="D952" s="196" t="s">
        <v>181</v>
      </c>
      <c r="E952" s="207" t="s">
        <v>1</v>
      </c>
      <c r="F952" s="208" t="s">
        <v>1015</v>
      </c>
      <c r="G952" s="206"/>
      <c r="H952" s="209">
        <v>2.23</v>
      </c>
      <c r="I952" s="210"/>
      <c r="J952" s="206"/>
      <c r="K952" s="206"/>
      <c r="L952" s="211"/>
      <c r="M952" s="212"/>
      <c r="N952" s="213"/>
      <c r="O952" s="213"/>
      <c r="P952" s="213"/>
      <c r="Q952" s="213"/>
      <c r="R952" s="213"/>
      <c r="S952" s="213"/>
      <c r="T952" s="214"/>
      <c r="AT952" s="215" t="s">
        <v>181</v>
      </c>
      <c r="AU952" s="215" t="s">
        <v>81</v>
      </c>
      <c r="AV952" s="13" t="s">
        <v>83</v>
      </c>
      <c r="AW952" s="13" t="s">
        <v>30</v>
      </c>
      <c r="AX952" s="13" t="s">
        <v>73</v>
      </c>
      <c r="AY952" s="215" t="s">
        <v>174</v>
      </c>
    </row>
    <row r="953" spans="1:65" s="12" customFormat="1" ht="12">
      <c r="B953" s="194"/>
      <c r="C953" s="195"/>
      <c r="D953" s="196" t="s">
        <v>181</v>
      </c>
      <c r="E953" s="197" t="s">
        <v>1</v>
      </c>
      <c r="F953" s="198" t="s">
        <v>700</v>
      </c>
      <c r="G953" s="195"/>
      <c r="H953" s="197" t="s">
        <v>1</v>
      </c>
      <c r="I953" s="199"/>
      <c r="J953" s="195"/>
      <c r="K953" s="195"/>
      <c r="L953" s="200"/>
      <c r="M953" s="201"/>
      <c r="N953" s="202"/>
      <c r="O953" s="202"/>
      <c r="P953" s="202"/>
      <c r="Q953" s="202"/>
      <c r="R953" s="202"/>
      <c r="S953" s="202"/>
      <c r="T953" s="203"/>
      <c r="AT953" s="204" t="s">
        <v>181</v>
      </c>
      <c r="AU953" s="204" t="s">
        <v>81</v>
      </c>
      <c r="AV953" s="12" t="s">
        <v>81</v>
      </c>
      <c r="AW953" s="12" t="s">
        <v>30</v>
      </c>
      <c r="AX953" s="12" t="s">
        <v>73</v>
      </c>
      <c r="AY953" s="204" t="s">
        <v>174</v>
      </c>
    </row>
    <row r="954" spans="1:65" s="13" customFormat="1" ht="12">
      <c r="B954" s="205"/>
      <c r="C954" s="206"/>
      <c r="D954" s="196" t="s">
        <v>181</v>
      </c>
      <c r="E954" s="207" t="s">
        <v>1</v>
      </c>
      <c r="F954" s="208" t="s">
        <v>701</v>
      </c>
      <c r="G954" s="206"/>
      <c r="H954" s="209">
        <v>12.53</v>
      </c>
      <c r="I954" s="210"/>
      <c r="J954" s="206"/>
      <c r="K954" s="206"/>
      <c r="L954" s="211"/>
      <c r="M954" s="212"/>
      <c r="N954" s="213"/>
      <c r="O954" s="213"/>
      <c r="P954" s="213"/>
      <c r="Q954" s="213"/>
      <c r="R954" s="213"/>
      <c r="S954" s="213"/>
      <c r="T954" s="214"/>
      <c r="AT954" s="215" t="s">
        <v>181</v>
      </c>
      <c r="AU954" s="215" t="s">
        <v>81</v>
      </c>
      <c r="AV954" s="13" t="s">
        <v>83</v>
      </c>
      <c r="AW954" s="13" t="s">
        <v>30</v>
      </c>
      <c r="AX954" s="13" t="s">
        <v>73</v>
      </c>
      <c r="AY954" s="215" t="s">
        <v>174</v>
      </c>
    </row>
    <row r="955" spans="1:65" s="12" customFormat="1" ht="12">
      <c r="B955" s="194"/>
      <c r="C955" s="195"/>
      <c r="D955" s="196" t="s">
        <v>181</v>
      </c>
      <c r="E955" s="197" t="s">
        <v>1</v>
      </c>
      <c r="F955" s="198" t="s">
        <v>806</v>
      </c>
      <c r="G955" s="195"/>
      <c r="H955" s="197" t="s">
        <v>1</v>
      </c>
      <c r="I955" s="199"/>
      <c r="J955" s="195"/>
      <c r="K955" s="195"/>
      <c r="L955" s="200"/>
      <c r="M955" s="201"/>
      <c r="N955" s="202"/>
      <c r="O955" s="202"/>
      <c r="P955" s="202"/>
      <c r="Q955" s="202"/>
      <c r="R955" s="202"/>
      <c r="S955" s="202"/>
      <c r="T955" s="203"/>
      <c r="AT955" s="204" t="s">
        <v>181</v>
      </c>
      <c r="AU955" s="204" t="s">
        <v>81</v>
      </c>
      <c r="AV955" s="12" t="s">
        <v>81</v>
      </c>
      <c r="AW955" s="12" t="s">
        <v>30</v>
      </c>
      <c r="AX955" s="12" t="s">
        <v>73</v>
      </c>
      <c r="AY955" s="204" t="s">
        <v>174</v>
      </c>
    </row>
    <row r="956" spans="1:65" s="13" customFormat="1" ht="12">
      <c r="B956" s="205"/>
      <c r="C956" s="206"/>
      <c r="D956" s="196" t="s">
        <v>181</v>
      </c>
      <c r="E956" s="207" t="s">
        <v>1</v>
      </c>
      <c r="F956" s="208" t="s">
        <v>807</v>
      </c>
      <c r="G956" s="206"/>
      <c r="H956" s="209">
        <v>4.7699999999999996</v>
      </c>
      <c r="I956" s="210"/>
      <c r="J956" s="206"/>
      <c r="K956" s="206"/>
      <c r="L956" s="211"/>
      <c r="M956" s="212"/>
      <c r="N956" s="213"/>
      <c r="O956" s="213"/>
      <c r="P956" s="213"/>
      <c r="Q956" s="213"/>
      <c r="R956" s="213"/>
      <c r="S956" s="213"/>
      <c r="T956" s="214"/>
      <c r="AT956" s="215" t="s">
        <v>181</v>
      </c>
      <c r="AU956" s="215" t="s">
        <v>81</v>
      </c>
      <c r="AV956" s="13" t="s">
        <v>83</v>
      </c>
      <c r="AW956" s="13" t="s">
        <v>30</v>
      </c>
      <c r="AX956" s="13" t="s">
        <v>73</v>
      </c>
      <c r="AY956" s="215" t="s">
        <v>174</v>
      </c>
    </row>
    <row r="957" spans="1:65" s="14" customFormat="1" ht="12">
      <c r="B957" s="216"/>
      <c r="C957" s="217"/>
      <c r="D957" s="196" t="s">
        <v>181</v>
      </c>
      <c r="E957" s="218" t="s">
        <v>1</v>
      </c>
      <c r="F957" s="219" t="s">
        <v>183</v>
      </c>
      <c r="G957" s="217"/>
      <c r="H957" s="220">
        <v>40.06</v>
      </c>
      <c r="I957" s="221"/>
      <c r="J957" s="217"/>
      <c r="K957" s="217"/>
      <c r="L957" s="222"/>
      <c r="M957" s="223"/>
      <c r="N957" s="224"/>
      <c r="O957" s="224"/>
      <c r="P957" s="224"/>
      <c r="Q957" s="224"/>
      <c r="R957" s="224"/>
      <c r="S957" s="224"/>
      <c r="T957" s="225"/>
      <c r="AT957" s="226" t="s">
        <v>181</v>
      </c>
      <c r="AU957" s="226" t="s">
        <v>81</v>
      </c>
      <c r="AV957" s="14" t="s">
        <v>179</v>
      </c>
      <c r="AW957" s="14" t="s">
        <v>30</v>
      </c>
      <c r="AX957" s="14" t="s">
        <v>81</v>
      </c>
      <c r="AY957" s="226" t="s">
        <v>174</v>
      </c>
    </row>
    <row r="958" spans="1:65" s="2" customFormat="1" ht="24.25" customHeight="1">
      <c r="A958" s="35"/>
      <c r="B958" s="36"/>
      <c r="C958" s="180" t="s">
        <v>1038</v>
      </c>
      <c r="D958" s="180" t="s">
        <v>175</v>
      </c>
      <c r="E958" s="181" t="s">
        <v>1039</v>
      </c>
      <c r="F958" s="182" t="s">
        <v>1040</v>
      </c>
      <c r="G958" s="183" t="s">
        <v>705</v>
      </c>
      <c r="H958" s="249"/>
      <c r="I958" s="185"/>
      <c r="J958" s="186">
        <f>ROUND(I958*H958,2)</f>
        <v>0</v>
      </c>
      <c r="K958" s="187"/>
      <c r="L958" s="40"/>
      <c r="M958" s="188" t="s">
        <v>1</v>
      </c>
      <c r="N958" s="189" t="s">
        <v>38</v>
      </c>
      <c r="O958" s="72"/>
      <c r="P958" s="190">
        <f>O958*H958</f>
        <v>0</v>
      </c>
      <c r="Q958" s="190">
        <v>0</v>
      </c>
      <c r="R958" s="190">
        <f>Q958*H958</f>
        <v>0</v>
      </c>
      <c r="S958" s="190">
        <v>0</v>
      </c>
      <c r="T958" s="191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92" t="s">
        <v>179</v>
      </c>
      <c r="AT958" s="192" t="s">
        <v>175</v>
      </c>
      <c r="AU958" s="192" t="s">
        <v>81</v>
      </c>
      <c r="AY958" s="18" t="s">
        <v>174</v>
      </c>
      <c r="BE958" s="193">
        <f>IF(N958="základní",J958,0)</f>
        <v>0</v>
      </c>
      <c r="BF958" s="193">
        <f>IF(N958="snížená",J958,0)</f>
        <v>0</v>
      </c>
      <c r="BG958" s="193">
        <f>IF(N958="zákl. přenesená",J958,0)</f>
        <v>0</v>
      </c>
      <c r="BH958" s="193">
        <f>IF(N958="sníž. přenesená",J958,0)</f>
        <v>0</v>
      </c>
      <c r="BI958" s="193">
        <f>IF(N958="nulová",J958,0)</f>
        <v>0</v>
      </c>
      <c r="BJ958" s="18" t="s">
        <v>81</v>
      </c>
      <c r="BK958" s="193">
        <f>ROUND(I958*H958,2)</f>
        <v>0</v>
      </c>
      <c r="BL958" s="18" t="s">
        <v>179</v>
      </c>
      <c r="BM958" s="192" t="s">
        <v>1041</v>
      </c>
    </row>
    <row r="959" spans="1:65" s="11" customFormat="1" ht="26" customHeight="1">
      <c r="B959" s="166"/>
      <c r="C959" s="167"/>
      <c r="D959" s="168" t="s">
        <v>72</v>
      </c>
      <c r="E959" s="169" t="s">
        <v>1042</v>
      </c>
      <c r="F959" s="169" t="s">
        <v>1043</v>
      </c>
      <c r="G959" s="167"/>
      <c r="H959" s="167"/>
      <c r="I959" s="170"/>
      <c r="J959" s="171">
        <f>BK959</f>
        <v>0</v>
      </c>
      <c r="K959" s="167"/>
      <c r="L959" s="172"/>
      <c r="M959" s="173"/>
      <c r="N959" s="174"/>
      <c r="O959" s="174"/>
      <c r="P959" s="175">
        <f>SUM(P960:P972)</f>
        <v>0</v>
      </c>
      <c r="Q959" s="174"/>
      <c r="R959" s="175">
        <f>SUM(R960:R972)</f>
        <v>0.14192639999999998</v>
      </c>
      <c r="S959" s="174"/>
      <c r="T959" s="176">
        <f>SUM(T960:T972)</f>
        <v>0</v>
      </c>
      <c r="AR959" s="177" t="s">
        <v>81</v>
      </c>
      <c r="AT959" s="178" t="s">
        <v>72</v>
      </c>
      <c r="AU959" s="178" t="s">
        <v>73</v>
      </c>
      <c r="AY959" s="177" t="s">
        <v>174</v>
      </c>
      <c r="BK959" s="179">
        <f>SUM(BK960:BK972)</f>
        <v>0</v>
      </c>
    </row>
    <row r="960" spans="1:65" s="2" customFormat="1" ht="16.5" customHeight="1">
      <c r="A960" s="35"/>
      <c r="B960" s="36"/>
      <c r="C960" s="180" t="s">
        <v>1044</v>
      </c>
      <c r="D960" s="180" t="s">
        <v>175</v>
      </c>
      <c r="E960" s="181" t="s">
        <v>1045</v>
      </c>
      <c r="F960" s="182" t="s">
        <v>1046</v>
      </c>
      <c r="G960" s="183" t="s">
        <v>230</v>
      </c>
      <c r="H960" s="184">
        <v>1.516</v>
      </c>
      <c r="I960" s="185"/>
      <c r="J960" s="186">
        <f>ROUND(I960*H960,2)</f>
        <v>0</v>
      </c>
      <c r="K960" s="187"/>
      <c r="L960" s="40"/>
      <c r="M960" s="188" t="s">
        <v>1</v>
      </c>
      <c r="N960" s="189" t="s">
        <v>38</v>
      </c>
      <c r="O960" s="72"/>
      <c r="P960" s="190">
        <f>O960*H960</f>
        <v>0</v>
      </c>
      <c r="Q960" s="190">
        <v>1.44E-2</v>
      </c>
      <c r="R960" s="190">
        <f>Q960*H960</f>
        <v>2.18304E-2</v>
      </c>
      <c r="S960" s="190">
        <v>0</v>
      </c>
      <c r="T960" s="191">
        <f>S960*H960</f>
        <v>0</v>
      </c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R960" s="192" t="s">
        <v>179</v>
      </c>
      <c r="AT960" s="192" t="s">
        <v>175</v>
      </c>
      <c r="AU960" s="192" t="s">
        <v>81</v>
      </c>
      <c r="AY960" s="18" t="s">
        <v>174</v>
      </c>
      <c r="BE960" s="193">
        <f>IF(N960="základní",J960,0)</f>
        <v>0</v>
      </c>
      <c r="BF960" s="193">
        <f>IF(N960="snížená",J960,0)</f>
        <v>0</v>
      </c>
      <c r="BG960" s="193">
        <f>IF(N960="zákl. přenesená",J960,0)</f>
        <v>0</v>
      </c>
      <c r="BH960" s="193">
        <f>IF(N960="sníž. přenesená",J960,0)</f>
        <v>0</v>
      </c>
      <c r="BI960" s="193">
        <f>IF(N960="nulová",J960,0)</f>
        <v>0</v>
      </c>
      <c r="BJ960" s="18" t="s">
        <v>81</v>
      </c>
      <c r="BK960" s="193">
        <f>ROUND(I960*H960,2)</f>
        <v>0</v>
      </c>
      <c r="BL960" s="18" t="s">
        <v>179</v>
      </c>
      <c r="BM960" s="192" t="s">
        <v>1047</v>
      </c>
    </row>
    <row r="961" spans="1:65" s="12" customFormat="1" ht="12">
      <c r="B961" s="194"/>
      <c r="C961" s="195"/>
      <c r="D961" s="196" t="s">
        <v>181</v>
      </c>
      <c r="E961" s="197" t="s">
        <v>1</v>
      </c>
      <c r="F961" s="198" t="s">
        <v>1048</v>
      </c>
      <c r="G961" s="195"/>
      <c r="H961" s="197" t="s">
        <v>1</v>
      </c>
      <c r="I961" s="199"/>
      <c r="J961" s="195"/>
      <c r="K961" s="195"/>
      <c r="L961" s="200"/>
      <c r="M961" s="201"/>
      <c r="N961" s="202"/>
      <c r="O961" s="202"/>
      <c r="P961" s="202"/>
      <c r="Q961" s="202"/>
      <c r="R961" s="202"/>
      <c r="S961" s="202"/>
      <c r="T961" s="203"/>
      <c r="AT961" s="204" t="s">
        <v>181</v>
      </c>
      <c r="AU961" s="204" t="s">
        <v>81</v>
      </c>
      <c r="AV961" s="12" t="s">
        <v>81</v>
      </c>
      <c r="AW961" s="12" t="s">
        <v>30</v>
      </c>
      <c r="AX961" s="12" t="s">
        <v>73</v>
      </c>
      <c r="AY961" s="204" t="s">
        <v>174</v>
      </c>
    </row>
    <row r="962" spans="1:65" s="13" customFormat="1" ht="12">
      <c r="B962" s="205"/>
      <c r="C962" s="206"/>
      <c r="D962" s="196" t="s">
        <v>181</v>
      </c>
      <c r="E962" s="207" t="s">
        <v>1</v>
      </c>
      <c r="F962" s="208" t="s">
        <v>1049</v>
      </c>
      <c r="G962" s="206"/>
      <c r="H962" s="209">
        <v>1.036</v>
      </c>
      <c r="I962" s="210"/>
      <c r="J962" s="206"/>
      <c r="K962" s="206"/>
      <c r="L962" s="211"/>
      <c r="M962" s="212"/>
      <c r="N962" s="213"/>
      <c r="O962" s="213"/>
      <c r="P962" s="213"/>
      <c r="Q962" s="213"/>
      <c r="R962" s="213"/>
      <c r="S962" s="213"/>
      <c r="T962" s="214"/>
      <c r="AT962" s="215" t="s">
        <v>181</v>
      </c>
      <c r="AU962" s="215" t="s">
        <v>81</v>
      </c>
      <c r="AV962" s="13" t="s">
        <v>83</v>
      </c>
      <c r="AW962" s="13" t="s">
        <v>30</v>
      </c>
      <c r="AX962" s="13" t="s">
        <v>73</v>
      </c>
      <c r="AY962" s="215" t="s">
        <v>174</v>
      </c>
    </row>
    <row r="963" spans="1:65" s="12" customFormat="1" ht="12">
      <c r="B963" s="194"/>
      <c r="C963" s="195"/>
      <c r="D963" s="196" t="s">
        <v>181</v>
      </c>
      <c r="E963" s="197" t="s">
        <v>1</v>
      </c>
      <c r="F963" s="198" t="s">
        <v>1050</v>
      </c>
      <c r="G963" s="195"/>
      <c r="H963" s="197" t="s">
        <v>1</v>
      </c>
      <c r="I963" s="199"/>
      <c r="J963" s="195"/>
      <c r="K963" s="195"/>
      <c r="L963" s="200"/>
      <c r="M963" s="201"/>
      <c r="N963" s="202"/>
      <c r="O963" s="202"/>
      <c r="P963" s="202"/>
      <c r="Q963" s="202"/>
      <c r="R963" s="202"/>
      <c r="S963" s="202"/>
      <c r="T963" s="203"/>
      <c r="AT963" s="204" t="s">
        <v>181</v>
      </c>
      <c r="AU963" s="204" t="s">
        <v>81</v>
      </c>
      <c r="AV963" s="12" t="s">
        <v>81</v>
      </c>
      <c r="AW963" s="12" t="s">
        <v>30</v>
      </c>
      <c r="AX963" s="12" t="s">
        <v>73</v>
      </c>
      <c r="AY963" s="204" t="s">
        <v>174</v>
      </c>
    </row>
    <row r="964" spans="1:65" s="13" customFormat="1" ht="12">
      <c r="B964" s="205"/>
      <c r="C964" s="206"/>
      <c r="D964" s="196" t="s">
        <v>181</v>
      </c>
      <c r="E964" s="207" t="s">
        <v>1</v>
      </c>
      <c r="F964" s="208" t="s">
        <v>1051</v>
      </c>
      <c r="G964" s="206"/>
      <c r="H964" s="209">
        <v>0.48</v>
      </c>
      <c r="I964" s="210"/>
      <c r="J964" s="206"/>
      <c r="K964" s="206"/>
      <c r="L964" s="211"/>
      <c r="M964" s="212"/>
      <c r="N964" s="213"/>
      <c r="O964" s="213"/>
      <c r="P964" s="213"/>
      <c r="Q964" s="213"/>
      <c r="R964" s="213"/>
      <c r="S964" s="213"/>
      <c r="T964" s="214"/>
      <c r="AT964" s="215" t="s">
        <v>181</v>
      </c>
      <c r="AU964" s="215" t="s">
        <v>81</v>
      </c>
      <c r="AV964" s="13" t="s">
        <v>83</v>
      </c>
      <c r="AW964" s="13" t="s">
        <v>30</v>
      </c>
      <c r="AX964" s="13" t="s">
        <v>73</v>
      </c>
      <c r="AY964" s="215" t="s">
        <v>174</v>
      </c>
    </row>
    <row r="965" spans="1:65" s="14" customFormat="1" ht="12">
      <c r="B965" s="216"/>
      <c r="C965" s="217"/>
      <c r="D965" s="196" t="s">
        <v>181</v>
      </c>
      <c r="E965" s="218" t="s">
        <v>1</v>
      </c>
      <c r="F965" s="219" t="s">
        <v>183</v>
      </c>
      <c r="G965" s="217"/>
      <c r="H965" s="220">
        <v>1.516</v>
      </c>
      <c r="I965" s="221"/>
      <c r="J965" s="217"/>
      <c r="K965" s="217"/>
      <c r="L965" s="222"/>
      <c r="M965" s="223"/>
      <c r="N965" s="224"/>
      <c r="O965" s="224"/>
      <c r="P965" s="224"/>
      <c r="Q965" s="224"/>
      <c r="R965" s="224"/>
      <c r="S965" s="224"/>
      <c r="T965" s="225"/>
      <c r="AT965" s="226" t="s">
        <v>181</v>
      </c>
      <c r="AU965" s="226" t="s">
        <v>81</v>
      </c>
      <c r="AV965" s="14" t="s">
        <v>179</v>
      </c>
      <c r="AW965" s="14" t="s">
        <v>30</v>
      </c>
      <c r="AX965" s="14" t="s">
        <v>81</v>
      </c>
      <c r="AY965" s="226" t="s">
        <v>174</v>
      </c>
    </row>
    <row r="966" spans="1:65" s="2" customFormat="1" ht="21.75" customHeight="1">
      <c r="A966" s="35"/>
      <c r="B966" s="36"/>
      <c r="C966" s="227" t="s">
        <v>1052</v>
      </c>
      <c r="D966" s="227" t="s">
        <v>422</v>
      </c>
      <c r="E966" s="228" t="s">
        <v>1053</v>
      </c>
      <c r="F966" s="229" t="s">
        <v>1054</v>
      </c>
      <c r="G966" s="230" t="s">
        <v>230</v>
      </c>
      <c r="H966" s="231">
        <v>1.6679999999999999</v>
      </c>
      <c r="I966" s="232"/>
      <c r="J966" s="233">
        <f>ROUND(I966*H966,2)</f>
        <v>0</v>
      </c>
      <c r="K966" s="234"/>
      <c r="L966" s="235"/>
      <c r="M966" s="236" t="s">
        <v>1</v>
      </c>
      <c r="N966" s="237" t="s">
        <v>38</v>
      </c>
      <c r="O966" s="72"/>
      <c r="P966" s="190">
        <f>O966*H966</f>
        <v>0</v>
      </c>
      <c r="Q966" s="190">
        <v>7.1999999999999995E-2</v>
      </c>
      <c r="R966" s="190">
        <f>Q966*H966</f>
        <v>0.12009599999999998</v>
      </c>
      <c r="S966" s="190">
        <v>0</v>
      </c>
      <c r="T966" s="191">
        <f>S966*H966</f>
        <v>0</v>
      </c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R966" s="192" t="s">
        <v>227</v>
      </c>
      <c r="AT966" s="192" t="s">
        <v>422</v>
      </c>
      <c r="AU966" s="192" t="s">
        <v>81</v>
      </c>
      <c r="AY966" s="18" t="s">
        <v>174</v>
      </c>
      <c r="BE966" s="193">
        <f>IF(N966="základní",J966,0)</f>
        <v>0</v>
      </c>
      <c r="BF966" s="193">
        <f>IF(N966="snížená",J966,0)</f>
        <v>0</v>
      </c>
      <c r="BG966" s="193">
        <f>IF(N966="zákl. přenesená",J966,0)</f>
        <v>0</v>
      </c>
      <c r="BH966" s="193">
        <f>IF(N966="sníž. přenesená",J966,0)</f>
        <v>0</v>
      </c>
      <c r="BI966" s="193">
        <f>IF(N966="nulová",J966,0)</f>
        <v>0</v>
      </c>
      <c r="BJ966" s="18" t="s">
        <v>81</v>
      </c>
      <c r="BK966" s="193">
        <f>ROUND(I966*H966,2)</f>
        <v>0</v>
      </c>
      <c r="BL966" s="18" t="s">
        <v>179</v>
      </c>
      <c r="BM966" s="192" t="s">
        <v>1055</v>
      </c>
    </row>
    <row r="967" spans="1:65" s="12" customFormat="1" ht="12">
      <c r="B967" s="194"/>
      <c r="C967" s="195"/>
      <c r="D967" s="196" t="s">
        <v>181</v>
      </c>
      <c r="E967" s="197" t="s">
        <v>1</v>
      </c>
      <c r="F967" s="198" t="s">
        <v>1048</v>
      </c>
      <c r="G967" s="195"/>
      <c r="H967" s="197" t="s">
        <v>1</v>
      </c>
      <c r="I967" s="199"/>
      <c r="J967" s="195"/>
      <c r="K967" s="195"/>
      <c r="L967" s="200"/>
      <c r="M967" s="201"/>
      <c r="N967" s="202"/>
      <c r="O967" s="202"/>
      <c r="P967" s="202"/>
      <c r="Q967" s="202"/>
      <c r="R967" s="202"/>
      <c r="S967" s="202"/>
      <c r="T967" s="203"/>
      <c r="AT967" s="204" t="s">
        <v>181</v>
      </c>
      <c r="AU967" s="204" t="s">
        <v>81</v>
      </c>
      <c r="AV967" s="12" t="s">
        <v>81</v>
      </c>
      <c r="AW967" s="12" t="s">
        <v>30</v>
      </c>
      <c r="AX967" s="12" t="s">
        <v>73</v>
      </c>
      <c r="AY967" s="204" t="s">
        <v>174</v>
      </c>
    </row>
    <row r="968" spans="1:65" s="13" customFormat="1" ht="12">
      <c r="B968" s="205"/>
      <c r="C968" s="206"/>
      <c r="D968" s="196" t="s">
        <v>181</v>
      </c>
      <c r="E968" s="207" t="s">
        <v>1</v>
      </c>
      <c r="F968" s="208" t="s">
        <v>1056</v>
      </c>
      <c r="G968" s="206"/>
      <c r="H968" s="209">
        <v>1.1399999999999999</v>
      </c>
      <c r="I968" s="210"/>
      <c r="J968" s="206"/>
      <c r="K968" s="206"/>
      <c r="L968" s="211"/>
      <c r="M968" s="212"/>
      <c r="N968" s="213"/>
      <c r="O968" s="213"/>
      <c r="P968" s="213"/>
      <c r="Q968" s="213"/>
      <c r="R968" s="213"/>
      <c r="S968" s="213"/>
      <c r="T968" s="214"/>
      <c r="AT968" s="215" t="s">
        <v>181</v>
      </c>
      <c r="AU968" s="215" t="s">
        <v>81</v>
      </c>
      <c r="AV968" s="13" t="s">
        <v>83</v>
      </c>
      <c r="AW968" s="13" t="s">
        <v>30</v>
      </c>
      <c r="AX968" s="13" t="s">
        <v>73</v>
      </c>
      <c r="AY968" s="215" t="s">
        <v>174</v>
      </c>
    </row>
    <row r="969" spans="1:65" s="12" customFormat="1" ht="12">
      <c r="B969" s="194"/>
      <c r="C969" s="195"/>
      <c r="D969" s="196" t="s">
        <v>181</v>
      </c>
      <c r="E969" s="197" t="s">
        <v>1</v>
      </c>
      <c r="F969" s="198" t="s">
        <v>1050</v>
      </c>
      <c r="G969" s="195"/>
      <c r="H969" s="197" t="s">
        <v>1</v>
      </c>
      <c r="I969" s="199"/>
      <c r="J969" s="195"/>
      <c r="K969" s="195"/>
      <c r="L969" s="200"/>
      <c r="M969" s="201"/>
      <c r="N969" s="202"/>
      <c r="O969" s="202"/>
      <c r="P969" s="202"/>
      <c r="Q969" s="202"/>
      <c r="R969" s="202"/>
      <c r="S969" s="202"/>
      <c r="T969" s="203"/>
      <c r="AT969" s="204" t="s">
        <v>181</v>
      </c>
      <c r="AU969" s="204" t="s">
        <v>81</v>
      </c>
      <c r="AV969" s="12" t="s">
        <v>81</v>
      </c>
      <c r="AW969" s="12" t="s">
        <v>30</v>
      </c>
      <c r="AX969" s="12" t="s">
        <v>73</v>
      </c>
      <c r="AY969" s="204" t="s">
        <v>174</v>
      </c>
    </row>
    <row r="970" spans="1:65" s="13" customFormat="1" ht="12">
      <c r="B970" s="205"/>
      <c r="C970" s="206"/>
      <c r="D970" s="196" t="s">
        <v>181</v>
      </c>
      <c r="E970" s="207" t="s">
        <v>1</v>
      </c>
      <c r="F970" s="208" t="s">
        <v>1057</v>
      </c>
      <c r="G970" s="206"/>
      <c r="H970" s="209">
        <v>0.52800000000000002</v>
      </c>
      <c r="I970" s="210"/>
      <c r="J970" s="206"/>
      <c r="K970" s="206"/>
      <c r="L970" s="211"/>
      <c r="M970" s="212"/>
      <c r="N970" s="213"/>
      <c r="O970" s="213"/>
      <c r="P970" s="213"/>
      <c r="Q970" s="213"/>
      <c r="R970" s="213"/>
      <c r="S970" s="213"/>
      <c r="T970" s="214"/>
      <c r="AT970" s="215" t="s">
        <v>181</v>
      </c>
      <c r="AU970" s="215" t="s">
        <v>81</v>
      </c>
      <c r="AV970" s="13" t="s">
        <v>83</v>
      </c>
      <c r="AW970" s="13" t="s">
        <v>30</v>
      </c>
      <c r="AX970" s="13" t="s">
        <v>73</v>
      </c>
      <c r="AY970" s="215" t="s">
        <v>174</v>
      </c>
    </row>
    <row r="971" spans="1:65" s="14" customFormat="1" ht="12">
      <c r="B971" s="216"/>
      <c r="C971" s="217"/>
      <c r="D971" s="196" t="s">
        <v>181</v>
      </c>
      <c r="E971" s="218" t="s">
        <v>1</v>
      </c>
      <c r="F971" s="219" t="s">
        <v>183</v>
      </c>
      <c r="G971" s="217"/>
      <c r="H971" s="220">
        <v>1.6679999999999999</v>
      </c>
      <c r="I971" s="221"/>
      <c r="J971" s="217"/>
      <c r="K971" s="217"/>
      <c r="L971" s="222"/>
      <c r="M971" s="223"/>
      <c r="N971" s="224"/>
      <c r="O971" s="224"/>
      <c r="P971" s="224"/>
      <c r="Q971" s="224"/>
      <c r="R971" s="224"/>
      <c r="S971" s="224"/>
      <c r="T971" s="225"/>
      <c r="AT971" s="226" t="s">
        <v>181</v>
      </c>
      <c r="AU971" s="226" t="s">
        <v>81</v>
      </c>
      <c r="AV971" s="14" t="s">
        <v>179</v>
      </c>
      <c r="AW971" s="14" t="s">
        <v>30</v>
      </c>
      <c r="AX971" s="14" t="s">
        <v>81</v>
      </c>
      <c r="AY971" s="226" t="s">
        <v>174</v>
      </c>
    </row>
    <row r="972" spans="1:65" s="2" customFormat="1" ht="24.25" customHeight="1">
      <c r="A972" s="35"/>
      <c r="B972" s="36"/>
      <c r="C972" s="180" t="s">
        <v>1058</v>
      </c>
      <c r="D972" s="180" t="s">
        <v>175</v>
      </c>
      <c r="E972" s="181" t="s">
        <v>1059</v>
      </c>
      <c r="F972" s="182" t="s">
        <v>1060</v>
      </c>
      <c r="G972" s="183" t="s">
        <v>705</v>
      </c>
      <c r="H972" s="249"/>
      <c r="I972" s="185"/>
      <c r="J972" s="186">
        <f>ROUND(I972*H972,2)</f>
        <v>0</v>
      </c>
      <c r="K972" s="187"/>
      <c r="L972" s="40"/>
      <c r="M972" s="188" t="s">
        <v>1</v>
      </c>
      <c r="N972" s="189" t="s">
        <v>38</v>
      </c>
      <c r="O972" s="72"/>
      <c r="P972" s="190">
        <f>O972*H972</f>
        <v>0</v>
      </c>
      <c r="Q972" s="190">
        <v>0</v>
      </c>
      <c r="R972" s="190">
        <f>Q972*H972</f>
        <v>0</v>
      </c>
      <c r="S972" s="190">
        <v>0</v>
      </c>
      <c r="T972" s="191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192" t="s">
        <v>179</v>
      </c>
      <c r="AT972" s="192" t="s">
        <v>175</v>
      </c>
      <c r="AU972" s="192" t="s">
        <v>81</v>
      </c>
      <c r="AY972" s="18" t="s">
        <v>174</v>
      </c>
      <c r="BE972" s="193">
        <f>IF(N972="základní",J972,0)</f>
        <v>0</v>
      </c>
      <c r="BF972" s="193">
        <f>IF(N972="snížená",J972,0)</f>
        <v>0</v>
      </c>
      <c r="BG972" s="193">
        <f>IF(N972="zákl. přenesená",J972,0)</f>
        <v>0</v>
      </c>
      <c r="BH972" s="193">
        <f>IF(N972="sníž. přenesená",J972,0)</f>
        <v>0</v>
      </c>
      <c r="BI972" s="193">
        <f>IF(N972="nulová",J972,0)</f>
        <v>0</v>
      </c>
      <c r="BJ972" s="18" t="s">
        <v>81</v>
      </c>
      <c r="BK972" s="193">
        <f>ROUND(I972*H972,2)</f>
        <v>0</v>
      </c>
      <c r="BL972" s="18" t="s">
        <v>179</v>
      </c>
      <c r="BM972" s="192" t="s">
        <v>1061</v>
      </c>
    </row>
    <row r="973" spans="1:65" s="11" customFormat="1" ht="26" customHeight="1">
      <c r="B973" s="166"/>
      <c r="C973" s="167"/>
      <c r="D973" s="168" t="s">
        <v>72</v>
      </c>
      <c r="E973" s="169" t="s">
        <v>1062</v>
      </c>
      <c r="F973" s="169" t="s">
        <v>1063</v>
      </c>
      <c r="G973" s="167"/>
      <c r="H973" s="167"/>
      <c r="I973" s="170"/>
      <c r="J973" s="171">
        <f>BK973</f>
        <v>0</v>
      </c>
      <c r="K973" s="167"/>
      <c r="L973" s="172"/>
      <c r="M973" s="173"/>
      <c r="N973" s="174"/>
      <c r="O973" s="174"/>
      <c r="P973" s="175">
        <f>SUM(P974:P1048)</f>
        <v>0</v>
      </c>
      <c r="Q973" s="174"/>
      <c r="R973" s="175">
        <f>SUM(R974:R1048)</f>
        <v>71.893993560000013</v>
      </c>
      <c r="S973" s="174"/>
      <c r="T973" s="176">
        <f>SUM(T974:T1048)</f>
        <v>0</v>
      </c>
      <c r="AR973" s="177" t="s">
        <v>81</v>
      </c>
      <c r="AT973" s="178" t="s">
        <v>72</v>
      </c>
      <c r="AU973" s="178" t="s">
        <v>73</v>
      </c>
      <c r="AY973" s="177" t="s">
        <v>174</v>
      </c>
      <c r="BK973" s="179">
        <f>SUM(BK974:BK1048)</f>
        <v>0</v>
      </c>
    </row>
    <row r="974" spans="1:65" s="2" customFormat="1" ht="21.75" customHeight="1">
      <c r="A974" s="35"/>
      <c r="B974" s="36"/>
      <c r="C974" s="180" t="s">
        <v>1064</v>
      </c>
      <c r="D974" s="180" t="s">
        <v>175</v>
      </c>
      <c r="E974" s="181" t="s">
        <v>1065</v>
      </c>
      <c r="F974" s="182" t="s">
        <v>1066</v>
      </c>
      <c r="G974" s="183" t="s">
        <v>230</v>
      </c>
      <c r="H974" s="184">
        <v>204.36</v>
      </c>
      <c r="I974" s="185"/>
      <c r="J974" s="186">
        <f>ROUND(I974*H974,2)</f>
        <v>0</v>
      </c>
      <c r="K974" s="187"/>
      <c r="L974" s="40"/>
      <c r="M974" s="188" t="s">
        <v>1</v>
      </c>
      <c r="N974" s="189" t="s">
        <v>38</v>
      </c>
      <c r="O974" s="72"/>
      <c r="P974" s="190">
        <f>O974*H974</f>
        <v>0</v>
      </c>
      <c r="Q974" s="190">
        <v>5.0000000000000001E-4</v>
      </c>
      <c r="R974" s="190">
        <f>Q974*H974</f>
        <v>0.10218000000000001</v>
      </c>
      <c r="S974" s="190">
        <v>0</v>
      </c>
      <c r="T974" s="191">
        <f>S974*H974</f>
        <v>0</v>
      </c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R974" s="192" t="s">
        <v>179</v>
      </c>
      <c r="AT974" s="192" t="s">
        <v>175</v>
      </c>
      <c r="AU974" s="192" t="s">
        <v>81</v>
      </c>
      <c r="AY974" s="18" t="s">
        <v>174</v>
      </c>
      <c r="BE974" s="193">
        <f>IF(N974="základní",J974,0)</f>
        <v>0</v>
      </c>
      <c r="BF974" s="193">
        <f>IF(N974="snížená",J974,0)</f>
        <v>0</v>
      </c>
      <c r="BG974" s="193">
        <f>IF(N974="zákl. přenesená",J974,0)</f>
        <v>0</v>
      </c>
      <c r="BH974" s="193">
        <f>IF(N974="sníž. přenesená",J974,0)</f>
        <v>0</v>
      </c>
      <c r="BI974" s="193">
        <f>IF(N974="nulová",J974,0)</f>
        <v>0</v>
      </c>
      <c r="BJ974" s="18" t="s">
        <v>81</v>
      </c>
      <c r="BK974" s="193">
        <f>ROUND(I974*H974,2)</f>
        <v>0</v>
      </c>
      <c r="BL974" s="18" t="s">
        <v>179</v>
      </c>
      <c r="BM974" s="192" t="s">
        <v>1067</v>
      </c>
    </row>
    <row r="975" spans="1:65" s="12" customFormat="1" ht="12">
      <c r="B975" s="194"/>
      <c r="C975" s="195"/>
      <c r="D975" s="196" t="s">
        <v>181</v>
      </c>
      <c r="E975" s="197" t="s">
        <v>1</v>
      </c>
      <c r="F975" s="198" t="s">
        <v>190</v>
      </c>
      <c r="G975" s="195"/>
      <c r="H975" s="197" t="s">
        <v>1</v>
      </c>
      <c r="I975" s="199"/>
      <c r="J975" s="195"/>
      <c r="K975" s="195"/>
      <c r="L975" s="200"/>
      <c r="M975" s="201"/>
      <c r="N975" s="202"/>
      <c r="O975" s="202"/>
      <c r="P975" s="202"/>
      <c r="Q975" s="202"/>
      <c r="R975" s="202"/>
      <c r="S975" s="202"/>
      <c r="T975" s="203"/>
      <c r="AT975" s="204" t="s">
        <v>181</v>
      </c>
      <c r="AU975" s="204" t="s">
        <v>81</v>
      </c>
      <c r="AV975" s="12" t="s">
        <v>81</v>
      </c>
      <c r="AW975" s="12" t="s">
        <v>30</v>
      </c>
      <c r="AX975" s="12" t="s">
        <v>73</v>
      </c>
      <c r="AY975" s="204" t="s">
        <v>174</v>
      </c>
    </row>
    <row r="976" spans="1:65" s="12" customFormat="1" ht="12">
      <c r="B976" s="194"/>
      <c r="C976" s="195"/>
      <c r="D976" s="196" t="s">
        <v>181</v>
      </c>
      <c r="E976" s="197" t="s">
        <v>1</v>
      </c>
      <c r="F976" s="198" t="s">
        <v>791</v>
      </c>
      <c r="G976" s="195"/>
      <c r="H976" s="197" t="s">
        <v>1</v>
      </c>
      <c r="I976" s="199"/>
      <c r="J976" s="195"/>
      <c r="K976" s="195"/>
      <c r="L976" s="200"/>
      <c r="M976" s="201"/>
      <c r="N976" s="202"/>
      <c r="O976" s="202"/>
      <c r="P976" s="202"/>
      <c r="Q976" s="202"/>
      <c r="R976" s="202"/>
      <c r="S976" s="202"/>
      <c r="T976" s="203"/>
      <c r="AT976" s="204" t="s">
        <v>181</v>
      </c>
      <c r="AU976" s="204" t="s">
        <v>81</v>
      </c>
      <c r="AV976" s="12" t="s">
        <v>81</v>
      </c>
      <c r="AW976" s="12" t="s">
        <v>30</v>
      </c>
      <c r="AX976" s="12" t="s">
        <v>73</v>
      </c>
      <c r="AY976" s="204" t="s">
        <v>174</v>
      </c>
    </row>
    <row r="977" spans="1:65" s="13" customFormat="1" ht="12">
      <c r="B977" s="205"/>
      <c r="C977" s="206"/>
      <c r="D977" s="196" t="s">
        <v>181</v>
      </c>
      <c r="E977" s="207" t="s">
        <v>1</v>
      </c>
      <c r="F977" s="208" t="s">
        <v>792</v>
      </c>
      <c r="G977" s="206"/>
      <c r="H977" s="209">
        <v>65.52</v>
      </c>
      <c r="I977" s="210"/>
      <c r="J977" s="206"/>
      <c r="K977" s="206"/>
      <c r="L977" s="211"/>
      <c r="M977" s="212"/>
      <c r="N977" s="213"/>
      <c r="O977" s="213"/>
      <c r="P977" s="213"/>
      <c r="Q977" s="213"/>
      <c r="R977" s="213"/>
      <c r="S977" s="213"/>
      <c r="T977" s="214"/>
      <c r="AT977" s="215" t="s">
        <v>181</v>
      </c>
      <c r="AU977" s="215" t="s">
        <v>81</v>
      </c>
      <c r="AV977" s="13" t="s">
        <v>83</v>
      </c>
      <c r="AW977" s="13" t="s">
        <v>30</v>
      </c>
      <c r="AX977" s="13" t="s">
        <v>73</v>
      </c>
      <c r="AY977" s="215" t="s">
        <v>174</v>
      </c>
    </row>
    <row r="978" spans="1:65" s="12" customFormat="1" ht="12">
      <c r="B978" s="194"/>
      <c r="C978" s="195"/>
      <c r="D978" s="196" t="s">
        <v>181</v>
      </c>
      <c r="E978" s="197" t="s">
        <v>1</v>
      </c>
      <c r="F978" s="198" t="s">
        <v>798</v>
      </c>
      <c r="G978" s="195"/>
      <c r="H978" s="197" t="s">
        <v>1</v>
      </c>
      <c r="I978" s="199"/>
      <c r="J978" s="195"/>
      <c r="K978" s="195"/>
      <c r="L978" s="200"/>
      <c r="M978" s="201"/>
      <c r="N978" s="202"/>
      <c r="O978" s="202"/>
      <c r="P978" s="202"/>
      <c r="Q978" s="202"/>
      <c r="R978" s="202"/>
      <c r="S978" s="202"/>
      <c r="T978" s="203"/>
      <c r="AT978" s="204" t="s">
        <v>181</v>
      </c>
      <c r="AU978" s="204" t="s">
        <v>81</v>
      </c>
      <c r="AV978" s="12" t="s">
        <v>81</v>
      </c>
      <c r="AW978" s="12" t="s">
        <v>30</v>
      </c>
      <c r="AX978" s="12" t="s">
        <v>73</v>
      </c>
      <c r="AY978" s="204" t="s">
        <v>174</v>
      </c>
    </row>
    <row r="979" spans="1:65" s="13" customFormat="1" ht="12">
      <c r="B979" s="205"/>
      <c r="C979" s="206"/>
      <c r="D979" s="196" t="s">
        <v>181</v>
      </c>
      <c r="E979" s="207" t="s">
        <v>1</v>
      </c>
      <c r="F979" s="208" t="s">
        <v>1068</v>
      </c>
      <c r="G979" s="206"/>
      <c r="H979" s="209">
        <v>21.56</v>
      </c>
      <c r="I979" s="210"/>
      <c r="J979" s="206"/>
      <c r="K979" s="206"/>
      <c r="L979" s="211"/>
      <c r="M979" s="212"/>
      <c r="N979" s="213"/>
      <c r="O979" s="213"/>
      <c r="P979" s="213"/>
      <c r="Q979" s="213"/>
      <c r="R979" s="213"/>
      <c r="S979" s="213"/>
      <c r="T979" s="214"/>
      <c r="AT979" s="215" t="s">
        <v>181</v>
      </c>
      <c r="AU979" s="215" t="s">
        <v>81</v>
      </c>
      <c r="AV979" s="13" t="s">
        <v>83</v>
      </c>
      <c r="AW979" s="13" t="s">
        <v>30</v>
      </c>
      <c r="AX979" s="13" t="s">
        <v>73</v>
      </c>
      <c r="AY979" s="215" t="s">
        <v>174</v>
      </c>
    </row>
    <row r="980" spans="1:65" s="12" customFormat="1" ht="12">
      <c r="B980" s="194"/>
      <c r="C980" s="195"/>
      <c r="D980" s="196" t="s">
        <v>181</v>
      </c>
      <c r="E980" s="197" t="s">
        <v>1</v>
      </c>
      <c r="F980" s="198" t="s">
        <v>780</v>
      </c>
      <c r="G980" s="195"/>
      <c r="H980" s="197" t="s">
        <v>1</v>
      </c>
      <c r="I980" s="199"/>
      <c r="J980" s="195"/>
      <c r="K980" s="195"/>
      <c r="L980" s="200"/>
      <c r="M980" s="201"/>
      <c r="N980" s="202"/>
      <c r="O980" s="202"/>
      <c r="P980" s="202"/>
      <c r="Q980" s="202"/>
      <c r="R980" s="202"/>
      <c r="S980" s="202"/>
      <c r="T980" s="203"/>
      <c r="AT980" s="204" t="s">
        <v>181</v>
      </c>
      <c r="AU980" s="204" t="s">
        <v>81</v>
      </c>
      <c r="AV980" s="12" t="s">
        <v>81</v>
      </c>
      <c r="AW980" s="12" t="s">
        <v>30</v>
      </c>
      <c r="AX980" s="12" t="s">
        <v>73</v>
      </c>
      <c r="AY980" s="204" t="s">
        <v>174</v>
      </c>
    </row>
    <row r="981" spans="1:65" s="13" customFormat="1" ht="12">
      <c r="B981" s="205"/>
      <c r="C981" s="206"/>
      <c r="D981" s="196" t="s">
        <v>181</v>
      </c>
      <c r="E981" s="207" t="s">
        <v>1</v>
      </c>
      <c r="F981" s="208" t="s">
        <v>1069</v>
      </c>
      <c r="G981" s="206"/>
      <c r="H981" s="209">
        <v>4.46</v>
      </c>
      <c r="I981" s="210"/>
      <c r="J981" s="206"/>
      <c r="K981" s="206"/>
      <c r="L981" s="211"/>
      <c r="M981" s="212"/>
      <c r="N981" s="213"/>
      <c r="O981" s="213"/>
      <c r="P981" s="213"/>
      <c r="Q981" s="213"/>
      <c r="R981" s="213"/>
      <c r="S981" s="213"/>
      <c r="T981" s="214"/>
      <c r="AT981" s="215" t="s">
        <v>181</v>
      </c>
      <c r="AU981" s="215" t="s">
        <v>81</v>
      </c>
      <c r="AV981" s="13" t="s">
        <v>83</v>
      </c>
      <c r="AW981" s="13" t="s">
        <v>30</v>
      </c>
      <c r="AX981" s="13" t="s">
        <v>73</v>
      </c>
      <c r="AY981" s="215" t="s">
        <v>174</v>
      </c>
    </row>
    <row r="982" spans="1:65" s="12" customFormat="1" ht="12">
      <c r="B982" s="194"/>
      <c r="C982" s="195"/>
      <c r="D982" s="196" t="s">
        <v>181</v>
      </c>
      <c r="E982" s="197" t="s">
        <v>1</v>
      </c>
      <c r="F982" s="198" t="s">
        <v>791</v>
      </c>
      <c r="G982" s="195"/>
      <c r="H982" s="197" t="s">
        <v>1</v>
      </c>
      <c r="I982" s="199"/>
      <c r="J982" s="195"/>
      <c r="K982" s="195"/>
      <c r="L982" s="200"/>
      <c r="M982" s="201"/>
      <c r="N982" s="202"/>
      <c r="O982" s="202"/>
      <c r="P982" s="202"/>
      <c r="Q982" s="202"/>
      <c r="R982" s="202"/>
      <c r="S982" s="202"/>
      <c r="T982" s="203"/>
      <c r="AT982" s="204" t="s">
        <v>181</v>
      </c>
      <c r="AU982" s="204" t="s">
        <v>81</v>
      </c>
      <c r="AV982" s="12" t="s">
        <v>81</v>
      </c>
      <c r="AW982" s="12" t="s">
        <v>30</v>
      </c>
      <c r="AX982" s="12" t="s">
        <v>73</v>
      </c>
      <c r="AY982" s="204" t="s">
        <v>174</v>
      </c>
    </row>
    <row r="983" spans="1:65" s="13" customFormat="1" ht="12">
      <c r="B983" s="205"/>
      <c r="C983" s="206"/>
      <c r="D983" s="196" t="s">
        <v>181</v>
      </c>
      <c r="E983" s="207" t="s">
        <v>1</v>
      </c>
      <c r="F983" s="208" t="s">
        <v>792</v>
      </c>
      <c r="G983" s="206"/>
      <c r="H983" s="209">
        <v>65.52</v>
      </c>
      <c r="I983" s="210"/>
      <c r="J983" s="206"/>
      <c r="K983" s="206"/>
      <c r="L983" s="211"/>
      <c r="M983" s="212"/>
      <c r="N983" s="213"/>
      <c r="O983" s="213"/>
      <c r="P983" s="213"/>
      <c r="Q983" s="213"/>
      <c r="R983" s="213"/>
      <c r="S983" s="213"/>
      <c r="T983" s="214"/>
      <c r="AT983" s="215" t="s">
        <v>181</v>
      </c>
      <c r="AU983" s="215" t="s">
        <v>81</v>
      </c>
      <c r="AV983" s="13" t="s">
        <v>83</v>
      </c>
      <c r="AW983" s="13" t="s">
        <v>30</v>
      </c>
      <c r="AX983" s="13" t="s">
        <v>73</v>
      </c>
      <c r="AY983" s="215" t="s">
        <v>174</v>
      </c>
    </row>
    <row r="984" spans="1:65" s="12" customFormat="1" ht="12">
      <c r="B984" s="194"/>
      <c r="C984" s="195"/>
      <c r="D984" s="196" t="s">
        <v>181</v>
      </c>
      <c r="E984" s="197" t="s">
        <v>1</v>
      </c>
      <c r="F984" s="198" t="s">
        <v>201</v>
      </c>
      <c r="G984" s="195"/>
      <c r="H984" s="197" t="s">
        <v>1</v>
      </c>
      <c r="I984" s="199"/>
      <c r="J984" s="195"/>
      <c r="K984" s="195"/>
      <c r="L984" s="200"/>
      <c r="M984" s="201"/>
      <c r="N984" s="202"/>
      <c r="O984" s="202"/>
      <c r="P984" s="202"/>
      <c r="Q984" s="202"/>
      <c r="R984" s="202"/>
      <c r="S984" s="202"/>
      <c r="T984" s="203"/>
      <c r="AT984" s="204" t="s">
        <v>181</v>
      </c>
      <c r="AU984" s="204" t="s">
        <v>81</v>
      </c>
      <c r="AV984" s="12" t="s">
        <v>81</v>
      </c>
      <c r="AW984" s="12" t="s">
        <v>30</v>
      </c>
      <c r="AX984" s="12" t="s">
        <v>73</v>
      </c>
      <c r="AY984" s="204" t="s">
        <v>174</v>
      </c>
    </row>
    <row r="985" spans="1:65" s="12" customFormat="1" ht="12">
      <c r="B985" s="194"/>
      <c r="C985" s="195"/>
      <c r="D985" s="196" t="s">
        <v>181</v>
      </c>
      <c r="E985" s="197" t="s">
        <v>1</v>
      </c>
      <c r="F985" s="198" t="s">
        <v>1070</v>
      </c>
      <c r="G985" s="195"/>
      <c r="H985" s="197" t="s">
        <v>1</v>
      </c>
      <c r="I985" s="199"/>
      <c r="J985" s="195"/>
      <c r="K985" s="195"/>
      <c r="L985" s="200"/>
      <c r="M985" s="201"/>
      <c r="N985" s="202"/>
      <c r="O985" s="202"/>
      <c r="P985" s="202"/>
      <c r="Q985" s="202"/>
      <c r="R985" s="202"/>
      <c r="S985" s="202"/>
      <c r="T985" s="203"/>
      <c r="AT985" s="204" t="s">
        <v>181</v>
      </c>
      <c r="AU985" s="204" t="s">
        <v>81</v>
      </c>
      <c r="AV985" s="12" t="s">
        <v>81</v>
      </c>
      <c r="AW985" s="12" t="s">
        <v>30</v>
      </c>
      <c r="AX985" s="12" t="s">
        <v>73</v>
      </c>
      <c r="AY985" s="204" t="s">
        <v>174</v>
      </c>
    </row>
    <row r="986" spans="1:65" s="13" customFormat="1" ht="12">
      <c r="B986" s="205"/>
      <c r="C986" s="206"/>
      <c r="D986" s="196" t="s">
        <v>181</v>
      </c>
      <c r="E986" s="207" t="s">
        <v>1</v>
      </c>
      <c r="F986" s="208" t="s">
        <v>1071</v>
      </c>
      <c r="G986" s="206"/>
      <c r="H986" s="209">
        <v>16.78</v>
      </c>
      <c r="I986" s="210"/>
      <c r="J986" s="206"/>
      <c r="K986" s="206"/>
      <c r="L986" s="211"/>
      <c r="M986" s="212"/>
      <c r="N986" s="213"/>
      <c r="O986" s="213"/>
      <c r="P986" s="213"/>
      <c r="Q986" s="213"/>
      <c r="R986" s="213"/>
      <c r="S986" s="213"/>
      <c r="T986" s="214"/>
      <c r="AT986" s="215" t="s">
        <v>181</v>
      </c>
      <c r="AU986" s="215" t="s">
        <v>81</v>
      </c>
      <c r="AV986" s="13" t="s">
        <v>83</v>
      </c>
      <c r="AW986" s="13" t="s">
        <v>30</v>
      </c>
      <c r="AX986" s="13" t="s">
        <v>73</v>
      </c>
      <c r="AY986" s="215" t="s">
        <v>174</v>
      </c>
    </row>
    <row r="987" spans="1:65" s="12" customFormat="1" ht="12">
      <c r="B987" s="194"/>
      <c r="C987" s="195"/>
      <c r="D987" s="196" t="s">
        <v>181</v>
      </c>
      <c r="E987" s="197" t="s">
        <v>1</v>
      </c>
      <c r="F987" s="198" t="s">
        <v>1072</v>
      </c>
      <c r="G987" s="195"/>
      <c r="H987" s="197" t="s">
        <v>1</v>
      </c>
      <c r="I987" s="199"/>
      <c r="J987" s="195"/>
      <c r="K987" s="195"/>
      <c r="L987" s="200"/>
      <c r="M987" s="201"/>
      <c r="N987" s="202"/>
      <c r="O987" s="202"/>
      <c r="P987" s="202"/>
      <c r="Q987" s="202"/>
      <c r="R987" s="202"/>
      <c r="S987" s="202"/>
      <c r="T987" s="203"/>
      <c r="AT987" s="204" t="s">
        <v>181</v>
      </c>
      <c r="AU987" s="204" t="s">
        <v>81</v>
      </c>
      <c r="AV987" s="12" t="s">
        <v>81</v>
      </c>
      <c r="AW987" s="12" t="s">
        <v>30</v>
      </c>
      <c r="AX987" s="12" t="s">
        <v>73</v>
      </c>
      <c r="AY987" s="204" t="s">
        <v>174</v>
      </c>
    </row>
    <row r="988" spans="1:65" s="13" customFormat="1" ht="12">
      <c r="B988" s="205"/>
      <c r="C988" s="206"/>
      <c r="D988" s="196" t="s">
        <v>181</v>
      </c>
      <c r="E988" s="207" t="s">
        <v>1</v>
      </c>
      <c r="F988" s="208" t="s">
        <v>1073</v>
      </c>
      <c r="G988" s="206"/>
      <c r="H988" s="209">
        <v>20.52</v>
      </c>
      <c r="I988" s="210"/>
      <c r="J988" s="206"/>
      <c r="K988" s="206"/>
      <c r="L988" s="211"/>
      <c r="M988" s="212"/>
      <c r="N988" s="213"/>
      <c r="O988" s="213"/>
      <c r="P988" s="213"/>
      <c r="Q988" s="213"/>
      <c r="R988" s="213"/>
      <c r="S988" s="213"/>
      <c r="T988" s="214"/>
      <c r="AT988" s="215" t="s">
        <v>181</v>
      </c>
      <c r="AU988" s="215" t="s">
        <v>81</v>
      </c>
      <c r="AV988" s="13" t="s">
        <v>83</v>
      </c>
      <c r="AW988" s="13" t="s">
        <v>30</v>
      </c>
      <c r="AX988" s="13" t="s">
        <v>73</v>
      </c>
      <c r="AY988" s="215" t="s">
        <v>174</v>
      </c>
    </row>
    <row r="989" spans="1:65" s="12" customFormat="1" ht="24">
      <c r="B989" s="194"/>
      <c r="C989" s="195"/>
      <c r="D989" s="196" t="s">
        <v>181</v>
      </c>
      <c r="E989" s="197" t="s">
        <v>1</v>
      </c>
      <c r="F989" s="198" t="s">
        <v>1074</v>
      </c>
      <c r="G989" s="195"/>
      <c r="H989" s="197" t="s">
        <v>1</v>
      </c>
      <c r="I989" s="199"/>
      <c r="J989" s="195"/>
      <c r="K989" s="195"/>
      <c r="L989" s="200"/>
      <c r="M989" s="201"/>
      <c r="N989" s="202"/>
      <c r="O989" s="202"/>
      <c r="P989" s="202"/>
      <c r="Q989" s="202"/>
      <c r="R989" s="202"/>
      <c r="S989" s="202"/>
      <c r="T989" s="203"/>
      <c r="AT989" s="204" t="s">
        <v>181</v>
      </c>
      <c r="AU989" s="204" t="s">
        <v>81</v>
      </c>
      <c r="AV989" s="12" t="s">
        <v>81</v>
      </c>
      <c r="AW989" s="12" t="s">
        <v>30</v>
      </c>
      <c r="AX989" s="12" t="s">
        <v>73</v>
      </c>
      <c r="AY989" s="204" t="s">
        <v>174</v>
      </c>
    </row>
    <row r="990" spans="1:65" s="13" customFormat="1" ht="12">
      <c r="B990" s="205"/>
      <c r="C990" s="206"/>
      <c r="D990" s="196" t="s">
        <v>181</v>
      </c>
      <c r="E990" s="207" t="s">
        <v>1</v>
      </c>
      <c r="F990" s="208" t="s">
        <v>1075</v>
      </c>
      <c r="G990" s="206"/>
      <c r="H990" s="209">
        <v>10</v>
      </c>
      <c r="I990" s="210"/>
      <c r="J990" s="206"/>
      <c r="K990" s="206"/>
      <c r="L990" s="211"/>
      <c r="M990" s="212"/>
      <c r="N990" s="213"/>
      <c r="O990" s="213"/>
      <c r="P990" s="213"/>
      <c r="Q990" s="213"/>
      <c r="R990" s="213"/>
      <c r="S990" s="213"/>
      <c r="T990" s="214"/>
      <c r="AT990" s="215" t="s">
        <v>181</v>
      </c>
      <c r="AU990" s="215" t="s">
        <v>81</v>
      </c>
      <c r="AV990" s="13" t="s">
        <v>83</v>
      </c>
      <c r="AW990" s="13" t="s">
        <v>30</v>
      </c>
      <c r="AX990" s="13" t="s">
        <v>73</v>
      </c>
      <c r="AY990" s="215" t="s">
        <v>174</v>
      </c>
    </row>
    <row r="991" spans="1:65" s="14" customFormat="1" ht="12">
      <c r="B991" s="216"/>
      <c r="C991" s="217"/>
      <c r="D991" s="196" t="s">
        <v>181</v>
      </c>
      <c r="E991" s="218" t="s">
        <v>1</v>
      </c>
      <c r="F991" s="219" t="s">
        <v>183</v>
      </c>
      <c r="G991" s="217"/>
      <c r="H991" s="220">
        <v>204.36</v>
      </c>
      <c r="I991" s="221"/>
      <c r="J991" s="217"/>
      <c r="K991" s="217"/>
      <c r="L991" s="222"/>
      <c r="M991" s="223"/>
      <c r="N991" s="224"/>
      <c r="O991" s="224"/>
      <c r="P991" s="224"/>
      <c r="Q991" s="224"/>
      <c r="R991" s="224"/>
      <c r="S991" s="224"/>
      <c r="T991" s="225"/>
      <c r="AT991" s="226" t="s">
        <v>181</v>
      </c>
      <c r="AU991" s="226" t="s">
        <v>81</v>
      </c>
      <c r="AV991" s="14" t="s">
        <v>179</v>
      </c>
      <c r="AW991" s="14" t="s">
        <v>30</v>
      </c>
      <c r="AX991" s="14" t="s">
        <v>81</v>
      </c>
      <c r="AY991" s="226" t="s">
        <v>174</v>
      </c>
    </row>
    <row r="992" spans="1:65" s="2" customFormat="1" ht="24.25" customHeight="1">
      <c r="A992" s="35"/>
      <c r="B992" s="36"/>
      <c r="C992" s="180" t="s">
        <v>1076</v>
      </c>
      <c r="D992" s="180" t="s">
        <v>175</v>
      </c>
      <c r="E992" s="181" t="s">
        <v>1077</v>
      </c>
      <c r="F992" s="182" t="s">
        <v>1078</v>
      </c>
      <c r="G992" s="183" t="s">
        <v>230</v>
      </c>
      <c r="H992" s="184">
        <v>102.18</v>
      </c>
      <c r="I992" s="185"/>
      <c r="J992" s="186">
        <f>ROUND(I992*H992,2)</f>
        <v>0</v>
      </c>
      <c r="K992" s="187"/>
      <c r="L992" s="40"/>
      <c r="M992" s="188" t="s">
        <v>1</v>
      </c>
      <c r="N992" s="189" t="s">
        <v>38</v>
      </c>
      <c r="O992" s="72"/>
      <c r="P992" s="190">
        <f>O992*H992</f>
        <v>0</v>
      </c>
      <c r="Q992" s="190">
        <v>4.4999999999999997E-3</v>
      </c>
      <c r="R992" s="190">
        <f>Q992*H992</f>
        <v>0.45981</v>
      </c>
      <c r="S992" s="190">
        <v>0</v>
      </c>
      <c r="T992" s="191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92" t="s">
        <v>179</v>
      </c>
      <c r="AT992" s="192" t="s">
        <v>175</v>
      </c>
      <c r="AU992" s="192" t="s">
        <v>81</v>
      </c>
      <c r="AY992" s="18" t="s">
        <v>174</v>
      </c>
      <c r="BE992" s="193">
        <f>IF(N992="základní",J992,0)</f>
        <v>0</v>
      </c>
      <c r="BF992" s="193">
        <f>IF(N992="snížená",J992,0)</f>
        <v>0</v>
      </c>
      <c r="BG992" s="193">
        <f>IF(N992="zákl. přenesená",J992,0)</f>
        <v>0</v>
      </c>
      <c r="BH992" s="193">
        <f>IF(N992="sníž. přenesená",J992,0)</f>
        <v>0</v>
      </c>
      <c r="BI992" s="193">
        <f>IF(N992="nulová",J992,0)</f>
        <v>0</v>
      </c>
      <c r="BJ992" s="18" t="s">
        <v>81</v>
      </c>
      <c r="BK992" s="193">
        <f>ROUND(I992*H992,2)</f>
        <v>0</v>
      </c>
      <c r="BL992" s="18" t="s">
        <v>179</v>
      </c>
      <c r="BM992" s="192" t="s">
        <v>1079</v>
      </c>
    </row>
    <row r="993" spans="1:65" s="12" customFormat="1" ht="12">
      <c r="B993" s="194"/>
      <c r="C993" s="195"/>
      <c r="D993" s="196" t="s">
        <v>181</v>
      </c>
      <c r="E993" s="197" t="s">
        <v>1</v>
      </c>
      <c r="F993" s="198" t="s">
        <v>190</v>
      </c>
      <c r="G993" s="195"/>
      <c r="H993" s="197" t="s">
        <v>1</v>
      </c>
      <c r="I993" s="199"/>
      <c r="J993" s="195"/>
      <c r="K993" s="195"/>
      <c r="L993" s="200"/>
      <c r="M993" s="201"/>
      <c r="N993" s="202"/>
      <c r="O993" s="202"/>
      <c r="P993" s="202"/>
      <c r="Q993" s="202"/>
      <c r="R993" s="202"/>
      <c r="S993" s="202"/>
      <c r="T993" s="203"/>
      <c r="AT993" s="204" t="s">
        <v>181</v>
      </c>
      <c r="AU993" s="204" t="s">
        <v>81</v>
      </c>
      <c r="AV993" s="12" t="s">
        <v>81</v>
      </c>
      <c r="AW993" s="12" t="s">
        <v>30</v>
      </c>
      <c r="AX993" s="12" t="s">
        <v>73</v>
      </c>
      <c r="AY993" s="204" t="s">
        <v>174</v>
      </c>
    </row>
    <row r="994" spans="1:65" s="12" customFormat="1" ht="12">
      <c r="B994" s="194"/>
      <c r="C994" s="195"/>
      <c r="D994" s="196" t="s">
        <v>181</v>
      </c>
      <c r="E994" s="197" t="s">
        <v>1</v>
      </c>
      <c r="F994" s="198" t="s">
        <v>791</v>
      </c>
      <c r="G994" s="195"/>
      <c r="H994" s="197" t="s">
        <v>1</v>
      </c>
      <c r="I994" s="199"/>
      <c r="J994" s="195"/>
      <c r="K994" s="195"/>
      <c r="L994" s="200"/>
      <c r="M994" s="201"/>
      <c r="N994" s="202"/>
      <c r="O994" s="202"/>
      <c r="P994" s="202"/>
      <c r="Q994" s="202"/>
      <c r="R994" s="202"/>
      <c r="S994" s="202"/>
      <c r="T994" s="203"/>
      <c r="AT994" s="204" t="s">
        <v>181</v>
      </c>
      <c r="AU994" s="204" t="s">
        <v>81</v>
      </c>
      <c r="AV994" s="12" t="s">
        <v>81</v>
      </c>
      <c r="AW994" s="12" t="s">
        <v>30</v>
      </c>
      <c r="AX994" s="12" t="s">
        <v>73</v>
      </c>
      <c r="AY994" s="204" t="s">
        <v>174</v>
      </c>
    </row>
    <row r="995" spans="1:65" s="13" customFormat="1" ht="12">
      <c r="B995" s="205"/>
      <c r="C995" s="206"/>
      <c r="D995" s="196" t="s">
        <v>181</v>
      </c>
      <c r="E995" s="207" t="s">
        <v>1</v>
      </c>
      <c r="F995" s="208" t="s">
        <v>792</v>
      </c>
      <c r="G995" s="206"/>
      <c r="H995" s="209">
        <v>65.52</v>
      </c>
      <c r="I995" s="210"/>
      <c r="J995" s="206"/>
      <c r="K995" s="206"/>
      <c r="L995" s="211"/>
      <c r="M995" s="212"/>
      <c r="N995" s="213"/>
      <c r="O995" s="213"/>
      <c r="P995" s="213"/>
      <c r="Q995" s="213"/>
      <c r="R995" s="213"/>
      <c r="S995" s="213"/>
      <c r="T995" s="214"/>
      <c r="AT995" s="215" t="s">
        <v>181</v>
      </c>
      <c r="AU995" s="215" t="s">
        <v>81</v>
      </c>
      <c r="AV995" s="13" t="s">
        <v>83</v>
      </c>
      <c r="AW995" s="13" t="s">
        <v>30</v>
      </c>
      <c r="AX995" s="13" t="s">
        <v>73</v>
      </c>
      <c r="AY995" s="215" t="s">
        <v>174</v>
      </c>
    </row>
    <row r="996" spans="1:65" s="12" customFormat="1" ht="12">
      <c r="B996" s="194"/>
      <c r="C996" s="195"/>
      <c r="D996" s="196" t="s">
        <v>181</v>
      </c>
      <c r="E996" s="197" t="s">
        <v>1</v>
      </c>
      <c r="F996" s="198" t="s">
        <v>798</v>
      </c>
      <c r="G996" s="195"/>
      <c r="H996" s="197" t="s">
        <v>1</v>
      </c>
      <c r="I996" s="199"/>
      <c r="J996" s="195"/>
      <c r="K996" s="195"/>
      <c r="L996" s="200"/>
      <c r="M996" s="201"/>
      <c r="N996" s="202"/>
      <c r="O996" s="202"/>
      <c r="P996" s="202"/>
      <c r="Q996" s="202"/>
      <c r="R996" s="202"/>
      <c r="S996" s="202"/>
      <c r="T996" s="203"/>
      <c r="AT996" s="204" t="s">
        <v>181</v>
      </c>
      <c r="AU996" s="204" t="s">
        <v>81</v>
      </c>
      <c r="AV996" s="12" t="s">
        <v>81</v>
      </c>
      <c r="AW996" s="12" t="s">
        <v>30</v>
      </c>
      <c r="AX996" s="12" t="s">
        <v>73</v>
      </c>
      <c r="AY996" s="204" t="s">
        <v>174</v>
      </c>
    </row>
    <row r="997" spans="1:65" s="13" customFormat="1" ht="12">
      <c r="B997" s="205"/>
      <c r="C997" s="206"/>
      <c r="D997" s="196" t="s">
        <v>181</v>
      </c>
      <c r="E997" s="207" t="s">
        <v>1</v>
      </c>
      <c r="F997" s="208" t="s">
        <v>799</v>
      </c>
      <c r="G997" s="206"/>
      <c r="H997" s="209">
        <v>10.78</v>
      </c>
      <c r="I997" s="210"/>
      <c r="J997" s="206"/>
      <c r="K997" s="206"/>
      <c r="L997" s="211"/>
      <c r="M997" s="212"/>
      <c r="N997" s="213"/>
      <c r="O997" s="213"/>
      <c r="P997" s="213"/>
      <c r="Q997" s="213"/>
      <c r="R997" s="213"/>
      <c r="S997" s="213"/>
      <c r="T997" s="214"/>
      <c r="AT997" s="215" t="s">
        <v>181</v>
      </c>
      <c r="AU997" s="215" t="s">
        <v>81</v>
      </c>
      <c r="AV997" s="13" t="s">
        <v>83</v>
      </c>
      <c r="AW997" s="13" t="s">
        <v>30</v>
      </c>
      <c r="AX997" s="13" t="s">
        <v>73</v>
      </c>
      <c r="AY997" s="215" t="s">
        <v>174</v>
      </c>
    </row>
    <row r="998" spans="1:65" s="12" customFormat="1" ht="12">
      <c r="B998" s="194"/>
      <c r="C998" s="195"/>
      <c r="D998" s="196" t="s">
        <v>181</v>
      </c>
      <c r="E998" s="197" t="s">
        <v>1</v>
      </c>
      <c r="F998" s="198" t="s">
        <v>780</v>
      </c>
      <c r="G998" s="195"/>
      <c r="H998" s="197" t="s">
        <v>1</v>
      </c>
      <c r="I998" s="199"/>
      <c r="J998" s="195"/>
      <c r="K998" s="195"/>
      <c r="L998" s="200"/>
      <c r="M998" s="201"/>
      <c r="N998" s="202"/>
      <c r="O998" s="202"/>
      <c r="P998" s="202"/>
      <c r="Q998" s="202"/>
      <c r="R998" s="202"/>
      <c r="S998" s="202"/>
      <c r="T998" s="203"/>
      <c r="AT998" s="204" t="s">
        <v>181</v>
      </c>
      <c r="AU998" s="204" t="s">
        <v>81</v>
      </c>
      <c r="AV998" s="12" t="s">
        <v>81</v>
      </c>
      <c r="AW998" s="12" t="s">
        <v>30</v>
      </c>
      <c r="AX998" s="12" t="s">
        <v>73</v>
      </c>
      <c r="AY998" s="204" t="s">
        <v>174</v>
      </c>
    </row>
    <row r="999" spans="1:65" s="13" customFormat="1" ht="12">
      <c r="B999" s="205"/>
      <c r="C999" s="206"/>
      <c r="D999" s="196" t="s">
        <v>181</v>
      </c>
      <c r="E999" s="207" t="s">
        <v>1</v>
      </c>
      <c r="F999" s="208" t="s">
        <v>1015</v>
      </c>
      <c r="G999" s="206"/>
      <c r="H999" s="209">
        <v>2.23</v>
      </c>
      <c r="I999" s="210"/>
      <c r="J999" s="206"/>
      <c r="K999" s="206"/>
      <c r="L999" s="211"/>
      <c r="M999" s="212"/>
      <c r="N999" s="213"/>
      <c r="O999" s="213"/>
      <c r="P999" s="213"/>
      <c r="Q999" s="213"/>
      <c r="R999" s="213"/>
      <c r="S999" s="213"/>
      <c r="T999" s="214"/>
      <c r="AT999" s="215" t="s">
        <v>181</v>
      </c>
      <c r="AU999" s="215" t="s">
        <v>81</v>
      </c>
      <c r="AV999" s="13" t="s">
        <v>83</v>
      </c>
      <c r="AW999" s="13" t="s">
        <v>30</v>
      </c>
      <c r="AX999" s="13" t="s">
        <v>73</v>
      </c>
      <c r="AY999" s="215" t="s">
        <v>174</v>
      </c>
    </row>
    <row r="1000" spans="1:65" s="12" customFormat="1" ht="12">
      <c r="B1000" s="194"/>
      <c r="C1000" s="195"/>
      <c r="D1000" s="196" t="s">
        <v>181</v>
      </c>
      <c r="E1000" s="197" t="s">
        <v>1</v>
      </c>
      <c r="F1000" s="198" t="s">
        <v>201</v>
      </c>
      <c r="G1000" s="195"/>
      <c r="H1000" s="197" t="s">
        <v>1</v>
      </c>
      <c r="I1000" s="199"/>
      <c r="J1000" s="195"/>
      <c r="K1000" s="195"/>
      <c r="L1000" s="200"/>
      <c r="M1000" s="201"/>
      <c r="N1000" s="202"/>
      <c r="O1000" s="202"/>
      <c r="P1000" s="202"/>
      <c r="Q1000" s="202"/>
      <c r="R1000" s="202"/>
      <c r="S1000" s="202"/>
      <c r="T1000" s="203"/>
      <c r="AT1000" s="204" t="s">
        <v>181</v>
      </c>
      <c r="AU1000" s="204" t="s">
        <v>81</v>
      </c>
      <c r="AV1000" s="12" t="s">
        <v>81</v>
      </c>
      <c r="AW1000" s="12" t="s">
        <v>30</v>
      </c>
      <c r="AX1000" s="12" t="s">
        <v>73</v>
      </c>
      <c r="AY1000" s="204" t="s">
        <v>174</v>
      </c>
    </row>
    <row r="1001" spans="1:65" s="12" customFormat="1" ht="12">
      <c r="B1001" s="194"/>
      <c r="C1001" s="195"/>
      <c r="D1001" s="196" t="s">
        <v>181</v>
      </c>
      <c r="E1001" s="197" t="s">
        <v>1</v>
      </c>
      <c r="F1001" s="198" t="s">
        <v>1070</v>
      </c>
      <c r="G1001" s="195"/>
      <c r="H1001" s="197" t="s">
        <v>1</v>
      </c>
      <c r="I1001" s="199"/>
      <c r="J1001" s="195"/>
      <c r="K1001" s="195"/>
      <c r="L1001" s="200"/>
      <c r="M1001" s="201"/>
      <c r="N1001" s="202"/>
      <c r="O1001" s="202"/>
      <c r="P1001" s="202"/>
      <c r="Q1001" s="202"/>
      <c r="R1001" s="202"/>
      <c r="S1001" s="202"/>
      <c r="T1001" s="203"/>
      <c r="AT1001" s="204" t="s">
        <v>181</v>
      </c>
      <c r="AU1001" s="204" t="s">
        <v>81</v>
      </c>
      <c r="AV1001" s="12" t="s">
        <v>81</v>
      </c>
      <c r="AW1001" s="12" t="s">
        <v>30</v>
      </c>
      <c r="AX1001" s="12" t="s">
        <v>73</v>
      </c>
      <c r="AY1001" s="204" t="s">
        <v>174</v>
      </c>
    </row>
    <row r="1002" spans="1:65" s="13" customFormat="1" ht="12">
      <c r="B1002" s="205"/>
      <c r="C1002" s="206"/>
      <c r="D1002" s="196" t="s">
        <v>181</v>
      </c>
      <c r="E1002" s="207" t="s">
        <v>1</v>
      </c>
      <c r="F1002" s="208" t="s">
        <v>1080</v>
      </c>
      <c r="G1002" s="206"/>
      <c r="H1002" s="209">
        <v>8.39</v>
      </c>
      <c r="I1002" s="210"/>
      <c r="J1002" s="206"/>
      <c r="K1002" s="206"/>
      <c r="L1002" s="211"/>
      <c r="M1002" s="212"/>
      <c r="N1002" s="213"/>
      <c r="O1002" s="213"/>
      <c r="P1002" s="213"/>
      <c r="Q1002" s="213"/>
      <c r="R1002" s="213"/>
      <c r="S1002" s="213"/>
      <c r="T1002" s="214"/>
      <c r="AT1002" s="215" t="s">
        <v>181</v>
      </c>
      <c r="AU1002" s="215" t="s">
        <v>81</v>
      </c>
      <c r="AV1002" s="13" t="s">
        <v>83</v>
      </c>
      <c r="AW1002" s="13" t="s">
        <v>30</v>
      </c>
      <c r="AX1002" s="13" t="s">
        <v>73</v>
      </c>
      <c r="AY1002" s="215" t="s">
        <v>174</v>
      </c>
    </row>
    <row r="1003" spans="1:65" s="12" customFormat="1" ht="12">
      <c r="B1003" s="194"/>
      <c r="C1003" s="195"/>
      <c r="D1003" s="196" t="s">
        <v>181</v>
      </c>
      <c r="E1003" s="197" t="s">
        <v>1</v>
      </c>
      <c r="F1003" s="198" t="s">
        <v>1072</v>
      </c>
      <c r="G1003" s="195"/>
      <c r="H1003" s="197" t="s">
        <v>1</v>
      </c>
      <c r="I1003" s="199"/>
      <c r="J1003" s="195"/>
      <c r="K1003" s="195"/>
      <c r="L1003" s="200"/>
      <c r="M1003" s="201"/>
      <c r="N1003" s="202"/>
      <c r="O1003" s="202"/>
      <c r="P1003" s="202"/>
      <c r="Q1003" s="202"/>
      <c r="R1003" s="202"/>
      <c r="S1003" s="202"/>
      <c r="T1003" s="203"/>
      <c r="AT1003" s="204" t="s">
        <v>181</v>
      </c>
      <c r="AU1003" s="204" t="s">
        <v>81</v>
      </c>
      <c r="AV1003" s="12" t="s">
        <v>81</v>
      </c>
      <c r="AW1003" s="12" t="s">
        <v>30</v>
      </c>
      <c r="AX1003" s="12" t="s">
        <v>73</v>
      </c>
      <c r="AY1003" s="204" t="s">
        <v>174</v>
      </c>
    </row>
    <row r="1004" spans="1:65" s="13" customFormat="1" ht="12">
      <c r="B1004" s="205"/>
      <c r="C1004" s="206"/>
      <c r="D1004" s="196" t="s">
        <v>181</v>
      </c>
      <c r="E1004" s="207" t="s">
        <v>1</v>
      </c>
      <c r="F1004" s="208" t="s">
        <v>1081</v>
      </c>
      <c r="G1004" s="206"/>
      <c r="H1004" s="209">
        <v>10.26</v>
      </c>
      <c r="I1004" s="210"/>
      <c r="J1004" s="206"/>
      <c r="K1004" s="206"/>
      <c r="L1004" s="211"/>
      <c r="M1004" s="212"/>
      <c r="N1004" s="213"/>
      <c r="O1004" s="213"/>
      <c r="P1004" s="213"/>
      <c r="Q1004" s="213"/>
      <c r="R1004" s="213"/>
      <c r="S1004" s="213"/>
      <c r="T1004" s="214"/>
      <c r="AT1004" s="215" t="s">
        <v>181</v>
      </c>
      <c r="AU1004" s="215" t="s">
        <v>81</v>
      </c>
      <c r="AV1004" s="13" t="s">
        <v>83</v>
      </c>
      <c r="AW1004" s="13" t="s">
        <v>30</v>
      </c>
      <c r="AX1004" s="13" t="s">
        <v>73</v>
      </c>
      <c r="AY1004" s="215" t="s">
        <v>174</v>
      </c>
    </row>
    <row r="1005" spans="1:65" s="12" customFormat="1" ht="24">
      <c r="B1005" s="194"/>
      <c r="C1005" s="195"/>
      <c r="D1005" s="196" t="s">
        <v>181</v>
      </c>
      <c r="E1005" s="197" t="s">
        <v>1</v>
      </c>
      <c r="F1005" s="198" t="s">
        <v>1074</v>
      </c>
      <c r="G1005" s="195"/>
      <c r="H1005" s="197" t="s">
        <v>1</v>
      </c>
      <c r="I1005" s="199"/>
      <c r="J1005" s="195"/>
      <c r="K1005" s="195"/>
      <c r="L1005" s="200"/>
      <c r="M1005" s="201"/>
      <c r="N1005" s="202"/>
      <c r="O1005" s="202"/>
      <c r="P1005" s="202"/>
      <c r="Q1005" s="202"/>
      <c r="R1005" s="202"/>
      <c r="S1005" s="202"/>
      <c r="T1005" s="203"/>
      <c r="AT1005" s="204" t="s">
        <v>181</v>
      </c>
      <c r="AU1005" s="204" t="s">
        <v>81</v>
      </c>
      <c r="AV1005" s="12" t="s">
        <v>81</v>
      </c>
      <c r="AW1005" s="12" t="s">
        <v>30</v>
      </c>
      <c r="AX1005" s="12" t="s">
        <v>73</v>
      </c>
      <c r="AY1005" s="204" t="s">
        <v>174</v>
      </c>
    </row>
    <row r="1006" spans="1:65" s="13" customFormat="1" ht="12">
      <c r="B1006" s="205"/>
      <c r="C1006" s="206"/>
      <c r="D1006" s="196" t="s">
        <v>181</v>
      </c>
      <c r="E1006" s="207" t="s">
        <v>1</v>
      </c>
      <c r="F1006" s="208" t="s">
        <v>214</v>
      </c>
      <c r="G1006" s="206"/>
      <c r="H1006" s="209">
        <v>5</v>
      </c>
      <c r="I1006" s="210"/>
      <c r="J1006" s="206"/>
      <c r="K1006" s="206"/>
      <c r="L1006" s="211"/>
      <c r="M1006" s="212"/>
      <c r="N1006" s="213"/>
      <c r="O1006" s="213"/>
      <c r="P1006" s="213"/>
      <c r="Q1006" s="213"/>
      <c r="R1006" s="213"/>
      <c r="S1006" s="213"/>
      <c r="T1006" s="214"/>
      <c r="AT1006" s="215" t="s">
        <v>181</v>
      </c>
      <c r="AU1006" s="215" t="s">
        <v>81</v>
      </c>
      <c r="AV1006" s="13" t="s">
        <v>83</v>
      </c>
      <c r="AW1006" s="13" t="s">
        <v>30</v>
      </c>
      <c r="AX1006" s="13" t="s">
        <v>73</v>
      </c>
      <c r="AY1006" s="215" t="s">
        <v>174</v>
      </c>
    </row>
    <row r="1007" spans="1:65" s="14" customFormat="1" ht="12">
      <c r="B1007" s="216"/>
      <c r="C1007" s="217"/>
      <c r="D1007" s="196" t="s">
        <v>181</v>
      </c>
      <c r="E1007" s="218" t="s">
        <v>1</v>
      </c>
      <c r="F1007" s="219" t="s">
        <v>183</v>
      </c>
      <c r="G1007" s="217"/>
      <c r="H1007" s="220">
        <v>102.18</v>
      </c>
      <c r="I1007" s="221"/>
      <c r="J1007" s="217"/>
      <c r="K1007" s="217"/>
      <c r="L1007" s="222"/>
      <c r="M1007" s="223"/>
      <c r="N1007" s="224"/>
      <c r="O1007" s="224"/>
      <c r="P1007" s="224"/>
      <c r="Q1007" s="224"/>
      <c r="R1007" s="224"/>
      <c r="S1007" s="224"/>
      <c r="T1007" s="225"/>
      <c r="AT1007" s="226" t="s">
        <v>181</v>
      </c>
      <c r="AU1007" s="226" t="s">
        <v>81</v>
      </c>
      <c r="AV1007" s="14" t="s">
        <v>179</v>
      </c>
      <c r="AW1007" s="14" t="s">
        <v>30</v>
      </c>
      <c r="AX1007" s="14" t="s">
        <v>81</v>
      </c>
      <c r="AY1007" s="226" t="s">
        <v>174</v>
      </c>
    </row>
    <row r="1008" spans="1:65" s="2" customFormat="1" ht="21.75" customHeight="1">
      <c r="A1008" s="35"/>
      <c r="B1008" s="36"/>
      <c r="C1008" s="180" t="s">
        <v>1082</v>
      </c>
      <c r="D1008" s="180" t="s">
        <v>175</v>
      </c>
      <c r="E1008" s="181" t="s">
        <v>1083</v>
      </c>
      <c r="F1008" s="182" t="s">
        <v>1084</v>
      </c>
      <c r="G1008" s="183" t="s">
        <v>230</v>
      </c>
      <c r="H1008" s="184">
        <v>146.30000000000001</v>
      </c>
      <c r="I1008" s="185"/>
      <c r="J1008" s="186">
        <f>ROUND(I1008*H1008,2)</f>
        <v>0</v>
      </c>
      <c r="K1008" s="187"/>
      <c r="L1008" s="40"/>
      <c r="M1008" s="188" t="s">
        <v>1</v>
      </c>
      <c r="N1008" s="189" t="s">
        <v>38</v>
      </c>
      <c r="O1008" s="72"/>
      <c r="P1008" s="190">
        <f>O1008*H1008</f>
        <v>0</v>
      </c>
      <c r="Q1008" s="190">
        <v>4.3889999999999998E-2</v>
      </c>
      <c r="R1008" s="190">
        <f>Q1008*H1008</f>
        <v>6.4211070000000001</v>
      </c>
      <c r="S1008" s="190">
        <v>0</v>
      </c>
      <c r="T1008" s="191">
        <f>S1008*H1008</f>
        <v>0</v>
      </c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R1008" s="192" t="s">
        <v>179</v>
      </c>
      <c r="AT1008" s="192" t="s">
        <v>175</v>
      </c>
      <c r="AU1008" s="192" t="s">
        <v>81</v>
      </c>
      <c r="AY1008" s="18" t="s">
        <v>174</v>
      </c>
      <c r="BE1008" s="193">
        <f>IF(N1008="základní",J1008,0)</f>
        <v>0</v>
      </c>
      <c r="BF1008" s="193">
        <f>IF(N1008="snížená",J1008,0)</f>
        <v>0</v>
      </c>
      <c r="BG1008" s="193">
        <f>IF(N1008="zákl. přenesená",J1008,0)</f>
        <v>0</v>
      </c>
      <c r="BH1008" s="193">
        <f>IF(N1008="sníž. přenesená",J1008,0)</f>
        <v>0</v>
      </c>
      <c r="BI1008" s="193">
        <f>IF(N1008="nulová",J1008,0)</f>
        <v>0</v>
      </c>
      <c r="BJ1008" s="18" t="s">
        <v>81</v>
      </c>
      <c r="BK1008" s="193">
        <f>ROUND(I1008*H1008,2)</f>
        <v>0</v>
      </c>
      <c r="BL1008" s="18" t="s">
        <v>179</v>
      </c>
      <c r="BM1008" s="192" t="s">
        <v>1085</v>
      </c>
    </row>
    <row r="1009" spans="1:65" s="12" customFormat="1" ht="12">
      <c r="B1009" s="194"/>
      <c r="C1009" s="195"/>
      <c r="D1009" s="196" t="s">
        <v>181</v>
      </c>
      <c r="E1009" s="197" t="s">
        <v>1</v>
      </c>
      <c r="F1009" s="198" t="s">
        <v>190</v>
      </c>
      <c r="G1009" s="195"/>
      <c r="H1009" s="197" t="s">
        <v>1</v>
      </c>
      <c r="I1009" s="199"/>
      <c r="J1009" s="195"/>
      <c r="K1009" s="195"/>
      <c r="L1009" s="200"/>
      <c r="M1009" s="201"/>
      <c r="N1009" s="202"/>
      <c r="O1009" s="202"/>
      <c r="P1009" s="202"/>
      <c r="Q1009" s="202"/>
      <c r="R1009" s="202"/>
      <c r="S1009" s="202"/>
      <c r="T1009" s="203"/>
      <c r="AT1009" s="204" t="s">
        <v>181</v>
      </c>
      <c r="AU1009" s="204" t="s">
        <v>81</v>
      </c>
      <c r="AV1009" s="12" t="s">
        <v>81</v>
      </c>
      <c r="AW1009" s="12" t="s">
        <v>30</v>
      </c>
      <c r="AX1009" s="12" t="s">
        <v>73</v>
      </c>
      <c r="AY1009" s="204" t="s">
        <v>174</v>
      </c>
    </row>
    <row r="1010" spans="1:65" s="12" customFormat="1" ht="12">
      <c r="B1010" s="194"/>
      <c r="C1010" s="195"/>
      <c r="D1010" s="196" t="s">
        <v>181</v>
      </c>
      <c r="E1010" s="197" t="s">
        <v>1</v>
      </c>
      <c r="F1010" s="198" t="s">
        <v>791</v>
      </c>
      <c r="G1010" s="195"/>
      <c r="H1010" s="197" t="s">
        <v>1</v>
      </c>
      <c r="I1010" s="199"/>
      <c r="J1010" s="195"/>
      <c r="K1010" s="195"/>
      <c r="L1010" s="200"/>
      <c r="M1010" s="201"/>
      <c r="N1010" s="202"/>
      <c r="O1010" s="202"/>
      <c r="P1010" s="202"/>
      <c r="Q1010" s="202"/>
      <c r="R1010" s="202"/>
      <c r="S1010" s="202"/>
      <c r="T1010" s="203"/>
      <c r="AT1010" s="204" t="s">
        <v>181</v>
      </c>
      <c r="AU1010" s="204" t="s">
        <v>81</v>
      </c>
      <c r="AV1010" s="12" t="s">
        <v>81</v>
      </c>
      <c r="AW1010" s="12" t="s">
        <v>30</v>
      </c>
      <c r="AX1010" s="12" t="s">
        <v>73</v>
      </c>
      <c r="AY1010" s="204" t="s">
        <v>174</v>
      </c>
    </row>
    <row r="1011" spans="1:65" s="13" customFormat="1" ht="12">
      <c r="B1011" s="205"/>
      <c r="C1011" s="206"/>
      <c r="D1011" s="196" t="s">
        <v>181</v>
      </c>
      <c r="E1011" s="207" t="s">
        <v>1</v>
      </c>
      <c r="F1011" s="208" t="s">
        <v>792</v>
      </c>
      <c r="G1011" s="206"/>
      <c r="H1011" s="209">
        <v>65.52</v>
      </c>
      <c r="I1011" s="210"/>
      <c r="J1011" s="206"/>
      <c r="K1011" s="206"/>
      <c r="L1011" s="211"/>
      <c r="M1011" s="212"/>
      <c r="N1011" s="213"/>
      <c r="O1011" s="213"/>
      <c r="P1011" s="213"/>
      <c r="Q1011" s="213"/>
      <c r="R1011" s="213"/>
      <c r="S1011" s="213"/>
      <c r="T1011" s="214"/>
      <c r="AT1011" s="215" t="s">
        <v>181</v>
      </c>
      <c r="AU1011" s="215" t="s">
        <v>81</v>
      </c>
      <c r="AV1011" s="13" t="s">
        <v>83</v>
      </c>
      <c r="AW1011" s="13" t="s">
        <v>30</v>
      </c>
      <c r="AX1011" s="13" t="s">
        <v>73</v>
      </c>
      <c r="AY1011" s="215" t="s">
        <v>174</v>
      </c>
    </row>
    <row r="1012" spans="1:65" s="12" customFormat="1" ht="12">
      <c r="B1012" s="194"/>
      <c r="C1012" s="195"/>
      <c r="D1012" s="196" t="s">
        <v>181</v>
      </c>
      <c r="E1012" s="197" t="s">
        <v>1</v>
      </c>
      <c r="F1012" s="198" t="s">
        <v>791</v>
      </c>
      <c r="G1012" s="195"/>
      <c r="H1012" s="197" t="s">
        <v>1</v>
      </c>
      <c r="I1012" s="199"/>
      <c r="J1012" s="195"/>
      <c r="K1012" s="195"/>
      <c r="L1012" s="200"/>
      <c r="M1012" s="201"/>
      <c r="N1012" s="202"/>
      <c r="O1012" s="202"/>
      <c r="P1012" s="202"/>
      <c r="Q1012" s="202"/>
      <c r="R1012" s="202"/>
      <c r="S1012" s="202"/>
      <c r="T1012" s="203"/>
      <c r="AT1012" s="204" t="s">
        <v>181</v>
      </c>
      <c r="AU1012" s="204" t="s">
        <v>81</v>
      </c>
      <c r="AV1012" s="12" t="s">
        <v>81</v>
      </c>
      <c r="AW1012" s="12" t="s">
        <v>30</v>
      </c>
      <c r="AX1012" s="12" t="s">
        <v>73</v>
      </c>
      <c r="AY1012" s="204" t="s">
        <v>174</v>
      </c>
    </row>
    <row r="1013" spans="1:65" s="13" customFormat="1" ht="12">
      <c r="B1013" s="205"/>
      <c r="C1013" s="206"/>
      <c r="D1013" s="196" t="s">
        <v>181</v>
      </c>
      <c r="E1013" s="207" t="s">
        <v>1</v>
      </c>
      <c r="F1013" s="208" t="s">
        <v>792</v>
      </c>
      <c r="G1013" s="206"/>
      <c r="H1013" s="209">
        <v>65.52</v>
      </c>
      <c r="I1013" s="210"/>
      <c r="J1013" s="206"/>
      <c r="K1013" s="206"/>
      <c r="L1013" s="211"/>
      <c r="M1013" s="212"/>
      <c r="N1013" s="213"/>
      <c r="O1013" s="213"/>
      <c r="P1013" s="213"/>
      <c r="Q1013" s="213"/>
      <c r="R1013" s="213"/>
      <c r="S1013" s="213"/>
      <c r="T1013" s="214"/>
      <c r="AT1013" s="215" t="s">
        <v>181</v>
      </c>
      <c r="AU1013" s="215" t="s">
        <v>81</v>
      </c>
      <c r="AV1013" s="13" t="s">
        <v>83</v>
      </c>
      <c r="AW1013" s="13" t="s">
        <v>30</v>
      </c>
      <c r="AX1013" s="13" t="s">
        <v>73</v>
      </c>
      <c r="AY1013" s="215" t="s">
        <v>174</v>
      </c>
    </row>
    <row r="1014" spans="1:65" s="12" customFormat="1" ht="12">
      <c r="B1014" s="194"/>
      <c r="C1014" s="195"/>
      <c r="D1014" s="196" t="s">
        <v>181</v>
      </c>
      <c r="E1014" s="197" t="s">
        <v>1</v>
      </c>
      <c r="F1014" s="198" t="s">
        <v>201</v>
      </c>
      <c r="G1014" s="195"/>
      <c r="H1014" s="197" t="s">
        <v>1</v>
      </c>
      <c r="I1014" s="199"/>
      <c r="J1014" s="195"/>
      <c r="K1014" s="195"/>
      <c r="L1014" s="200"/>
      <c r="M1014" s="201"/>
      <c r="N1014" s="202"/>
      <c r="O1014" s="202"/>
      <c r="P1014" s="202"/>
      <c r="Q1014" s="202"/>
      <c r="R1014" s="202"/>
      <c r="S1014" s="202"/>
      <c r="T1014" s="203"/>
      <c r="AT1014" s="204" t="s">
        <v>181</v>
      </c>
      <c r="AU1014" s="204" t="s">
        <v>81</v>
      </c>
      <c r="AV1014" s="12" t="s">
        <v>81</v>
      </c>
      <c r="AW1014" s="12" t="s">
        <v>30</v>
      </c>
      <c r="AX1014" s="12" t="s">
        <v>73</v>
      </c>
      <c r="AY1014" s="204" t="s">
        <v>174</v>
      </c>
    </row>
    <row r="1015" spans="1:65" s="12" customFormat="1" ht="12">
      <c r="B1015" s="194"/>
      <c r="C1015" s="195"/>
      <c r="D1015" s="196" t="s">
        <v>181</v>
      </c>
      <c r="E1015" s="197" t="s">
        <v>1</v>
      </c>
      <c r="F1015" s="198" t="s">
        <v>1072</v>
      </c>
      <c r="G1015" s="195"/>
      <c r="H1015" s="197" t="s">
        <v>1</v>
      </c>
      <c r="I1015" s="199"/>
      <c r="J1015" s="195"/>
      <c r="K1015" s="195"/>
      <c r="L1015" s="200"/>
      <c r="M1015" s="201"/>
      <c r="N1015" s="202"/>
      <c r="O1015" s="202"/>
      <c r="P1015" s="202"/>
      <c r="Q1015" s="202"/>
      <c r="R1015" s="202"/>
      <c r="S1015" s="202"/>
      <c r="T1015" s="203"/>
      <c r="AT1015" s="204" t="s">
        <v>181</v>
      </c>
      <c r="AU1015" s="204" t="s">
        <v>81</v>
      </c>
      <c r="AV1015" s="12" t="s">
        <v>81</v>
      </c>
      <c r="AW1015" s="12" t="s">
        <v>30</v>
      </c>
      <c r="AX1015" s="12" t="s">
        <v>73</v>
      </c>
      <c r="AY1015" s="204" t="s">
        <v>174</v>
      </c>
    </row>
    <row r="1016" spans="1:65" s="13" customFormat="1" ht="12">
      <c r="B1016" s="205"/>
      <c r="C1016" s="206"/>
      <c r="D1016" s="196" t="s">
        <v>181</v>
      </c>
      <c r="E1016" s="207" t="s">
        <v>1</v>
      </c>
      <c r="F1016" s="208" t="s">
        <v>1081</v>
      </c>
      <c r="G1016" s="206"/>
      <c r="H1016" s="209">
        <v>10.26</v>
      </c>
      <c r="I1016" s="210"/>
      <c r="J1016" s="206"/>
      <c r="K1016" s="206"/>
      <c r="L1016" s="211"/>
      <c r="M1016" s="212"/>
      <c r="N1016" s="213"/>
      <c r="O1016" s="213"/>
      <c r="P1016" s="213"/>
      <c r="Q1016" s="213"/>
      <c r="R1016" s="213"/>
      <c r="S1016" s="213"/>
      <c r="T1016" s="214"/>
      <c r="AT1016" s="215" t="s">
        <v>181</v>
      </c>
      <c r="AU1016" s="215" t="s">
        <v>81</v>
      </c>
      <c r="AV1016" s="13" t="s">
        <v>83</v>
      </c>
      <c r="AW1016" s="13" t="s">
        <v>30</v>
      </c>
      <c r="AX1016" s="13" t="s">
        <v>73</v>
      </c>
      <c r="AY1016" s="215" t="s">
        <v>174</v>
      </c>
    </row>
    <row r="1017" spans="1:65" s="12" customFormat="1" ht="24">
      <c r="B1017" s="194"/>
      <c r="C1017" s="195"/>
      <c r="D1017" s="196" t="s">
        <v>181</v>
      </c>
      <c r="E1017" s="197" t="s">
        <v>1</v>
      </c>
      <c r="F1017" s="198" t="s">
        <v>1074</v>
      </c>
      <c r="G1017" s="195"/>
      <c r="H1017" s="197" t="s">
        <v>1</v>
      </c>
      <c r="I1017" s="199"/>
      <c r="J1017" s="195"/>
      <c r="K1017" s="195"/>
      <c r="L1017" s="200"/>
      <c r="M1017" s="201"/>
      <c r="N1017" s="202"/>
      <c r="O1017" s="202"/>
      <c r="P1017" s="202"/>
      <c r="Q1017" s="202"/>
      <c r="R1017" s="202"/>
      <c r="S1017" s="202"/>
      <c r="T1017" s="203"/>
      <c r="AT1017" s="204" t="s">
        <v>181</v>
      </c>
      <c r="AU1017" s="204" t="s">
        <v>81</v>
      </c>
      <c r="AV1017" s="12" t="s">
        <v>81</v>
      </c>
      <c r="AW1017" s="12" t="s">
        <v>30</v>
      </c>
      <c r="AX1017" s="12" t="s">
        <v>73</v>
      </c>
      <c r="AY1017" s="204" t="s">
        <v>174</v>
      </c>
    </row>
    <row r="1018" spans="1:65" s="13" customFormat="1" ht="12">
      <c r="B1018" s="205"/>
      <c r="C1018" s="206"/>
      <c r="D1018" s="196" t="s">
        <v>181</v>
      </c>
      <c r="E1018" s="207" t="s">
        <v>1</v>
      </c>
      <c r="F1018" s="208" t="s">
        <v>214</v>
      </c>
      <c r="G1018" s="206"/>
      <c r="H1018" s="209">
        <v>5</v>
      </c>
      <c r="I1018" s="210"/>
      <c r="J1018" s="206"/>
      <c r="K1018" s="206"/>
      <c r="L1018" s="211"/>
      <c r="M1018" s="212"/>
      <c r="N1018" s="213"/>
      <c r="O1018" s="213"/>
      <c r="P1018" s="213"/>
      <c r="Q1018" s="213"/>
      <c r="R1018" s="213"/>
      <c r="S1018" s="213"/>
      <c r="T1018" s="214"/>
      <c r="AT1018" s="215" t="s">
        <v>181</v>
      </c>
      <c r="AU1018" s="215" t="s">
        <v>81</v>
      </c>
      <c r="AV1018" s="13" t="s">
        <v>83</v>
      </c>
      <c r="AW1018" s="13" t="s">
        <v>30</v>
      </c>
      <c r="AX1018" s="13" t="s">
        <v>73</v>
      </c>
      <c r="AY1018" s="215" t="s">
        <v>174</v>
      </c>
    </row>
    <row r="1019" spans="1:65" s="14" customFormat="1" ht="12">
      <c r="B1019" s="216"/>
      <c r="C1019" s="217"/>
      <c r="D1019" s="196" t="s">
        <v>181</v>
      </c>
      <c r="E1019" s="218" t="s">
        <v>1</v>
      </c>
      <c r="F1019" s="219" t="s">
        <v>183</v>
      </c>
      <c r="G1019" s="217"/>
      <c r="H1019" s="220">
        <v>146.29999999999998</v>
      </c>
      <c r="I1019" s="221"/>
      <c r="J1019" s="217"/>
      <c r="K1019" s="217"/>
      <c r="L1019" s="222"/>
      <c r="M1019" s="223"/>
      <c r="N1019" s="224"/>
      <c r="O1019" s="224"/>
      <c r="P1019" s="224"/>
      <c r="Q1019" s="224"/>
      <c r="R1019" s="224"/>
      <c r="S1019" s="224"/>
      <c r="T1019" s="225"/>
      <c r="AT1019" s="226" t="s">
        <v>181</v>
      </c>
      <c r="AU1019" s="226" t="s">
        <v>81</v>
      </c>
      <c r="AV1019" s="14" t="s">
        <v>179</v>
      </c>
      <c r="AW1019" s="14" t="s">
        <v>30</v>
      </c>
      <c r="AX1019" s="14" t="s">
        <v>81</v>
      </c>
      <c r="AY1019" s="226" t="s">
        <v>174</v>
      </c>
    </row>
    <row r="1020" spans="1:65" s="2" customFormat="1" ht="16.5" customHeight="1">
      <c r="A1020" s="35"/>
      <c r="B1020" s="36"/>
      <c r="C1020" s="180" t="s">
        <v>1086</v>
      </c>
      <c r="D1020" s="180" t="s">
        <v>175</v>
      </c>
      <c r="E1020" s="181" t="s">
        <v>1087</v>
      </c>
      <c r="F1020" s="182" t="s">
        <v>1088</v>
      </c>
      <c r="G1020" s="183" t="s">
        <v>230</v>
      </c>
      <c r="H1020" s="184">
        <v>160.93</v>
      </c>
      <c r="I1020" s="185"/>
      <c r="J1020" s="186">
        <f>ROUND(I1020*H1020,2)</f>
        <v>0</v>
      </c>
      <c r="K1020" s="187"/>
      <c r="L1020" s="40"/>
      <c r="M1020" s="188" t="s">
        <v>1</v>
      </c>
      <c r="N1020" s="189" t="s">
        <v>38</v>
      </c>
      <c r="O1020" s="72"/>
      <c r="P1020" s="190">
        <f>O1020*H1020</f>
        <v>0</v>
      </c>
      <c r="Q1020" s="190">
        <v>0.40233000000000002</v>
      </c>
      <c r="R1020" s="190">
        <f>Q1020*H1020</f>
        <v>64.746966900000004</v>
      </c>
      <c r="S1020" s="190">
        <v>0</v>
      </c>
      <c r="T1020" s="191">
        <f>S1020*H1020</f>
        <v>0</v>
      </c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R1020" s="192" t="s">
        <v>179</v>
      </c>
      <c r="AT1020" s="192" t="s">
        <v>175</v>
      </c>
      <c r="AU1020" s="192" t="s">
        <v>81</v>
      </c>
      <c r="AY1020" s="18" t="s">
        <v>174</v>
      </c>
      <c r="BE1020" s="193">
        <f>IF(N1020="základní",J1020,0)</f>
        <v>0</v>
      </c>
      <c r="BF1020" s="193">
        <f>IF(N1020="snížená",J1020,0)</f>
        <v>0</v>
      </c>
      <c r="BG1020" s="193">
        <f>IF(N1020="zákl. přenesená",J1020,0)</f>
        <v>0</v>
      </c>
      <c r="BH1020" s="193">
        <f>IF(N1020="sníž. přenesená",J1020,0)</f>
        <v>0</v>
      </c>
      <c r="BI1020" s="193">
        <f>IF(N1020="nulová",J1020,0)</f>
        <v>0</v>
      </c>
      <c r="BJ1020" s="18" t="s">
        <v>81</v>
      </c>
      <c r="BK1020" s="193">
        <f>ROUND(I1020*H1020,2)</f>
        <v>0</v>
      </c>
      <c r="BL1020" s="18" t="s">
        <v>179</v>
      </c>
      <c r="BM1020" s="192" t="s">
        <v>1089</v>
      </c>
    </row>
    <row r="1021" spans="1:65" s="12" customFormat="1" ht="12">
      <c r="B1021" s="194"/>
      <c r="C1021" s="195"/>
      <c r="D1021" s="196" t="s">
        <v>181</v>
      </c>
      <c r="E1021" s="197" t="s">
        <v>1</v>
      </c>
      <c r="F1021" s="198" t="s">
        <v>190</v>
      </c>
      <c r="G1021" s="195"/>
      <c r="H1021" s="197" t="s">
        <v>1</v>
      </c>
      <c r="I1021" s="199"/>
      <c r="J1021" s="195"/>
      <c r="K1021" s="195"/>
      <c r="L1021" s="200"/>
      <c r="M1021" s="201"/>
      <c r="N1021" s="202"/>
      <c r="O1021" s="202"/>
      <c r="P1021" s="202"/>
      <c r="Q1021" s="202"/>
      <c r="R1021" s="202"/>
      <c r="S1021" s="202"/>
      <c r="T1021" s="203"/>
      <c r="AT1021" s="204" t="s">
        <v>181</v>
      </c>
      <c r="AU1021" s="204" t="s">
        <v>81</v>
      </c>
      <c r="AV1021" s="12" t="s">
        <v>81</v>
      </c>
      <c r="AW1021" s="12" t="s">
        <v>30</v>
      </c>
      <c r="AX1021" s="12" t="s">
        <v>73</v>
      </c>
      <c r="AY1021" s="204" t="s">
        <v>174</v>
      </c>
    </row>
    <row r="1022" spans="1:65" s="12" customFormat="1" ht="12">
      <c r="B1022" s="194"/>
      <c r="C1022" s="195"/>
      <c r="D1022" s="196" t="s">
        <v>181</v>
      </c>
      <c r="E1022" s="197" t="s">
        <v>1</v>
      </c>
      <c r="F1022" s="198" t="s">
        <v>791</v>
      </c>
      <c r="G1022" s="195"/>
      <c r="H1022" s="197" t="s">
        <v>1</v>
      </c>
      <c r="I1022" s="199"/>
      <c r="J1022" s="195"/>
      <c r="K1022" s="195"/>
      <c r="L1022" s="200"/>
      <c r="M1022" s="201"/>
      <c r="N1022" s="202"/>
      <c r="O1022" s="202"/>
      <c r="P1022" s="202"/>
      <c r="Q1022" s="202"/>
      <c r="R1022" s="202"/>
      <c r="S1022" s="202"/>
      <c r="T1022" s="203"/>
      <c r="AT1022" s="204" t="s">
        <v>181</v>
      </c>
      <c r="AU1022" s="204" t="s">
        <v>81</v>
      </c>
      <c r="AV1022" s="12" t="s">
        <v>81</v>
      </c>
      <c r="AW1022" s="12" t="s">
        <v>30</v>
      </c>
      <c r="AX1022" s="12" t="s">
        <v>73</v>
      </c>
      <c r="AY1022" s="204" t="s">
        <v>174</v>
      </c>
    </row>
    <row r="1023" spans="1:65" s="13" customFormat="1" ht="12">
      <c r="B1023" s="205"/>
      <c r="C1023" s="206"/>
      <c r="D1023" s="196" t="s">
        <v>181</v>
      </c>
      <c r="E1023" s="207" t="s">
        <v>1</v>
      </c>
      <c r="F1023" s="208" t="s">
        <v>1090</v>
      </c>
      <c r="G1023" s="206"/>
      <c r="H1023" s="209">
        <v>72.072000000000003</v>
      </c>
      <c r="I1023" s="210"/>
      <c r="J1023" s="206"/>
      <c r="K1023" s="206"/>
      <c r="L1023" s="211"/>
      <c r="M1023" s="212"/>
      <c r="N1023" s="213"/>
      <c r="O1023" s="213"/>
      <c r="P1023" s="213"/>
      <c r="Q1023" s="213"/>
      <c r="R1023" s="213"/>
      <c r="S1023" s="213"/>
      <c r="T1023" s="214"/>
      <c r="AT1023" s="215" t="s">
        <v>181</v>
      </c>
      <c r="AU1023" s="215" t="s">
        <v>81</v>
      </c>
      <c r="AV1023" s="13" t="s">
        <v>83</v>
      </c>
      <c r="AW1023" s="13" t="s">
        <v>30</v>
      </c>
      <c r="AX1023" s="13" t="s">
        <v>73</v>
      </c>
      <c r="AY1023" s="215" t="s">
        <v>174</v>
      </c>
    </row>
    <row r="1024" spans="1:65" s="12" customFormat="1" ht="12">
      <c r="B1024" s="194"/>
      <c r="C1024" s="195"/>
      <c r="D1024" s="196" t="s">
        <v>181</v>
      </c>
      <c r="E1024" s="197" t="s">
        <v>1</v>
      </c>
      <c r="F1024" s="198" t="s">
        <v>791</v>
      </c>
      <c r="G1024" s="195"/>
      <c r="H1024" s="197" t="s">
        <v>1</v>
      </c>
      <c r="I1024" s="199"/>
      <c r="J1024" s="195"/>
      <c r="K1024" s="195"/>
      <c r="L1024" s="200"/>
      <c r="M1024" s="201"/>
      <c r="N1024" s="202"/>
      <c r="O1024" s="202"/>
      <c r="P1024" s="202"/>
      <c r="Q1024" s="202"/>
      <c r="R1024" s="202"/>
      <c r="S1024" s="202"/>
      <c r="T1024" s="203"/>
      <c r="AT1024" s="204" t="s">
        <v>181</v>
      </c>
      <c r="AU1024" s="204" t="s">
        <v>81</v>
      </c>
      <c r="AV1024" s="12" t="s">
        <v>81</v>
      </c>
      <c r="AW1024" s="12" t="s">
        <v>30</v>
      </c>
      <c r="AX1024" s="12" t="s">
        <v>73</v>
      </c>
      <c r="AY1024" s="204" t="s">
        <v>174</v>
      </c>
    </row>
    <row r="1025" spans="1:65" s="13" customFormat="1" ht="12">
      <c r="B1025" s="205"/>
      <c r="C1025" s="206"/>
      <c r="D1025" s="196" t="s">
        <v>181</v>
      </c>
      <c r="E1025" s="207" t="s">
        <v>1</v>
      </c>
      <c r="F1025" s="208" t="s">
        <v>1090</v>
      </c>
      <c r="G1025" s="206"/>
      <c r="H1025" s="209">
        <v>72.072000000000003</v>
      </c>
      <c r="I1025" s="210"/>
      <c r="J1025" s="206"/>
      <c r="K1025" s="206"/>
      <c r="L1025" s="211"/>
      <c r="M1025" s="212"/>
      <c r="N1025" s="213"/>
      <c r="O1025" s="213"/>
      <c r="P1025" s="213"/>
      <c r="Q1025" s="213"/>
      <c r="R1025" s="213"/>
      <c r="S1025" s="213"/>
      <c r="T1025" s="214"/>
      <c r="AT1025" s="215" t="s">
        <v>181</v>
      </c>
      <c r="AU1025" s="215" t="s">
        <v>81</v>
      </c>
      <c r="AV1025" s="13" t="s">
        <v>83</v>
      </c>
      <c r="AW1025" s="13" t="s">
        <v>30</v>
      </c>
      <c r="AX1025" s="13" t="s">
        <v>73</v>
      </c>
      <c r="AY1025" s="215" t="s">
        <v>174</v>
      </c>
    </row>
    <row r="1026" spans="1:65" s="12" customFormat="1" ht="12">
      <c r="B1026" s="194"/>
      <c r="C1026" s="195"/>
      <c r="D1026" s="196" t="s">
        <v>181</v>
      </c>
      <c r="E1026" s="197" t="s">
        <v>1</v>
      </c>
      <c r="F1026" s="198" t="s">
        <v>201</v>
      </c>
      <c r="G1026" s="195"/>
      <c r="H1026" s="197" t="s">
        <v>1</v>
      </c>
      <c r="I1026" s="199"/>
      <c r="J1026" s="195"/>
      <c r="K1026" s="195"/>
      <c r="L1026" s="200"/>
      <c r="M1026" s="201"/>
      <c r="N1026" s="202"/>
      <c r="O1026" s="202"/>
      <c r="P1026" s="202"/>
      <c r="Q1026" s="202"/>
      <c r="R1026" s="202"/>
      <c r="S1026" s="202"/>
      <c r="T1026" s="203"/>
      <c r="AT1026" s="204" t="s">
        <v>181</v>
      </c>
      <c r="AU1026" s="204" t="s">
        <v>81</v>
      </c>
      <c r="AV1026" s="12" t="s">
        <v>81</v>
      </c>
      <c r="AW1026" s="12" t="s">
        <v>30</v>
      </c>
      <c r="AX1026" s="12" t="s">
        <v>73</v>
      </c>
      <c r="AY1026" s="204" t="s">
        <v>174</v>
      </c>
    </row>
    <row r="1027" spans="1:65" s="12" customFormat="1" ht="12">
      <c r="B1027" s="194"/>
      <c r="C1027" s="195"/>
      <c r="D1027" s="196" t="s">
        <v>181</v>
      </c>
      <c r="E1027" s="197" t="s">
        <v>1</v>
      </c>
      <c r="F1027" s="198" t="s">
        <v>1072</v>
      </c>
      <c r="G1027" s="195"/>
      <c r="H1027" s="197" t="s">
        <v>1</v>
      </c>
      <c r="I1027" s="199"/>
      <c r="J1027" s="195"/>
      <c r="K1027" s="195"/>
      <c r="L1027" s="200"/>
      <c r="M1027" s="201"/>
      <c r="N1027" s="202"/>
      <c r="O1027" s="202"/>
      <c r="P1027" s="202"/>
      <c r="Q1027" s="202"/>
      <c r="R1027" s="202"/>
      <c r="S1027" s="202"/>
      <c r="T1027" s="203"/>
      <c r="AT1027" s="204" t="s">
        <v>181</v>
      </c>
      <c r="AU1027" s="204" t="s">
        <v>81</v>
      </c>
      <c r="AV1027" s="12" t="s">
        <v>81</v>
      </c>
      <c r="AW1027" s="12" t="s">
        <v>30</v>
      </c>
      <c r="AX1027" s="12" t="s">
        <v>73</v>
      </c>
      <c r="AY1027" s="204" t="s">
        <v>174</v>
      </c>
    </row>
    <row r="1028" spans="1:65" s="13" customFormat="1" ht="12">
      <c r="B1028" s="205"/>
      <c r="C1028" s="206"/>
      <c r="D1028" s="196" t="s">
        <v>181</v>
      </c>
      <c r="E1028" s="207" t="s">
        <v>1</v>
      </c>
      <c r="F1028" s="208" t="s">
        <v>1091</v>
      </c>
      <c r="G1028" s="206"/>
      <c r="H1028" s="209">
        <v>11.286</v>
      </c>
      <c r="I1028" s="210"/>
      <c r="J1028" s="206"/>
      <c r="K1028" s="206"/>
      <c r="L1028" s="211"/>
      <c r="M1028" s="212"/>
      <c r="N1028" s="213"/>
      <c r="O1028" s="213"/>
      <c r="P1028" s="213"/>
      <c r="Q1028" s="213"/>
      <c r="R1028" s="213"/>
      <c r="S1028" s="213"/>
      <c r="T1028" s="214"/>
      <c r="AT1028" s="215" t="s">
        <v>181</v>
      </c>
      <c r="AU1028" s="215" t="s">
        <v>81</v>
      </c>
      <c r="AV1028" s="13" t="s">
        <v>83</v>
      </c>
      <c r="AW1028" s="13" t="s">
        <v>30</v>
      </c>
      <c r="AX1028" s="13" t="s">
        <v>73</v>
      </c>
      <c r="AY1028" s="215" t="s">
        <v>174</v>
      </c>
    </row>
    <row r="1029" spans="1:65" s="12" customFormat="1" ht="24">
      <c r="B1029" s="194"/>
      <c r="C1029" s="195"/>
      <c r="D1029" s="196" t="s">
        <v>181</v>
      </c>
      <c r="E1029" s="197" t="s">
        <v>1</v>
      </c>
      <c r="F1029" s="198" t="s">
        <v>1074</v>
      </c>
      <c r="G1029" s="195"/>
      <c r="H1029" s="197" t="s">
        <v>1</v>
      </c>
      <c r="I1029" s="199"/>
      <c r="J1029" s="195"/>
      <c r="K1029" s="195"/>
      <c r="L1029" s="200"/>
      <c r="M1029" s="201"/>
      <c r="N1029" s="202"/>
      <c r="O1029" s="202"/>
      <c r="P1029" s="202"/>
      <c r="Q1029" s="202"/>
      <c r="R1029" s="202"/>
      <c r="S1029" s="202"/>
      <c r="T1029" s="203"/>
      <c r="AT1029" s="204" t="s">
        <v>181</v>
      </c>
      <c r="AU1029" s="204" t="s">
        <v>81</v>
      </c>
      <c r="AV1029" s="12" t="s">
        <v>81</v>
      </c>
      <c r="AW1029" s="12" t="s">
        <v>30</v>
      </c>
      <c r="AX1029" s="12" t="s">
        <v>73</v>
      </c>
      <c r="AY1029" s="204" t="s">
        <v>174</v>
      </c>
    </row>
    <row r="1030" spans="1:65" s="13" customFormat="1" ht="12">
      <c r="B1030" s="205"/>
      <c r="C1030" s="206"/>
      <c r="D1030" s="196" t="s">
        <v>181</v>
      </c>
      <c r="E1030" s="207" t="s">
        <v>1</v>
      </c>
      <c r="F1030" s="208" t="s">
        <v>1092</v>
      </c>
      <c r="G1030" s="206"/>
      <c r="H1030" s="209">
        <v>5.5</v>
      </c>
      <c r="I1030" s="210"/>
      <c r="J1030" s="206"/>
      <c r="K1030" s="206"/>
      <c r="L1030" s="211"/>
      <c r="M1030" s="212"/>
      <c r="N1030" s="213"/>
      <c r="O1030" s="213"/>
      <c r="P1030" s="213"/>
      <c r="Q1030" s="213"/>
      <c r="R1030" s="213"/>
      <c r="S1030" s="213"/>
      <c r="T1030" s="214"/>
      <c r="AT1030" s="215" t="s">
        <v>181</v>
      </c>
      <c r="AU1030" s="215" t="s">
        <v>81</v>
      </c>
      <c r="AV1030" s="13" t="s">
        <v>83</v>
      </c>
      <c r="AW1030" s="13" t="s">
        <v>30</v>
      </c>
      <c r="AX1030" s="13" t="s">
        <v>73</v>
      </c>
      <c r="AY1030" s="215" t="s">
        <v>174</v>
      </c>
    </row>
    <row r="1031" spans="1:65" s="14" customFormat="1" ht="12">
      <c r="B1031" s="216"/>
      <c r="C1031" s="217"/>
      <c r="D1031" s="196" t="s">
        <v>181</v>
      </c>
      <c r="E1031" s="218" t="s">
        <v>1</v>
      </c>
      <c r="F1031" s="219" t="s">
        <v>183</v>
      </c>
      <c r="G1031" s="217"/>
      <c r="H1031" s="220">
        <v>160.93</v>
      </c>
      <c r="I1031" s="221"/>
      <c r="J1031" s="217"/>
      <c r="K1031" s="217"/>
      <c r="L1031" s="222"/>
      <c r="M1031" s="223"/>
      <c r="N1031" s="224"/>
      <c r="O1031" s="224"/>
      <c r="P1031" s="224"/>
      <c r="Q1031" s="224"/>
      <c r="R1031" s="224"/>
      <c r="S1031" s="224"/>
      <c r="T1031" s="225"/>
      <c r="AT1031" s="226" t="s">
        <v>181</v>
      </c>
      <c r="AU1031" s="226" t="s">
        <v>81</v>
      </c>
      <c r="AV1031" s="14" t="s">
        <v>179</v>
      </c>
      <c r="AW1031" s="14" t="s">
        <v>30</v>
      </c>
      <c r="AX1031" s="14" t="s">
        <v>81</v>
      </c>
      <c r="AY1031" s="226" t="s">
        <v>174</v>
      </c>
    </row>
    <row r="1032" spans="1:65" s="2" customFormat="1" ht="16.5" customHeight="1">
      <c r="A1032" s="35"/>
      <c r="B1032" s="36"/>
      <c r="C1032" s="180" t="s">
        <v>1093</v>
      </c>
      <c r="D1032" s="180" t="s">
        <v>175</v>
      </c>
      <c r="E1032" s="181" t="s">
        <v>1094</v>
      </c>
      <c r="F1032" s="182" t="s">
        <v>1095</v>
      </c>
      <c r="G1032" s="183" t="s">
        <v>230</v>
      </c>
      <c r="H1032" s="184">
        <v>19.170000000000002</v>
      </c>
      <c r="I1032" s="185"/>
      <c r="J1032" s="186">
        <f>ROUND(I1032*H1032,2)</f>
        <v>0</v>
      </c>
      <c r="K1032" s="187"/>
      <c r="L1032" s="40"/>
      <c r="M1032" s="188" t="s">
        <v>1</v>
      </c>
      <c r="N1032" s="189" t="s">
        <v>38</v>
      </c>
      <c r="O1032" s="72"/>
      <c r="P1032" s="190">
        <f>O1032*H1032</f>
        <v>0</v>
      </c>
      <c r="Q1032" s="190">
        <v>3.8300000000000001E-3</v>
      </c>
      <c r="R1032" s="190">
        <f>Q1032*H1032</f>
        <v>7.3421100000000003E-2</v>
      </c>
      <c r="S1032" s="190">
        <v>0</v>
      </c>
      <c r="T1032" s="191">
        <f>S1032*H1032</f>
        <v>0</v>
      </c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R1032" s="192" t="s">
        <v>179</v>
      </c>
      <c r="AT1032" s="192" t="s">
        <v>175</v>
      </c>
      <c r="AU1032" s="192" t="s">
        <v>81</v>
      </c>
      <c r="AY1032" s="18" t="s">
        <v>174</v>
      </c>
      <c r="BE1032" s="193">
        <f>IF(N1032="základní",J1032,0)</f>
        <v>0</v>
      </c>
      <c r="BF1032" s="193">
        <f>IF(N1032="snížená",J1032,0)</f>
        <v>0</v>
      </c>
      <c r="BG1032" s="193">
        <f>IF(N1032="zákl. přenesená",J1032,0)</f>
        <v>0</v>
      </c>
      <c r="BH1032" s="193">
        <f>IF(N1032="sníž. přenesená",J1032,0)</f>
        <v>0</v>
      </c>
      <c r="BI1032" s="193">
        <f>IF(N1032="nulová",J1032,0)</f>
        <v>0</v>
      </c>
      <c r="BJ1032" s="18" t="s">
        <v>81</v>
      </c>
      <c r="BK1032" s="193">
        <f>ROUND(I1032*H1032,2)</f>
        <v>0</v>
      </c>
      <c r="BL1032" s="18" t="s">
        <v>179</v>
      </c>
      <c r="BM1032" s="192" t="s">
        <v>1096</v>
      </c>
    </row>
    <row r="1033" spans="1:65" s="12" customFormat="1" ht="12">
      <c r="B1033" s="194"/>
      <c r="C1033" s="195"/>
      <c r="D1033" s="196" t="s">
        <v>181</v>
      </c>
      <c r="E1033" s="197" t="s">
        <v>1</v>
      </c>
      <c r="F1033" s="198" t="s">
        <v>190</v>
      </c>
      <c r="G1033" s="195"/>
      <c r="H1033" s="197" t="s">
        <v>1</v>
      </c>
      <c r="I1033" s="199"/>
      <c r="J1033" s="195"/>
      <c r="K1033" s="195"/>
      <c r="L1033" s="200"/>
      <c r="M1033" s="201"/>
      <c r="N1033" s="202"/>
      <c r="O1033" s="202"/>
      <c r="P1033" s="202"/>
      <c r="Q1033" s="202"/>
      <c r="R1033" s="202"/>
      <c r="S1033" s="202"/>
      <c r="T1033" s="203"/>
      <c r="AT1033" s="204" t="s">
        <v>181</v>
      </c>
      <c r="AU1033" s="204" t="s">
        <v>81</v>
      </c>
      <c r="AV1033" s="12" t="s">
        <v>81</v>
      </c>
      <c r="AW1033" s="12" t="s">
        <v>30</v>
      </c>
      <c r="AX1033" s="12" t="s">
        <v>73</v>
      </c>
      <c r="AY1033" s="204" t="s">
        <v>174</v>
      </c>
    </row>
    <row r="1034" spans="1:65" s="12" customFormat="1" ht="12">
      <c r="B1034" s="194"/>
      <c r="C1034" s="195"/>
      <c r="D1034" s="196" t="s">
        <v>181</v>
      </c>
      <c r="E1034" s="197" t="s">
        <v>1</v>
      </c>
      <c r="F1034" s="198" t="s">
        <v>798</v>
      </c>
      <c r="G1034" s="195"/>
      <c r="H1034" s="197" t="s">
        <v>1</v>
      </c>
      <c r="I1034" s="199"/>
      <c r="J1034" s="195"/>
      <c r="K1034" s="195"/>
      <c r="L1034" s="200"/>
      <c r="M1034" s="201"/>
      <c r="N1034" s="202"/>
      <c r="O1034" s="202"/>
      <c r="P1034" s="202"/>
      <c r="Q1034" s="202"/>
      <c r="R1034" s="202"/>
      <c r="S1034" s="202"/>
      <c r="T1034" s="203"/>
      <c r="AT1034" s="204" t="s">
        <v>181</v>
      </c>
      <c r="AU1034" s="204" t="s">
        <v>81</v>
      </c>
      <c r="AV1034" s="12" t="s">
        <v>81</v>
      </c>
      <c r="AW1034" s="12" t="s">
        <v>30</v>
      </c>
      <c r="AX1034" s="12" t="s">
        <v>73</v>
      </c>
      <c r="AY1034" s="204" t="s">
        <v>174</v>
      </c>
    </row>
    <row r="1035" spans="1:65" s="13" customFormat="1" ht="12">
      <c r="B1035" s="205"/>
      <c r="C1035" s="206"/>
      <c r="D1035" s="196" t="s">
        <v>181</v>
      </c>
      <c r="E1035" s="207" t="s">
        <v>1</v>
      </c>
      <c r="F1035" s="208" t="s">
        <v>799</v>
      </c>
      <c r="G1035" s="206"/>
      <c r="H1035" s="209">
        <v>10.78</v>
      </c>
      <c r="I1035" s="210"/>
      <c r="J1035" s="206"/>
      <c r="K1035" s="206"/>
      <c r="L1035" s="211"/>
      <c r="M1035" s="212"/>
      <c r="N1035" s="213"/>
      <c r="O1035" s="213"/>
      <c r="P1035" s="213"/>
      <c r="Q1035" s="213"/>
      <c r="R1035" s="213"/>
      <c r="S1035" s="213"/>
      <c r="T1035" s="214"/>
      <c r="AT1035" s="215" t="s">
        <v>181</v>
      </c>
      <c r="AU1035" s="215" t="s">
        <v>81</v>
      </c>
      <c r="AV1035" s="13" t="s">
        <v>83</v>
      </c>
      <c r="AW1035" s="13" t="s">
        <v>30</v>
      </c>
      <c r="AX1035" s="13" t="s">
        <v>73</v>
      </c>
      <c r="AY1035" s="215" t="s">
        <v>174</v>
      </c>
    </row>
    <row r="1036" spans="1:65" s="12" customFormat="1" ht="12">
      <c r="B1036" s="194"/>
      <c r="C1036" s="195"/>
      <c r="D1036" s="196" t="s">
        <v>181</v>
      </c>
      <c r="E1036" s="197" t="s">
        <v>1</v>
      </c>
      <c r="F1036" s="198" t="s">
        <v>201</v>
      </c>
      <c r="G1036" s="195"/>
      <c r="H1036" s="197" t="s">
        <v>1</v>
      </c>
      <c r="I1036" s="199"/>
      <c r="J1036" s="195"/>
      <c r="K1036" s="195"/>
      <c r="L1036" s="200"/>
      <c r="M1036" s="201"/>
      <c r="N1036" s="202"/>
      <c r="O1036" s="202"/>
      <c r="P1036" s="202"/>
      <c r="Q1036" s="202"/>
      <c r="R1036" s="202"/>
      <c r="S1036" s="202"/>
      <c r="T1036" s="203"/>
      <c r="AT1036" s="204" t="s">
        <v>181</v>
      </c>
      <c r="AU1036" s="204" t="s">
        <v>81</v>
      </c>
      <c r="AV1036" s="12" t="s">
        <v>81</v>
      </c>
      <c r="AW1036" s="12" t="s">
        <v>30</v>
      </c>
      <c r="AX1036" s="12" t="s">
        <v>73</v>
      </c>
      <c r="AY1036" s="204" t="s">
        <v>174</v>
      </c>
    </row>
    <row r="1037" spans="1:65" s="12" customFormat="1" ht="12">
      <c r="B1037" s="194"/>
      <c r="C1037" s="195"/>
      <c r="D1037" s="196" t="s">
        <v>181</v>
      </c>
      <c r="E1037" s="197" t="s">
        <v>1</v>
      </c>
      <c r="F1037" s="198" t="s">
        <v>1070</v>
      </c>
      <c r="G1037" s="195"/>
      <c r="H1037" s="197" t="s">
        <v>1</v>
      </c>
      <c r="I1037" s="199"/>
      <c r="J1037" s="195"/>
      <c r="K1037" s="195"/>
      <c r="L1037" s="200"/>
      <c r="M1037" s="201"/>
      <c r="N1037" s="202"/>
      <c r="O1037" s="202"/>
      <c r="P1037" s="202"/>
      <c r="Q1037" s="202"/>
      <c r="R1037" s="202"/>
      <c r="S1037" s="202"/>
      <c r="T1037" s="203"/>
      <c r="AT1037" s="204" t="s">
        <v>181</v>
      </c>
      <c r="AU1037" s="204" t="s">
        <v>81</v>
      </c>
      <c r="AV1037" s="12" t="s">
        <v>81</v>
      </c>
      <c r="AW1037" s="12" t="s">
        <v>30</v>
      </c>
      <c r="AX1037" s="12" t="s">
        <v>73</v>
      </c>
      <c r="AY1037" s="204" t="s">
        <v>174</v>
      </c>
    </row>
    <row r="1038" spans="1:65" s="13" customFormat="1" ht="12">
      <c r="B1038" s="205"/>
      <c r="C1038" s="206"/>
      <c r="D1038" s="196" t="s">
        <v>181</v>
      </c>
      <c r="E1038" s="207" t="s">
        <v>1</v>
      </c>
      <c r="F1038" s="208" t="s">
        <v>1080</v>
      </c>
      <c r="G1038" s="206"/>
      <c r="H1038" s="209">
        <v>8.39</v>
      </c>
      <c r="I1038" s="210"/>
      <c r="J1038" s="206"/>
      <c r="K1038" s="206"/>
      <c r="L1038" s="211"/>
      <c r="M1038" s="212"/>
      <c r="N1038" s="213"/>
      <c r="O1038" s="213"/>
      <c r="P1038" s="213"/>
      <c r="Q1038" s="213"/>
      <c r="R1038" s="213"/>
      <c r="S1038" s="213"/>
      <c r="T1038" s="214"/>
      <c r="AT1038" s="215" t="s">
        <v>181</v>
      </c>
      <c r="AU1038" s="215" t="s">
        <v>81</v>
      </c>
      <c r="AV1038" s="13" t="s">
        <v>83</v>
      </c>
      <c r="AW1038" s="13" t="s">
        <v>30</v>
      </c>
      <c r="AX1038" s="13" t="s">
        <v>73</v>
      </c>
      <c r="AY1038" s="215" t="s">
        <v>174</v>
      </c>
    </row>
    <row r="1039" spans="1:65" s="14" customFormat="1" ht="12">
      <c r="B1039" s="216"/>
      <c r="C1039" s="217"/>
      <c r="D1039" s="196" t="s">
        <v>181</v>
      </c>
      <c r="E1039" s="218" t="s">
        <v>1</v>
      </c>
      <c r="F1039" s="219" t="s">
        <v>183</v>
      </c>
      <c r="G1039" s="217"/>
      <c r="H1039" s="220">
        <v>19.170000000000002</v>
      </c>
      <c r="I1039" s="221"/>
      <c r="J1039" s="217"/>
      <c r="K1039" s="217"/>
      <c r="L1039" s="222"/>
      <c r="M1039" s="223"/>
      <c r="N1039" s="224"/>
      <c r="O1039" s="224"/>
      <c r="P1039" s="224"/>
      <c r="Q1039" s="224"/>
      <c r="R1039" s="224"/>
      <c r="S1039" s="224"/>
      <c r="T1039" s="225"/>
      <c r="AT1039" s="226" t="s">
        <v>181</v>
      </c>
      <c r="AU1039" s="226" t="s">
        <v>81</v>
      </c>
      <c r="AV1039" s="14" t="s">
        <v>179</v>
      </c>
      <c r="AW1039" s="14" t="s">
        <v>30</v>
      </c>
      <c r="AX1039" s="14" t="s">
        <v>81</v>
      </c>
      <c r="AY1039" s="226" t="s">
        <v>174</v>
      </c>
    </row>
    <row r="1040" spans="1:65" s="2" customFormat="1" ht="33" customHeight="1">
      <c r="A1040" s="35"/>
      <c r="B1040" s="36"/>
      <c r="C1040" s="227" t="s">
        <v>1097</v>
      </c>
      <c r="D1040" s="227" t="s">
        <v>422</v>
      </c>
      <c r="E1040" s="228" t="s">
        <v>1098</v>
      </c>
      <c r="F1040" s="229" t="s">
        <v>1099</v>
      </c>
      <c r="G1040" s="230" t="s">
        <v>230</v>
      </c>
      <c r="H1040" s="231">
        <v>20.248000000000001</v>
      </c>
      <c r="I1040" s="232"/>
      <c r="J1040" s="233">
        <f>ROUND(I1040*H1040,2)</f>
        <v>0</v>
      </c>
      <c r="K1040" s="234"/>
      <c r="L1040" s="235"/>
      <c r="M1040" s="236" t="s">
        <v>1</v>
      </c>
      <c r="N1040" s="237" t="s">
        <v>38</v>
      </c>
      <c r="O1040" s="72"/>
      <c r="P1040" s="190">
        <f>O1040*H1040</f>
        <v>0</v>
      </c>
      <c r="Q1040" s="190">
        <v>4.47E-3</v>
      </c>
      <c r="R1040" s="190">
        <f>Q1040*H1040</f>
        <v>9.0508560000000002E-2</v>
      </c>
      <c r="S1040" s="190">
        <v>0</v>
      </c>
      <c r="T1040" s="191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92" t="s">
        <v>227</v>
      </c>
      <c r="AT1040" s="192" t="s">
        <v>422</v>
      </c>
      <c r="AU1040" s="192" t="s">
        <v>81</v>
      </c>
      <c r="AY1040" s="18" t="s">
        <v>174</v>
      </c>
      <c r="BE1040" s="193">
        <f>IF(N1040="základní",J1040,0)</f>
        <v>0</v>
      </c>
      <c r="BF1040" s="193">
        <f>IF(N1040="snížená",J1040,0)</f>
        <v>0</v>
      </c>
      <c r="BG1040" s="193">
        <f>IF(N1040="zákl. přenesená",J1040,0)</f>
        <v>0</v>
      </c>
      <c r="BH1040" s="193">
        <f>IF(N1040="sníž. přenesená",J1040,0)</f>
        <v>0</v>
      </c>
      <c r="BI1040" s="193">
        <f>IF(N1040="nulová",J1040,0)</f>
        <v>0</v>
      </c>
      <c r="BJ1040" s="18" t="s">
        <v>81</v>
      </c>
      <c r="BK1040" s="193">
        <f>ROUND(I1040*H1040,2)</f>
        <v>0</v>
      </c>
      <c r="BL1040" s="18" t="s">
        <v>179</v>
      </c>
      <c r="BM1040" s="192" t="s">
        <v>1100</v>
      </c>
    </row>
    <row r="1041" spans="1:65" s="12" customFormat="1" ht="12">
      <c r="B1041" s="194"/>
      <c r="C1041" s="195"/>
      <c r="D1041" s="196" t="s">
        <v>181</v>
      </c>
      <c r="E1041" s="197" t="s">
        <v>1</v>
      </c>
      <c r="F1041" s="198" t="s">
        <v>190</v>
      </c>
      <c r="G1041" s="195"/>
      <c r="H1041" s="197" t="s">
        <v>1</v>
      </c>
      <c r="I1041" s="199"/>
      <c r="J1041" s="195"/>
      <c r="K1041" s="195"/>
      <c r="L1041" s="200"/>
      <c r="M1041" s="201"/>
      <c r="N1041" s="202"/>
      <c r="O1041" s="202"/>
      <c r="P1041" s="202"/>
      <c r="Q1041" s="202"/>
      <c r="R1041" s="202"/>
      <c r="S1041" s="202"/>
      <c r="T1041" s="203"/>
      <c r="AT1041" s="204" t="s">
        <v>181</v>
      </c>
      <c r="AU1041" s="204" t="s">
        <v>81</v>
      </c>
      <c r="AV1041" s="12" t="s">
        <v>81</v>
      </c>
      <c r="AW1041" s="12" t="s">
        <v>30</v>
      </c>
      <c r="AX1041" s="12" t="s">
        <v>73</v>
      </c>
      <c r="AY1041" s="204" t="s">
        <v>174</v>
      </c>
    </row>
    <row r="1042" spans="1:65" s="12" customFormat="1" ht="12">
      <c r="B1042" s="194"/>
      <c r="C1042" s="195"/>
      <c r="D1042" s="196" t="s">
        <v>181</v>
      </c>
      <c r="E1042" s="197" t="s">
        <v>1</v>
      </c>
      <c r="F1042" s="198" t="s">
        <v>798</v>
      </c>
      <c r="G1042" s="195"/>
      <c r="H1042" s="197" t="s">
        <v>1</v>
      </c>
      <c r="I1042" s="199"/>
      <c r="J1042" s="195"/>
      <c r="K1042" s="195"/>
      <c r="L1042" s="200"/>
      <c r="M1042" s="201"/>
      <c r="N1042" s="202"/>
      <c r="O1042" s="202"/>
      <c r="P1042" s="202"/>
      <c r="Q1042" s="202"/>
      <c r="R1042" s="202"/>
      <c r="S1042" s="202"/>
      <c r="T1042" s="203"/>
      <c r="AT1042" s="204" t="s">
        <v>181</v>
      </c>
      <c r="AU1042" s="204" t="s">
        <v>81</v>
      </c>
      <c r="AV1042" s="12" t="s">
        <v>81</v>
      </c>
      <c r="AW1042" s="12" t="s">
        <v>30</v>
      </c>
      <c r="AX1042" s="12" t="s">
        <v>73</v>
      </c>
      <c r="AY1042" s="204" t="s">
        <v>174</v>
      </c>
    </row>
    <row r="1043" spans="1:65" s="13" customFormat="1" ht="12">
      <c r="B1043" s="205"/>
      <c r="C1043" s="206"/>
      <c r="D1043" s="196" t="s">
        <v>181</v>
      </c>
      <c r="E1043" s="207" t="s">
        <v>1</v>
      </c>
      <c r="F1043" s="208" t="s">
        <v>1101</v>
      </c>
      <c r="G1043" s="206"/>
      <c r="H1043" s="209">
        <v>11.858000000000001</v>
      </c>
      <c r="I1043" s="210"/>
      <c r="J1043" s="206"/>
      <c r="K1043" s="206"/>
      <c r="L1043" s="211"/>
      <c r="M1043" s="212"/>
      <c r="N1043" s="213"/>
      <c r="O1043" s="213"/>
      <c r="P1043" s="213"/>
      <c r="Q1043" s="213"/>
      <c r="R1043" s="213"/>
      <c r="S1043" s="213"/>
      <c r="T1043" s="214"/>
      <c r="AT1043" s="215" t="s">
        <v>181</v>
      </c>
      <c r="AU1043" s="215" t="s">
        <v>81</v>
      </c>
      <c r="AV1043" s="13" t="s">
        <v>83</v>
      </c>
      <c r="AW1043" s="13" t="s">
        <v>30</v>
      </c>
      <c r="AX1043" s="13" t="s">
        <v>73</v>
      </c>
      <c r="AY1043" s="215" t="s">
        <v>174</v>
      </c>
    </row>
    <row r="1044" spans="1:65" s="12" customFormat="1" ht="12">
      <c r="B1044" s="194"/>
      <c r="C1044" s="195"/>
      <c r="D1044" s="196" t="s">
        <v>181</v>
      </c>
      <c r="E1044" s="197" t="s">
        <v>1</v>
      </c>
      <c r="F1044" s="198" t="s">
        <v>201</v>
      </c>
      <c r="G1044" s="195"/>
      <c r="H1044" s="197" t="s">
        <v>1</v>
      </c>
      <c r="I1044" s="199"/>
      <c r="J1044" s="195"/>
      <c r="K1044" s="195"/>
      <c r="L1044" s="200"/>
      <c r="M1044" s="201"/>
      <c r="N1044" s="202"/>
      <c r="O1044" s="202"/>
      <c r="P1044" s="202"/>
      <c r="Q1044" s="202"/>
      <c r="R1044" s="202"/>
      <c r="S1044" s="202"/>
      <c r="T1044" s="203"/>
      <c r="AT1044" s="204" t="s">
        <v>181</v>
      </c>
      <c r="AU1044" s="204" t="s">
        <v>81</v>
      </c>
      <c r="AV1044" s="12" t="s">
        <v>81</v>
      </c>
      <c r="AW1044" s="12" t="s">
        <v>30</v>
      </c>
      <c r="AX1044" s="12" t="s">
        <v>73</v>
      </c>
      <c r="AY1044" s="204" t="s">
        <v>174</v>
      </c>
    </row>
    <row r="1045" spans="1:65" s="12" customFormat="1" ht="12">
      <c r="B1045" s="194"/>
      <c r="C1045" s="195"/>
      <c r="D1045" s="196" t="s">
        <v>181</v>
      </c>
      <c r="E1045" s="197" t="s">
        <v>1</v>
      </c>
      <c r="F1045" s="198" t="s">
        <v>1070</v>
      </c>
      <c r="G1045" s="195"/>
      <c r="H1045" s="197" t="s">
        <v>1</v>
      </c>
      <c r="I1045" s="199"/>
      <c r="J1045" s="195"/>
      <c r="K1045" s="195"/>
      <c r="L1045" s="200"/>
      <c r="M1045" s="201"/>
      <c r="N1045" s="202"/>
      <c r="O1045" s="202"/>
      <c r="P1045" s="202"/>
      <c r="Q1045" s="202"/>
      <c r="R1045" s="202"/>
      <c r="S1045" s="202"/>
      <c r="T1045" s="203"/>
      <c r="AT1045" s="204" t="s">
        <v>181</v>
      </c>
      <c r="AU1045" s="204" t="s">
        <v>81</v>
      </c>
      <c r="AV1045" s="12" t="s">
        <v>81</v>
      </c>
      <c r="AW1045" s="12" t="s">
        <v>30</v>
      </c>
      <c r="AX1045" s="12" t="s">
        <v>73</v>
      </c>
      <c r="AY1045" s="204" t="s">
        <v>174</v>
      </c>
    </row>
    <row r="1046" spans="1:65" s="13" customFormat="1" ht="12">
      <c r="B1046" s="205"/>
      <c r="C1046" s="206"/>
      <c r="D1046" s="196" t="s">
        <v>181</v>
      </c>
      <c r="E1046" s="207" t="s">
        <v>1</v>
      </c>
      <c r="F1046" s="208" t="s">
        <v>1080</v>
      </c>
      <c r="G1046" s="206"/>
      <c r="H1046" s="209">
        <v>8.39</v>
      </c>
      <c r="I1046" s="210"/>
      <c r="J1046" s="206"/>
      <c r="K1046" s="206"/>
      <c r="L1046" s="211"/>
      <c r="M1046" s="212"/>
      <c r="N1046" s="213"/>
      <c r="O1046" s="213"/>
      <c r="P1046" s="213"/>
      <c r="Q1046" s="213"/>
      <c r="R1046" s="213"/>
      <c r="S1046" s="213"/>
      <c r="T1046" s="214"/>
      <c r="AT1046" s="215" t="s">
        <v>181</v>
      </c>
      <c r="AU1046" s="215" t="s">
        <v>81</v>
      </c>
      <c r="AV1046" s="13" t="s">
        <v>83</v>
      </c>
      <c r="AW1046" s="13" t="s">
        <v>30</v>
      </c>
      <c r="AX1046" s="13" t="s">
        <v>73</v>
      </c>
      <c r="AY1046" s="215" t="s">
        <v>174</v>
      </c>
    </row>
    <row r="1047" spans="1:65" s="14" customFormat="1" ht="12">
      <c r="B1047" s="216"/>
      <c r="C1047" s="217"/>
      <c r="D1047" s="196" t="s">
        <v>181</v>
      </c>
      <c r="E1047" s="218" t="s">
        <v>1</v>
      </c>
      <c r="F1047" s="219" t="s">
        <v>183</v>
      </c>
      <c r="G1047" s="217"/>
      <c r="H1047" s="220">
        <v>20.248000000000001</v>
      </c>
      <c r="I1047" s="221"/>
      <c r="J1047" s="217"/>
      <c r="K1047" s="217"/>
      <c r="L1047" s="222"/>
      <c r="M1047" s="223"/>
      <c r="N1047" s="224"/>
      <c r="O1047" s="224"/>
      <c r="P1047" s="224"/>
      <c r="Q1047" s="224"/>
      <c r="R1047" s="224"/>
      <c r="S1047" s="224"/>
      <c r="T1047" s="225"/>
      <c r="AT1047" s="226" t="s">
        <v>181</v>
      </c>
      <c r="AU1047" s="226" t="s">
        <v>81</v>
      </c>
      <c r="AV1047" s="14" t="s">
        <v>179</v>
      </c>
      <c r="AW1047" s="14" t="s">
        <v>30</v>
      </c>
      <c r="AX1047" s="14" t="s">
        <v>81</v>
      </c>
      <c r="AY1047" s="226" t="s">
        <v>174</v>
      </c>
    </row>
    <row r="1048" spans="1:65" s="2" customFormat="1" ht="24.25" customHeight="1">
      <c r="A1048" s="35"/>
      <c r="B1048" s="36"/>
      <c r="C1048" s="180" t="s">
        <v>1102</v>
      </c>
      <c r="D1048" s="180" t="s">
        <v>175</v>
      </c>
      <c r="E1048" s="181" t="s">
        <v>1103</v>
      </c>
      <c r="F1048" s="182" t="s">
        <v>1104</v>
      </c>
      <c r="G1048" s="183" t="s">
        <v>705</v>
      </c>
      <c r="H1048" s="249"/>
      <c r="I1048" s="185"/>
      <c r="J1048" s="186">
        <f>ROUND(I1048*H1048,2)</f>
        <v>0</v>
      </c>
      <c r="K1048" s="187"/>
      <c r="L1048" s="40"/>
      <c r="M1048" s="188" t="s">
        <v>1</v>
      </c>
      <c r="N1048" s="189" t="s">
        <v>38</v>
      </c>
      <c r="O1048" s="72"/>
      <c r="P1048" s="190">
        <f>O1048*H1048</f>
        <v>0</v>
      </c>
      <c r="Q1048" s="190">
        <v>0</v>
      </c>
      <c r="R1048" s="190">
        <f>Q1048*H1048</f>
        <v>0</v>
      </c>
      <c r="S1048" s="190">
        <v>0</v>
      </c>
      <c r="T1048" s="191">
        <f>S1048*H1048</f>
        <v>0</v>
      </c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R1048" s="192" t="s">
        <v>179</v>
      </c>
      <c r="AT1048" s="192" t="s">
        <v>175</v>
      </c>
      <c r="AU1048" s="192" t="s">
        <v>81</v>
      </c>
      <c r="AY1048" s="18" t="s">
        <v>174</v>
      </c>
      <c r="BE1048" s="193">
        <f>IF(N1048="základní",J1048,0)</f>
        <v>0</v>
      </c>
      <c r="BF1048" s="193">
        <f>IF(N1048="snížená",J1048,0)</f>
        <v>0</v>
      </c>
      <c r="BG1048" s="193">
        <f>IF(N1048="zákl. přenesená",J1048,0)</f>
        <v>0</v>
      </c>
      <c r="BH1048" s="193">
        <f>IF(N1048="sníž. přenesená",J1048,0)</f>
        <v>0</v>
      </c>
      <c r="BI1048" s="193">
        <f>IF(N1048="nulová",J1048,0)</f>
        <v>0</v>
      </c>
      <c r="BJ1048" s="18" t="s">
        <v>81</v>
      </c>
      <c r="BK1048" s="193">
        <f>ROUND(I1048*H1048,2)</f>
        <v>0</v>
      </c>
      <c r="BL1048" s="18" t="s">
        <v>179</v>
      </c>
      <c r="BM1048" s="192" t="s">
        <v>1105</v>
      </c>
    </row>
    <row r="1049" spans="1:65" s="11" customFormat="1" ht="26" customHeight="1">
      <c r="B1049" s="166"/>
      <c r="C1049" s="167"/>
      <c r="D1049" s="168" t="s">
        <v>72</v>
      </c>
      <c r="E1049" s="169" t="s">
        <v>1106</v>
      </c>
      <c r="F1049" s="169" t="s">
        <v>1107</v>
      </c>
      <c r="G1049" s="167"/>
      <c r="H1049" s="167"/>
      <c r="I1049" s="170"/>
      <c r="J1049" s="171">
        <f>BK1049</f>
        <v>0</v>
      </c>
      <c r="K1049" s="167"/>
      <c r="L1049" s="172"/>
      <c r="M1049" s="173"/>
      <c r="N1049" s="174"/>
      <c r="O1049" s="174"/>
      <c r="P1049" s="175">
        <f>SUM(P1050:P1130)</f>
        <v>0</v>
      </c>
      <c r="Q1049" s="174"/>
      <c r="R1049" s="175">
        <f>SUM(R1050:R1130)</f>
        <v>3.6998392</v>
      </c>
      <c r="S1049" s="174"/>
      <c r="T1049" s="176">
        <f>SUM(T1050:T1130)</f>
        <v>0</v>
      </c>
      <c r="AR1049" s="177" t="s">
        <v>81</v>
      </c>
      <c r="AT1049" s="178" t="s">
        <v>72</v>
      </c>
      <c r="AU1049" s="178" t="s">
        <v>73</v>
      </c>
      <c r="AY1049" s="177" t="s">
        <v>174</v>
      </c>
      <c r="BK1049" s="179">
        <f>SUM(BK1050:BK1130)</f>
        <v>0</v>
      </c>
    </row>
    <row r="1050" spans="1:65" s="2" customFormat="1" ht="24.25" customHeight="1">
      <c r="A1050" s="35"/>
      <c r="B1050" s="36"/>
      <c r="C1050" s="180" t="s">
        <v>1108</v>
      </c>
      <c r="D1050" s="180" t="s">
        <v>175</v>
      </c>
      <c r="E1050" s="181" t="s">
        <v>1109</v>
      </c>
      <c r="F1050" s="182" t="s">
        <v>1110</v>
      </c>
      <c r="G1050" s="183" t="s">
        <v>230</v>
      </c>
      <c r="H1050" s="184">
        <v>83.007999999999996</v>
      </c>
      <c r="I1050" s="185"/>
      <c r="J1050" s="186">
        <f>ROUND(I1050*H1050,2)</f>
        <v>0</v>
      </c>
      <c r="K1050" s="187"/>
      <c r="L1050" s="40"/>
      <c r="M1050" s="188" t="s">
        <v>1</v>
      </c>
      <c r="N1050" s="189" t="s">
        <v>38</v>
      </c>
      <c r="O1050" s="72"/>
      <c r="P1050" s="190">
        <f>O1050*H1050</f>
        <v>0</v>
      </c>
      <c r="Q1050" s="190">
        <v>5.1999999999999998E-3</v>
      </c>
      <c r="R1050" s="190">
        <f>Q1050*H1050</f>
        <v>0.43164159999999996</v>
      </c>
      <c r="S1050" s="190">
        <v>0</v>
      </c>
      <c r="T1050" s="191">
        <f>S1050*H1050</f>
        <v>0</v>
      </c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R1050" s="192" t="s">
        <v>179</v>
      </c>
      <c r="AT1050" s="192" t="s">
        <v>175</v>
      </c>
      <c r="AU1050" s="192" t="s">
        <v>81</v>
      </c>
      <c r="AY1050" s="18" t="s">
        <v>174</v>
      </c>
      <c r="BE1050" s="193">
        <f>IF(N1050="základní",J1050,0)</f>
        <v>0</v>
      </c>
      <c r="BF1050" s="193">
        <f>IF(N1050="snížená",J1050,0)</f>
        <v>0</v>
      </c>
      <c r="BG1050" s="193">
        <f>IF(N1050="zákl. přenesená",J1050,0)</f>
        <v>0</v>
      </c>
      <c r="BH1050" s="193">
        <f>IF(N1050="sníž. přenesená",J1050,0)</f>
        <v>0</v>
      </c>
      <c r="BI1050" s="193">
        <f>IF(N1050="nulová",J1050,0)</f>
        <v>0</v>
      </c>
      <c r="BJ1050" s="18" t="s">
        <v>81</v>
      </c>
      <c r="BK1050" s="193">
        <f>ROUND(I1050*H1050,2)</f>
        <v>0</v>
      </c>
      <c r="BL1050" s="18" t="s">
        <v>179</v>
      </c>
      <c r="BM1050" s="192" t="s">
        <v>1111</v>
      </c>
    </row>
    <row r="1051" spans="1:65" s="12" customFormat="1" ht="12">
      <c r="B1051" s="194"/>
      <c r="C1051" s="195"/>
      <c r="D1051" s="196" t="s">
        <v>181</v>
      </c>
      <c r="E1051" s="197" t="s">
        <v>1</v>
      </c>
      <c r="F1051" s="198" t="s">
        <v>190</v>
      </c>
      <c r="G1051" s="195"/>
      <c r="H1051" s="197" t="s">
        <v>1</v>
      </c>
      <c r="I1051" s="199"/>
      <c r="J1051" s="195"/>
      <c r="K1051" s="195"/>
      <c r="L1051" s="200"/>
      <c r="M1051" s="201"/>
      <c r="N1051" s="202"/>
      <c r="O1051" s="202"/>
      <c r="P1051" s="202"/>
      <c r="Q1051" s="202"/>
      <c r="R1051" s="202"/>
      <c r="S1051" s="202"/>
      <c r="T1051" s="203"/>
      <c r="AT1051" s="204" t="s">
        <v>181</v>
      </c>
      <c r="AU1051" s="204" t="s">
        <v>81</v>
      </c>
      <c r="AV1051" s="12" t="s">
        <v>81</v>
      </c>
      <c r="AW1051" s="12" t="s">
        <v>30</v>
      </c>
      <c r="AX1051" s="12" t="s">
        <v>73</v>
      </c>
      <c r="AY1051" s="204" t="s">
        <v>174</v>
      </c>
    </row>
    <row r="1052" spans="1:65" s="12" customFormat="1" ht="12">
      <c r="B1052" s="194"/>
      <c r="C1052" s="195"/>
      <c r="D1052" s="196" t="s">
        <v>181</v>
      </c>
      <c r="E1052" s="197" t="s">
        <v>1</v>
      </c>
      <c r="F1052" s="198" t="s">
        <v>1112</v>
      </c>
      <c r="G1052" s="195"/>
      <c r="H1052" s="197" t="s">
        <v>1</v>
      </c>
      <c r="I1052" s="199"/>
      <c r="J1052" s="195"/>
      <c r="K1052" s="195"/>
      <c r="L1052" s="200"/>
      <c r="M1052" s="201"/>
      <c r="N1052" s="202"/>
      <c r="O1052" s="202"/>
      <c r="P1052" s="202"/>
      <c r="Q1052" s="202"/>
      <c r="R1052" s="202"/>
      <c r="S1052" s="202"/>
      <c r="T1052" s="203"/>
      <c r="AT1052" s="204" t="s">
        <v>181</v>
      </c>
      <c r="AU1052" s="204" t="s">
        <v>81</v>
      </c>
      <c r="AV1052" s="12" t="s">
        <v>81</v>
      </c>
      <c r="AW1052" s="12" t="s">
        <v>30</v>
      </c>
      <c r="AX1052" s="12" t="s">
        <v>73</v>
      </c>
      <c r="AY1052" s="204" t="s">
        <v>174</v>
      </c>
    </row>
    <row r="1053" spans="1:65" s="13" customFormat="1" ht="12">
      <c r="B1053" s="205"/>
      <c r="C1053" s="206"/>
      <c r="D1053" s="196" t="s">
        <v>181</v>
      </c>
      <c r="E1053" s="207" t="s">
        <v>1</v>
      </c>
      <c r="F1053" s="208" t="s">
        <v>1113</v>
      </c>
      <c r="G1053" s="206"/>
      <c r="H1053" s="209">
        <v>20.239999999999998</v>
      </c>
      <c r="I1053" s="210"/>
      <c r="J1053" s="206"/>
      <c r="K1053" s="206"/>
      <c r="L1053" s="211"/>
      <c r="M1053" s="212"/>
      <c r="N1053" s="213"/>
      <c r="O1053" s="213"/>
      <c r="P1053" s="213"/>
      <c r="Q1053" s="213"/>
      <c r="R1053" s="213"/>
      <c r="S1053" s="213"/>
      <c r="T1053" s="214"/>
      <c r="AT1053" s="215" t="s">
        <v>181</v>
      </c>
      <c r="AU1053" s="215" t="s">
        <v>81</v>
      </c>
      <c r="AV1053" s="13" t="s">
        <v>83</v>
      </c>
      <c r="AW1053" s="13" t="s">
        <v>30</v>
      </c>
      <c r="AX1053" s="13" t="s">
        <v>73</v>
      </c>
      <c r="AY1053" s="215" t="s">
        <v>174</v>
      </c>
    </row>
    <row r="1054" spans="1:65" s="13" customFormat="1" ht="12">
      <c r="B1054" s="205"/>
      <c r="C1054" s="206"/>
      <c r="D1054" s="196" t="s">
        <v>181</v>
      </c>
      <c r="E1054" s="207" t="s">
        <v>1</v>
      </c>
      <c r="F1054" s="208" t="s">
        <v>779</v>
      </c>
      <c r="G1054" s="206"/>
      <c r="H1054" s="209">
        <v>-2.758</v>
      </c>
      <c r="I1054" s="210"/>
      <c r="J1054" s="206"/>
      <c r="K1054" s="206"/>
      <c r="L1054" s="211"/>
      <c r="M1054" s="212"/>
      <c r="N1054" s="213"/>
      <c r="O1054" s="213"/>
      <c r="P1054" s="213"/>
      <c r="Q1054" s="213"/>
      <c r="R1054" s="213"/>
      <c r="S1054" s="213"/>
      <c r="T1054" s="214"/>
      <c r="AT1054" s="215" t="s">
        <v>181</v>
      </c>
      <c r="AU1054" s="215" t="s">
        <v>81</v>
      </c>
      <c r="AV1054" s="13" t="s">
        <v>83</v>
      </c>
      <c r="AW1054" s="13" t="s">
        <v>30</v>
      </c>
      <c r="AX1054" s="13" t="s">
        <v>73</v>
      </c>
      <c r="AY1054" s="215" t="s">
        <v>174</v>
      </c>
    </row>
    <row r="1055" spans="1:65" s="12" customFormat="1" ht="12">
      <c r="B1055" s="194"/>
      <c r="C1055" s="195"/>
      <c r="D1055" s="196" t="s">
        <v>181</v>
      </c>
      <c r="E1055" s="197" t="s">
        <v>1</v>
      </c>
      <c r="F1055" s="198" t="s">
        <v>284</v>
      </c>
      <c r="G1055" s="195"/>
      <c r="H1055" s="197" t="s">
        <v>1</v>
      </c>
      <c r="I1055" s="199"/>
      <c r="J1055" s="195"/>
      <c r="K1055" s="195"/>
      <c r="L1055" s="200"/>
      <c r="M1055" s="201"/>
      <c r="N1055" s="202"/>
      <c r="O1055" s="202"/>
      <c r="P1055" s="202"/>
      <c r="Q1055" s="202"/>
      <c r="R1055" s="202"/>
      <c r="S1055" s="202"/>
      <c r="T1055" s="203"/>
      <c r="AT1055" s="204" t="s">
        <v>181</v>
      </c>
      <c r="AU1055" s="204" t="s">
        <v>81</v>
      </c>
      <c r="AV1055" s="12" t="s">
        <v>81</v>
      </c>
      <c r="AW1055" s="12" t="s">
        <v>30</v>
      </c>
      <c r="AX1055" s="12" t="s">
        <v>73</v>
      </c>
      <c r="AY1055" s="204" t="s">
        <v>174</v>
      </c>
    </row>
    <row r="1056" spans="1:65" s="13" customFormat="1" ht="12">
      <c r="B1056" s="205"/>
      <c r="C1056" s="206"/>
      <c r="D1056" s="196" t="s">
        <v>181</v>
      </c>
      <c r="E1056" s="207" t="s">
        <v>1</v>
      </c>
      <c r="F1056" s="208" t="s">
        <v>1114</v>
      </c>
      <c r="G1056" s="206"/>
      <c r="H1056" s="209">
        <v>12.65</v>
      </c>
      <c r="I1056" s="210"/>
      <c r="J1056" s="206"/>
      <c r="K1056" s="206"/>
      <c r="L1056" s="211"/>
      <c r="M1056" s="212"/>
      <c r="N1056" s="213"/>
      <c r="O1056" s="213"/>
      <c r="P1056" s="213"/>
      <c r="Q1056" s="213"/>
      <c r="R1056" s="213"/>
      <c r="S1056" s="213"/>
      <c r="T1056" s="214"/>
      <c r="AT1056" s="215" t="s">
        <v>181</v>
      </c>
      <c r="AU1056" s="215" t="s">
        <v>81</v>
      </c>
      <c r="AV1056" s="13" t="s">
        <v>83</v>
      </c>
      <c r="AW1056" s="13" t="s">
        <v>30</v>
      </c>
      <c r="AX1056" s="13" t="s">
        <v>73</v>
      </c>
      <c r="AY1056" s="215" t="s">
        <v>174</v>
      </c>
    </row>
    <row r="1057" spans="2:51" s="13" customFormat="1" ht="12">
      <c r="B1057" s="205"/>
      <c r="C1057" s="206"/>
      <c r="D1057" s="196" t="s">
        <v>181</v>
      </c>
      <c r="E1057" s="207" t="s">
        <v>1</v>
      </c>
      <c r="F1057" s="208" t="s">
        <v>259</v>
      </c>
      <c r="G1057" s="206"/>
      <c r="H1057" s="209">
        <v>-1.379</v>
      </c>
      <c r="I1057" s="210"/>
      <c r="J1057" s="206"/>
      <c r="K1057" s="206"/>
      <c r="L1057" s="211"/>
      <c r="M1057" s="212"/>
      <c r="N1057" s="213"/>
      <c r="O1057" s="213"/>
      <c r="P1057" s="213"/>
      <c r="Q1057" s="213"/>
      <c r="R1057" s="213"/>
      <c r="S1057" s="213"/>
      <c r="T1057" s="214"/>
      <c r="AT1057" s="215" t="s">
        <v>181</v>
      </c>
      <c r="AU1057" s="215" t="s">
        <v>81</v>
      </c>
      <c r="AV1057" s="13" t="s">
        <v>83</v>
      </c>
      <c r="AW1057" s="13" t="s">
        <v>30</v>
      </c>
      <c r="AX1057" s="13" t="s">
        <v>73</v>
      </c>
      <c r="AY1057" s="215" t="s">
        <v>174</v>
      </c>
    </row>
    <row r="1058" spans="2:51" s="12" customFormat="1" ht="12">
      <c r="B1058" s="194"/>
      <c r="C1058" s="195"/>
      <c r="D1058" s="196" t="s">
        <v>181</v>
      </c>
      <c r="E1058" s="197" t="s">
        <v>1</v>
      </c>
      <c r="F1058" s="198" t="s">
        <v>780</v>
      </c>
      <c r="G1058" s="195"/>
      <c r="H1058" s="197" t="s">
        <v>1</v>
      </c>
      <c r="I1058" s="199"/>
      <c r="J1058" s="195"/>
      <c r="K1058" s="195"/>
      <c r="L1058" s="200"/>
      <c r="M1058" s="201"/>
      <c r="N1058" s="202"/>
      <c r="O1058" s="202"/>
      <c r="P1058" s="202"/>
      <c r="Q1058" s="202"/>
      <c r="R1058" s="202"/>
      <c r="S1058" s="202"/>
      <c r="T1058" s="203"/>
      <c r="AT1058" s="204" t="s">
        <v>181</v>
      </c>
      <c r="AU1058" s="204" t="s">
        <v>81</v>
      </c>
      <c r="AV1058" s="12" t="s">
        <v>81</v>
      </c>
      <c r="AW1058" s="12" t="s">
        <v>30</v>
      </c>
      <c r="AX1058" s="12" t="s">
        <v>73</v>
      </c>
      <c r="AY1058" s="204" t="s">
        <v>174</v>
      </c>
    </row>
    <row r="1059" spans="2:51" s="13" customFormat="1" ht="12">
      <c r="B1059" s="205"/>
      <c r="C1059" s="206"/>
      <c r="D1059" s="196" t="s">
        <v>181</v>
      </c>
      <c r="E1059" s="207" t="s">
        <v>1</v>
      </c>
      <c r="F1059" s="208" t="s">
        <v>1115</v>
      </c>
      <c r="G1059" s="206"/>
      <c r="H1059" s="209">
        <v>6.05</v>
      </c>
      <c r="I1059" s="210"/>
      <c r="J1059" s="206"/>
      <c r="K1059" s="206"/>
      <c r="L1059" s="211"/>
      <c r="M1059" s="212"/>
      <c r="N1059" s="213"/>
      <c r="O1059" s="213"/>
      <c r="P1059" s="213"/>
      <c r="Q1059" s="213"/>
      <c r="R1059" s="213"/>
      <c r="S1059" s="213"/>
      <c r="T1059" s="214"/>
      <c r="AT1059" s="215" t="s">
        <v>181</v>
      </c>
      <c r="AU1059" s="215" t="s">
        <v>81</v>
      </c>
      <c r="AV1059" s="13" t="s">
        <v>83</v>
      </c>
      <c r="AW1059" s="13" t="s">
        <v>30</v>
      </c>
      <c r="AX1059" s="13" t="s">
        <v>73</v>
      </c>
      <c r="AY1059" s="215" t="s">
        <v>174</v>
      </c>
    </row>
    <row r="1060" spans="2:51" s="13" customFormat="1" ht="12">
      <c r="B1060" s="205"/>
      <c r="C1060" s="206"/>
      <c r="D1060" s="196" t="s">
        <v>181</v>
      </c>
      <c r="E1060" s="207" t="s">
        <v>1</v>
      </c>
      <c r="F1060" s="208" t="s">
        <v>259</v>
      </c>
      <c r="G1060" s="206"/>
      <c r="H1060" s="209">
        <v>-1.379</v>
      </c>
      <c r="I1060" s="210"/>
      <c r="J1060" s="206"/>
      <c r="K1060" s="206"/>
      <c r="L1060" s="211"/>
      <c r="M1060" s="212"/>
      <c r="N1060" s="213"/>
      <c r="O1060" s="213"/>
      <c r="P1060" s="213"/>
      <c r="Q1060" s="213"/>
      <c r="R1060" s="213"/>
      <c r="S1060" s="213"/>
      <c r="T1060" s="214"/>
      <c r="AT1060" s="215" t="s">
        <v>181</v>
      </c>
      <c r="AU1060" s="215" t="s">
        <v>81</v>
      </c>
      <c r="AV1060" s="13" t="s">
        <v>83</v>
      </c>
      <c r="AW1060" s="13" t="s">
        <v>30</v>
      </c>
      <c r="AX1060" s="13" t="s">
        <v>73</v>
      </c>
      <c r="AY1060" s="215" t="s">
        <v>174</v>
      </c>
    </row>
    <row r="1061" spans="2:51" s="12" customFormat="1" ht="12">
      <c r="B1061" s="194"/>
      <c r="C1061" s="195"/>
      <c r="D1061" s="196" t="s">
        <v>181</v>
      </c>
      <c r="E1061" s="197" t="s">
        <v>1</v>
      </c>
      <c r="F1061" s="198" t="s">
        <v>201</v>
      </c>
      <c r="G1061" s="195"/>
      <c r="H1061" s="197" t="s">
        <v>1</v>
      </c>
      <c r="I1061" s="199"/>
      <c r="J1061" s="195"/>
      <c r="K1061" s="195"/>
      <c r="L1061" s="200"/>
      <c r="M1061" s="201"/>
      <c r="N1061" s="202"/>
      <c r="O1061" s="202"/>
      <c r="P1061" s="202"/>
      <c r="Q1061" s="202"/>
      <c r="R1061" s="202"/>
      <c r="S1061" s="202"/>
      <c r="T1061" s="203"/>
      <c r="AT1061" s="204" t="s">
        <v>181</v>
      </c>
      <c r="AU1061" s="204" t="s">
        <v>81</v>
      </c>
      <c r="AV1061" s="12" t="s">
        <v>81</v>
      </c>
      <c r="AW1061" s="12" t="s">
        <v>30</v>
      </c>
      <c r="AX1061" s="12" t="s">
        <v>73</v>
      </c>
      <c r="AY1061" s="204" t="s">
        <v>174</v>
      </c>
    </row>
    <row r="1062" spans="2:51" s="12" customFormat="1" ht="12">
      <c r="B1062" s="194"/>
      <c r="C1062" s="195"/>
      <c r="D1062" s="196" t="s">
        <v>181</v>
      </c>
      <c r="E1062" s="197" t="s">
        <v>1</v>
      </c>
      <c r="F1062" s="198" t="s">
        <v>700</v>
      </c>
      <c r="G1062" s="195"/>
      <c r="H1062" s="197" t="s">
        <v>1</v>
      </c>
      <c r="I1062" s="199"/>
      <c r="J1062" s="195"/>
      <c r="K1062" s="195"/>
      <c r="L1062" s="200"/>
      <c r="M1062" s="201"/>
      <c r="N1062" s="202"/>
      <c r="O1062" s="202"/>
      <c r="P1062" s="202"/>
      <c r="Q1062" s="202"/>
      <c r="R1062" s="202"/>
      <c r="S1062" s="202"/>
      <c r="T1062" s="203"/>
      <c r="AT1062" s="204" t="s">
        <v>181</v>
      </c>
      <c r="AU1062" s="204" t="s">
        <v>81</v>
      </c>
      <c r="AV1062" s="12" t="s">
        <v>81</v>
      </c>
      <c r="AW1062" s="12" t="s">
        <v>30</v>
      </c>
      <c r="AX1062" s="12" t="s">
        <v>73</v>
      </c>
      <c r="AY1062" s="204" t="s">
        <v>174</v>
      </c>
    </row>
    <row r="1063" spans="2:51" s="13" customFormat="1" ht="12">
      <c r="B1063" s="205"/>
      <c r="C1063" s="206"/>
      <c r="D1063" s="196" t="s">
        <v>181</v>
      </c>
      <c r="E1063" s="207" t="s">
        <v>1</v>
      </c>
      <c r="F1063" s="208" t="s">
        <v>1116</v>
      </c>
      <c r="G1063" s="206"/>
      <c r="H1063" s="209">
        <v>13.2</v>
      </c>
      <c r="I1063" s="210"/>
      <c r="J1063" s="206"/>
      <c r="K1063" s="206"/>
      <c r="L1063" s="211"/>
      <c r="M1063" s="212"/>
      <c r="N1063" s="213"/>
      <c r="O1063" s="213"/>
      <c r="P1063" s="213"/>
      <c r="Q1063" s="213"/>
      <c r="R1063" s="213"/>
      <c r="S1063" s="213"/>
      <c r="T1063" s="214"/>
      <c r="AT1063" s="215" t="s">
        <v>181</v>
      </c>
      <c r="AU1063" s="215" t="s">
        <v>81</v>
      </c>
      <c r="AV1063" s="13" t="s">
        <v>83</v>
      </c>
      <c r="AW1063" s="13" t="s">
        <v>30</v>
      </c>
      <c r="AX1063" s="13" t="s">
        <v>73</v>
      </c>
      <c r="AY1063" s="215" t="s">
        <v>174</v>
      </c>
    </row>
    <row r="1064" spans="2:51" s="13" customFormat="1" ht="12">
      <c r="B1064" s="205"/>
      <c r="C1064" s="206"/>
      <c r="D1064" s="196" t="s">
        <v>181</v>
      </c>
      <c r="E1064" s="207" t="s">
        <v>1</v>
      </c>
      <c r="F1064" s="208" t="s">
        <v>259</v>
      </c>
      <c r="G1064" s="206"/>
      <c r="H1064" s="209">
        <v>-1.379</v>
      </c>
      <c r="I1064" s="210"/>
      <c r="J1064" s="206"/>
      <c r="K1064" s="206"/>
      <c r="L1064" s="211"/>
      <c r="M1064" s="212"/>
      <c r="N1064" s="213"/>
      <c r="O1064" s="213"/>
      <c r="P1064" s="213"/>
      <c r="Q1064" s="213"/>
      <c r="R1064" s="213"/>
      <c r="S1064" s="213"/>
      <c r="T1064" s="214"/>
      <c r="AT1064" s="215" t="s">
        <v>181</v>
      </c>
      <c r="AU1064" s="215" t="s">
        <v>81</v>
      </c>
      <c r="AV1064" s="13" t="s">
        <v>83</v>
      </c>
      <c r="AW1064" s="13" t="s">
        <v>30</v>
      </c>
      <c r="AX1064" s="13" t="s">
        <v>73</v>
      </c>
      <c r="AY1064" s="215" t="s">
        <v>174</v>
      </c>
    </row>
    <row r="1065" spans="2:51" s="13" customFormat="1" ht="12">
      <c r="B1065" s="205"/>
      <c r="C1065" s="206"/>
      <c r="D1065" s="196" t="s">
        <v>181</v>
      </c>
      <c r="E1065" s="207" t="s">
        <v>1</v>
      </c>
      <c r="F1065" s="208" t="s">
        <v>1117</v>
      </c>
      <c r="G1065" s="206"/>
      <c r="H1065" s="209">
        <v>29.303999999999998</v>
      </c>
      <c r="I1065" s="210"/>
      <c r="J1065" s="206"/>
      <c r="K1065" s="206"/>
      <c r="L1065" s="211"/>
      <c r="M1065" s="212"/>
      <c r="N1065" s="213"/>
      <c r="O1065" s="213"/>
      <c r="P1065" s="213"/>
      <c r="Q1065" s="213"/>
      <c r="R1065" s="213"/>
      <c r="S1065" s="213"/>
      <c r="T1065" s="214"/>
      <c r="AT1065" s="215" t="s">
        <v>181</v>
      </c>
      <c r="AU1065" s="215" t="s">
        <v>81</v>
      </c>
      <c r="AV1065" s="13" t="s">
        <v>83</v>
      </c>
      <c r="AW1065" s="13" t="s">
        <v>30</v>
      </c>
      <c r="AX1065" s="13" t="s">
        <v>73</v>
      </c>
      <c r="AY1065" s="215" t="s">
        <v>174</v>
      </c>
    </row>
    <row r="1066" spans="2:51" s="13" customFormat="1" ht="12">
      <c r="B1066" s="205"/>
      <c r="C1066" s="206"/>
      <c r="D1066" s="196" t="s">
        <v>181</v>
      </c>
      <c r="E1066" s="207" t="s">
        <v>1</v>
      </c>
      <c r="F1066" s="208" t="s">
        <v>253</v>
      </c>
      <c r="G1066" s="206"/>
      <c r="H1066" s="209">
        <v>-1.5760000000000001</v>
      </c>
      <c r="I1066" s="210"/>
      <c r="J1066" s="206"/>
      <c r="K1066" s="206"/>
      <c r="L1066" s="211"/>
      <c r="M1066" s="212"/>
      <c r="N1066" s="213"/>
      <c r="O1066" s="213"/>
      <c r="P1066" s="213"/>
      <c r="Q1066" s="213"/>
      <c r="R1066" s="213"/>
      <c r="S1066" s="213"/>
      <c r="T1066" s="214"/>
      <c r="AT1066" s="215" t="s">
        <v>181</v>
      </c>
      <c r="AU1066" s="215" t="s">
        <v>81</v>
      </c>
      <c r="AV1066" s="13" t="s">
        <v>83</v>
      </c>
      <c r="AW1066" s="13" t="s">
        <v>30</v>
      </c>
      <c r="AX1066" s="13" t="s">
        <v>73</v>
      </c>
      <c r="AY1066" s="215" t="s">
        <v>174</v>
      </c>
    </row>
    <row r="1067" spans="2:51" s="12" customFormat="1" ht="12">
      <c r="B1067" s="194"/>
      <c r="C1067" s="195"/>
      <c r="D1067" s="196" t="s">
        <v>181</v>
      </c>
      <c r="E1067" s="197" t="s">
        <v>1</v>
      </c>
      <c r="F1067" s="198" t="s">
        <v>1118</v>
      </c>
      <c r="G1067" s="195"/>
      <c r="H1067" s="197" t="s">
        <v>1</v>
      </c>
      <c r="I1067" s="199"/>
      <c r="J1067" s="195"/>
      <c r="K1067" s="195"/>
      <c r="L1067" s="200"/>
      <c r="M1067" s="201"/>
      <c r="N1067" s="202"/>
      <c r="O1067" s="202"/>
      <c r="P1067" s="202"/>
      <c r="Q1067" s="202"/>
      <c r="R1067" s="202"/>
      <c r="S1067" s="202"/>
      <c r="T1067" s="203"/>
      <c r="AT1067" s="204" t="s">
        <v>181</v>
      </c>
      <c r="AU1067" s="204" t="s">
        <v>81</v>
      </c>
      <c r="AV1067" s="12" t="s">
        <v>81</v>
      </c>
      <c r="AW1067" s="12" t="s">
        <v>30</v>
      </c>
      <c r="AX1067" s="12" t="s">
        <v>73</v>
      </c>
      <c r="AY1067" s="204" t="s">
        <v>174</v>
      </c>
    </row>
    <row r="1068" spans="2:51" s="12" customFormat="1" ht="12">
      <c r="B1068" s="194"/>
      <c r="C1068" s="195"/>
      <c r="D1068" s="196" t="s">
        <v>181</v>
      </c>
      <c r="E1068" s="197" t="s">
        <v>1</v>
      </c>
      <c r="F1068" s="198" t="s">
        <v>1119</v>
      </c>
      <c r="G1068" s="195"/>
      <c r="H1068" s="197" t="s">
        <v>1</v>
      </c>
      <c r="I1068" s="199"/>
      <c r="J1068" s="195"/>
      <c r="K1068" s="195"/>
      <c r="L1068" s="200"/>
      <c r="M1068" s="201"/>
      <c r="N1068" s="202"/>
      <c r="O1068" s="202"/>
      <c r="P1068" s="202"/>
      <c r="Q1068" s="202"/>
      <c r="R1068" s="202"/>
      <c r="S1068" s="202"/>
      <c r="T1068" s="203"/>
      <c r="AT1068" s="204" t="s">
        <v>181</v>
      </c>
      <c r="AU1068" s="204" t="s">
        <v>81</v>
      </c>
      <c r="AV1068" s="12" t="s">
        <v>81</v>
      </c>
      <c r="AW1068" s="12" t="s">
        <v>30</v>
      </c>
      <c r="AX1068" s="12" t="s">
        <v>73</v>
      </c>
      <c r="AY1068" s="204" t="s">
        <v>174</v>
      </c>
    </row>
    <row r="1069" spans="2:51" s="13" customFormat="1" ht="12">
      <c r="B1069" s="205"/>
      <c r="C1069" s="206"/>
      <c r="D1069" s="196" t="s">
        <v>181</v>
      </c>
      <c r="E1069" s="207" t="s">
        <v>1</v>
      </c>
      <c r="F1069" s="208" t="s">
        <v>1120</v>
      </c>
      <c r="G1069" s="206"/>
      <c r="H1069" s="209">
        <v>3.3</v>
      </c>
      <c r="I1069" s="210"/>
      <c r="J1069" s="206"/>
      <c r="K1069" s="206"/>
      <c r="L1069" s="211"/>
      <c r="M1069" s="212"/>
      <c r="N1069" s="213"/>
      <c r="O1069" s="213"/>
      <c r="P1069" s="213"/>
      <c r="Q1069" s="213"/>
      <c r="R1069" s="213"/>
      <c r="S1069" s="213"/>
      <c r="T1069" s="214"/>
      <c r="AT1069" s="215" t="s">
        <v>181</v>
      </c>
      <c r="AU1069" s="215" t="s">
        <v>81</v>
      </c>
      <c r="AV1069" s="13" t="s">
        <v>83</v>
      </c>
      <c r="AW1069" s="13" t="s">
        <v>30</v>
      </c>
      <c r="AX1069" s="13" t="s">
        <v>73</v>
      </c>
      <c r="AY1069" s="215" t="s">
        <v>174</v>
      </c>
    </row>
    <row r="1070" spans="2:51" s="12" customFormat="1" ht="12">
      <c r="B1070" s="194"/>
      <c r="C1070" s="195"/>
      <c r="D1070" s="196" t="s">
        <v>181</v>
      </c>
      <c r="E1070" s="197" t="s">
        <v>1</v>
      </c>
      <c r="F1070" s="198" t="s">
        <v>1121</v>
      </c>
      <c r="G1070" s="195"/>
      <c r="H1070" s="197" t="s">
        <v>1</v>
      </c>
      <c r="I1070" s="199"/>
      <c r="J1070" s="195"/>
      <c r="K1070" s="195"/>
      <c r="L1070" s="200"/>
      <c r="M1070" s="201"/>
      <c r="N1070" s="202"/>
      <c r="O1070" s="202"/>
      <c r="P1070" s="202"/>
      <c r="Q1070" s="202"/>
      <c r="R1070" s="202"/>
      <c r="S1070" s="202"/>
      <c r="T1070" s="203"/>
      <c r="AT1070" s="204" t="s">
        <v>181</v>
      </c>
      <c r="AU1070" s="204" t="s">
        <v>81</v>
      </c>
      <c r="AV1070" s="12" t="s">
        <v>81</v>
      </c>
      <c r="AW1070" s="12" t="s">
        <v>30</v>
      </c>
      <c r="AX1070" s="12" t="s">
        <v>73</v>
      </c>
      <c r="AY1070" s="204" t="s">
        <v>174</v>
      </c>
    </row>
    <row r="1071" spans="2:51" s="13" customFormat="1" ht="12">
      <c r="B1071" s="205"/>
      <c r="C1071" s="206"/>
      <c r="D1071" s="196" t="s">
        <v>181</v>
      </c>
      <c r="E1071" s="207" t="s">
        <v>1</v>
      </c>
      <c r="F1071" s="208" t="s">
        <v>1122</v>
      </c>
      <c r="G1071" s="206"/>
      <c r="H1071" s="209">
        <v>2.16</v>
      </c>
      <c r="I1071" s="210"/>
      <c r="J1071" s="206"/>
      <c r="K1071" s="206"/>
      <c r="L1071" s="211"/>
      <c r="M1071" s="212"/>
      <c r="N1071" s="213"/>
      <c r="O1071" s="213"/>
      <c r="P1071" s="213"/>
      <c r="Q1071" s="213"/>
      <c r="R1071" s="213"/>
      <c r="S1071" s="213"/>
      <c r="T1071" s="214"/>
      <c r="AT1071" s="215" t="s">
        <v>181</v>
      </c>
      <c r="AU1071" s="215" t="s">
        <v>81</v>
      </c>
      <c r="AV1071" s="13" t="s">
        <v>83</v>
      </c>
      <c r="AW1071" s="13" t="s">
        <v>30</v>
      </c>
      <c r="AX1071" s="13" t="s">
        <v>73</v>
      </c>
      <c r="AY1071" s="215" t="s">
        <v>174</v>
      </c>
    </row>
    <row r="1072" spans="2:51" s="12" customFormat="1" ht="12">
      <c r="B1072" s="194"/>
      <c r="C1072" s="195"/>
      <c r="D1072" s="196" t="s">
        <v>181</v>
      </c>
      <c r="E1072" s="197" t="s">
        <v>1</v>
      </c>
      <c r="F1072" s="198" t="s">
        <v>1123</v>
      </c>
      <c r="G1072" s="195"/>
      <c r="H1072" s="197" t="s">
        <v>1</v>
      </c>
      <c r="I1072" s="199"/>
      <c r="J1072" s="195"/>
      <c r="K1072" s="195"/>
      <c r="L1072" s="200"/>
      <c r="M1072" s="201"/>
      <c r="N1072" s="202"/>
      <c r="O1072" s="202"/>
      <c r="P1072" s="202"/>
      <c r="Q1072" s="202"/>
      <c r="R1072" s="202"/>
      <c r="S1072" s="202"/>
      <c r="T1072" s="203"/>
      <c r="AT1072" s="204" t="s">
        <v>181</v>
      </c>
      <c r="AU1072" s="204" t="s">
        <v>81</v>
      </c>
      <c r="AV1072" s="12" t="s">
        <v>81</v>
      </c>
      <c r="AW1072" s="12" t="s">
        <v>30</v>
      </c>
      <c r="AX1072" s="12" t="s">
        <v>73</v>
      </c>
      <c r="AY1072" s="204" t="s">
        <v>174</v>
      </c>
    </row>
    <row r="1073" spans="1:65" s="13" customFormat="1" ht="12">
      <c r="B1073" s="205"/>
      <c r="C1073" s="206"/>
      <c r="D1073" s="196" t="s">
        <v>181</v>
      </c>
      <c r="E1073" s="207" t="s">
        <v>1</v>
      </c>
      <c r="F1073" s="208" t="s">
        <v>1124</v>
      </c>
      <c r="G1073" s="206"/>
      <c r="H1073" s="209">
        <v>1.2749999999999999</v>
      </c>
      <c r="I1073" s="210"/>
      <c r="J1073" s="206"/>
      <c r="K1073" s="206"/>
      <c r="L1073" s="211"/>
      <c r="M1073" s="212"/>
      <c r="N1073" s="213"/>
      <c r="O1073" s="213"/>
      <c r="P1073" s="213"/>
      <c r="Q1073" s="213"/>
      <c r="R1073" s="213"/>
      <c r="S1073" s="213"/>
      <c r="T1073" s="214"/>
      <c r="AT1073" s="215" t="s">
        <v>181</v>
      </c>
      <c r="AU1073" s="215" t="s">
        <v>81</v>
      </c>
      <c r="AV1073" s="13" t="s">
        <v>83</v>
      </c>
      <c r="AW1073" s="13" t="s">
        <v>30</v>
      </c>
      <c r="AX1073" s="13" t="s">
        <v>73</v>
      </c>
      <c r="AY1073" s="215" t="s">
        <v>174</v>
      </c>
    </row>
    <row r="1074" spans="1:65" s="12" customFormat="1" ht="12">
      <c r="B1074" s="194"/>
      <c r="C1074" s="195"/>
      <c r="D1074" s="196" t="s">
        <v>181</v>
      </c>
      <c r="E1074" s="197" t="s">
        <v>1</v>
      </c>
      <c r="F1074" s="198" t="s">
        <v>791</v>
      </c>
      <c r="G1074" s="195"/>
      <c r="H1074" s="197" t="s">
        <v>1</v>
      </c>
      <c r="I1074" s="199"/>
      <c r="J1074" s="195"/>
      <c r="K1074" s="195"/>
      <c r="L1074" s="200"/>
      <c r="M1074" s="201"/>
      <c r="N1074" s="202"/>
      <c r="O1074" s="202"/>
      <c r="P1074" s="202"/>
      <c r="Q1074" s="202"/>
      <c r="R1074" s="202"/>
      <c r="S1074" s="202"/>
      <c r="T1074" s="203"/>
      <c r="AT1074" s="204" t="s">
        <v>181</v>
      </c>
      <c r="AU1074" s="204" t="s">
        <v>81</v>
      </c>
      <c r="AV1074" s="12" t="s">
        <v>81</v>
      </c>
      <c r="AW1074" s="12" t="s">
        <v>30</v>
      </c>
      <c r="AX1074" s="12" t="s">
        <v>73</v>
      </c>
      <c r="AY1074" s="204" t="s">
        <v>174</v>
      </c>
    </row>
    <row r="1075" spans="1:65" s="13" customFormat="1" ht="12">
      <c r="B1075" s="205"/>
      <c r="C1075" s="206"/>
      <c r="D1075" s="196" t="s">
        <v>181</v>
      </c>
      <c r="E1075" s="207" t="s">
        <v>1</v>
      </c>
      <c r="F1075" s="208" t="s">
        <v>1120</v>
      </c>
      <c r="G1075" s="206"/>
      <c r="H1075" s="209">
        <v>3.3</v>
      </c>
      <c r="I1075" s="210"/>
      <c r="J1075" s="206"/>
      <c r="K1075" s="206"/>
      <c r="L1075" s="211"/>
      <c r="M1075" s="212"/>
      <c r="N1075" s="213"/>
      <c r="O1075" s="213"/>
      <c r="P1075" s="213"/>
      <c r="Q1075" s="213"/>
      <c r="R1075" s="213"/>
      <c r="S1075" s="213"/>
      <c r="T1075" s="214"/>
      <c r="AT1075" s="215" t="s">
        <v>181</v>
      </c>
      <c r="AU1075" s="215" t="s">
        <v>81</v>
      </c>
      <c r="AV1075" s="13" t="s">
        <v>83</v>
      </c>
      <c r="AW1075" s="13" t="s">
        <v>30</v>
      </c>
      <c r="AX1075" s="13" t="s">
        <v>73</v>
      </c>
      <c r="AY1075" s="215" t="s">
        <v>174</v>
      </c>
    </row>
    <row r="1076" spans="1:65" s="14" customFormat="1" ht="12">
      <c r="B1076" s="216"/>
      <c r="C1076" s="217"/>
      <c r="D1076" s="196" t="s">
        <v>181</v>
      </c>
      <c r="E1076" s="218" t="s">
        <v>1</v>
      </c>
      <c r="F1076" s="219" t="s">
        <v>183</v>
      </c>
      <c r="G1076" s="217"/>
      <c r="H1076" s="220">
        <v>83.007999999999996</v>
      </c>
      <c r="I1076" s="221"/>
      <c r="J1076" s="217"/>
      <c r="K1076" s="217"/>
      <c r="L1076" s="222"/>
      <c r="M1076" s="223"/>
      <c r="N1076" s="224"/>
      <c r="O1076" s="224"/>
      <c r="P1076" s="224"/>
      <c r="Q1076" s="224"/>
      <c r="R1076" s="224"/>
      <c r="S1076" s="224"/>
      <c r="T1076" s="225"/>
      <c r="AT1076" s="226" t="s">
        <v>181</v>
      </c>
      <c r="AU1076" s="226" t="s">
        <v>81</v>
      </c>
      <c r="AV1076" s="14" t="s">
        <v>179</v>
      </c>
      <c r="AW1076" s="14" t="s">
        <v>30</v>
      </c>
      <c r="AX1076" s="14" t="s">
        <v>81</v>
      </c>
      <c r="AY1076" s="226" t="s">
        <v>174</v>
      </c>
    </row>
    <row r="1077" spans="1:65" s="2" customFormat="1" ht="16.5" customHeight="1">
      <c r="A1077" s="35"/>
      <c r="B1077" s="36"/>
      <c r="C1077" s="227" t="s">
        <v>1125</v>
      </c>
      <c r="D1077" s="227" t="s">
        <v>422</v>
      </c>
      <c r="E1077" s="228" t="s">
        <v>1126</v>
      </c>
      <c r="F1077" s="229" t="s">
        <v>1127</v>
      </c>
      <c r="G1077" s="230" t="s">
        <v>230</v>
      </c>
      <c r="H1077" s="231">
        <v>91.308999999999997</v>
      </c>
      <c r="I1077" s="232"/>
      <c r="J1077" s="233">
        <f>ROUND(I1077*H1077,2)</f>
        <v>0</v>
      </c>
      <c r="K1077" s="234"/>
      <c r="L1077" s="235"/>
      <c r="M1077" s="236" t="s">
        <v>1</v>
      </c>
      <c r="N1077" s="237" t="s">
        <v>38</v>
      </c>
      <c r="O1077" s="72"/>
      <c r="P1077" s="190">
        <f>O1077*H1077</f>
        <v>0</v>
      </c>
      <c r="Q1077" s="190">
        <v>1.26E-2</v>
      </c>
      <c r="R1077" s="190">
        <f>Q1077*H1077</f>
        <v>1.1504934</v>
      </c>
      <c r="S1077" s="190">
        <v>0</v>
      </c>
      <c r="T1077" s="191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92" t="s">
        <v>227</v>
      </c>
      <c r="AT1077" s="192" t="s">
        <v>422</v>
      </c>
      <c r="AU1077" s="192" t="s">
        <v>81</v>
      </c>
      <c r="AY1077" s="18" t="s">
        <v>174</v>
      </c>
      <c r="BE1077" s="193">
        <f>IF(N1077="základní",J1077,0)</f>
        <v>0</v>
      </c>
      <c r="BF1077" s="193">
        <f>IF(N1077="snížená",J1077,0)</f>
        <v>0</v>
      </c>
      <c r="BG1077" s="193">
        <f>IF(N1077="zákl. přenesená",J1077,0)</f>
        <v>0</v>
      </c>
      <c r="BH1077" s="193">
        <f>IF(N1077="sníž. přenesená",J1077,0)</f>
        <v>0</v>
      </c>
      <c r="BI1077" s="193">
        <f>IF(N1077="nulová",J1077,0)</f>
        <v>0</v>
      </c>
      <c r="BJ1077" s="18" t="s">
        <v>81</v>
      </c>
      <c r="BK1077" s="193">
        <f>ROUND(I1077*H1077,2)</f>
        <v>0</v>
      </c>
      <c r="BL1077" s="18" t="s">
        <v>179</v>
      </c>
      <c r="BM1077" s="192" t="s">
        <v>1128</v>
      </c>
    </row>
    <row r="1078" spans="1:65" s="13" customFormat="1" ht="12">
      <c r="B1078" s="205"/>
      <c r="C1078" s="206"/>
      <c r="D1078" s="196" t="s">
        <v>181</v>
      </c>
      <c r="E1078" s="207" t="s">
        <v>1</v>
      </c>
      <c r="F1078" s="208" t="s">
        <v>1129</v>
      </c>
      <c r="G1078" s="206"/>
      <c r="H1078" s="209">
        <v>91.308999999999997</v>
      </c>
      <c r="I1078" s="210"/>
      <c r="J1078" s="206"/>
      <c r="K1078" s="206"/>
      <c r="L1078" s="211"/>
      <c r="M1078" s="212"/>
      <c r="N1078" s="213"/>
      <c r="O1078" s="213"/>
      <c r="P1078" s="213"/>
      <c r="Q1078" s="213"/>
      <c r="R1078" s="213"/>
      <c r="S1078" s="213"/>
      <c r="T1078" s="214"/>
      <c r="AT1078" s="215" t="s">
        <v>181</v>
      </c>
      <c r="AU1078" s="215" t="s">
        <v>81</v>
      </c>
      <c r="AV1078" s="13" t="s">
        <v>83</v>
      </c>
      <c r="AW1078" s="13" t="s">
        <v>30</v>
      </c>
      <c r="AX1078" s="13" t="s">
        <v>73</v>
      </c>
      <c r="AY1078" s="215" t="s">
        <v>174</v>
      </c>
    </row>
    <row r="1079" spans="1:65" s="14" customFormat="1" ht="12">
      <c r="B1079" s="216"/>
      <c r="C1079" s="217"/>
      <c r="D1079" s="196" t="s">
        <v>181</v>
      </c>
      <c r="E1079" s="218" t="s">
        <v>1</v>
      </c>
      <c r="F1079" s="219" t="s">
        <v>183</v>
      </c>
      <c r="G1079" s="217"/>
      <c r="H1079" s="220">
        <v>91.308999999999997</v>
      </c>
      <c r="I1079" s="221"/>
      <c r="J1079" s="217"/>
      <c r="K1079" s="217"/>
      <c r="L1079" s="222"/>
      <c r="M1079" s="223"/>
      <c r="N1079" s="224"/>
      <c r="O1079" s="224"/>
      <c r="P1079" s="224"/>
      <c r="Q1079" s="224"/>
      <c r="R1079" s="224"/>
      <c r="S1079" s="224"/>
      <c r="T1079" s="225"/>
      <c r="AT1079" s="226" t="s">
        <v>181</v>
      </c>
      <c r="AU1079" s="226" t="s">
        <v>81</v>
      </c>
      <c r="AV1079" s="14" t="s">
        <v>179</v>
      </c>
      <c r="AW1079" s="14" t="s">
        <v>30</v>
      </c>
      <c r="AX1079" s="14" t="s">
        <v>81</v>
      </c>
      <c r="AY1079" s="226" t="s">
        <v>174</v>
      </c>
    </row>
    <row r="1080" spans="1:65" s="2" customFormat="1" ht="16.5" customHeight="1">
      <c r="A1080" s="35"/>
      <c r="B1080" s="36"/>
      <c r="C1080" s="180" t="s">
        <v>1130</v>
      </c>
      <c r="D1080" s="180" t="s">
        <v>175</v>
      </c>
      <c r="E1080" s="181" t="s">
        <v>1131</v>
      </c>
      <c r="F1080" s="182" t="s">
        <v>1132</v>
      </c>
      <c r="G1080" s="183" t="s">
        <v>230</v>
      </c>
      <c r="H1080" s="184">
        <v>83.007999999999996</v>
      </c>
      <c r="I1080" s="185"/>
      <c r="J1080" s="186">
        <f>ROUND(I1080*H1080,2)</f>
        <v>0</v>
      </c>
      <c r="K1080" s="187"/>
      <c r="L1080" s="40"/>
      <c r="M1080" s="188" t="s">
        <v>1</v>
      </c>
      <c r="N1080" s="189" t="s">
        <v>38</v>
      </c>
      <c r="O1080" s="72"/>
      <c r="P1080" s="190">
        <f>O1080*H1080</f>
        <v>0</v>
      </c>
      <c r="Q1080" s="190">
        <v>2.4899999999999999E-2</v>
      </c>
      <c r="R1080" s="190">
        <f>Q1080*H1080</f>
        <v>2.0668991999999999</v>
      </c>
      <c r="S1080" s="190">
        <v>0</v>
      </c>
      <c r="T1080" s="191">
        <f>S1080*H1080</f>
        <v>0</v>
      </c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R1080" s="192" t="s">
        <v>179</v>
      </c>
      <c r="AT1080" s="192" t="s">
        <v>175</v>
      </c>
      <c r="AU1080" s="192" t="s">
        <v>81</v>
      </c>
      <c r="AY1080" s="18" t="s">
        <v>174</v>
      </c>
      <c r="BE1080" s="193">
        <f>IF(N1080="základní",J1080,0)</f>
        <v>0</v>
      </c>
      <c r="BF1080" s="193">
        <f>IF(N1080="snížená",J1080,0)</f>
        <v>0</v>
      </c>
      <c r="BG1080" s="193">
        <f>IF(N1080="zákl. přenesená",J1080,0)</f>
        <v>0</v>
      </c>
      <c r="BH1080" s="193">
        <f>IF(N1080="sníž. přenesená",J1080,0)</f>
        <v>0</v>
      </c>
      <c r="BI1080" s="193">
        <f>IF(N1080="nulová",J1080,0)</f>
        <v>0</v>
      </c>
      <c r="BJ1080" s="18" t="s">
        <v>81</v>
      </c>
      <c r="BK1080" s="193">
        <f>ROUND(I1080*H1080,2)</f>
        <v>0</v>
      </c>
      <c r="BL1080" s="18" t="s">
        <v>179</v>
      </c>
      <c r="BM1080" s="192" t="s">
        <v>1133</v>
      </c>
    </row>
    <row r="1081" spans="1:65" s="12" customFormat="1" ht="12">
      <c r="B1081" s="194"/>
      <c r="C1081" s="195"/>
      <c r="D1081" s="196" t="s">
        <v>181</v>
      </c>
      <c r="E1081" s="197" t="s">
        <v>1</v>
      </c>
      <c r="F1081" s="198" t="s">
        <v>190</v>
      </c>
      <c r="G1081" s="195"/>
      <c r="H1081" s="197" t="s">
        <v>1</v>
      </c>
      <c r="I1081" s="199"/>
      <c r="J1081" s="195"/>
      <c r="K1081" s="195"/>
      <c r="L1081" s="200"/>
      <c r="M1081" s="201"/>
      <c r="N1081" s="202"/>
      <c r="O1081" s="202"/>
      <c r="P1081" s="202"/>
      <c r="Q1081" s="202"/>
      <c r="R1081" s="202"/>
      <c r="S1081" s="202"/>
      <c r="T1081" s="203"/>
      <c r="AT1081" s="204" t="s">
        <v>181</v>
      </c>
      <c r="AU1081" s="204" t="s">
        <v>81</v>
      </c>
      <c r="AV1081" s="12" t="s">
        <v>81</v>
      </c>
      <c r="AW1081" s="12" t="s">
        <v>30</v>
      </c>
      <c r="AX1081" s="12" t="s">
        <v>73</v>
      </c>
      <c r="AY1081" s="204" t="s">
        <v>174</v>
      </c>
    </row>
    <row r="1082" spans="1:65" s="12" customFormat="1" ht="12">
      <c r="B1082" s="194"/>
      <c r="C1082" s="195"/>
      <c r="D1082" s="196" t="s">
        <v>181</v>
      </c>
      <c r="E1082" s="197" t="s">
        <v>1</v>
      </c>
      <c r="F1082" s="198" t="s">
        <v>1112</v>
      </c>
      <c r="G1082" s="195"/>
      <c r="H1082" s="197" t="s">
        <v>1</v>
      </c>
      <c r="I1082" s="199"/>
      <c r="J1082" s="195"/>
      <c r="K1082" s="195"/>
      <c r="L1082" s="200"/>
      <c r="M1082" s="201"/>
      <c r="N1082" s="202"/>
      <c r="O1082" s="202"/>
      <c r="P1082" s="202"/>
      <c r="Q1082" s="202"/>
      <c r="R1082" s="202"/>
      <c r="S1082" s="202"/>
      <c r="T1082" s="203"/>
      <c r="AT1082" s="204" t="s">
        <v>181</v>
      </c>
      <c r="AU1082" s="204" t="s">
        <v>81</v>
      </c>
      <c r="AV1082" s="12" t="s">
        <v>81</v>
      </c>
      <c r="AW1082" s="12" t="s">
        <v>30</v>
      </c>
      <c r="AX1082" s="12" t="s">
        <v>73</v>
      </c>
      <c r="AY1082" s="204" t="s">
        <v>174</v>
      </c>
    </row>
    <row r="1083" spans="1:65" s="13" customFormat="1" ht="12">
      <c r="B1083" s="205"/>
      <c r="C1083" s="206"/>
      <c r="D1083" s="196" t="s">
        <v>181</v>
      </c>
      <c r="E1083" s="207" t="s">
        <v>1</v>
      </c>
      <c r="F1083" s="208" t="s">
        <v>1113</v>
      </c>
      <c r="G1083" s="206"/>
      <c r="H1083" s="209">
        <v>20.239999999999998</v>
      </c>
      <c r="I1083" s="210"/>
      <c r="J1083" s="206"/>
      <c r="K1083" s="206"/>
      <c r="L1083" s="211"/>
      <c r="M1083" s="212"/>
      <c r="N1083" s="213"/>
      <c r="O1083" s="213"/>
      <c r="P1083" s="213"/>
      <c r="Q1083" s="213"/>
      <c r="R1083" s="213"/>
      <c r="S1083" s="213"/>
      <c r="T1083" s="214"/>
      <c r="AT1083" s="215" t="s">
        <v>181</v>
      </c>
      <c r="AU1083" s="215" t="s">
        <v>81</v>
      </c>
      <c r="AV1083" s="13" t="s">
        <v>83</v>
      </c>
      <c r="AW1083" s="13" t="s">
        <v>30</v>
      </c>
      <c r="AX1083" s="13" t="s">
        <v>73</v>
      </c>
      <c r="AY1083" s="215" t="s">
        <v>174</v>
      </c>
    </row>
    <row r="1084" spans="1:65" s="13" customFormat="1" ht="12">
      <c r="B1084" s="205"/>
      <c r="C1084" s="206"/>
      <c r="D1084" s="196" t="s">
        <v>181</v>
      </c>
      <c r="E1084" s="207" t="s">
        <v>1</v>
      </c>
      <c r="F1084" s="208" t="s">
        <v>779</v>
      </c>
      <c r="G1084" s="206"/>
      <c r="H1084" s="209">
        <v>-2.758</v>
      </c>
      <c r="I1084" s="210"/>
      <c r="J1084" s="206"/>
      <c r="K1084" s="206"/>
      <c r="L1084" s="211"/>
      <c r="M1084" s="212"/>
      <c r="N1084" s="213"/>
      <c r="O1084" s="213"/>
      <c r="P1084" s="213"/>
      <c r="Q1084" s="213"/>
      <c r="R1084" s="213"/>
      <c r="S1084" s="213"/>
      <c r="T1084" s="214"/>
      <c r="AT1084" s="215" t="s">
        <v>181</v>
      </c>
      <c r="AU1084" s="215" t="s">
        <v>81</v>
      </c>
      <c r="AV1084" s="13" t="s">
        <v>83</v>
      </c>
      <c r="AW1084" s="13" t="s">
        <v>30</v>
      </c>
      <c r="AX1084" s="13" t="s">
        <v>73</v>
      </c>
      <c r="AY1084" s="215" t="s">
        <v>174</v>
      </c>
    </row>
    <row r="1085" spans="1:65" s="12" customFormat="1" ht="12">
      <c r="B1085" s="194"/>
      <c r="C1085" s="195"/>
      <c r="D1085" s="196" t="s">
        <v>181</v>
      </c>
      <c r="E1085" s="197" t="s">
        <v>1</v>
      </c>
      <c r="F1085" s="198" t="s">
        <v>284</v>
      </c>
      <c r="G1085" s="195"/>
      <c r="H1085" s="197" t="s">
        <v>1</v>
      </c>
      <c r="I1085" s="199"/>
      <c r="J1085" s="195"/>
      <c r="K1085" s="195"/>
      <c r="L1085" s="200"/>
      <c r="M1085" s="201"/>
      <c r="N1085" s="202"/>
      <c r="O1085" s="202"/>
      <c r="P1085" s="202"/>
      <c r="Q1085" s="202"/>
      <c r="R1085" s="202"/>
      <c r="S1085" s="202"/>
      <c r="T1085" s="203"/>
      <c r="AT1085" s="204" t="s">
        <v>181</v>
      </c>
      <c r="AU1085" s="204" t="s">
        <v>81</v>
      </c>
      <c r="AV1085" s="12" t="s">
        <v>81</v>
      </c>
      <c r="AW1085" s="12" t="s">
        <v>30</v>
      </c>
      <c r="AX1085" s="12" t="s">
        <v>73</v>
      </c>
      <c r="AY1085" s="204" t="s">
        <v>174</v>
      </c>
    </row>
    <row r="1086" spans="1:65" s="13" customFormat="1" ht="12">
      <c r="B1086" s="205"/>
      <c r="C1086" s="206"/>
      <c r="D1086" s="196" t="s">
        <v>181</v>
      </c>
      <c r="E1086" s="207" t="s">
        <v>1</v>
      </c>
      <c r="F1086" s="208" t="s">
        <v>1114</v>
      </c>
      <c r="G1086" s="206"/>
      <c r="H1086" s="209">
        <v>12.65</v>
      </c>
      <c r="I1086" s="210"/>
      <c r="J1086" s="206"/>
      <c r="K1086" s="206"/>
      <c r="L1086" s="211"/>
      <c r="M1086" s="212"/>
      <c r="N1086" s="213"/>
      <c r="O1086" s="213"/>
      <c r="P1086" s="213"/>
      <c r="Q1086" s="213"/>
      <c r="R1086" s="213"/>
      <c r="S1086" s="213"/>
      <c r="T1086" s="214"/>
      <c r="AT1086" s="215" t="s">
        <v>181</v>
      </c>
      <c r="AU1086" s="215" t="s">
        <v>81</v>
      </c>
      <c r="AV1086" s="13" t="s">
        <v>83</v>
      </c>
      <c r="AW1086" s="13" t="s">
        <v>30</v>
      </c>
      <c r="AX1086" s="13" t="s">
        <v>73</v>
      </c>
      <c r="AY1086" s="215" t="s">
        <v>174</v>
      </c>
    </row>
    <row r="1087" spans="1:65" s="13" customFormat="1" ht="12">
      <c r="B1087" s="205"/>
      <c r="C1087" s="206"/>
      <c r="D1087" s="196" t="s">
        <v>181</v>
      </c>
      <c r="E1087" s="207" t="s">
        <v>1</v>
      </c>
      <c r="F1087" s="208" t="s">
        <v>259</v>
      </c>
      <c r="G1087" s="206"/>
      <c r="H1087" s="209">
        <v>-1.379</v>
      </c>
      <c r="I1087" s="210"/>
      <c r="J1087" s="206"/>
      <c r="K1087" s="206"/>
      <c r="L1087" s="211"/>
      <c r="M1087" s="212"/>
      <c r="N1087" s="213"/>
      <c r="O1087" s="213"/>
      <c r="P1087" s="213"/>
      <c r="Q1087" s="213"/>
      <c r="R1087" s="213"/>
      <c r="S1087" s="213"/>
      <c r="T1087" s="214"/>
      <c r="AT1087" s="215" t="s">
        <v>181</v>
      </c>
      <c r="AU1087" s="215" t="s">
        <v>81</v>
      </c>
      <c r="AV1087" s="13" t="s">
        <v>83</v>
      </c>
      <c r="AW1087" s="13" t="s">
        <v>30</v>
      </c>
      <c r="AX1087" s="13" t="s">
        <v>73</v>
      </c>
      <c r="AY1087" s="215" t="s">
        <v>174</v>
      </c>
    </row>
    <row r="1088" spans="1:65" s="12" customFormat="1" ht="12">
      <c r="B1088" s="194"/>
      <c r="C1088" s="195"/>
      <c r="D1088" s="196" t="s">
        <v>181</v>
      </c>
      <c r="E1088" s="197" t="s">
        <v>1</v>
      </c>
      <c r="F1088" s="198" t="s">
        <v>780</v>
      </c>
      <c r="G1088" s="195"/>
      <c r="H1088" s="197" t="s">
        <v>1</v>
      </c>
      <c r="I1088" s="199"/>
      <c r="J1088" s="195"/>
      <c r="K1088" s="195"/>
      <c r="L1088" s="200"/>
      <c r="M1088" s="201"/>
      <c r="N1088" s="202"/>
      <c r="O1088" s="202"/>
      <c r="P1088" s="202"/>
      <c r="Q1088" s="202"/>
      <c r="R1088" s="202"/>
      <c r="S1088" s="202"/>
      <c r="T1088" s="203"/>
      <c r="AT1088" s="204" t="s">
        <v>181</v>
      </c>
      <c r="AU1088" s="204" t="s">
        <v>81</v>
      </c>
      <c r="AV1088" s="12" t="s">
        <v>81</v>
      </c>
      <c r="AW1088" s="12" t="s">
        <v>30</v>
      </c>
      <c r="AX1088" s="12" t="s">
        <v>73</v>
      </c>
      <c r="AY1088" s="204" t="s">
        <v>174</v>
      </c>
    </row>
    <row r="1089" spans="2:51" s="13" customFormat="1" ht="12">
      <c r="B1089" s="205"/>
      <c r="C1089" s="206"/>
      <c r="D1089" s="196" t="s">
        <v>181</v>
      </c>
      <c r="E1089" s="207" t="s">
        <v>1</v>
      </c>
      <c r="F1089" s="208" t="s">
        <v>1115</v>
      </c>
      <c r="G1089" s="206"/>
      <c r="H1089" s="209">
        <v>6.05</v>
      </c>
      <c r="I1089" s="210"/>
      <c r="J1089" s="206"/>
      <c r="K1089" s="206"/>
      <c r="L1089" s="211"/>
      <c r="M1089" s="212"/>
      <c r="N1089" s="213"/>
      <c r="O1089" s="213"/>
      <c r="P1089" s="213"/>
      <c r="Q1089" s="213"/>
      <c r="R1089" s="213"/>
      <c r="S1089" s="213"/>
      <c r="T1089" s="214"/>
      <c r="AT1089" s="215" t="s">
        <v>181</v>
      </c>
      <c r="AU1089" s="215" t="s">
        <v>81</v>
      </c>
      <c r="AV1089" s="13" t="s">
        <v>83</v>
      </c>
      <c r="AW1089" s="13" t="s">
        <v>30</v>
      </c>
      <c r="AX1089" s="13" t="s">
        <v>73</v>
      </c>
      <c r="AY1089" s="215" t="s">
        <v>174</v>
      </c>
    </row>
    <row r="1090" spans="2:51" s="13" customFormat="1" ht="12">
      <c r="B1090" s="205"/>
      <c r="C1090" s="206"/>
      <c r="D1090" s="196" t="s">
        <v>181</v>
      </c>
      <c r="E1090" s="207" t="s">
        <v>1</v>
      </c>
      <c r="F1090" s="208" t="s">
        <v>259</v>
      </c>
      <c r="G1090" s="206"/>
      <c r="H1090" s="209">
        <v>-1.379</v>
      </c>
      <c r="I1090" s="210"/>
      <c r="J1090" s="206"/>
      <c r="K1090" s="206"/>
      <c r="L1090" s="211"/>
      <c r="M1090" s="212"/>
      <c r="N1090" s="213"/>
      <c r="O1090" s="213"/>
      <c r="P1090" s="213"/>
      <c r="Q1090" s="213"/>
      <c r="R1090" s="213"/>
      <c r="S1090" s="213"/>
      <c r="T1090" s="214"/>
      <c r="AT1090" s="215" t="s">
        <v>181</v>
      </c>
      <c r="AU1090" s="215" t="s">
        <v>81</v>
      </c>
      <c r="AV1090" s="13" t="s">
        <v>83</v>
      </c>
      <c r="AW1090" s="13" t="s">
        <v>30</v>
      </c>
      <c r="AX1090" s="13" t="s">
        <v>73</v>
      </c>
      <c r="AY1090" s="215" t="s">
        <v>174</v>
      </c>
    </row>
    <row r="1091" spans="2:51" s="12" customFormat="1" ht="12">
      <c r="B1091" s="194"/>
      <c r="C1091" s="195"/>
      <c r="D1091" s="196" t="s">
        <v>181</v>
      </c>
      <c r="E1091" s="197" t="s">
        <v>1</v>
      </c>
      <c r="F1091" s="198" t="s">
        <v>201</v>
      </c>
      <c r="G1091" s="195"/>
      <c r="H1091" s="197" t="s">
        <v>1</v>
      </c>
      <c r="I1091" s="199"/>
      <c r="J1091" s="195"/>
      <c r="K1091" s="195"/>
      <c r="L1091" s="200"/>
      <c r="M1091" s="201"/>
      <c r="N1091" s="202"/>
      <c r="O1091" s="202"/>
      <c r="P1091" s="202"/>
      <c r="Q1091" s="202"/>
      <c r="R1091" s="202"/>
      <c r="S1091" s="202"/>
      <c r="T1091" s="203"/>
      <c r="AT1091" s="204" t="s">
        <v>181</v>
      </c>
      <c r="AU1091" s="204" t="s">
        <v>81</v>
      </c>
      <c r="AV1091" s="12" t="s">
        <v>81</v>
      </c>
      <c r="AW1091" s="12" t="s">
        <v>30</v>
      </c>
      <c r="AX1091" s="12" t="s">
        <v>73</v>
      </c>
      <c r="AY1091" s="204" t="s">
        <v>174</v>
      </c>
    </row>
    <row r="1092" spans="2:51" s="12" customFormat="1" ht="12">
      <c r="B1092" s="194"/>
      <c r="C1092" s="195"/>
      <c r="D1092" s="196" t="s">
        <v>181</v>
      </c>
      <c r="E1092" s="197" t="s">
        <v>1</v>
      </c>
      <c r="F1092" s="198" t="s">
        <v>700</v>
      </c>
      <c r="G1092" s="195"/>
      <c r="H1092" s="197" t="s">
        <v>1</v>
      </c>
      <c r="I1092" s="199"/>
      <c r="J1092" s="195"/>
      <c r="K1092" s="195"/>
      <c r="L1092" s="200"/>
      <c r="M1092" s="201"/>
      <c r="N1092" s="202"/>
      <c r="O1092" s="202"/>
      <c r="P1092" s="202"/>
      <c r="Q1092" s="202"/>
      <c r="R1092" s="202"/>
      <c r="S1092" s="202"/>
      <c r="T1092" s="203"/>
      <c r="AT1092" s="204" t="s">
        <v>181</v>
      </c>
      <c r="AU1092" s="204" t="s">
        <v>81</v>
      </c>
      <c r="AV1092" s="12" t="s">
        <v>81</v>
      </c>
      <c r="AW1092" s="12" t="s">
        <v>30</v>
      </c>
      <c r="AX1092" s="12" t="s">
        <v>73</v>
      </c>
      <c r="AY1092" s="204" t="s">
        <v>174</v>
      </c>
    </row>
    <row r="1093" spans="2:51" s="13" customFormat="1" ht="12">
      <c r="B1093" s="205"/>
      <c r="C1093" s="206"/>
      <c r="D1093" s="196" t="s">
        <v>181</v>
      </c>
      <c r="E1093" s="207" t="s">
        <v>1</v>
      </c>
      <c r="F1093" s="208" t="s">
        <v>1116</v>
      </c>
      <c r="G1093" s="206"/>
      <c r="H1093" s="209">
        <v>13.2</v>
      </c>
      <c r="I1093" s="210"/>
      <c r="J1093" s="206"/>
      <c r="K1093" s="206"/>
      <c r="L1093" s="211"/>
      <c r="M1093" s="212"/>
      <c r="N1093" s="213"/>
      <c r="O1093" s="213"/>
      <c r="P1093" s="213"/>
      <c r="Q1093" s="213"/>
      <c r="R1093" s="213"/>
      <c r="S1093" s="213"/>
      <c r="T1093" s="214"/>
      <c r="AT1093" s="215" t="s">
        <v>181</v>
      </c>
      <c r="AU1093" s="215" t="s">
        <v>81</v>
      </c>
      <c r="AV1093" s="13" t="s">
        <v>83</v>
      </c>
      <c r="AW1093" s="13" t="s">
        <v>30</v>
      </c>
      <c r="AX1093" s="13" t="s">
        <v>73</v>
      </c>
      <c r="AY1093" s="215" t="s">
        <v>174</v>
      </c>
    </row>
    <row r="1094" spans="2:51" s="13" customFormat="1" ht="12">
      <c r="B1094" s="205"/>
      <c r="C1094" s="206"/>
      <c r="D1094" s="196" t="s">
        <v>181</v>
      </c>
      <c r="E1094" s="207" t="s">
        <v>1</v>
      </c>
      <c r="F1094" s="208" t="s">
        <v>259</v>
      </c>
      <c r="G1094" s="206"/>
      <c r="H1094" s="209">
        <v>-1.379</v>
      </c>
      <c r="I1094" s="210"/>
      <c r="J1094" s="206"/>
      <c r="K1094" s="206"/>
      <c r="L1094" s="211"/>
      <c r="M1094" s="212"/>
      <c r="N1094" s="213"/>
      <c r="O1094" s="213"/>
      <c r="P1094" s="213"/>
      <c r="Q1094" s="213"/>
      <c r="R1094" s="213"/>
      <c r="S1094" s="213"/>
      <c r="T1094" s="214"/>
      <c r="AT1094" s="215" t="s">
        <v>181</v>
      </c>
      <c r="AU1094" s="215" t="s">
        <v>81</v>
      </c>
      <c r="AV1094" s="13" t="s">
        <v>83</v>
      </c>
      <c r="AW1094" s="13" t="s">
        <v>30</v>
      </c>
      <c r="AX1094" s="13" t="s">
        <v>73</v>
      </c>
      <c r="AY1094" s="215" t="s">
        <v>174</v>
      </c>
    </row>
    <row r="1095" spans="2:51" s="13" customFormat="1" ht="12">
      <c r="B1095" s="205"/>
      <c r="C1095" s="206"/>
      <c r="D1095" s="196" t="s">
        <v>181</v>
      </c>
      <c r="E1095" s="207" t="s">
        <v>1</v>
      </c>
      <c r="F1095" s="208" t="s">
        <v>1117</v>
      </c>
      <c r="G1095" s="206"/>
      <c r="H1095" s="209">
        <v>29.303999999999998</v>
      </c>
      <c r="I1095" s="210"/>
      <c r="J1095" s="206"/>
      <c r="K1095" s="206"/>
      <c r="L1095" s="211"/>
      <c r="M1095" s="212"/>
      <c r="N1095" s="213"/>
      <c r="O1095" s="213"/>
      <c r="P1095" s="213"/>
      <c r="Q1095" s="213"/>
      <c r="R1095" s="213"/>
      <c r="S1095" s="213"/>
      <c r="T1095" s="214"/>
      <c r="AT1095" s="215" t="s">
        <v>181</v>
      </c>
      <c r="AU1095" s="215" t="s">
        <v>81</v>
      </c>
      <c r="AV1095" s="13" t="s">
        <v>83</v>
      </c>
      <c r="AW1095" s="13" t="s">
        <v>30</v>
      </c>
      <c r="AX1095" s="13" t="s">
        <v>73</v>
      </c>
      <c r="AY1095" s="215" t="s">
        <v>174</v>
      </c>
    </row>
    <row r="1096" spans="2:51" s="13" customFormat="1" ht="12">
      <c r="B1096" s="205"/>
      <c r="C1096" s="206"/>
      <c r="D1096" s="196" t="s">
        <v>181</v>
      </c>
      <c r="E1096" s="207" t="s">
        <v>1</v>
      </c>
      <c r="F1096" s="208" t="s">
        <v>253</v>
      </c>
      <c r="G1096" s="206"/>
      <c r="H1096" s="209">
        <v>-1.5760000000000001</v>
      </c>
      <c r="I1096" s="210"/>
      <c r="J1096" s="206"/>
      <c r="K1096" s="206"/>
      <c r="L1096" s="211"/>
      <c r="M1096" s="212"/>
      <c r="N1096" s="213"/>
      <c r="O1096" s="213"/>
      <c r="P1096" s="213"/>
      <c r="Q1096" s="213"/>
      <c r="R1096" s="213"/>
      <c r="S1096" s="213"/>
      <c r="T1096" s="214"/>
      <c r="AT1096" s="215" t="s">
        <v>181</v>
      </c>
      <c r="AU1096" s="215" t="s">
        <v>81</v>
      </c>
      <c r="AV1096" s="13" t="s">
        <v>83</v>
      </c>
      <c r="AW1096" s="13" t="s">
        <v>30</v>
      </c>
      <c r="AX1096" s="13" t="s">
        <v>73</v>
      </c>
      <c r="AY1096" s="215" t="s">
        <v>174</v>
      </c>
    </row>
    <row r="1097" spans="2:51" s="12" customFormat="1" ht="12">
      <c r="B1097" s="194"/>
      <c r="C1097" s="195"/>
      <c r="D1097" s="196" t="s">
        <v>181</v>
      </c>
      <c r="E1097" s="197" t="s">
        <v>1</v>
      </c>
      <c r="F1097" s="198" t="s">
        <v>1118</v>
      </c>
      <c r="G1097" s="195"/>
      <c r="H1097" s="197" t="s">
        <v>1</v>
      </c>
      <c r="I1097" s="199"/>
      <c r="J1097" s="195"/>
      <c r="K1097" s="195"/>
      <c r="L1097" s="200"/>
      <c r="M1097" s="201"/>
      <c r="N1097" s="202"/>
      <c r="O1097" s="202"/>
      <c r="P1097" s="202"/>
      <c r="Q1097" s="202"/>
      <c r="R1097" s="202"/>
      <c r="S1097" s="202"/>
      <c r="T1097" s="203"/>
      <c r="AT1097" s="204" t="s">
        <v>181</v>
      </c>
      <c r="AU1097" s="204" t="s">
        <v>81</v>
      </c>
      <c r="AV1097" s="12" t="s">
        <v>81</v>
      </c>
      <c r="AW1097" s="12" t="s">
        <v>30</v>
      </c>
      <c r="AX1097" s="12" t="s">
        <v>73</v>
      </c>
      <c r="AY1097" s="204" t="s">
        <v>174</v>
      </c>
    </row>
    <row r="1098" spans="2:51" s="12" customFormat="1" ht="12">
      <c r="B1098" s="194"/>
      <c r="C1098" s="195"/>
      <c r="D1098" s="196" t="s">
        <v>181</v>
      </c>
      <c r="E1098" s="197" t="s">
        <v>1</v>
      </c>
      <c r="F1098" s="198" t="s">
        <v>1119</v>
      </c>
      <c r="G1098" s="195"/>
      <c r="H1098" s="197" t="s">
        <v>1</v>
      </c>
      <c r="I1098" s="199"/>
      <c r="J1098" s="195"/>
      <c r="K1098" s="195"/>
      <c r="L1098" s="200"/>
      <c r="M1098" s="201"/>
      <c r="N1098" s="202"/>
      <c r="O1098" s="202"/>
      <c r="P1098" s="202"/>
      <c r="Q1098" s="202"/>
      <c r="R1098" s="202"/>
      <c r="S1098" s="202"/>
      <c r="T1098" s="203"/>
      <c r="AT1098" s="204" t="s">
        <v>181</v>
      </c>
      <c r="AU1098" s="204" t="s">
        <v>81</v>
      </c>
      <c r="AV1098" s="12" t="s">
        <v>81</v>
      </c>
      <c r="AW1098" s="12" t="s">
        <v>30</v>
      </c>
      <c r="AX1098" s="12" t="s">
        <v>73</v>
      </c>
      <c r="AY1098" s="204" t="s">
        <v>174</v>
      </c>
    </row>
    <row r="1099" spans="2:51" s="13" customFormat="1" ht="12">
      <c r="B1099" s="205"/>
      <c r="C1099" s="206"/>
      <c r="D1099" s="196" t="s">
        <v>181</v>
      </c>
      <c r="E1099" s="207" t="s">
        <v>1</v>
      </c>
      <c r="F1099" s="208" t="s">
        <v>1120</v>
      </c>
      <c r="G1099" s="206"/>
      <c r="H1099" s="209">
        <v>3.3</v>
      </c>
      <c r="I1099" s="210"/>
      <c r="J1099" s="206"/>
      <c r="K1099" s="206"/>
      <c r="L1099" s="211"/>
      <c r="M1099" s="212"/>
      <c r="N1099" s="213"/>
      <c r="O1099" s="213"/>
      <c r="P1099" s="213"/>
      <c r="Q1099" s="213"/>
      <c r="R1099" s="213"/>
      <c r="S1099" s="213"/>
      <c r="T1099" s="214"/>
      <c r="AT1099" s="215" t="s">
        <v>181</v>
      </c>
      <c r="AU1099" s="215" t="s">
        <v>81</v>
      </c>
      <c r="AV1099" s="13" t="s">
        <v>83</v>
      </c>
      <c r="AW1099" s="13" t="s">
        <v>30</v>
      </c>
      <c r="AX1099" s="13" t="s">
        <v>73</v>
      </c>
      <c r="AY1099" s="215" t="s">
        <v>174</v>
      </c>
    </row>
    <row r="1100" spans="2:51" s="12" customFormat="1" ht="12">
      <c r="B1100" s="194"/>
      <c r="C1100" s="195"/>
      <c r="D1100" s="196" t="s">
        <v>181</v>
      </c>
      <c r="E1100" s="197" t="s">
        <v>1</v>
      </c>
      <c r="F1100" s="198" t="s">
        <v>1121</v>
      </c>
      <c r="G1100" s="195"/>
      <c r="H1100" s="197" t="s">
        <v>1</v>
      </c>
      <c r="I1100" s="199"/>
      <c r="J1100" s="195"/>
      <c r="K1100" s="195"/>
      <c r="L1100" s="200"/>
      <c r="M1100" s="201"/>
      <c r="N1100" s="202"/>
      <c r="O1100" s="202"/>
      <c r="P1100" s="202"/>
      <c r="Q1100" s="202"/>
      <c r="R1100" s="202"/>
      <c r="S1100" s="202"/>
      <c r="T1100" s="203"/>
      <c r="AT1100" s="204" t="s">
        <v>181</v>
      </c>
      <c r="AU1100" s="204" t="s">
        <v>81</v>
      </c>
      <c r="AV1100" s="12" t="s">
        <v>81</v>
      </c>
      <c r="AW1100" s="12" t="s">
        <v>30</v>
      </c>
      <c r="AX1100" s="12" t="s">
        <v>73</v>
      </c>
      <c r="AY1100" s="204" t="s">
        <v>174</v>
      </c>
    </row>
    <row r="1101" spans="2:51" s="13" customFormat="1" ht="12">
      <c r="B1101" s="205"/>
      <c r="C1101" s="206"/>
      <c r="D1101" s="196" t="s">
        <v>181</v>
      </c>
      <c r="E1101" s="207" t="s">
        <v>1</v>
      </c>
      <c r="F1101" s="208" t="s">
        <v>1122</v>
      </c>
      <c r="G1101" s="206"/>
      <c r="H1101" s="209">
        <v>2.16</v>
      </c>
      <c r="I1101" s="210"/>
      <c r="J1101" s="206"/>
      <c r="K1101" s="206"/>
      <c r="L1101" s="211"/>
      <c r="M1101" s="212"/>
      <c r="N1101" s="213"/>
      <c r="O1101" s="213"/>
      <c r="P1101" s="213"/>
      <c r="Q1101" s="213"/>
      <c r="R1101" s="213"/>
      <c r="S1101" s="213"/>
      <c r="T1101" s="214"/>
      <c r="AT1101" s="215" t="s">
        <v>181</v>
      </c>
      <c r="AU1101" s="215" t="s">
        <v>81</v>
      </c>
      <c r="AV1101" s="13" t="s">
        <v>83</v>
      </c>
      <c r="AW1101" s="13" t="s">
        <v>30</v>
      </c>
      <c r="AX1101" s="13" t="s">
        <v>73</v>
      </c>
      <c r="AY1101" s="215" t="s">
        <v>174</v>
      </c>
    </row>
    <row r="1102" spans="2:51" s="12" customFormat="1" ht="12">
      <c r="B1102" s="194"/>
      <c r="C1102" s="195"/>
      <c r="D1102" s="196" t="s">
        <v>181</v>
      </c>
      <c r="E1102" s="197" t="s">
        <v>1</v>
      </c>
      <c r="F1102" s="198" t="s">
        <v>1123</v>
      </c>
      <c r="G1102" s="195"/>
      <c r="H1102" s="197" t="s">
        <v>1</v>
      </c>
      <c r="I1102" s="199"/>
      <c r="J1102" s="195"/>
      <c r="K1102" s="195"/>
      <c r="L1102" s="200"/>
      <c r="M1102" s="201"/>
      <c r="N1102" s="202"/>
      <c r="O1102" s="202"/>
      <c r="P1102" s="202"/>
      <c r="Q1102" s="202"/>
      <c r="R1102" s="202"/>
      <c r="S1102" s="202"/>
      <c r="T1102" s="203"/>
      <c r="AT1102" s="204" t="s">
        <v>181</v>
      </c>
      <c r="AU1102" s="204" t="s">
        <v>81</v>
      </c>
      <c r="AV1102" s="12" t="s">
        <v>81</v>
      </c>
      <c r="AW1102" s="12" t="s">
        <v>30</v>
      </c>
      <c r="AX1102" s="12" t="s">
        <v>73</v>
      </c>
      <c r="AY1102" s="204" t="s">
        <v>174</v>
      </c>
    </row>
    <row r="1103" spans="2:51" s="13" customFormat="1" ht="12">
      <c r="B1103" s="205"/>
      <c r="C1103" s="206"/>
      <c r="D1103" s="196" t="s">
        <v>181</v>
      </c>
      <c r="E1103" s="207" t="s">
        <v>1</v>
      </c>
      <c r="F1103" s="208" t="s">
        <v>1124</v>
      </c>
      <c r="G1103" s="206"/>
      <c r="H1103" s="209">
        <v>1.2749999999999999</v>
      </c>
      <c r="I1103" s="210"/>
      <c r="J1103" s="206"/>
      <c r="K1103" s="206"/>
      <c r="L1103" s="211"/>
      <c r="M1103" s="212"/>
      <c r="N1103" s="213"/>
      <c r="O1103" s="213"/>
      <c r="P1103" s="213"/>
      <c r="Q1103" s="213"/>
      <c r="R1103" s="213"/>
      <c r="S1103" s="213"/>
      <c r="T1103" s="214"/>
      <c r="AT1103" s="215" t="s">
        <v>181</v>
      </c>
      <c r="AU1103" s="215" t="s">
        <v>81</v>
      </c>
      <c r="AV1103" s="13" t="s">
        <v>83</v>
      </c>
      <c r="AW1103" s="13" t="s">
        <v>30</v>
      </c>
      <c r="AX1103" s="13" t="s">
        <v>73</v>
      </c>
      <c r="AY1103" s="215" t="s">
        <v>174</v>
      </c>
    </row>
    <row r="1104" spans="2:51" s="12" customFormat="1" ht="12">
      <c r="B1104" s="194"/>
      <c r="C1104" s="195"/>
      <c r="D1104" s="196" t="s">
        <v>181</v>
      </c>
      <c r="E1104" s="197" t="s">
        <v>1</v>
      </c>
      <c r="F1104" s="198" t="s">
        <v>791</v>
      </c>
      <c r="G1104" s="195"/>
      <c r="H1104" s="197" t="s">
        <v>1</v>
      </c>
      <c r="I1104" s="199"/>
      <c r="J1104" s="195"/>
      <c r="K1104" s="195"/>
      <c r="L1104" s="200"/>
      <c r="M1104" s="201"/>
      <c r="N1104" s="202"/>
      <c r="O1104" s="202"/>
      <c r="P1104" s="202"/>
      <c r="Q1104" s="202"/>
      <c r="R1104" s="202"/>
      <c r="S1104" s="202"/>
      <c r="T1104" s="203"/>
      <c r="AT1104" s="204" t="s">
        <v>181</v>
      </c>
      <c r="AU1104" s="204" t="s">
        <v>81</v>
      </c>
      <c r="AV1104" s="12" t="s">
        <v>81</v>
      </c>
      <c r="AW1104" s="12" t="s">
        <v>30</v>
      </c>
      <c r="AX1104" s="12" t="s">
        <v>73</v>
      </c>
      <c r="AY1104" s="204" t="s">
        <v>174</v>
      </c>
    </row>
    <row r="1105" spans="1:65" s="13" customFormat="1" ht="12">
      <c r="B1105" s="205"/>
      <c r="C1105" s="206"/>
      <c r="D1105" s="196" t="s">
        <v>181</v>
      </c>
      <c r="E1105" s="207" t="s">
        <v>1</v>
      </c>
      <c r="F1105" s="208" t="s">
        <v>1120</v>
      </c>
      <c r="G1105" s="206"/>
      <c r="H1105" s="209">
        <v>3.3</v>
      </c>
      <c r="I1105" s="210"/>
      <c r="J1105" s="206"/>
      <c r="K1105" s="206"/>
      <c r="L1105" s="211"/>
      <c r="M1105" s="212"/>
      <c r="N1105" s="213"/>
      <c r="O1105" s="213"/>
      <c r="P1105" s="213"/>
      <c r="Q1105" s="213"/>
      <c r="R1105" s="213"/>
      <c r="S1105" s="213"/>
      <c r="T1105" s="214"/>
      <c r="AT1105" s="215" t="s">
        <v>181</v>
      </c>
      <c r="AU1105" s="215" t="s">
        <v>81</v>
      </c>
      <c r="AV1105" s="13" t="s">
        <v>83</v>
      </c>
      <c r="AW1105" s="13" t="s">
        <v>30</v>
      </c>
      <c r="AX1105" s="13" t="s">
        <v>73</v>
      </c>
      <c r="AY1105" s="215" t="s">
        <v>174</v>
      </c>
    </row>
    <row r="1106" spans="1:65" s="14" customFormat="1" ht="12">
      <c r="B1106" s="216"/>
      <c r="C1106" s="217"/>
      <c r="D1106" s="196" t="s">
        <v>181</v>
      </c>
      <c r="E1106" s="218" t="s">
        <v>1</v>
      </c>
      <c r="F1106" s="219" t="s">
        <v>183</v>
      </c>
      <c r="G1106" s="217"/>
      <c r="H1106" s="220">
        <v>83.007999999999996</v>
      </c>
      <c r="I1106" s="221"/>
      <c r="J1106" s="217"/>
      <c r="K1106" s="217"/>
      <c r="L1106" s="222"/>
      <c r="M1106" s="223"/>
      <c r="N1106" s="224"/>
      <c r="O1106" s="224"/>
      <c r="P1106" s="224"/>
      <c r="Q1106" s="224"/>
      <c r="R1106" s="224"/>
      <c r="S1106" s="224"/>
      <c r="T1106" s="225"/>
      <c r="AT1106" s="226" t="s">
        <v>181</v>
      </c>
      <c r="AU1106" s="226" t="s">
        <v>81</v>
      </c>
      <c r="AV1106" s="14" t="s">
        <v>179</v>
      </c>
      <c r="AW1106" s="14" t="s">
        <v>30</v>
      </c>
      <c r="AX1106" s="14" t="s">
        <v>81</v>
      </c>
      <c r="AY1106" s="226" t="s">
        <v>174</v>
      </c>
    </row>
    <row r="1107" spans="1:65" s="2" customFormat="1" ht="24.25" customHeight="1">
      <c r="A1107" s="35"/>
      <c r="B1107" s="36"/>
      <c r="C1107" s="180" t="s">
        <v>1134</v>
      </c>
      <c r="D1107" s="180" t="s">
        <v>175</v>
      </c>
      <c r="E1107" s="181" t="s">
        <v>1135</v>
      </c>
      <c r="F1107" s="182" t="s">
        <v>1136</v>
      </c>
      <c r="G1107" s="183" t="s">
        <v>444</v>
      </c>
      <c r="H1107" s="184">
        <v>101.61</v>
      </c>
      <c r="I1107" s="185"/>
      <c r="J1107" s="186">
        <f>ROUND(I1107*H1107,2)</f>
        <v>0</v>
      </c>
      <c r="K1107" s="187"/>
      <c r="L1107" s="40"/>
      <c r="M1107" s="188" t="s">
        <v>1</v>
      </c>
      <c r="N1107" s="189" t="s">
        <v>38</v>
      </c>
      <c r="O1107" s="72"/>
      <c r="P1107" s="190">
        <f>O1107*H1107</f>
        <v>0</v>
      </c>
      <c r="Q1107" s="190">
        <v>5.0000000000000001E-4</v>
      </c>
      <c r="R1107" s="190">
        <f>Q1107*H1107</f>
        <v>5.0805000000000003E-2</v>
      </c>
      <c r="S1107" s="190">
        <v>0</v>
      </c>
      <c r="T1107" s="191">
        <f>S1107*H1107</f>
        <v>0</v>
      </c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R1107" s="192" t="s">
        <v>179</v>
      </c>
      <c r="AT1107" s="192" t="s">
        <v>175</v>
      </c>
      <c r="AU1107" s="192" t="s">
        <v>81</v>
      </c>
      <c r="AY1107" s="18" t="s">
        <v>174</v>
      </c>
      <c r="BE1107" s="193">
        <f>IF(N1107="základní",J1107,0)</f>
        <v>0</v>
      </c>
      <c r="BF1107" s="193">
        <f>IF(N1107="snížená",J1107,0)</f>
        <v>0</v>
      </c>
      <c r="BG1107" s="193">
        <f>IF(N1107="zákl. přenesená",J1107,0)</f>
        <v>0</v>
      </c>
      <c r="BH1107" s="193">
        <f>IF(N1107="sníž. přenesená",J1107,0)</f>
        <v>0</v>
      </c>
      <c r="BI1107" s="193">
        <f>IF(N1107="nulová",J1107,0)</f>
        <v>0</v>
      </c>
      <c r="BJ1107" s="18" t="s">
        <v>81</v>
      </c>
      <c r="BK1107" s="193">
        <f>ROUND(I1107*H1107,2)</f>
        <v>0</v>
      </c>
      <c r="BL1107" s="18" t="s">
        <v>179</v>
      </c>
      <c r="BM1107" s="192" t="s">
        <v>1137</v>
      </c>
    </row>
    <row r="1108" spans="1:65" s="12" customFormat="1" ht="12">
      <c r="B1108" s="194"/>
      <c r="C1108" s="195"/>
      <c r="D1108" s="196" t="s">
        <v>181</v>
      </c>
      <c r="E1108" s="197" t="s">
        <v>1</v>
      </c>
      <c r="F1108" s="198" t="s">
        <v>190</v>
      </c>
      <c r="G1108" s="195"/>
      <c r="H1108" s="197" t="s">
        <v>1</v>
      </c>
      <c r="I1108" s="199"/>
      <c r="J1108" s="195"/>
      <c r="K1108" s="195"/>
      <c r="L1108" s="200"/>
      <c r="M1108" s="201"/>
      <c r="N1108" s="202"/>
      <c r="O1108" s="202"/>
      <c r="P1108" s="202"/>
      <c r="Q1108" s="202"/>
      <c r="R1108" s="202"/>
      <c r="S1108" s="202"/>
      <c r="T1108" s="203"/>
      <c r="AT1108" s="204" t="s">
        <v>181</v>
      </c>
      <c r="AU1108" s="204" t="s">
        <v>81</v>
      </c>
      <c r="AV1108" s="12" t="s">
        <v>81</v>
      </c>
      <c r="AW1108" s="12" t="s">
        <v>30</v>
      </c>
      <c r="AX1108" s="12" t="s">
        <v>73</v>
      </c>
      <c r="AY1108" s="204" t="s">
        <v>174</v>
      </c>
    </row>
    <row r="1109" spans="1:65" s="12" customFormat="1" ht="12">
      <c r="B1109" s="194"/>
      <c r="C1109" s="195"/>
      <c r="D1109" s="196" t="s">
        <v>181</v>
      </c>
      <c r="E1109" s="197" t="s">
        <v>1</v>
      </c>
      <c r="F1109" s="198" t="s">
        <v>1112</v>
      </c>
      <c r="G1109" s="195"/>
      <c r="H1109" s="197" t="s">
        <v>1</v>
      </c>
      <c r="I1109" s="199"/>
      <c r="J1109" s="195"/>
      <c r="K1109" s="195"/>
      <c r="L1109" s="200"/>
      <c r="M1109" s="201"/>
      <c r="N1109" s="202"/>
      <c r="O1109" s="202"/>
      <c r="P1109" s="202"/>
      <c r="Q1109" s="202"/>
      <c r="R1109" s="202"/>
      <c r="S1109" s="202"/>
      <c r="T1109" s="203"/>
      <c r="AT1109" s="204" t="s">
        <v>181</v>
      </c>
      <c r="AU1109" s="204" t="s">
        <v>81</v>
      </c>
      <c r="AV1109" s="12" t="s">
        <v>81</v>
      </c>
      <c r="AW1109" s="12" t="s">
        <v>30</v>
      </c>
      <c r="AX1109" s="12" t="s">
        <v>73</v>
      </c>
      <c r="AY1109" s="204" t="s">
        <v>174</v>
      </c>
    </row>
    <row r="1110" spans="1:65" s="13" customFormat="1" ht="12">
      <c r="B1110" s="205"/>
      <c r="C1110" s="206"/>
      <c r="D1110" s="196" t="s">
        <v>181</v>
      </c>
      <c r="E1110" s="207" t="s">
        <v>1</v>
      </c>
      <c r="F1110" s="208" t="s">
        <v>1138</v>
      </c>
      <c r="G1110" s="206"/>
      <c r="H1110" s="209">
        <v>9.1999999999999993</v>
      </c>
      <c r="I1110" s="210"/>
      <c r="J1110" s="206"/>
      <c r="K1110" s="206"/>
      <c r="L1110" s="211"/>
      <c r="M1110" s="212"/>
      <c r="N1110" s="213"/>
      <c r="O1110" s="213"/>
      <c r="P1110" s="213"/>
      <c r="Q1110" s="213"/>
      <c r="R1110" s="213"/>
      <c r="S1110" s="213"/>
      <c r="T1110" s="214"/>
      <c r="AT1110" s="215" t="s">
        <v>181</v>
      </c>
      <c r="AU1110" s="215" t="s">
        <v>81</v>
      </c>
      <c r="AV1110" s="13" t="s">
        <v>83</v>
      </c>
      <c r="AW1110" s="13" t="s">
        <v>30</v>
      </c>
      <c r="AX1110" s="13" t="s">
        <v>73</v>
      </c>
      <c r="AY1110" s="215" t="s">
        <v>174</v>
      </c>
    </row>
    <row r="1111" spans="1:65" s="13" customFormat="1" ht="12">
      <c r="B1111" s="205"/>
      <c r="C1111" s="206"/>
      <c r="D1111" s="196" t="s">
        <v>181</v>
      </c>
      <c r="E1111" s="207" t="s">
        <v>1</v>
      </c>
      <c r="F1111" s="208" t="s">
        <v>1139</v>
      </c>
      <c r="G1111" s="206"/>
      <c r="H1111" s="209">
        <v>8.8000000000000007</v>
      </c>
      <c r="I1111" s="210"/>
      <c r="J1111" s="206"/>
      <c r="K1111" s="206"/>
      <c r="L1111" s="211"/>
      <c r="M1111" s="212"/>
      <c r="N1111" s="213"/>
      <c r="O1111" s="213"/>
      <c r="P1111" s="213"/>
      <c r="Q1111" s="213"/>
      <c r="R1111" s="213"/>
      <c r="S1111" s="213"/>
      <c r="T1111" s="214"/>
      <c r="AT1111" s="215" t="s">
        <v>181</v>
      </c>
      <c r="AU1111" s="215" t="s">
        <v>81</v>
      </c>
      <c r="AV1111" s="13" t="s">
        <v>83</v>
      </c>
      <c r="AW1111" s="13" t="s">
        <v>30</v>
      </c>
      <c r="AX1111" s="13" t="s">
        <v>73</v>
      </c>
      <c r="AY1111" s="215" t="s">
        <v>174</v>
      </c>
    </row>
    <row r="1112" spans="1:65" s="12" customFormat="1" ht="12">
      <c r="B1112" s="194"/>
      <c r="C1112" s="195"/>
      <c r="D1112" s="196" t="s">
        <v>181</v>
      </c>
      <c r="E1112" s="197" t="s">
        <v>1</v>
      </c>
      <c r="F1112" s="198" t="s">
        <v>284</v>
      </c>
      <c r="G1112" s="195"/>
      <c r="H1112" s="197" t="s">
        <v>1</v>
      </c>
      <c r="I1112" s="199"/>
      <c r="J1112" s="195"/>
      <c r="K1112" s="195"/>
      <c r="L1112" s="200"/>
      <c r="M1112" s="201"/>
      <c r="N1112" s="202"/>
      <c r="O1112" s="202"/>
      <c r="P1112" s="202"/>
      <c r="Q1112" s="202"/>
      <c r="R1112" s="202"/>
      <c r="S1112" s="202"/>
      <c r="T1112" s="203"/>
      <c r="AT1112" s="204" t="s">
        <v>181</v>
      </c>
      <c r="AU1112" s="204" t="s">
        <v>81</v>
      </c>
      <c r="AV1112" s="12" t="s">
        <v>81</v>
      </c>
      <c r="AW1112" s="12" t="s">
        <v>30</v>
      </c>
      <c r="AX1112" s="12" t="s">
        <v>73</v>
      </c>
      <c r="AY1112" s="204" t="s">
        <v>174</v>
      </c>
    </row>
    <row r="1113" spans="1:65" s="13" customFormat="1" ht="12">
      <c r="B1113" s="205"/>
      <c r="C1113" s="206"/>
      <c r="D1113" s="196" t="s">
        <v>181</v>
      </c>
      <c r="E1113" s="207" t="s">
        <v>1</v>
      </c>
      <c r="F1113" s="208" t="s">
        <v>1140</v>
      </c>
      <c r="G1113" s="206"/>
      <c r="H1113" s="209">
        <v>14.55</v>
      </c>
      <c r="I1113" s="210"/>
      <c r="J1113" s="206"/>
      <c r="K1113" s="206"/>
      <c r="L1113" s="211"/>
      <c r="M1113" s="212"/>
      <c r="N1113" s="213"/>
      <c r="O1113" s="213"/>
      <c r="P1113" s="213"/>
      <c r="Q1113" s="213"/>
      <c r="R1113" s="213"/>
      <c r="S1113" s="213"/>
      <c r="T1113" s="214"/>
      <c r="AT1113" s="215" t="s">
        <v>181</v>
      </c>
      <c r="AU1113" s="215" t="s">
        <v>81</v>
      </c>
      <c r="AV1113" s="13" t="s">
        <v>83</v>
      </c>
      <c r="AW1113" s="13" t="s">
        <v>30</v>
      </c>
      <c r="AX1113" s="13" t="s">
        <v>73</v>
      </c>
      <c r="AY1113" s="215" t="s">
        <v>174</v>
      </c>
    </row>
    <row r="1114" spans="1:65" s="12" customFormat="1" ht="12">
      <c r="B1114" s="194"/>
      <c r="C1114" s="195"/>
      <c r="D1114" s="196" t="s">
        <v>181</v>
      </c>
      <c r="E1114" s="197" t="s">
        <v>1</v>
      </c>
      <c r="F1114" s="198" t="s">
        <v>780</v>
      </c>
      <c r="G1114" s="195"/>
      <c r="H1114" s="197" t="s">
        <v>1</v>
      </c>
      <c r="I1114" s="199"/>
      <c r="J1114" s="195"/>
      <c r="K1114" s="195"/>
      <c r="L1114" s="200"/>
      <c r="M1114" s="201"/>
      <c r="N1114" s="202"/>
      <c r="O1114" s="202"/>
      <c r="P1114" s="202"/>
      <c r="Q1114" s="202"/>
      <c r="R1114" s="202"/>
      <c r="S1114" s="202"/>
      <c r="T1114" s="203"/>
      <c r="AT1114" s="204" t="s">
        <v>181</v>
      </c>
      <c r="AU1114" s="204" t="s">
        <v>81</v>
      </c>
      <c r="AV1114" s="12" t="s">
        <v>81</v>
      </c>
      <c r="AW1114" s="12" t="s">
        <v>30</v>
      </c>
      <c r="AX1114" s="12" t="s">
        <v>73</v>
      </c>
      <c r="AY1114" s="204" t="s">
        <v>174</v>
      </c>
    </row>
    <row r="1115" spans="1:65" s="13" customFormat="1" ht="12">
      <c r="B1115" s="205"/>
      <c r="C1115" s="206"/>
      <c r="D1115" s="196" t="s">
        <v>181</v>
      </c>
      <c r="E1115" s="207" t="s">
        <v>1</v>
      </c>
      <c r="F1115" s="208" t="s">
        <v>1141</v>
      </c>
      <c r="G1115" s="206"/>
      <c r="H1115" s="209">
        <v>14.3</v>
      </c>
      <c r="I1115" s="210"/>
      <c r="J1115" s="206"/>
      <c r="K1115" s="206"/>
      <c r="L1115" s="211"/>
      <c r="M1115" s="212"/>
      <c r="N1115" s="213"/>
      <c r="O1115" s="213"/>
      <c r="P1115" s="213"/>
      <c r="Q1115" s="213"/>
      <c r="R1115" s="213"/>
      <c r="S1115" s="213"/>
      <c r="T1115" s="214"/>
      <c r="AT1115" s="215" t="s">
        <v>181</v>
      </c>
      <c r="AU1115" s="215" t="s">
        <v>81</v>
      </c>
      <c r="AV1115" s="13" t="s">
        <v>83</v>
      </c>
      <c r="AW1115" s="13" t="s">
        <v>30</v>
      </c>
      <c r="AX1115" s="13" t="s">
        <v>73</v>
      </c>
      <c r="AY1115" s="215" t="s">
        <v>174</v>
      </c>
    </row>
    <row r="1116" spans="1:65" s="12" customFormat="1" ht="12">
      <c r="B1116" s="194"/>
      <c r="C1116" s="195"/>
      <c r="D1116" s="196" t="s">
        <v>181</v>
      </c>
      <c r="E1116" s="197" t="s">
        <v>1</v>
      </c>
      <c r="F1116" s="198" t="s">
        <v>201</v>
      </c>
      <c r="G1116" s="195"/>
      <c r="H1116" s="197" t="s">
        <v>1</v>
      </c>
      <c r="I1116" s="199"/>
      <c r="J1116" s="195"/>
      <c r="K1116" s="195"/>
      <c r="L1116" s="200"/>
      <c r="M1116" s="201"/>
      <c r="N1116" s="202"/>
      <c r="O1116" s="202"/>
      <c r="P1116" s="202"/>
      <c r="Q1116" s="202"/>
      <c r="R1116" s="202"/>
      <c r="S1116" s="202"/>
      <c r="T1116" s="203"/>
      <c r="AT1116" s="204" t="s">
        <v>181</v>
      </c>
      <c r="AU1116" s="204" t="s">
        <v>81</v>
      </c>
      <c r="AV1116" s="12" t="s">
        <v>81</v>
      </c>
      <c r="AW1116" s="12" t="s">
        <v>30</v>
      </c>
      <c r="AX1116" s="12" t="s">
        <v>73</v>
      </c>
      <c r="AY1116" s="204" t="s">
        <v>174</v>
      </c>
    </row>
    <row r="1117" spans="1:65" s="12" customFormat="1" ht="12">
      <c r="B1117" s="194"/>
      <c r="C1117" s="195"/>
      <c r="D1117" s="196" t="s">
        <v>181</v>
      </c>
      <c r="E1117" s="197" t="s">
        <v>1</v>
      </c>
      <c r="F1117" s="198" t="s">
        <v>700</v>
      </c>
      <c r="G1117" s="195"/>
      <c r="H1117" s="197" t="s">
        <v>1</v>
      </c>
      <c r="I1117" s="199"/>
      <c r="J1117" s="195"/>
      <c r="K1117" s="195"/>
      <c r="L1117" s="200"/>
      <c r="M1117" s="201"/>
      <c r="N1117" s="202"/>
      <c r="O1117" s="202"/>
      <c r="P1117" s="202"/>
      <c r="Q1117" s="202"/>
      <c r="R1117" s="202"/>
      <c r="S1117" s="202"/>
      <c r="T1117" s="203"/>
      <c r="AT1117" s="204" t="s">
        <v>181</v>
      </c>
      <c r="AU1117" s="204" t="s">
        <v>81</v>
      </c>
      <c r="AV1117" s="12" t="s">
        <v>81</v>
      </c>
      <c r="AW1117" s="12" t="s">
        <v>30</v>
      </c>
      <c r="AX1117" s="12" t="s">
        <v>73</v>
      </c>
      <c r="AY1117" s="204" t="s">
        <v>174</v>
      </c>
    </row>
    <row r="1118" spans="1:65" s="13" customFormat="1" ht="12">
      <c r="B1118" s="205"/>
      <c r="C1118" s="206"/>
      <c r="D1118" s="196" t="s">
        <v>181</v>
      </c>
      <c r="E1118" s="207" t="s">
        <v>1</v>
      </c>
      <c r="F1118" s="208" t="s">
        <v>1142</v>
      </c>
      <c r="G1118" s="206"/>
      <c r="H1118" s="209">
        <v>14.8</v>
      </c>
      <c r="I1118" s="210"/>
      <c r="J1118" s="206"/>
      <c r="K1118" s="206"/>
      <c r="L1118" s="211"/>
      <c r="M1118" s="212"/>
      <c r="N1118" s="213"/>
      <c r="O1118" s="213"/>
      <c r="P1118" s="213"/>
      <c r="Q1118" s="213"/>
      <c r="R1118" s="213"/>
      <c r="S1118" s="213"/>
      <c r="T1118" s="214"/>
      <c r="AT1118" s="215" t="s">
        <v>181</v>
      </c>
      <c r="AU1118" s="215" t="s">
        <v>81</v>
      </c>
      <c r="AV1118" s="13" t="s">
        <v>83</v>
      </c>
      <c r="AW1118" s="13" t="s">
        <v>30</v>
      </c>
      <c r="AX1118" s="13" t="s">
        <v>73</v>
      </c>
      <c r="AY1118" s="215" t="s">
        <v>174</v>
      </c>
    </row>
    <row r="1119" spans="1:65" s="13" customFormat="1" ht="12">
      <c r="B1119" s="205"/>
      <c r="C1119" s="206"/>
      <c r="D1119" s="196" t="s">
        <v>181</v>
      </c>
      <c r="E1119" s="207" t="s">
        <v>1</v>
      </c>
      <c r="F1119" s="208" t="s">
        <v>1143</v>
      </c>
      <c r="G1119" s="206"/>
      <c r="H1119" s="209">
        <v>22.12</v>
      </c>
      <c r="I1119" s="210"/>
      <c r="J1119" s="206"/>
      <c r="K1119" s="206"/>
      <c r="L1119" s="211"/>
      <c r="M1119" s="212"/>
      <c r="N1119" s="213"/>
      <c r="O1119" s="213"/>
      <c r="P1119" s="213"/>
      <c r="Q1119" s="213"/>
      <c r="R1119" s="213"/>
      <c r="S1119" s="213"/>
      <c r="T1119" s="214"/>
      <c r="AT1119" s="215" t="s">
        <v>181</v>
      </c>
      <c r="AU1119" s="215" t="s">
        <v>81</v>
      </c>
      <c r="AV1119" s="13" t="s">
        <v>83</v>
      </c>
      <c r="AW1119" s="13" t="s">
        <v>30</v>
      </c>
      <c r="AX1119" s="13" t="s">
        <v>73</v>
      </c>
      <c r="AY1119" s="215" t="s">
        <v>174</v>
      </c>
    </row>
    <row r="1120" spans="1:65" s="12" customFormat="1" ht="12">
      <c r="B1120" s="194"/>
      <c r="C1120" s="195"/>
      <c r="D1120" s="196" t="s">
        <v>181</v>
      </c>
      <c r="E1120" s="197" t="s">
        <v>1</v>
      </c>
      <c r="F1120" s="198" t="s">
        <v>1118</v>
      </c>
      <c r="G1120" s="195"/>
      <c r="H1120" s="197" t="s">
        <v>1</v>
      </c>
      <c r="I1120" s="199"/>
      <c r="J1120" s="195"/>
      <c r="K1120" s="195"/>
      <c r="L1120" s="200"/>
      <c r="M1120" s="201"/>
      <c r="N1120" s="202"/>
      <c r="O1120" s="202"/>
      <c r="P1120" s="202"/>
      <c r="Q1120" s="202"/>
      <c r="R1120" s="202"/>
      <c r="S1120" s="202"/>
      <c r="T1120" s="203"/>
      <c r="AT1120" s="204" t="s">
        <v>181</v>
      </c>
      <c r="AU1120" s="204" t="s">
        <v>81</v>
      </c>
      <c r="AV1120" s="12" t="s">
        <v>81</v>
      </c>
      <c r="AW1120" s="12" t="s">
        <v>30</v>
      </c>
      <c r="AX1120" s="12" t="s">
        <v>73</v>
      </c>
      <c r="AY1120" s="204" t="s">
        <v>174</v>
      </c>
    </row>
    <row r="1121" spans="1:65" s="12" customFormat="1" ht="12">
      <c r="B1121" s="194"/>
      <c r="C1121" s="195"/>
      <c r="D1121" s="196" t="s">
        <v>181</v>
      </c>
      <c r="E1121" s="197" t="s">
        <v>1</v>
      </c>
      <c r="F1121" s="198" t="s">
        <v>1119</v>
      </c>
      <c r="G1121" s="195"/>
      <c r="H1121" s="197" t="s">
        <v>1</v>
      </c>
      <c r="I1121" s="199"/>
      <c r="J1121" s="195"/>
      <c r="K1121" s="195"/>
      <c r="L1121" s="200"/>
      <c r="M1121" s="201"/>
      <c r="N1121" s="202"/>
      <c r="O1121" s="202"/>
      <c r="P1121" s="202"/>
      <c r="Q1121" s="202"/>
      <c r="R1121" s="202"/>
      <c r="S1121" s="202"/>
      <c r="T1121" s="203"/>
      <c r="AT1121" s="204" t="s">
        <v>181</v>
      </c>
      <c r="AU1121" s="204" t="s">
        <v>81</v>
      </c>
      <c r="AV1121" s="12" t="s">
        <v>81</v>
      </c>
      <c r="AW1121" s="12" t="s">
        <v>30</v>
      </c>
      <c r="AX1121" s="12" t="s">
        <v>73</v>
      </c>
      <c r="AY1121" s="204" t="s">
        <v>174</v>
      </c>
    </row>
    <row r="1122" spans="1:65" s="13" customFormat="1" ht="12">
      <c r="B1122" s="205"/>
      <c r="C1122" s="206"/>
      <c r="D1122" s="196" t="s">
        <v>181</v>
      </c>
      <c r="E1122" s="207" t="s">
        <v>1</v>
      </c>
      <c r="F1122" s="208" t="s">
        <v>1144</v>
      </c>
      <c r="G1122" s="206"/>
      <c r="H1122" s="209">
        <v>5.2</v>
      </c>
      <c r="I1122" s="210"/>
      <c r="J1122" s="206"/>
      <c r="K1122" s="206"/>
      <c r="L1122" s="211"/>
      <c r="M1122" s="212"/>
      <c r="N1122" s="213"/>
      <c r="O1122" s="213"/>
      <c r="P1122" s="213"/>
      <c r="Q1122" s="213"/>
      <c r="R1122" s="213"/>
      <c r="S1122" s="213"/>
      <c r="T1122" s="214"/>
      <c r="AT1122" s="215" t="s">
        <v>181</v>
      </c>
      <c r="AU1122" s="215" t="s">
        <v>81</v>
      </c>
      <c r="AV1122" s="13" t="s">
        <v>83</v>
      </c>
      <c r="AW1122" s="13" t="s">
        <v>30</v>
      </c>
      <c r="AX1122" s="13" t="s">
        <v>73</v>
      </c>
      <c r="AY1122" s="215" t="s">
        <v>174</v>
      </c>
    </row>
    <row r="1123" spans="1:65" s="12" customFormat="1" ht="12">
      <c r="B1123" s="194"/>
      <c r="C1123" s="195"/>
      <c r="D1123" s="196" t="s">
        <v>181</v>
      </c>
      <c r="E1123" s="197" t="s">
        <v>1</v>
      </c>
      <c r="F1123" s="198" t="s">
        <v>1121</v>
      </c>
      <c r="G1123" s="195"/>
      <c r="H1123" s="197" t="s">
        <v>1</v>
      </c>
      <c r="I1123" s="199"/>
      <c r="J1123" s="195"/>
      <c r="K1123" s="195"/>
      <c r="L1123" s="200"/>
      <c r="M1123" s="201"/>
      <c r="N1123" s="202"/>
      <c r="O1123" s="202"/>
      <c r="P1123" s="202"/>
      <c r="Q1123" s="202"/>
      <c r="R1123" s="202"/>
      <c r="S1123" s="202"/>
      <c r="T1123" s="203"/>
      <c r="AT1123" s="204" t="s">
        <v>181</v>
      </c>
      <c r="AU1123" s="204" t="s">
        <v>81</v>
      </c>
      <c r="AV1123" s="12" t="s">
        <v>81</v>
      </c>
      <c r="AW1123" s="12" t="s">
        <v>30</v>
      </c>
      <c r="AX1123" s="12" t="s">
        <v>73</v>
      </c>
      <c r="AY1123" s="204" t="s">
        <v>174</v>
      </c>
    </row>
    <row r="1124" spans="1:65" s="13" customFormat="1" ht="12">
      <c r="B1124" s="205"/>
      <c r="C1124" s="206"/>
      <c r="D1124" s="196" t="s">
        <v>181</v>
      </c>
      <c r="E1124" s="207" t="s">
        <v>1</v>
      </c>
      <c r="F1124" s="208" t="s">
        <v>1145</v>
      </c>
      <c r="G1124" s="206"/>
      <c r="H1124" s="209">
        <v>4.4400000000000004</v>
      </c>
      <c r="I1124" s="210"/>
      <c r="J1124" s="206"/>
      <c r="K1124" s="206"/>
      <c r="L1124" s="211"/>
      <c r="M1124" s="212"/>
      <c r="N1124" s="213"/>
      <c r="O1124" s="213"/>
      <c r="P1124" s="213"/>
      <c r="Q1124" s="213"/>
      <c r="R1124" s="213"/>
      <c r="S1124" s="213"/>
      <c r="T1124" s="214"/>
      <c r="AT1124" s="215" t="s">
        <v>181</v>
      </c>
      <c r="AU1124" s="215" t="s">
        <v>81</v>
      </c>
      <c r="AV1124" s="13" t="s">
        <v>83</v>
      </c>
      <c r="AW1124" s="13" t="s">
        <v>30</v>
      </c>
      <c r="AX1124" s="13" t="s">
        <v>73</v>
      </c>
      <c r="AY1124" s="215" t="s">
        <v>174</v>
      </c>
    </row>
    <row r="1125" spans="1:65" s="12" customFormat="1" ht="12">
      <c r="B1125" s="194"/>
      <c r="C1125" s="195"/>
      <c r="D1125" s="196" t="s">
        <v>181</v>
      </c>
      <c r="E1125" s="197" t="s">
        <v>1</v>
      </c>
      <c r="F1125" s="198" t="s">
        <v>1123</v>
      </c>
      <c r="G1125" s="195"/>
      <c r="H1125" s="197" t="s">
        <v>1</v>
      </c>
      <c r="I1125" s="199"/>
      <c r="J1125" s="195"/>
      <c r="K1125" s="195"/>
      <c r="L1125" s="200"/>
      <c r="M1125" s="201"/>
      <c r="N1125" s="202"/>
      <c r="O1125" s="202"/>
      <c r="P1125" s="202"/>
      <c r="Q1125" s="202"/>
      <c r="R1125" s="202"/>
      <c r="S1125" s="202"/>
      <c r="T1125" s="203"/>
      <c r="AT1125" s="204" t="s">
        <v>181</v>
      </c>
      <c r="AU1125" s="204" t="s">
        <v>81</v>
      </c>
      <c r="AV1125" s="12" t="s">
        <v>81</v>
      </c>
      <c r="AW1125" s="12" t="s">
        <v>30</v>
      </c>
      <c r="AX1125" s="12" t="s">
        <v>73</v>
      </c>
      <c r="AY1125" s="204" t="s">
        <v>174</v>
      </c>
    </row>
    <row r="1126" spans="1:65" s="13" customFormat="1" ht="12">
      <c r="B1126" s="205"/>
      <c r="C1126" s="206"/>
      <c r="D1126" s="196" t="s">
        <v>181</v>
      </c>
      <c r="E1126" s="207" t="s">
        <v>1</v>
      </c>
      <c r="F1126" s="208" t="s">
        <v>1146</v>
      </c>
      <c r="G1126" s="206"/>
      <c r="H1126" s="209">
        <v>3</v>
      </c>
      <c r="I1126" s="210"/>
      <c r="J1126" s="206"/>
      <c r="K1126" s="206"/>
      <c r="L1126" s="211"/>
      <c r="M1126" s="212"/>
      <c r="N1126" s="213"/>
      <c r="O1126" s="213"/>
      <c r="P1126" s="213"/>
      <c r="Q1126" s="213"/>
      <c r="R1126" s="213"/>
      <c r="S1126" s="213"/>
      <c r="T1126" s="214"/>
      <c r="AT1126" s="215" t="s">
        <v>181</v>
      </c>
      <c r="AU1126" s="215" t="s">
        <v>81</v>
      </c>
      <c r="AV1126" s="13" t="s">
        <v>83</v>
      </c>
      <c r="AW1126" s="13" t="s">
        <v>30</v>
      </c>
      <c r="AX1126" s="13" t="s">
        <v>73</v>
      </c>
      <c r="AY1126" s="215" t="s">
        <v>174</v>
      </c>
    </row>
    <row r="1127" spans="1:65" s="12" customFormat="1" ht="12">
      <c r="B1127" s="194"/>
      <c r="C1127" s="195"/>
      <c r="D1127" s="196" t="s">
        <v>181</v>
      </c>
      <c r="E1127" s="197" t="s">
        <v>1</v>
      </c>
      <c r="F1127" s="198" t="s">
        <v>791</v>
      </c>
      <c r="G1127" s="195"/>
      <c r="H1127" s="197" t="s">
        <v>1</v>
      </c>
      <c r="I1127" s="199"/>
      <c r="J1127" s="195"/>
      <c r="K1127" s="195"/>
      <c r="L1127" s="200"/>
      <c r="M1127" s="201"/>
      <c r="N1127" s="202"/>
      <c r="O1127" s="202"/>
      <c r="P1127" s="202"/>
      <c r="Q1127" s="202"/>
      <c r="R1127" s="202"/>
      <c r="S1127" s="202"/>
      <c r="T1127" s="203"/>
      <c r="AT1127" s="204" t="s">
        <v>181</v>
      </c>
      <c r="AU1127" s="204" t="s">
        <v>81</v>
      </c>
      <c r="AV1127" s="12" t="s">
        <v>81</v>
      </c>
      <c r="AW1127" s="12" t="s">
        <v>30</v>
      </c>
      <c r="AX1127" s="12" t="s">
        <v>73</v>
      </c>
      <c r="AY1127" s="204" t="s">
        <v>174</v>
      </c>
    </row>
    <row r="1128" spans="1:65" s="13" customFormat="1" ht="12">
      <c r="B1128" s="205"/>
      <c r="C1128" s="206"/>
      <c r="D1128" s="196" t="s">
        <v>181</v>
      </c>
      <c r="E1128" s="207" t="s">
        <v>1</v>
      </c>
      <c r="F1128" s="208" t="s">
        <v>1144</v>
      </c>
      <c r="G1128" s="206"/>
      <c r="H1128" s="209">
        <v>5.2</v>
      </c>
      <c r="I1128" s="210"/>
      <c r="J1128" s="206"/>
      <c r="K1128" s="206"/>
      <c r="L1128" s="211"/>
      <c r="M1128" s="212"/>
      <c r="N1128" s="213"/>
      <c r="O1128" s="213"/>
      <c r="P1128" s="213"/>
      <c r="Q1128" s="213"/>
      <c r="R1128" s="213"/>
      <c r="S1128" s="213"/>
      <c r="T1128" s="214"/>
      <c r="AT1128" s="215" t="s">
        <v>181</v>
      </c>
      <c r="AU1128" s="215" t="s">
        <v>81</v>
      </c>
      <c r="AV1128" s="13" t="s">
        <v>83</v>
      </c>
      <c r="AW1128" s="13" t="s">
        <v>30</v>
      </c>
      <c r="AX1128" s="13" t="s">
        <v>73</v>
      </c>
      <c r="AY1128" s="215" t="s">
        <v>174</v>
      </c>
    </row>
    <row r="1129" spans="1:65" s="14" customFormat="1" ht="12">
      <c r="B1129" s="216"/>
      <c r="C1129" s="217"/>
      <c r="D1129" s="196" t="s">
        <v>181</v>
      </c>
      <c r="E1129" s="218" t="s">
        <v>1</v>
      </c>
      <c r="F1129" s="219" t="s">
        <v>183</v>
      </c>
      <c r="G1129" s="217"/>
      <c r="H1129" s="220">
        <v>101.61</v>
      </c>
      <c r="I1129" s="221"/>
      <c r="J1129" s="217"/>
      <c r="K1129" s="217"/>
      <c r="L1129" s="222"/>
      <c r="M1129" s="223"/>
      <c r="N1129" s="224"/>
      <c r="O1129" s="224"/>
      <c r="P1129" s="224"/>
      <c r="Q1129" s="224"/>
      <c r="R1129" s="224"/>
      <c r="S1129" s="224"/>
      <c r="T1129" s="225"/>
      <c r="AT1129" s="226" t="s">
        <v>181</v>
      </c>
      <c r="AU1129" s="226" t="s">
        <v>81</v>
      </c>
      <c r="AV1129" s="14" t="s">
        <v>179</v>
      </c>
      <c r="AW1129" s="14" t="s">
        <v>30</v>
      </c>
      <c r="AX1129" s="14" t="s">
        <v>81</v>
      </c>
      <c r="AY1129" s="226" t="s">
        <v>174</v>
      </c>
    </row>
    <row r="1130" spans="1:65" s="2" customFormat="1" ht="24.25" customHeight="1">
      <c r="A1130" s="35"/>
      <c r="B1130" s="36"/>
      <c r="C1130" s="180" t="s">
        <v>1147</v>
      </c>
      <c r="D1130" s="180" t="s">
        <v>175</v>
      </c>
      <c r="E1130" s="181" t="s">
        <v>1148</v>
      </c>
      <c r="F1130" s="182" t="s">
        <v>1149</v>
      </c>
      <c r="G1130" s="183" t="s">
        <v>705</v>
      </c>
      <c r="H1130" s="249"/>
      <c r="I1130" s="185"/>
      <c r="J1130" s="186">
        <f>ROUND(I1130*H1130,2)</f>
        <v>0</v>
      </c>
      <c r="K1130" s="187"/>
      <c r="L1130" s="40"/>
      <c r="M1130" s="188" t="s">
        <v>1</v>
      </c>
      <c r="N1130" s="189" t="s">
        <v>38</v>
      </c>
      <c r="O1130" s="72"/>
      <c r="P1130" s="190">
        <f>O1130*H1130</f>
        <v>0</v>
      </c>
      <c r="Q1130" s="190">
        <v>0</v>
      </c>
      <c r="R1130" s="190">
        <f>Q1130*H1130</f>
        <v>0</v>
      </c>
      <c r="S1130" s="190">
        <v>0</v>
      </c>
      <c r="T1130" s="191">
        <f>S1130*H1130</f>
        <v>0</v>
      </c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R1130" s="192" t="s">
        <v>179</v>
      </c>
      <c r="AT1130" s="192" t="s">
        <v>175</v>
      </c>
      <c r="AU1130" s="192" t="s">
        <v>81</v>
      </c>
      <c r="AY1130" s="18" t="s">
        <v>174</v>
      </c>
      <c r="BE1130" s="193">
        <f>IF(N1130="základní",J1130,0)</f>
        <v>0</v>
      </c>
      <c r="BF1130" s="193">
        <f>IF(N1130="snížená",J1130,0)</f>
        <v>0</v>
      </c>
      <c r="BG1130" s="193">
        <f>IF(N1130="zákl. přenesená",J1130,0)</f>
        <v>0</v>
      </c>
      <c r="BH1130" s="193">
        <f>IF(N1130="sníž. přenesená",J1130,0)</f>
        <v>0</v>
      </c>
      <c r="BI1130" s="193">
        <f>IF(N1130="nulová",J1130,0)</f>
        <v>0</v>
      </c>
      <c r="BJ1130" s="18" t="s">
        <v>81</v>
      </c>
      <c r="BK1130" s="193">
        <f>ROUND(I1130*H1130,2)</f>
        <v>0</v>
      </c>
      <c r="BL1130" s="18" t="s">
        <v>179</v>
      </c>
      <c r="BM1130" s="192" t="s">
        <v>1150</v>
      </c>
    </row>
    <row r="1131" spans="1:65" s="11" customFormat="1" ht="26" customHeight="1">
      <c r="B1131" s="166"/>
      <c r="C1131" s="167"/>
      <c r="D1131" s="168" t="s">
        <v>72</v>
      </c>
      <c r="E1131" s="169" t="s">
        <v>1151</v>
      </c>
      <c r="F1131" s="169" t="s">
        <v>1152</v>
      </c>
      <c r="G1131" s="167"/>
      <c r="H1131" s="167"/>
      <c r="I1131" s="170"/>
      <c r="J1131" s="171">
        <f>BK1131</f>
        <v>0</v>
      </c>
      <c r="K1131" s="167"/>
      <c r="L1131" s="172"/>
      <c r="M1131" s="173"/>
      <c r="N1131" s="174"/>
      <c r="O1131" s="174"/>
      <c r="P1131" s="175">
        <f>SUM(P1132:P1297)</f>
        <v>0</v>
      </c>
      <c r="Q1131" s="174"/>
      <c r="R1131" s="175">
        <f>SUM(R1132:R1297)</f>
        <v>0.62334494499999993</v>
      </c>
      <c r="S1131" s="174"/>
      <c r="T1131" s="176">
        <f>SUM(T1132:T1297)</f>
        <v>0</v>
      </c>
      <c r="AR1131" s="177" t="s">
        <v>81</v>
      </c>
      <c r="AT1131" s="178" t="s">
        <v>72</v>
      </c>
      <c r="AU1131" s="178" t="s">
        <v>73</v>
      </c>
      <c r="AY1131" s="177" t="s">
        <v>174</v>
      </c>
      <c r="BK1131" s="179">
        <f>SUM(BK1132:BK1297)</f>
        <v>0</v>
      </c>
    </row>
    <row r="1132" spans="1:65" s="2" customFormat="1" ht="24.25" customHeight="1">
      <c r="A1132" s="35"/>
      <c r="B1132" s="36"/>
      <c r="C1132" s="180" t="s">
        <v>1153</v>
      </c>
      <c r="D1132" s="180" t="s">
        <v>175</v>
      </c>
      <c r="E1132" s="181" t="s">
        <v>1154</v>
      </c>
      <c r="F1132" s="182" t="s">
        <v>1155</v>
      </c>
      <c r="G1132" s="183" t="s">
        <v>230</v>
      </c>
      <c r="H1132" s="184">
        <v>212.05</v>
      </c>
      <c r="I1132" s="185"/>
      <c r="J1132" s="186">
        <f>ROUND(I1132*H1132,2)</f>
        <v>0</v>
      </c>
      <c r="K1132" s="187"/>
      <c r="L1132" s="40"/>
      <c r="M1132" s="188" t="s">
        <v>1</v>
      </c>
      <c r="N1132" s="189" t="s">
        <v>38</v>
      </c>
      <c r="O1132" s="72"/>
      <c r="P1132" s="190">
        <f>O1132*H1132</f>
        <v>0</v>
      </c>
      <c r="Q1132" s="190">
        <v>2.05E-4</v>
      </c>
      <c r="R1132" s="190">
        <f>Q1132*H1132</f>
        <v>4.3470250000000002E-2</v>
      </c>
      <c r="S1132" s="190">
        <v>0</v>
      </c>
      <c r="T1132" s="191">
        <f>S1132*H1132</f>
        <v>0</v>
      </c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R1132" s="192" t="s">
        <v>179</v>
      </c>
      <c r="AT1132" s="192" t="s">
        <v>175</v>
      </c>
      <c r="AU1132" s="192" t="s">
        <v>81</v>
      </c>
      <c r="AY1132" s="18" t="s">
        <v>174</v>
      </c>
      <c r="BE1132" s="193">
        <f>IF(N1132="základní",J1132,0)</f>
        <v>0</v>
      </c>
      <c r="BF1132" s="193">
        <f>IF(N1132="snížená",J1132,0)</f>
        <v>0</v>
      </c>
      <c r="BG1132" s="193">
        <f>IF(N1132="zákl. přenesená",J1132,0)</f>
        <v>0</v>
      </c>
      <c r="BH1132" s="193">
        <f>IF(N1132="sníž. přenesená",J1132,0)</f>
        <v>0</v>
      </c>
      <c r="BI1132" s="193">
        <f>IF(N1132="nulová",J1132,0)</f>
        <v>0</v>
      </c>
      <c r="BJ1132" s="18" t="s">
        <v>81</v>
      </c>
      <c r="BK1132" s="193">
        <f>ROUND(I1132*H1132,2)</f>
        <v>0</v>
      </c>
      <c r="BL1132" s="18" t="s">
        <v>179</v>
      </c>
      <c r="BM1132" s="192" t="s">
        <v>1156</v>
      </c>
    </row>
    <row r="1133" spans="1:65" s="12" customFormat="1" ht="12">
      <c r="B1133" s="194"/>
      <c r="C1133" s="195"/>
      <c r="D1133" s="196" t="s">
        <v>181</v>
      </c>
      <c r="E1133" s="197" t="s">
        <v>1</v>
      </c>
      <c r="F1133" s="198" t="s">
        <v>790</v>
      </c>
      <c r="G1133" s="195"/>
      <c r="H1133" s="197" t="s">
        <v>1</v>
      </c>
      <c r="I1133" s="199"/>
      <c r="J1133" s="195"/>
      <c r="K1133" s="195"/>
      <c r="L1133" s="200"/>
      <c r="M1133" s="201"/>
      <c r="N1133" s="202"/>
      <c r="O1133" s="202"/>
      <c r="P1133" s="202"/>
      <c r="Q1133" s="202"/>
      <c r="R1133" s="202"/>
      <c r="S1133" s="202"/>
      <c r="T1133" s="203"/>
      <c r="AT1133" s="204" t="s">
        <v>181</v>
      </c>
      <c r="AU1133" s="204" t="s">
        <v>81</v>
      </c>
      <c r="AV1133" s="12" t="s">
        <v>81</v>
      </c>
      <c r="AW1133" s="12" t="s">
        <v>30</v>
      </c>
      <c r="AX1133" s="12" t="s">
        <v>73</v>
      </c>
      <c r="AY1133" s="204" t="s">
        <v>174</v>
      </c>
    </row>
    <row r="1134" spans="1:65" s="12" customFormat="1" ht="12">
      <c r="B1134" s="194"/>
      <c r="C1134" s="195"/>
      <c r="D1134" s="196" t="s">
        <v>181</v>
      </c>
      <c r="E1134" s="197" t="s">
        <v>1</v>
      </c>
      <c r="F1134" s="198" t="s">
        <v>791</v>
      </c>
      <c r="G1134" s="195"/>
      <c r="H1134" s="197" t="s">
        <v>1</v>
      </c>
      <c r="I1134" s="199"/>
      <c r="J1134" s="195"/>
      <c r="K1134" s="195"/>
      <c r="L1134" s="200"/>
      <c r="M1134" s="201"/>
      <c r="N1134" s="202"/>
      <c r="O1134" s="202"/>
      <c r="P1134" s="202"/>
      <c r="Q1134" s="202"/>
      <c r="R1134" s="202"/>
      <c r="S1134" s="202"/>
      <c r="T1134" s="203"/>
      <c r="AT1134" s="204" t="s">
        <v>181</v>
      </c>
      <c r="AU1134" s="204" t="s">
        <v>81</v>
      </c>
      <c r="AV1134" s="12" t="s">
        <v>81</v>
      </c>
      <c r="AW1134" s="12" t="s">
        <v>30</v>
      </c>
      <c r="AX1134" s="12" t="s">
        <v>73</v>
      </c>
      <c r="AY1134" s="204" t="s">
        <v>174</v>
      </c>
    </row>
    <row r="1135" spans="1:65" s="13" customFormat="1" ht="12">
      <c r="B1135" s="205"/>
      <c r="C1135" s="206"/>
      <c r="D1135" s="196" t="s">
        <v>181</v>
      </c>
      <c r="E1135" s="207" t="s">
        <v>1</v>
      </c>
      <c r="F1135" s="208" t="s">
        <v>792</v>
      </c>
      <c r="G1135" s="206"/>
      <c r="H1135" s="209">
        <v>65.52</v>
      </c>
      <c r="I1135" s="210"/>
      <c r="J1135" s="206"/>
      <c r="K1135" s="206"/>
      <c r="L1135" s="211"/>
      <c r="M1135" s="212"/>
      <c r="N1135" s="213"/>
      <c r="O1135" s="213"/>
      <c r="P1135" s="213"/>
      <c r="Q1135" s="213"/>
      <c r="R1135" s="213"/>
      <c r="S1135" s="213"/>
      <c r="T1135" s="214"/>
      <c r="AT1135" s="215" t="s">
        <v>181</v>
      </c>
      <c r="AU1135" s="215" t="s">
        <v>81</v>
      </c>
      <c r="AV1135" s="13" t="s">
        <v>83</v>
      </c>
      <c r="AW1135" s="13" t="s">
        <v>30</v>
      </c>
      <c r="AX1135" s="13" t="s">
        <v>73</v>
      </c>
      <c r="AY1135" s="215" t="s">
        <v>174</v>
      </c>
    </row>
    <row r="1136" spans="1:65" s="12" customFormat="1" ht="12">
      <c r="B1136" s="194"/>
      <c r="C1136" s="195"/>
      <c r="D1136" s="196" t="s">
        <v>181</v>
      </c>
      <c r="E1136" s="197" t="s">
        <v>1</v>
      </c>
      <c r="F1136" s="198" t="s">
        <v>797</v>
      </c>
      <c r="G1136" s="195"/>
      <c r="H1136" s="197" t="s">
        <v>1</v>
      </c>
      <c r="I1136" s="199"/>
      <c r="J1136" s="195"/>
      <c r="K1136" s="195"/>
      <c r="L1136" s="200"/>
      <c r="M1136" s="201"/>
      <c r="N1136" s="202"/>
      <c r="O1136" s="202"/>
      <c r="P1136" s="202"/>
      <c r="Q1136" s="202"/>
      <c r="R1136" s="202"/>
      <c r="S1136" s="202"/>
      <c r="T1136" s="203"/>
      <c r="AT1136" s="204" t="s">
        <v>181</v>
      </c>
      <c r="AU1136" s="204" t="s">
        <v>81</v>
      </c>
      <c r="AV1136" s="12" t="s">
        <v>81</v>
      </c>
      <c r="AW1136" s="12" t="s">
        <v>30</v>
      </c>
      <c r="AX1136" s="12" t="s">
        <v>73</v>
      </c>
      <c r="AY1136" s="204" t="s">
        <v>174</v>
      </c>
    </row>
    <row r="1137" spans="2:51" s="12" customFormat="1" ht="12">
      <c r="B1137" s="194"/>
      <c r="C1137" s="195"/>
      <c r="D1137" s="196" t="s">
        <v>181</v>
      </c>
      <c r="E1137" s="197" t="s">
        <v>1</v>
      </c>
      <c r="F1137" s="198" t="s">
        <v>798</v>
      </c>
      <c r="G1137" s="195"/>
      <c r="H1137" s="197" t="s">
        <v>1</v>
      </c>
      <c r="I1137" s="199"/>
      <c r="J1137" s="195"/>
      <c r="K1137" s="195"/>
      <c r="L1137" s="200"/>
      <c r="M1137" s="201"/>
      <c r="N1137" s="202"/>
      <c r="O1137" s="202"/>
      <c r="P1137" s="202"/>
      <c r="Q1137" s="202"/>
      <c r="R1137" s="202"/>
      <c r="S1137" s="202"/>
      <c r="T1137" s="203"/>
      <c r="AT1137" s="204" t="s">
        <v>181</v>
      </c>
      <c r="AU1137" s="204" t="s">
        <v>81</v>
      </c>
      <c r="AV1137" s="12" t="s">
        <v>81</v>
      </c>
      <c r="AW1137" s="12" t="s">
        <v>30</v>
      </c>
      <c r="AX1137" s="12" t="s">
        <v>73</v>
      </c>
      <c r="AY1137" s="204" t="s">
        <v>174</v>
      </c>
    </row>
    <row r="1138" spans="2:51" s="13" customFormat="1" ht="12">
      <c r="B1138" s="205"/>
      <c r="C1138" s="206"/>
      <c r="D1138" s="196" t="s">
        <v>181</v>
      </c>
      <c r="E1138" s="207" t="s">
        <v>1</v>
      </c>
      <c r="F1138" s="208" t="s">
        <v>799</v>
      </c>
      <c r="G1138" s="206"/>
      <c r="H1138" s="209">
        <v>10.78</v>
      </c>
      <c r="I1138" s="210"/>
      <c r="J1138" s="206"/>
      <c r="K1138" s="206"/>
      <c r="L1138" s="211"/>
      <c r="M1138" s="212"/>
      <c r="N1138" s="213"/>
      <c r="O1138" s="213"/>
      <c r="P1138" s="213"/>
      <c r="Q1138" s="213"/>
      <c r="R1138" s="213"/>
      <c r="S1138" s="213"/>
      <c r="T1138" s="214"/>
      <c r="AT1138" s="215" t="s">
        <v>181</v>
      </c>
      <c r="AU1138" s="215" t="s">
        <v>81</v>
      </c>
      <c r="AV1138" s="13" t="s">
        <v>83</v>
      </c>
      <c r="AW1138" s="13" t="s">
        <v>30</v>
      </c>
      <c r="AX1138" s="13" t="s">
        <v>73</v>
      </c>
      <c r="AY1138" s="215" t="s">
        <v>174</v>
      </c>
    </row>
    <row r="1139" spans="2:51" s="12" customFormat="1" ht="12">
      <c r="B1139" s="194"/>
      <c r="C1139" s="195"/>
      <c r="D1139" s="196" t="s">
        <v>181</v>
      </c>
      <c r="E1139" s="197" t="s">
        <v>1</v>
      </c>
      <c r="F1139" s="198" t="s">
        <v>713</v>
      </c>
      <c r="G1139" s="195"/>
      <c r="H1139" s="197" t="s">
        <v>1</v>
      </c>
      <c r="I1139" s="199"/>
      <c r="J1139" s="195"/>
      <c r="K1139" s="195"/>
      <c r="L1139" s="200"/>
      <c r="M1139" s="201"/>
      <c r="N1139" s="202"/>
      <c r="O1139" s="202"/>
      <c r="P1139" s="202"/>
      <c r="Q1139" s="202"/>
      <c r="R1139" s="202"/>
      <c r="S1139" s="202"/>
      <c r="T1139" s="203"/>
      <c r="AT1139" s="204" t="s">
        <v>181</v>
      </c>
      <c r="AU1139" s="204" t="s">
        <v>81</v>
      </c>
      <c r="AV1139" s="12" t="s">
        <v>81</v>
      </c>
      <c r="AW1139" s="12" t="s">
        <v>30</v>
      </c>
      <c r="AX1139" s="12" t="s">
        <v>73</v>
      </c>
      <c r="AY1139" s="204" t="s">
        <v>174</v>
      </c>
    </row>
    <row r="1140" spans="2:51" s="13" customFormat="1" ht="12">
      <c r="B1140" s="205"/>
      <c r="C1140" s="206"/>
      <c r="D1140" s="196" t="s">
        <v>181</v>
      </c>
      <c r="E1140" s="207" t="s">
        <v>1</v>
      </c>
      <c r="F1140" s="208" t="s">
        <v>800</v>
      </c>
      <c r="G1140" s="206"/>
      <c r="H1140" s="209">
        <v>44.51</v>
      </c>
      <c r="I1140" s="210"/>
      <c r="J1140" s="206"/>
      <c r="K1140" s="206"/>
      <c r="L1140" s="211"/>
      <c r="M1140" s="212"/>
      <c r="N1140" s="213"/>
      <c r="O1140" s="213"/>
      <c r="P1140" s="213"/>
      <c r="Q1140" s="213"/>
      <c r="R1140" s="213"/>
      <c r="S1140" s="213"/>
      <c r="T1140" s="214"/>
      <c r="AT1140" s="215" t="s">
        <v>181</v>
      </c>
      <c r="AU1140" s="215" t="s">
        <v>81</v>
      </c>
      <c r="AV1140" s="13" t="s">
        <v>83</v>
      </c>
      <c r="AW1140" s="13" t="s">
        <v>30</v>
      </c>
      <c r="AX1140" s="13" t="s">
        <v>73</v>
      </c>
      <c r="AY1140" s="215" t="s">
        <v>174</v>
      </c>
    </row>
    <row r="1141" spans="2:51" s="12" customFormat="1" ht="12">
      <c r="B1141" s="194"/>
      <c r="C1141" s="195"/>
      <c r="D1141" s="196" t="s">
        <v>181</v>
      </c>
      <c r="E1141" s="197" t="s">
        <v>1</v>
      </c>
      <c r="F1141" s="198" t="s">
        <v>797</v>
      </c>
      <c r="G1141" s="195"/>
      <c r="H1141" s="197" t="s">
        <v>1</v>
      </c>
      <c r="I1141" s="199"/>
      <c r="J1141" s="195"/>
      <c r="K1141" s="195"/>
      <c r="L1141" s="200"/>
      <c r="M1141" s="201"/>
      <c r="N1141" s="202"/>
      <c r="O1141" s="202"/>
      <c r="P1141" s="202"/>
      <c r="Q1141" s="202"/>
      <c r="R1141" s="202"/>
      <c r="S1141" s="202"/>
      <c r="T1141" s="203"/>
      <c r="AT1141" s="204" t="s">
        <v>181</v>
      </c>
      <c r="AU1141" s="204" t="s">
        <v>81</v>
      </c>
      <c r="AV1141" s="12" t="s">
        <v>81</v>
      </c>
      <c r="AW1141" s="12" t="s">
        <v>30</v>
      </c>
      <c r="AX1141" s="12" t="s">
        <v>73</v>
      </c>
      <c r="AY1141" s="204" t="s">
        <v>174</v>
      </c>
    </row>
    <row r="1142" spans="2:51" s="12" customFormat="1" ht="12">
      <c r="B1142" s="194"/>
      <c r="C1142" s="195"/>
      <c r="D1142" s="196" t="s">
        <v>181</v>
      </c>
      <c r="E1142" s="197" t="s">
        <v>1</v>
      </c>
      <c r="F1142" s="198" t="s">
        <v>798</v>
      </c>
      <c r="G1142" s="195"/>
      <c r="H1142" s="197" t="s">
        <v>1</v>
      </c>
      <c r="I1142" s="199"/>
      <c r="J1142" s="195"/>
      <c r="K1142" s="195"/>
      <c r="L1142" s="200"/>
      <c r="M1142" s="201"/>
      <c r="N1142" s="202"/>
      <c r="O1142" s="202"/>
      <c r="P1142" s="202"/>
      <c r="Q1142" s="202"/>
      <c r="R1142" s="202"/>
      <c r="S1142" s="202"/>
      <c r="T1142" s="203"/>
      <c r="AT1142" s="204" t="s">
        <v>181</v>
      </c>
      <c r="AU1142" s="204" t="s">
        <v>81</v>
      </c>
      <c r="AV1142" s="12" t="s">
        <v>81</v>
      </c>
      <c r="AW1142" s="12" t="s">
        <v>30</v>
      </c>
      <c r="AX1142" s="12" t="s">
        <v>73</v>
      </c>
      <c r="AY1142" s="204" t="s">
        <v>174</v>
      </c>
    </row>
    <row r="1143" spans="2:51" s="13" customFormat="1" ht="12">
      <c r="B1143" s="205"/>
      <c r="C1143" s="206"/>
      <c r="D1143" s="196" t="s">
        <v>181</v>
      </c>
      <c r="E1143" s="207" t="s">
        <v>1</v>
      </c>
      <c r="F1143" s="208" t="s">
        <v>799</v>
      </c>
      <c r="G1143" s="206"/>
      <c r="H1143" s="209">
        <v>10.78</v>
      </c>
      <c r="I1143" s="210"/>
      <c r="J1143" s="206"/>
      <c r="K1143" s="206"/>
      <c r="L1143" s="211"/>
      <c r="M1143" s="212"/>
      <c r="N1143" s="213"/>
      <c r="O1143" s="213"/>
      <c r="P1143" s="213"/>
      <c r="Q1143" s="213"/>
      <c r="R1143" s="213"/>
      <c r="S1143" s="213"/>
      <c r="T1143" s="214"/>
      <c r="AT1143" s="215" t="s">
        <v>181</v>
      </c>
      <c r="AU1143" s="215" t="s">
        <v>81</v>
      </c>
      <c r="AV1143" s="13" t="s">
        <v>83</v>
      </c>
      <c r="AW1143" s="13" t="s">
        <v>30</v>
      </c>
      <c r="AX1143" s="13" t="s">
        <v>73</v>
      </c>
      <c r="AY1143" s="215" t="s">
        <v>174</v>
      </c>
    </row>
    <row r="1144" spans="2:51" s="12" customFormat="1" ht="12">
      <c r="B1144" s="194"/>
      <c r="C1144" s="195"/>
      <c r="D1144" s="196" t="s">
        <v>181</v>
      </c>
      <c r="E1144" s="197" t="s">
        <v>1</v>
      </c>
      <c r="F1144" s="198" t="s">
        <v>713</v>
      </c>
      <c r="G1144" s="195"/>
      <c r="H1144" s="197" t="s">
        <v>1</v>
      </c>
      <c r="I1144" s="199"/>
      <c r="J1144" s="195"/>
      <c r="K1144" s="195"/>
      <c r="L1144" s="200"/>
      <c r="M1144" s="201"/>
      <c r="N1144" s="202"/>
      <c r="O1144" s="202"/>
      <c r="P1144" s="202"/>
      <c r="Q1144" s="202"/>
      <c r="R1144" s="202"/>
      <c r="S1144" s="202"/>
      <c r="T1144" s="203"/>
      <c r="AT1144" s="204" t="s">
        <v>181</v>
      </c>
      <c r="AU1144" s="204" t="s">
        <v>81</v>
      </c>
      <c r="AV1144" s="12" t="s">
        <v>81</v>
      </c>
      <c r="AW1144" s="12" t="s">
        <v>30</v>
      </c>
      <c r="AX1144" s="12" t="s">
        <v>73</v>
      </c>
      <c r="AY1144" s="204" t="s">
        <v>174</v>
      </c>
    </row>
    <row r="1145" spans="2:51" s="13" customFormat="1" ht="12">
      <c r="B1145" s="205"/>
      <c r="C1145" s="206"/>
      <c r="D1145" s="196" t="s">
        <v>181</v>
      </c>
      <c r="E1145" s="207" t="s">
        <v>1</v>
      </c>
      <c r="F1145" s="208" t="s">
        <v>800</v>
      </c>
      <c r="G1145" s="206"/>
      <c r="H1145" s="209">
        <v>44.51</v>
      </c>
      <c r="I1145" s="210"/>
      <c r="J1145" s="206"/>
      <c r="K1145" s="206"/>
      <c r="L1145" s="211"/>
      <c r="M1145" s="212"/>
      <c r="N1145" s="213"/>
      <c r="O1145" s="213"/>
      <c r="P1145" s="213"/>
      <c r="Q1145" s="213"/>
      <c r="R1145" s="213"/>
      <c r="S1145" s="213"/>
      <c r="T1145" s="214"/>
      <c r="AT1145" s="215" t="s">
        <v>181</v>
      </c>
      <c r="AU1145" s="215" t="s">
        <v>81</v>
      </c>
      <c r="AV1145" s="13" t="s">
        <v>83</v>
      </c>
      <c r="AW1145" s="13" t="s">
        <v>30</v>
      </c>
      <c r="AX1145" s="13" t="s">
        <v>73</v>
      </c>
      <c r="AY1145" s="215" t="s">
        <v>174</v>
      </c>
    </row>
    <row r="1146" spans="2:51" s="12" customFormat="1" ht="12">
      <c r="B1146" s="194"/>
      <c r="C1146" s="195"/>
      <c r="D1146" s="196" t="s">
        <v>181</v>
      </c>
      <c r="E1146" s="197" t="s">
        <v>1</v>
      </c>
      <c r="F1146" s="198" t="s">
        <v>805</v>
      </c>
      <c r="G1146" s="195"/>
      <c r="H1146" s="197" t="s">
        <v>1</v>
      </c>
      <c r="I1146" s="199"/>
      <c r="J1146" s="195"/>
      <c r="K1146" s="195"/>
      <c r="L1146" s="200"/>
      <c r="M1146" s="201"/>
      <c r="N1146" s="202"/>
      <c r="O1146" s="202"/>
      <c r="P1146" s="202"/>
      <c r="Q1146" s="202"/>
      <c r="R1146" s="202"/>
      <c r="S1146" s="202"/>
      <c r="T1146" s="203"/>
      <c r="AT1146" s="204" t="s">
        <v>181</v>
      </c>
      <c r="AU1146" s="204" t="s">
        <v>81</v>
      </c>
      <c r="AV1146" s="12" t="s">
        <v>81</v>
      </c>
      <c r="AW1146" s="12" t="s">
        <v>30</v>
      </c>
      <c r="AX1146" s="12" t="s">
        <v>73</v>
      </c>
      <c r="AY1146" s="204" t="s">
        <v>174</v>
      </c>
    </row>
    <row r="1147" spans="2:51" s="12" customFormat="1" ht="12">
      <c r="B1147" s="194"/>
      <c r="C1147" s="195"/>
      <c r="D1147" s="196" t="s">
        <v>181</v>
      </c>
      <c r="E1147" s="197" t="s">
        <v>1</v>
      </c>
      <c r="F1147" s="198" t="s">
        <v>806</v>
      </c>
      <c r="G1147" s="195"/>
      <c r="H1147" s="197" t="s">
        <v>1</v>
      </c>
      <c r="I1147" s="199"/>
      <c r="J1147" s="195"/>
      <c r="K1147" s="195"/>
      <c r="L1147" s="200"/>
      <c r="M1147" s="201"/>
      <c r="N1147" s="202"/>
      <c r="O1147" s="202"/>
      <c r="P1147" s="202"/>
      <c r="Q1147" s="202"/>
      <c r="R1147" s="202"/>
      <c r="S1147" s="202"/>
      <c r="T1147" s="203"/>
      <c r="AT1147" s="204" t="s">
        <v>181</v>
      </c>
      <c r="AU1147" s="204" t="s">
        <v>81</v>
      </c>
      <c r="AV1147" s="12" t="s">
        <v>81</v>
      </c>
      <c r="AW1147" s="12" t="s">
        <v>30</v>
      </c>
      <c r="AX1147" s="12" t="s">
        <v>73</v>
      </c>
      <c r="AY1147" s="204" t="s">
        <v>174</v>
      </c>
    </row>
    <row r="1148" spans="2:51" s="13" customFormat="1" ht="12">
      <c r="B1148" s="205"/>
      <c r="C1148" s="206"/>
      <c r="D1148" s="196" t="s">
        <v>181</v>
      </c>
      <c r="E1148" s="207" t="s">
        <v>1</v>
      </c>
      <c r="F1148" s="208" t="s">
        <v>807</v>
      </c>
      <c r="G1148" s="206"/>
      <c r="H1148" s="209">
        <v>4.7699999999999996</v>
      </c>
      <c r="I1148" s="210"/>
      <c r="J1148" s="206"/>
      <c r="K1148" s="206"/>
      <c r="L1148" s="211"/>
      <c r="M1148" s="212"/>
      <c r="N1148" s="213"/>
      <c r="O1148" s="213"/>
      <c r="P1148" s="213"/>
      <c r="Q1148" s="213"/>
      <c r="R1148" s="213"/>
      <c r="S1148" s="213"/>
      <c r="T1148" s="214"/>
      <c r="AT1148" s="215" t="s">
        <v>181</v>
      </c>
      <c r="AU1148" s="215" t="s">
        <v>81</v>
      </c>
      <c r="AV1148" s="13" t="s">
        <v>83</v>
      </c>
      <c r="AW1148" s="13" t="s">
        <v>30</v>
      </c>
      <c r="AX1148" s="13" t="s">
        <v>73</v>
      </c>
      <c r="AY1148" s="215" t="s">
        <v>174</v>
      </c>
    </row>
    <row r="1149" spans="2:51" s="12" customFormat="1" ht="12">
      <c r="B1149" s="194"/>
      <c r="C1149" s="195"/>
      <c r="D1149" s="196" t="s">
        <v>181</v>
      </c>
      <c r="E1149" s="197" t="s">
        <v>1</v>
      </c>
      <c r="F1149" s="198" t="s">
        <v>808</v>
      </c>
      <c r="G1149" s="195"/>
      <c r="H1149" s="197" t="s">
        <v>1</v>
      </c>
      <c r="I1149" s="199"/>
      <c r="J1149" s="195"/>
      <c r="K1149" s="195"/>
      <c r="L1149" s="200"/>
      <c r="M1149" s="201"/>
      <c r="N1149" s="202"/>
      <c r="O1149" s="202"/>
      <c r="P1149" s="202"/>
      <c r="Q1149" s="202"/>
      <c r="R1149" s="202"/>
      <c r="S1149" s="202"/>
      <c r="T1149" s="203"/>
      <c r="AT1149" s="204" t="s">
        <v>181</v>
      </c>
      <c r="AU1149" s="204" t="s">
        <v>81</v>
      </c>
      <c r="AV1149" s="12" t="s">
        <v>81</v>
      </c>
      <c r="AW1149" s="12" t="s">
        <v>30</v>
      </c>
      <c r="AX1149" s="12" t="s">
        <v>73</v>
      </c>
      <c r="AY1149" s="204" t="s">
        <v>174</v>
      </c>
    </row>
    <row r="1150" spans="2:51" s="13" customFormat="1" ht="12">
      <c r="B1150" s="205"/>
      <c r="C1150" s="206"/>
      <c r="D1150" s="196" t="s">
        <v>181</v>
      </c>
      <c r="E1150" s="207" t="s">
        <v>1</v>
      </c>
      <c r="F1150" s="208" t="s">
        <v>809</v>
      </c>
      <c r="G1150" s="206"/>
      <c r="H1150" s="209">
        <v>1.9</v>
      </c>
      <c r="I1150" s="210"/>
      <c r="J1150" s="206"/>
      <c r="K1150" s="206"/>
      <c r="L1150" s="211"/>
      <c r="M1150" s="212"/>
      <c r="N1150" s="213"/>
      <c r="O1150" s="213"/>
      <c r="P1150" s="213"/>
      <c r="Q1150" s="213"/>
      <c r="R1150" s="213"/>
      <c r="S1150" s="213"/>
      <c r="T1150" s="214"/>
      <c r="AT1150" s="215" t="s">
        <v>181</v>
      </c>
      <c r="AU1150" s="215" t="s">
        <v>81</v>
      </c>
      <c r="AV1150" s="13" t="s">
        <v>83</v>
      </c>
      <c r="AW1150" s="13" t="s">
        <v>30</v>
      </c>
      <c r="AX1150" s="13" t="s">
        <v>73</v>
      </c>
      <c r="AY1150" s="215" t="s">
        <v>174</v>
      </c>
    </row>
    <row r="1151" spans="2:51" s="12" customFormat="1" ht="12">
      <c r="B1151" s="194"/>
      <c r="C1151" s="195"/>
      <c r="D1151" s="196" t="s">
        <v>181</v>
      </c>
      <c r="E1151" s="197" t="s">
        <v>1</v>
      </c>
      <c r="F1151" s="198" t="s">
        <v>810</v>
      </c>
      <c r="G1151" s="195"/>
      <c r="H1151" s="197" t="s">
        <v>1</v>
      </c>
      <c r="I1151" s="199"/>
      <c r="J1151" s="195"/>
      <c r="K1151" s="195"/>
      <c r="L1151" s="200"/>
      <c r="M1151" s="201"/>
      <c r="N1151" s="202"/>
      <c r="O1151" s="202"/>
      <c r="P1151" s="202"/>
      <c r="Q1151" s="202"/>
      <c r="R1151" s="202"/>
      <c r="S1151" s="202"/>
      <c r="T1151" s="203"/>
      <c r="AT1151" s="204" t="s">
        <v>181</v>
      </c>
      <c r="AU1151" s="204" t="s">
        <v>81</v>
      </c>
      <c r="AV1151" s="12" t="s">
        <v>81</v>
      </c>
      <c r="AW1151" s="12" t="s">
        <v>30</v>
      </c>
      <c r="AX1151" s="12" t="s">
        <v>73</v>
      </c>
      <c r="AY1151" s="204" t="s">
        <v>174</v>
      </c>
    </row>
    <row r="1152" spans="2:51" s="13" customFormat="1" ht="12">
      <c r="B1152" s="205"/>
      <c r="C1152" s="206"/>
      <c r="D1152" s="196" t="s">
        <v>181</v>
      </c>
      <c r="E1152" s="207" t="s">
        <v>1</v>
      </c>
      <c r="F1152" s="208" t="s">
        <v>811</v>
      </c>
      <c r="G1152" s="206"/>
      <c r="H1152" s="209">
        <v>10.63</v>
      </c>
      <c r="I1152" s="210"/>
      <c r="J1152" s="206"/>
      <c r="K1152" s="206"/>
      <c r="L1152" s="211"/>
      <c r="M1152" s="212"/>
      <c r="N1152" s="213"/>
      <c r="O1152" s="213"/>
      <c r="P1152" s="213"/>
      <c r="Q1152" s="213"/>
      <c r="R1152" s="213"/>
      <c r="S1152" s="213"/>
      <c r="T1152" s="214"/>
      <c r="AT1152" s="215" t="s">
        <v>181</v>
      </c>
      <c r="AU1152" s="215" t="s">
        <v>81</v>
      </c>
      <c r="AV1152" s="13" t="s">
        <v>83</v>
      </c>
      <c r="AW1152" s="13" t="s">
        <v>30</v>
      </c>
      <c r="AX1152" s="13" t="s">
        <v>73</v>
      </c>
      <c r="AY1152" s="215" t="s">
        <v>174</v>
      </c>
    </row>
    <row r="1153" spans="1:65" s="12" customFormat="1" ht="12">
      <c r="B1153" s="194"/>
      <c r="C1153" s="195"/>
      <c r="D1153" s="196" t="s">
        <v>181</v>
      </c>
      <c r="E1153" s="197" t="s">
        <v>1</v>
      </c>
      <c r="F1153" s="198" t="s">
        <v>314</v>
      </c>
      <c r="G1153" s="195"/>
      <c r="H1153" s="197" t="s">
        <v>1</v>
      </c>
      <c r="I1153" s="199"/>
      <c r="J1153" s="195"/>
      <c r="K1153" s="195"/>
      <c r="L1153" s="200"/>
      <c r="M1153" s="201"/>
      <c r="N1153" s="202"/>
      <c r="O1153" s="202"/>
      <c r="P1153" s="202"/>
      <c r="Q1153" s="202"/>
      <c r="R1153" s="202"/>
      <c r="S1153" s="202"/>
      <c r="T1153" s="203"/>
      <c r="AT1153" s="204" t="s">
        <v>181</v>
      </c>
      <c r="AU1153" s="204" t="s">
        <v>81</v>
      </c>
      <c r="AV1153" s="12" t="s">
        <v>81</v>
      </c>
      <c r="AW1153" s="12" t="s">
        <v>30</v>
      </c>
      <c r="AX1153" s="12" t="s">
        <v>73</v>
      </c>
      <c r="AY1153" s="204" t="s">
        <v>174</v>
      </c>
    </row>
    <row r="1154" spans="1:65" s="13" customFormat="1" ht="12">
      <c r="B1154" s="205"/>
      <c r="C1154" s="206"/>
      <c r="D1154" s="196" t="s">
        <v>181</v>
      </c>
      <c r="E1154" s="207" t="s">
        <v>1</v>
      </c>
      <c r="F1154" s="208" t="s">
        <v>812</v>
      </c>
      <c r="G1154" s="206"/>
      <c r="H1154" s="209">
        <v>18.649999999999999</v>
      </c>
      <c r="I1154" s="210"/>
      <c r="J1154" s="206"/>
      <c r="K1154" s="206"/>
      <c r="L1154" s="211"/>
      <c r="M1154" s="212"/>
      <c r="N1154" s="213"/>
      <c r="O1154" s="213"/>
      <c r="P1154" s="213"/>
      <c r="Q1154" s="213"/>
      <c r="R1154" s="213"/>
      <c r="S1154" s="213"/>
      <c r="T1154" s="214"/>
      <c r="AT1154" s="215" t="s">
        <v>181</v>
      </c>
      <c r="AU1154" s="215" t="s">
        <v>81</v>
      </c>
      <c r="AV1154" s="13" t="s">
        <v>83</v>
      </c>
      <c r="AW1154" s="13" t="s">
        <v>30</v>
      </c>
      <c r="AX1154" s="13" t="s">
        <v>73</v>
      </c>
      <c r="AY1154" s="215" t="s">
        <v>174</v>
      </c>
    </row>
    <row r="1155" spans="1:65" s="14" customFormat="1" ht="12">
      <c r="B1155" s="216"/>
      <c r="C1155" s="217"/>
      <c r="D1155" s="196" t="s">
        <v>181</v>
      </c>
      <c r="E1155" s="218" t="s">
        <v>1</v>
      </c>
      <c r="F1155" s="219" t="s">
        <v>183</v>
      </c>
      <c r="G1155" s="217"/>
      <c r="H1155" s="220">
        <v>212.05</v>
      </c>
      <c r="I1155" s="221"/>
      <c r="J1155" s="217"/>
      <c r="K1155" s="217"/>
      <c r="L1155" s="222"/>
      <c r="M1155" s="223"/>
      <c r="N1155" s="224"/>
      <c r="O1155" s="224"/>
      <c r="P1155" s="224"/>
      <c r="Q1155" s="224"/>
      <c r="R1155" s="224"/>
      <c r="S1155" s="224"/>
      <c r="T1155" s="225"/>
      <c r="AT1155" s="226" t="s">
        <v>181</v>
      </c>
      <c r="AU1155" s="226" t="s">
        <v>81</v>
      </c>
      <c r="AV1155" s="14" t="s">
        <v>179</v>
      </c>
      <c r="AW1155" s="14" t="s">
        <v>30</v>
      </c>
      <c r="AX1155" s="14" t="s">
        <v>81</v>
      </c>
      <c r="AY1155" s="226" t="s">
        <v>174</v>
      </c>
    </row>
    <row r="1156" spans="1:65" s="2" customFormat="1" ht="24.25" customHeight="1">
      <c r="A1156" s="35"/>
      <c r="B1156" s="36"/>
      <c r="C1156" s="180" t="s">
        <v>1157</v>
      </c>
      <c r="D1156" s="180" t="s">
        <v>175</v>
      </c>
      <c r="E1156" s="181" t="s">
        <v>1158</v>
      </c>
      <c r="F1156" s="182" t="s">
        <v>1159</v>
      </c>
      <c r="G1156" s="183" t="s">
        <v>230</v>
      </c>
      <c r="H1156" s="184">
        <v>212.05</v>
      </c>
      <c r="I1156" s="185"/>
      <c r="J1156" s="186">
        <f>ROUND(I1156*H1156,2)</f>
        <v>0</v>
      </c>
      <c r="K1156" s="187"/>
      <c r="L1156" s="40"/>
      <c r="M1156" s="188" t="s">
        <v>1</v>
      </c>
      <c r="N1156" s="189" t="s">
        <v>38</v>
      </c>
      <c r="O1156" s="72"/>
      <c r="P1156" s="190">
        <f>O1156*H1156</f>
        <v>0</v>
      </c>
      <c r="Q1156" s="190">
        <v>3.255E-4</v>
      </c>
      <c r="R1156" s="190">
        <f>Q1156*H1156</f>
        <v>6.9022275000000008E-2</v>
      </c>
      <c r="S1156" s="190">
        <v>0</v>
      </c>
      <c r="T1156" s="191">
        <f>S1156*H1156</f>
        <v>0</v>
      </c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R1156" s="192" t="s">
        <v>179</v>
      </c>
      <c r="AT1156" s="192" t="s">
        <v>175</v>
      </c>
      <c r="AU1156" s="192" t="s">
        <v>81</v>
      </c>
      <c r="AY1156" s="18" t="s">
        <v>174</v>
      </c>
      <c r="BE1156" s="193">
        <f>IF(N1156="základní",J1156,0)</f>
        <v>0</v>
      </c>
      <c r="BF1156" s="193">
        <f>IF(N1156="snížená",J1156,0)</f>
        <v>0</v>
      </c>
      <c r="BG1156" s="193">
        <f>IF(N1156="zákl. přenesená",J1156,0)</f>
        <v>0</v>
      </c>
      <c r="BH1156" s="193">
        <f>IF(N1156="sníž. přenesená",J1156,0)</f>
        <v>0</v>
      </c>
      <c r="BI1156" s="193">
        <f>IF(N1156="nulová",J1156,0)</f>
        <v>0</v>
      </c>
      <c r="BJ1156" s="18" t="s">
        <v>81</v>
      </c>
      <c r="BK1156" s="193">
        <f>ROUND(I1156*H1156,2)</f>
        <v>0</v>
      </c>
      <c r="BL1156" s="18" t="s">
        <v>179</v>
      </c>
      <c r="BM1156" s="192" t="s">
        <v>1160</v>
      </c>
    </row>
    <row r="1157" spans="1:65" s="12" customFormat="1" ht="12">
      <c r="B1157" s="194"/>
      <c r="C1157" s="195"/>
      <c r="D1157" s="196" t="s">
        <v>181</v>
      </c>
      <c r="E1157" s="197" t="s">
        <v>1</v>
      </c>
      <c r="F1157" s="198" t="s">
        <v>790</v>
      </c>
      <c r="G1157" s="195"/>
      <c r="H1157" s="197" t="s">
        <v>1</v>
      </c>
      <c r="I1157" s="199"/>
      <c r="J1157" s="195"/>
      <c r="K1157" s="195"/>
      <c r="L1157" s="200"/>
      <c r="M1157" s="201"/>
      <c r="N1157" s="202"/>
      <c r="O1157" s="202"/>
      <c r="P1157" s="202"/>
      <c r="Q1157" s="202"/>
      <c r="R1157" s="202"/>
      <c r="S1157" s="202"/>
      <c r="T1157" s="203"/>
      <c r="AT1157" s="204" t="s">
        <v>181</v>
      </c>
      <c r="AU1157" s="204" t="s">
        <v>81</v>
      </c>
      <c r="AV1157" s="12" t="s">
        <v>81</v>
      </c>
      <c r="AW1157" s="12" t="s">
        <v>30</v>
      </c>
      <c r="AX1157" s="12" t="s">
        <v>73</v>
      </c>
      <c r="AY1157" s="204" t="s">
        <v>174</v>
      </c>
    </row>
    <row r="1158" spans="1:65" s="12" customFormat="1" ht="12">
      <c r="B1158" s="194"/>
      <c r="C1158" s="195"/>
      <c r="D1158" s="196" t="s">
        <v>181</v>
      </c>
      <c r="E1158" s="197" t="s">
        <v>1</v>
      </c>
      <c r="F1158" s="198" t="s">
        <v>791</v>
      </c>
      <c r="G1158" s="195"/>
      <c r="H1158" s="197" t="s">
        <v>1</v>
      </c>
      <c r="I1158" s="199"/>
      <c r="J1158" s="195"/>
      <c r="K1158" s="195"/>
      <c r="L1158" s="200"/>
      <c r="M1158" s="201"/>
      <c r="N1158" s="202"/>
      <c r="O1158" s="202"/>
      <c r="P1158" s="202"/>
      <c r="Q1158" s="202"/>
      <c r="R1158" s="202"/>
      <c r="S1158" s="202"/>
      <c r="T1158" s="203"/>
      <c r="AT1158" s="204" t="s">
        <v>181</v>
      </c>
      <c r="AU1158" s="204" t="s">
        <v>81</v>
      </c>
      <c r="AV1158" s="12" t="s">
        <v>81</v>
      </c>
      <c r="AW1158" s="12" t="s">
        <v>30</v>
      </c>
      <c r="AX1158" s="12" t="s">
        <v>73</v>
      </c>
      <c r="AY1158" s="204" t="s">
        <v>174</v>
      </c>
    </row>
    <row r="1159" spans="1:65" s="13" customFormat="1" ht="12">
      <c r="B1159" s="205"/>
      <c r="C1159" s="206"/>
      <c r="D1159" s="196" t="s">
        <v>181</v>
      </c>
      <c r="E1159" s="207" t="s">
        <v>1</v>
      </c>
      <c r="F1159" s="208" t="s">
        <v>792</v>
      </c>
      <c r="G1159" s="206"/>
      <c r="H1159" s="209">
        <v>65.52</v>
      </c>
      <c r="I1159" s="210"/>
      <c r="J1159" s="206"/>
      <c r="K1159" s="206"/>
      <c r="L1159" s="211"/>
      <c r="M1159" s="212"/>
      <c r="N1159" s="213"/>
      <c r="O1159" s="213"/>
      <c r="P1159" s="213"/>
      <c r="Q1159" s="213"/>
      <c r="R1159" s="213"/>
      <c r="S1159" s="213"/>
      <c r="T1159" s="214"/>
      <c r="AT1159" s="215" t="s">
        <v>181</v>
      </c>
      <c r="AU1159" s="215" t="s">
        <v>81</v>
      </c>
      <c r="AV1159" s="13" t="s">
        <v>83</v>
      </c>
      <c r="AW1159" s="13" t="s">
        <v>30</v>
      </c>
      <c r="AX1159" s="13" t="s">
        <v>73</v>
      </c>
      <c r="AY1159" s="215" t="s">
        <v>174</v>
      </c>
    </row>
    <row r="1160" spans="1:65" s="12" customFormat="1" ht="12">
      <c r="B1160" s="194"/>
      <c r="C1160" s="195"/>
      <c r="D1160" s="196" t="s">
        <v>181</v>
      </c>
      <c r="E1160" s="197" t="s">
        <v>1</v>
      </c>
      <c r="F1160" s="198" t="s">
        <v>797</v>
      </c>
      <c r="G1160" s="195"/>
      <c r="H1160" s="197" t="s">
        <v>1</v>
      </c>
      <c r="I1160" s="199"/>
      <c r="J1160" s="195"/>
      <c r="K1160" s="195"/>
      <c r="L1160" s="200"/>
      <c r="M1160" s="201"/>
      <c r="N1160" s="202"/>
      <c r="O1160" s="202"/>
      <c r="P1160" s="202"/>
      <c r="Q1160" s="202"/>
      <c r="R1160" s="202"/>
      <c r="S1160" s="202"/>
      <c r="T1160" s="203"/>
      <c r="AT1160" s="204" t="s">
        <v>181</v>
      </c>
      <c r="AU1160" s="204" t="s">
        <v>81</v>
      </c>
      <c r="AV1160" s="12" t="s">
        <v>81</v>
      </c>
      <c r="AW1160" s="12" t="s">
        <v>30</v>
      </c>
      <c r="AX1160" s="12" t="s">
        <v>73</v>
      </c>
      <c r="AY1160" s="204" t="s">
        <v>174</v>
      </c>
    </row>
    <row r="1161" spans="1:65" s="12" customFormat="1" ht="12">
      <c r="B1161" s="194"/>
      <c r="C1161" s="195"/>
      <c r="D1161" s="196" t="s">
        <v>181</v>
      </c>
      <c r="E1161" s="197" t="s">
        <v>1</v>
      </c>
      <c r="F1161" s="198" t="s">
        <v>798</v>
      </c>
      <c r="G1161" s="195"/>
      <c r="H1161" s="197" t="s">
        <v>1</v>
      </c>
      <c r="I1161" s="199"/>
      <c r="J1161" s="195"/>
      <c r="K1161" s="195"/>
      <c r="L1161" s="200"/>
      <c r="M1161" s="201"/>
      <c r="N1161" s="202"/>
      <c r="O1161" s="202"/>
      <c r="P1161" s="202"/>
      <c r="Q1161" s="202"/>
      <c r="R1161" s="202"/>
      <c r="S1161" s="202"/>
      <c r="T1161" s="203"/>
      <c r="AT1161" s="204" t="s">
        <v>181</v>
      </c>
      <c r="AU1161" s="204" t="s">
        <v>81</v>
      </c>
      <c r="AV1161" s="12" t="s">
        <v>81</v>
      </c>
      <c r="AW1161" s="12" t="s">
        <v>30</v>
      </c>
      <c r="AX1161" s="12" t="s">
        <v>73</v>
      </c>
      <c r="AY1161" s="204" t="s">
        <v>174</v>
      </c>
    </row>
    <row r="1162" spans="1:65" s="13" customFormat="1" ht="12">
      <c r="B1162" s="205"/>
      <c r="C1162" s="206"/>
      <c r="D1162" s="196" t="s">
        <v>181</v>
      </c>
      <c r="E1162" s="207" t="s">
        <v>1</v>
      </c>
      <c r="F1162" s="208" t="s">
        <v>799</v>
      </c>
      <c r="G1162" s="206"/>
      <c r="H1162" s="209">
        <v>10.78</v>
      </c>
      <c r="I1162" s="210"/>
      <c r="J1162" s="206"/>
      <c r="K1162" s="206"/>
      <c r="L1162" s="211"/>
      <c r="M1162" s="212"/>
      <c r="N1162" s="213"/>
      <c r="O1162" s="213"/>
      <c r="P1162" s="213"/>
      <c r="Q1162" s="213"/>
      <c r="R1162" s="213"/>
      <c r="S1162" s="213"/>
      <c r="T1162" s="214"/>
      <c r="AT1162" s="215" t="s">
        <v>181</v>
      </c>
      <c r="AU1162" s="215" t="s">
        <v>81</v>
      </c>
      <c r="AV1162" s="13" t="s">
        <v>83</v>
      </c>
      <c r="AW1162" s="13" t="s">
        <v>30</v>
      </c>
      <c r="AX1162" s="13" t="s">
        <v>73</v>
      </c>
      <c r="AY1162" s="215" t="s">
        <v>174</v>
      </c>
    </row>
    <row r="1163" spans="1:65" s="12" customFormat="1" ht="12">
      <c r="B1163" s="194"/>
      <c r="C1163" s="195"/>
      <c r="D1163" s="196" t="s">
        <v>181</v>
      </c>
      <c r="E1163" s="197" t="s">
        <v>1</v>
      </c>
      <c r="F1163" s="198" t="s">
        <v>713</v>
      </c>
      <c r="G1163" s="195"/>
      <c r="H1163" s="197" t="s">
        <v>1</v>
      </c>
      <c r="I1163" s="199"/>
      <c r="J1163" s="195"/>
      <c r="K1163" s="195"/>
      <c r="L1163" s="200"/>
      <c r="M1163" s="201"/>
      <c r="N1163" s="202"/>
      <c r="O1163" s="202"/>
      <c r="P1163" s="202"/>
      <c r="Q1163" s="202"/>
      <c r="R1163" s="202"/>
      <c r="S1163" s="202"/>
      <c r="T1163" s="203"/>
      <c r="AT1163" s="204" t="s">
        <v>181</v>
      </c>
      <c r="AU1163" s="204" t="s">
        <v>81</v>
      </c>
      <c r="AV1163" s="12" t="s">
        <v>81</v>
      </c>
      <c r="AW1163" s="12" t="s">
        <v>30</v>
      </c>
      <c r="AX1163" s="12" t="s">
        <v>73</v>
      </c>
      <c r="AY1163" s="204" t="s">
        <v>174</v>
      </c>
    </row>
    <row r="1164" spans="1:65" s="13" customFormat="1" ht="12">
      <c r="B1164" s="205"/>
      <c r="C1164" s="206"/>
      <c r="D1164" s="196" t="s">
        <v>181</v>
      </c>
      <c r="E1164" s="207" t="s">
        <v>1</v>
      </c>
      <c r="F1164" s="208" t="s">
        <v>800</v>
      </c>
      <c r="G1164" s="206"/>
      <c r="H1164" s="209">
        <v>44.51</v>
      </c>
      <c r="I1164" s="210"/>
      <c r="J1164" s="206"/>
      <c r="K1164" s="206"/>
      <c r="L1164" s="211"/>
      <c r="M1164" s="212"/>
      <c r="N1164" s="213"/>
      <c r="O1164" s="213"/>
      <c r="P1164" s="213"/>
      <c r="Q1164" s="213"/>
      <c r="R1164" s="213"/>
      <c r="S1164" s="213"/>
      <c r="T1164" s="214"/>
      <c r="AT1164" s="215" t="s">
        <v>181</v>
      </c>
      <c r="AU1164" s="215" t="s">
        <v>81</v>
      </c>
      <c r="AV1164" s="13" t="s">
        <v>83</v>
      </c>
      <c r="AW1164" s="13" t="s">
        <v>30</v>
      </c>
      <c r="AX1164" s="13" t="s">
        <v>73</v>
      </c>
      <c r="AY1164" s="215" t="s">
        <v>174</v>
      </c>
    </row>
    <row r="1165" spans="1:65" s="12" customFormat="1" ht="12">
      <c r="B1165" s="194"/>
      <c r="C1165" s="195"/>
      <c r="D1165" s="196" t="s">
        <v>181</v>
      </c>
      <c r="E1165" s="197" t="s">
        <v>1</v>
      </c>
      <c r="F1165" s="198" t="s">
        <v>797</v>
      </c>
      <c r="G1165" s="195"/>
      <c r="H1165" s="197" t="s">
        <v>1</v>
      </c>
      <c r="I1165" s="199"/>
      <c r="J1165" s="195"/>
      <c r="K1165" s="195"/>
      <c r="L1165" s="200"/>
      <c r="M1165" s="201"/>
      <c r="N1165" s="202"/>
      <c r="O1165" s="202"/>
      <c r="P1165" s="202"/>
      <c r="Q1165" s="202"/>
      <c r="R1165" s="202"/>
      <c r="S1165" s="202"/>
      <c r="T1165" s="203"/>
      <c r="AT1165" s="204" t="s">
        <v>181</v>
      </c>
      <c r="AU1165" s="204" t="s">
        <v>81</v>
      </c>
      <c r="AV1165" s="12" t="s">
        <v>81</v>
      </c>
      <c r="AW1165" s="12" t="s">
        <v>30</v>
      </c>
      <c r="AX1165" s="12" t="s">
        <v>73</v>
      </c>
      <c r="AY1165" s="204" t="s">
        <v>174</v>
      </c>
    </row>
    <row r="1166" spans="1:65" s="12" customFormat="1" ht="12">
      <c r="B1166" s="194"/>
      <c r="C1166" s="195"/>
      <c r="D1166" s="196" t="s">
        <v>181</v>
      </c>
      <c r="E1166" s="197" t="s">
        <v>1</v>
      </c>
      <c r="F1166" s="198" t="s">
        <v>798</v>
      </c>
      <c r="G1166" s="195"/>
      <c r="H1166" s="197" t="s">
        <v>1</v>
      </c>
      <c r="I1166" s="199"/>
      <c r="J1166" s="195"/>
      <c r="K1166" s="195"/>
      <c r="L1166" s="200"/>
      <c r="M1166" s="201"/>
      <c r="N1166" s="202"/>
      <c r="O1166" s="202"/>
      <c r="P1166" s="202"/>
      <c r="Q1166" s="202"/>
      <c r="R1166" s="202"/>
      <c r="S1166" s="202"/>
      <c r="T1166" s="203"/>
      <c r="AT1166" s="204" t="s">
        <v>181</v>
      </c>
      <c r="AU1166" s="204" t="s">
        <v>81</v>
      </c>
      <c r="AV1166" s="12" t="s">
        <v>81</v>
      </c>
      <c r="AW1166" s="12" t="s">
        <v>30</v>
      </c>
      <c r="AX1166" s="12" t="s">
        <v>73</v>
      </c>
      <c r="AY1166" s="204" t="s">
        <v>174</v>
      </c>
    </row>
    <row r="1167" spans="1:65" s="13" customFormat="1" ht="12">
      <c r="B1167" s="205"/>
      <c r="C1167" s="206"/>
      <c r="D1167" s="196" t="s">
        <v>181</v>
      </c>
      <c r="E1167" s="207" t="s">
        <v>1</v>
      </c>
      <c r="F1167" s="208" t="s">
        <v>799</v>
      </c>
      <c r="G1167" s="206"/>
      <c r="H1167" s="209">
        <v>10.78</v>
      </c>
      <c r="I1167" s="210"/>
      <c r="J1167" s="206"/>
      <c r="K1167" s="206"/>
      <c r="L1167" s="211"/>
      <c r="M1167" s="212"/>
      <c r="N1167" s="213"/>
      <c r="O1167" s="213"/>
      <c r="P1167" s="213"/>
      <c r="Q1167" s="213"/>
      <c r="R1167" s="213"/>
      <c r="S1167" s="213"/>
      <c r="T1167" s="214"/>
      <c r="AT1167" s="215" t="s">
        <v>181</v>
      </c>
      <c r="AU1167" s="215" t="s">
        <v>81</v>
      </c>
      <c r="AV1167" s="13" t="s">
        <v>83</v>
      </c>
      <c r="AW1167" s="13" t="s">
        <v>30</v>
      </c>
      <c r="AX1167" s="13" t="s">
        <v>73</v>
      </c>
      <c r="AY1167" s="215" t="s">
        <v>174</v>
      </c>
    </row>
    <row r="1168" spans="1:65" s="12" customFormat="1" ht="12">
      <c r="B1168" s="194"/>
      <c r="C1168" s="195"/>
      <c r="D1168" s="196" t="s">
        <v>181</v>
      </c>
      <c r="E1168" s="197" t="s">
        <v>1</v>
      </c>
      <c r="F1168" s="198" t="s">
        <v>713</v>
      </c>
      <c r="G1168" s="195"/>
      <c r="H1168" s="197" t="s">
        <v>1</v>
      </c>
      <c r="I1168" s="199"/>
      <c r="J1168" s="195"/>
      <c r="K1168" s="195"/>
      <c r="L1168" s="200"/>
      <c r="M1168" s="201"/>
      <c r="N1168" s="202"/>
      <c r="O1168" s="202"/>
      <c r="P1168" s="202"/>
      <c r="Q1168" s="202"/>
      <c r="R1168" s="202"/>
      <c r="S1168" s="202"/>
      <c r="T1168" s="203"/>
      <c r="AT1168" s="204" t="s">
        <v>181</v>
      </c>
      <c r="AU1168" s="204" t="s">
        <v>81</v>
      </c>
      <c r="AV1168" s="12" t="s">
        <v>81</v>
      </c>
      <c r="AW1168" s="12" t="s">
        <v>30</v>
      </c>
      <c r="AX1168" s="12" t="s">
        <v>73</v>
      </c>
      <c r="AY1168" s="204" t="s">
        <v>174</v>
      </c>
    </row>
    <row r="1169" spans="1:65" s="13" customFormat="1" ht="12">
      <c r="B1169" s="205"/>
      <c r="C1169" s="206"/>
      <c r="D1169" s="196" t="s">
        <v>181</v>
      </c>
      <c r="E1169" s="207" t="s">
        <v>1</v>
      </c>
      <c r="F1169" s="208" t="s">
        <v>800</v>
      </c>
      <c r="G1169" s="206"/>
      <c r="H1169" s="209">
        <v>44.51</v>
      </c>
      <c r="I1169" s="210"/>
      <c r="J1169" s="206"/>
      <c r="K1169" s="206"/>
      <c r="L1169" s="211"/>
      <c r="M1169" s="212"/>
      <c r="N1169" s="213"/>
      <c r="O1169" s="213"/>
      <c r="P1169" s="213"/>
      <c r="Q1169" s="213"/>
      <c r="R1169" s="213"/>
      <c r="S1169" s="213"/>
      <c r="T1169" s="214"/>
      <c r="AT1169" s="215" t="s">
        <v>181</v>
      </c>
      <c r="AU1169" s="215" t="s">
        <v>81</v>
      </c>
      <c r="AV1169" s="13" t="s">
        <v>83</v>
      </c>
      <c r="AW1169" s="13" t="s">
        <v>30</v>
      </c>
      <c r="AX1169" s="13" t="s">
        <v>73</v>
      </c>
      <c r="AY1169" s="215" t="s">
        <v>174</v>
      </c>
    </row>
    <row r="1170" spans="1:65" s="12" customFormat="1" ht="12">
      <c r="B1170" s="194"/>
      <c r="C1170" s="195"/>
      <c r="D1170" s="196" t="s">
        <v>181</v>
      </c>
      <c r="E1170" s="197" t="s">
        <v>1</v>
      </c>
      <c r="F1170" s="198" t="s">
        <v>805</v>
      </c>
      <c r="G1170" s="195"/>
      <c r="H1170" s="197" t="s">
        <v>1</v>
      </c>
      <c r="I1170" s="199"/>
      <c r="J1170" s="195"/>
      <c r="K1170" s="195"/>
      <c r="L1170" s="200"/>
      <c r="M1170" s="201"/>
      <c r="N1170" s="202"/>
      <c r="O1170" s="202"/>
      <c r="P1170" s="202"/>
      <c r="Q1170" s="202"/>
      <c r="R1170" s="202"/>
      <c r="S1170" s="202"/>
      <c r="T1170" s="203"/>
      <c r="AT1170" s="204" t="s">
        <v>181</v>
      </c>
      <c r="AU1170" s="204" t="s">
        <v>81</v>
      </c>
      <c r="AV1170" s="12" t="s">
        <v>81</v>
      </c>
      <c r="AW1170" s="12" t="s">
        <v>30</v>
      </c>
      <c r="AX1170" s="12" t="s">
        <v>73</v>
      </c>
      <c r="AY1170" s="204" t="s">
        <v>174</v>
      </c>
    </row>
    <row r="1171" spans="1:65" s="12" customFormat="1" ht="12">
      <c r="B1171" s="194"/>
      <c r="C1171" s="195"/>
      <c r="D1171" s="196" t="s">
        <v>181</v>
      </c>
      <c r="E1171" s="197" t="s">
        <v>1</v>
      </c>
      <c r="F1171" s="198" t="s">
        <v>806</v>
      </c>
      <c r="G1171" s="195"/>
      <c r="H1171" s="197" t="s">
        <v>1</v>
      </c>
      <c r="I1171" s="199"/>
      <c r="J1171" s="195"/>
      <c r="K1171" s="195"/>
      <c r="L1171" s="200"/>
      <c r="M1171" s="201"/>
      <c r="N1171" s="202"/>
      <c r="O1171" s="202"/>
      <c r="P1171" s="202"/>
      <c r="Q1171" s="202"/>
      <c r="R1171" s="202"/>
      <c r="S1171" s="202"/>
      <c r="T1171" s="203"/>
      <c r="AT1171" s="204" t="s">
        <v>181</v>
      </c>
      <c r="AU1171" s="204" t="s">
        <v>81</v>
      </c>
      <c r="AV1171" s="12" t="s">
        <v>81</v>
      </c>
      <c r="AW1171" s="12" t="s">
        <v>30</v>
      </c>
      <c r="AX1171" s="12" t="s">
        <v>73</v>
      </c>
      <c r="AY1171" s="204" t="s">
        <v>174</v>
      </c>
    </row>
    <row r="1172" spans="1:65" s="13" customFormat="1" ht="12">
      <c r="B1172" s="205"/>
      <c r="C1172" s="206"/>
      <c r="D1172" s="196" t="s">
        <v>181</v>
      </c>
      <c r="E1172" s="207" t="s">
        <v>1</v>
      </c>
      <c r="F1172" s="208" t="s">
        <v>807</v>
      </c>
      <c r="G1172" s="206"/>
      <c r="H1172" s="209">
        <v>4.7699999999999996</v>
      </c>
      <c r="I1172" s="210"/>
      <c r="J1172" s="206"/>
      <c r="K1172" s="206"/>
      <c r="L1172" s="211"/>
      <c r="M1172" s="212"/>
      <c r="N1172" s="213"/>
      <c r="O1172" s="213"/>
      <c r="P1172" s="213"/>
      <c r="Q1172" s="213"/>
      <c r="R1172" s="213"/>
      <c r="S1172" s="213"/>
      <c r="T1172" s="214"/>
      <c r="AT1172" s="215" t="s">
        <v>181</v>
      </c>
      <c r="AU1172" s="215" t="s">
        <v>81</v>
      </c>
      <c r="AV1172" s="13" t="s">
        <v>83</v>
      </c>
      <c r="AW1172" s="13" t="s">
        <v>30</v>
      </c>
      <c r="AX1172" s="13" t="s">
        <v>73</v>
      </c>
      <c r="AY1172" s="215" t="s">
        <v>174</v>
      </c>
    </row>
    <row r="1173" spans="1:65" s="12" customFormat="1" ht="12">
      <c r="B1173" s="194"/>
      <c r="C1173" s="195"/>
      <c r="D1173" s="196" t="s">
        <v>181</v>
      </c>
      <c r="E1173" s="197" t="s">
        <v>1</v>
      </c>
      <c r="F1173" s="198" t="s">
        <v>808</v>
      </c>
      <c r="G1173" s="195"/>
      <c r="H1173" s="197" t="s">
        <v>1</v>
      </c>
      <c r="I1173" s="199"/>
      <c r="J1173" s="195"/>
      <c r="K1173" s="195"/>
      <c r="L1173" s="200"/>
      <c r="M1173" s="201"/>
      <c r="N1173" s="202"/>
      <c r="O1173" s="202"/>
      <c r="P1173" s="202"/>
      <c r="Q1173" s="202"/>
      <c r="R1173" s="202"/>
      <c r="S1173" s="202"/>
      <c r="T1173" s="203"/>
      <c r="AT1173" s="204" t="s">
        <v>181</v>
      </c>
      <c r="AU1173" s="204" t="s">
        <v>81</v>
      </c>
      <c r="AV1173" s="12" t="s">
        <v>81</v>
      </c>
      <c r="AW1173" s="12" t="s">
        <v>30</v>
      </c>
      <c r="AX1173" s="12" t="s">
        <v>73</v>
      </c>
      <c r="AY1173" s="204" t="s">
        <v>174</v>
      </c>
    </row>
    <row r="1174" spans="1:65" s="13" customFormat="1" ht="12">
      <c r="B1174" s="205"/>
      <c r="C1174" s="206"/>
      <c r="D1174" s="196" t="s">
        <v>181</v>
      </c>
      <c r="E1174" s="207" t="s">
        <v>1</v>
      </c>
      <c r="F1174" s="208" t="s">
        <v>809</v>
      </c>
      <c r="G1174" s="206"/>
      <c r="H1174" s="209">
        <v>1.9</v>
      </c>
      <c r="I1174" s="210"/>
      <c r="J1174" s="206"/>
      <c r="K1174" s="206"/>
      <c r="L1174" s="211"/>
      <c r="M1174" s="212"/>
      <c r="N1174" s="213"/>
      <c r="O1174" s="213"/>
      <c r="P1174" s="213"/>
      <c r="Q1174" s="213"/>
      <c r="R1174" s="213"/>
      <c r="S1174" s="213"/>
      <c r="T1174" s="214"/>
      <c r="AT1174" s="215" t="s">
        <v>181</v>
      </c>
      <c r="AU1174" s="215" t="s">
        <v>81</v>
      </c>
      <c r="AV1174" s="13" t="s">
        <v>83</v>
      </c>
      <c r="AW1174" s="13" t="s">
        <v>30</v>
      </c>
      <c r="AX1174" s="13" t="s">
        <v>73</v>
      </c>
      <c r="AY1174" s="215" t="s">
        <v>174</v>
      </c>
    </row>
    <row r="1175" spans="1:65" s="12" customFormat="1" ht="12">
      <c r="B1175" s="194"/>
      <c r="C1175" s="195"/>
      <c r="D1175" s="196" t="s">
        <v>181</v>
      </c>
      <c r="E1175" s="197" t="s">
        <v>1</v>
      </c>
      <c r="F1175" s="198" t="s">
        <v>810</v>
      </c>
      <c r="G1175" s="195"/>
      <c r="H1175" s="197" t="s">
        <v>1</v>
      </c>
      <c r="I1175" s="199"/>
      <c r="J1175" s="195"/>
      <c r="K1175" s="195"/>
      <c r="L1175" s="200"/>
      <c r="M1175" s="201"/>
      <c r="N1175" s="202"/>
      <c r="O1175" s="202"/>
      <c r="P1175" s="202"/>
      <c r="Q1175" s="202"/>
      <c r="R1175" s="202"/>
      <c r="S1175" s="202"/>
      <c r="T1175" s="203"/>
      <c r="AT1175" s="204" t="s">
        <v>181</v>
      </c>
      <c r="AU1175" s="204" t="s">
        <v>81</v>
      </c>
      <c r="AV1175" s="12" t="s">
        <v>81</v>
      </c>
      <c r="AW1175" s="12" t="s">
        <v>30</v>
      </c>
      <c r="AX1175" s="12" t="s">
        <v>73</v>
      </c>
      <c r="AY1175" s="204" t="s">
        <v>174</v>
      </c>
    </row>
    <row r="1176" spans="1:65" s="13" customFormat="1" ht="12">
      <c r="B1176" s="205"/>
      <c r="C1176" s="206"/>
      <c r="D1176" s="196" t="s">
        <v>181</v>
      </c>
      <c r="E1176" s="207" t="s">
        <v>1</v>
      </c>
      <c r="F1176" s="208" t="s">
        <v>811</v>
      </c>
      <c r="G1176" s="206"/>
      <c r="H1176" s="209">
        <v>10.63</v>
      </c>
      <c r="I1176" s="210"/>
      <c r="J1176" s="206"/>
      <c r="K1176" s="206"/>
      <c r="L1176" s="211"/>
      <c r="M1176" s="212"/>
      <c r="N1176" s="213"/>
      <c r="O1176" s="213"/>
      <c r="P1176" s="213"/>
      <c r="Q1176" s="213"/>
      <c r="R1176" s="213"/>
      <c r="S1176" s="213"/>
      <c r="T1176" s="214"/>
      <c r="AT1176" s="215" t="s">
        <v>181</v>
      </c>
      <c r="AU1176" s="215" t="s">
        <v>81</v>
      </c>
      <c r="AV1176" s="13" t="s">
        <v>83</v>
      </c>
      <c r="AW1176" s="13" t="s">
        <v>30</v>
      </c>
      <c r="AX1176" s="13" t="s">
        <v>73</v>
      </c>
      <c r="AY1176" s="215" t="s">
        <v>174</v>
      </c>
    </row>
    <row r="1177" spans="1:65" s="12" customFormat="1" ht="12">
      <c r="B1177" s="194"/>
      <c r="C1177" s="195"/>
      <c r="D1177" s="196" t="s">
        <v>181</v>
      </c>
      <c r="E1177" s="197" t="s">
        <v>1</v>
      </c>
      <c r="F1177" s="198" t="s">
        <v>314</v>
      </c>
      <c r="G1177" s="195"/>
      <c r="H1177" s="197" t="s">
        <v>1</v>
      </c>
      <c r="I1177" s="199"/>
      <c r="J1177" s="195"/>
      <c r="K1177" s="195"/>
      <c r="L1177" s="200"/>
      <c r="M1177" s="201"/>
      <c r="N1177" s="202"/>
      <c r="O1177" s="202"/>
      <c r="P1177" s="202"/>
      <c r="Q1177" s="202"/>
      <c r="R1177" s="202"/>
      <c r="S1177" s="202"/>
      <c r="T1177" s="203"/>
      <c r="AT1177" s="204" t="s">
        <v>181</v>
      </c>
      <c r="AU1177" s="204" t="s">
        <v>81</v>
      </c>
      <c r="AV1177" s="12" t="s">
        <v>81</v>
      </c>
      <c r="AW1177" s="12" t="s">
        <v>30</v>
      </c>
      <c r="AX1177" s="12" t="s">
        <v>73</v>
      </c>
      <c r="AY1177" s="204" t="s">
        <v>174</v>
      </c>
    </row>
    <row r="1178" spans="1:65" s="13" customFormat="1" ht="12">
      <c r="B1178" s="205"/>
      <c r="C1178" s="206"/>
      <c r="D1178" s="196" t="s">
        <v>181</v>
      </c>
      <c r="E1178" s="207" t="s">
        <v>1</v>
      </c>
      <c r="F1178" s="208" t="s">
        <v>812</v>
      </c>
      <c r="G1178" s="206"/>
      <c r="H1178" s="209">
        <v>18.649999999999999</v>
      </c>
      <c r="I1178" s="210"/>
      <c r="J1178" s="206"/>
      <c r="K1178" s="206"/>
      <c r="L1178" s="211"/>
      <c r="M1178" s="212"/>
      <c r="N1178" s="213"/>
      <c r="O1178" s="213"/>
      <c r="P1178" s="213"/>
      <c r="Q1178" s="213"/>
      <c r="R1178" s="213"/>
      <c r="S1178" s="213"/>
      <c r="T1178" s="214"/>
      <c r="AT1178" s="215" t="s">
        <v>181</v>
      </c>
      <c r="AU1178" s="215" t="s">
        <v>81</v>
      </c>
      <c r="AV1178" s="13" t="s">
        <v>83</v>
      </c>
      <c r="AW1178" s="13" t="s">
        <v>30</v>
      </c>
      <c r="AX1178" s="13" t="s">
        <v>73</v>
      </c>
      <c r="AY1178" s="215" t="s">
        <v>174</v>
      </c>
    </row>
    <row r="1179" spans="1:65" s="14" customFormat="1" ht="12">
      <c r="B1179" s="216"/>
      <c r="C1179" s="217"/>
      <c r="D1179" s="196" t="s">
        <v>181</v>
      </c>
      <c r="E1179" s="218" t="s">
        <v>1</v>
      </c>
      <c r="F1179" s="219" t="s">
        <v>183</v>
      </c>
      <c r="G1179" s="217"/>
      <c r="H1179" s="220">
        <v>212.05</v>
      </c>
      <c r="I1179" s="221"/>
      <c r="J1179" s="217"/>
      <c r="K1179" s="217"/>
      <c r="L1179" s="222"/>
      <c r="M1179" s="223"/>
      <c r="N1179" s="224"/>
      <c r="O1179" s="224"/>
      <c r="P1179" s="224"/>
      <c r="Q1179" s="224"/>
      <c r="R1179" s="224"/>
      <c r="S1179" s="224"/>
      <c r="T1179" s="225"/>
      <c r="AT1179" s="226" t="s">
        <v>181</v>
      </c>
      <c r="AU1179" s="226" t="s">
        <v>81</v>
      </c>
      <c r="AV1179" s="14" t="s">
        <v>179</v>
      </c>
      <c r="AW1179" s="14" t="s">
        <v>30</v>
      </c>
      <c r="AX1179" s="14" t="s">
        <v>81</v>
      </c>
      <c r="AY1179" s="226" t="s">
        <v>174</v>
      </c>
    </row>
    <row r="1180" spans="1:65" s="2" customFormat="1" ht="24.25" customHeight="1">
      <c r="A1180" s="35"/>
      <c r="B1180" s="36"/>
      <c r="C1180" s="180" t="s">
        <v>1161</v>
      </c>
      <c r="D1180" s="180" t="s">
        <v>175</v>
      </c>
      <c r="E1180" s="181" t="s">
        <v>1162</v>
      </c>
      <c r="F1180" s="182" t="s">
        <v>1163</v>
      </c>
      <c r="G1180" s="183" t="s">
        <v>230</v>
      </c>
      <c r="H1180" s="184">
        <v>1114.425</v>
      </c>
      <c r="I1180" s="185"/>
      <c r="J1180" s="186">
        <f>ROUND(I1180*H1180,2)</f>
        <v>0</v>
      </c>
      <c r="K1180" s="187"/>
      <c r="L1180" s="40"/>
      <c r="M1180" s="188" t="s">
        <v>1</v>
      </c>
      <c r="N1180" s="189" t="s">
        <v>38</v>
      </c>
      <c r="O1180" s="72"/>
      <c r="P1180" s="190">
        <f>O1180*H1180</f>
        <v>0</v>
      </c>
      <c r="Q1180" s="190">
        <v>2.0000000000000001E-4</v>
      </c>
      <c r="R1180" s="190">
        <f>Q1180*H1180</f>
        <v>0.222885</v>
      </c>
      <c r="S1180" s="190">
        <v>0</v>
      </c>
      <c r="T1180" s="191">
        <f>S1180*H1180</f>
        <v>0</v>
      </c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R1180" s="192" t="s">
        <v>179</v>
      </c>
      <c r="AT1180" s="192" t="s">
        <v>175</v>
      </c>
      <c r="AU1180" s="192" t="s">
        <v>81</v>
      </c>
      <c r="AY1180" s="18" t="s">
        <v>174</v>
      </c>
      <c r="BE1180" s="193">
        <f>IF(N1180="základní",J1180,0)</f>
        <v>0</v>
      </c>
      <c r="BF1180" s="193">
        <f>IF(N1180="snížená",J1180,0)</f>
        <v>0</v>
      </c>
      <c r="BG1180" s="193">
        <f>IF(N1180="zákl. přenesená",J1180,0)</f>
        <v>0</v>
      </c>
      <c r="BH1180" s="193">
        <f>IF(N1180="sníž. přenesená",J1180,0)</f>
        <v>0</v>
      </c>
      <c r="BI1180" s="193">
        <f>IF(N1180="nulová",J1180,0)</f>
        <v>0</v>
      </c>
      <c r="BJ1180" s="18" t="s">
        <v>81</v>
      </c>
      <c r="BK1180" s="193">
        <f>ROUND(I1180*H1180,2)</f>
        <v>0</v>
      </c>
      <c r="BL1180" s="18" t="s">
        <v>179</v>
      </c>
      <c r="BM1180" s="192" t="s">
        <v>1164</v>
      </c>
    </row>
    <row r="1181" spans="1:65" s="12" customFormat="1" ht="12">
      <c r="B1181" s="194"/>
      <c r="C1181" s="195"/>
      <c r="D1181" s="196" t="s">
        <v>181</v>
      </c>
      <c r="E1181" s="197" t="s">
        <v>1</v>
      </c>
      <c r="F1181" s="198" t="s">
        <v>1165</v>
      </c>
      <c r="G1181" s="195"/>
      <c r="H1181" s="197" t="s">
        <v>1</v>
      </c>
      <c r="I1181" s="199"/>
      <c r="J1181" s="195"/>
      <c r="K1181" s="195"/>
      <c r="L1181" s="200"/>
      <c r="M1181" s="201"/>
      <c r="N1181" s="202"/>
      <c r="O1181" s="202"/>
      <c r="P1181" s="202"/>
      <c r="Q1181" s="202"/>
      <c r="R1181" s="202"/>
      <c r="S1181" s="202"/>
      <c r="T1181" s="203"/>
      <c r="AT1181" s="204" t="s">
        <v>181</v>
      </c>
      <c r="AU1181" s="204" t="s">
        <v>81</v>
      </c>
      <c r="AV1181" s="12" t="s">
        <v>81</v>
      </c>
      <c r="AW1181" s="12" t="s">
        <v>30</v>
      </c>
      <c r="AX1181" s="12" t="s">
        <v>73</v>
      </c>
      <c r="AY1181" s="204" t="s">
        <v>174</v>
      </c>
    </row>
    <row r="1182" spans="1:65" s="12" customFormat="1" ht="12">
      <c r="B1182" s="194"/>
      <c r="C1182" s="195"/>
      <c r="D1182" s="196" t="s">
        <v>181</v>
      </c>
      <c r="E1182" s="197" t="s">
        <v>1</v>
      </c>
      <c r="F1182" s="198" t="s">
        <v>201</v>
      </c>
      <c r="G1182" s="195"/>
      <c r="H1182" s="197" t="s">
        <v>1</v>
      </c>
      <c r="I1182" s="199"/>
      <c r="J1182" s="195"/>
      <c r="K1182" s="195"/>
      <c r="L1182" s="200"/>
      <c r="M1182" s="201"/>
      <c r="N1182" s="202"/>
      <c r="O1182" s="202"/>
      <c r="P1182" s="202"/>
      <c r="Q1182" s="202"/>
      <c r="R1182" s="202"/>
      <c r="S1182" s="202"/>
      <c r="T1182" s="203"/>
      <c r="AT1182" s="204" t="s">
        <v>181</v>
      </c>
      <c r="AU1182" s="204" t="s">
        <v>81</v>
      </c>
      <c r="AV1182" s="12" t="s">
        <v>81</v>
      </c>
      <c r="AW1182" s="12" t="s">
        <v>30</v>
      </c>
      <c r="AX1182" s="12" t="s">
        <v>73</v>
      </c>
      <c r="AY1182" s="204" t="s">
        <v>174</v>
      </c>
    </row>
    <row r="1183" spans="1:65" s="12" customFormat="1" ht="12">
      <c r="B1183" s="194"/>
      <c r="C1183" s="195"/>
      <c r="D1183" s="196" t="s">
        <v>181</v>
      </c>
      <c r="E1183" s="197" t="s">
        <v>1</v>
      </c>
      <c r="F1183" s="198" t="s">
        <v>314</v>
      </c>
      <c r="G1183" s="195"/>
      <c r="H1183" s="197" t="s">
        <v>1</v>
      </c>
      <c r="I1183" s="199"/>
      <c r="J1183" s="195"/>
      <c r="K1183" s="195"/>
      <c r="L1183" s="200"/>
      <c r="M1183" s="201"/>
      <c r="N1183" s="202"/>
      <c r="O1183" s="202"/>
      <c r="P1183" s="202"/>
      <c r="Q1183" s="202"/>
      <c r="R1183" s="202"/>
      <c r="S1183" s="202"/>
      <c r="T1183" s="203"/>
      <c r="AT1183" s="204" t="s">
        <v>181</v>
      </c>
      <c r="AU1183" s="204" t="s">
        <v>81</v>
      </c>
      <c r="AV1183" s="12" t="s">
        <v>81</v>
      </c>
      <c r="AW1183" s="12" t="s">
        <v>30</v>
      </c>
      <c r="AX1183" s="12" t="s">
        <v>73</v>
      </c>
      <c r="AY1183" s="204" t="s">
        <v>174</v>
      </c>
    </row>
    <row r="1184" spans="1:65" s="13" customFormat="1" ht="12">
      <c r="B1184" s="205"/>
      <c r="C1184" s="206"/>
      <c r="D1184" s="196" t="s">
        <v>181</v>
      </c>
      <c r="E1184" s="207" t="s">
        <v>1</v>
      </c>
      <c r="F1184" s="208" t="s">
        <v>315</v>
      </c>
      <c r="G1184" s="206"/>
      <c r="H1184" s="209">
        <v>21.6</v>
      </c>
      <c r="I1184" s="210"/>
      <c r="J1184" s="206"/>
      <c r="K1184" s="206"/>
      <c r="L1184" s="211"/>
      <c r="M1184" s="212"/>
      <c r="N1184" s="213"/>
      <c r="O1184" s="213"/>
      <c r="P1184" s="213"/>
      <c r="Q1184" s="213"/>
      <c r="R1184" s="213"/>
      <c r="S1184" s="213"/>
      <c r="T1184" s="214"/>
      <c r="AT1184" s="215" t="s">
        <v>181</v>
      </c>
      <c r="AU1184" s="215" t="s">
        <v>81</v>
      </c>
      <c r="AV1184" s="13" t="s">
        <v>83</v>
      </c>
      <c r="AW1184" s="13" t="s">
        <v>30</v>
      </c>
      <c r="AX1184" s="13" t="s">
        <v>73</v>
      </c>
      <c r="AY1184" s="215" t="s">
        <v>174</v>
      </c>
    </row>
    <row r="1185" spans="2:51" s="13" customFormat="1" ht="12">
      <c r="B1185" s="205"/>
      <c r="C1185" s="206"/>
      <c r="D1185" s="196" t="s">
        <v>181</v>
      </c>
      <c r="E1185" s="207" t="s">
        <v>1</v>
      </c>
      <c r="F1185" s="208" t="s">
        <v>316</v>
      </c>
      <c r="G1185" s="206"/>
      <c r="H1185" s="209">
        <v>32.4</v>
      </c>
      <c r="I1185" s="210"/>
      <c r="J1185" s="206"/>
      <c r="K1185" s="206"/>
      <c r="L1185" s="211"/>
      <c r="M1185" s="212"/>
      <c r="N1185" s="213"/>
      <c r="O1185" s="213"/>
      <c r="P1185" s="213"/>
      <c r="Q1185" s="213"/>
      <c r="R1185" s="213"/>
      <c r="S1185" s="213"/>
      <c r="T1185" s="214"/>
      <c r="AT1185" s="215" t="s">
        <v>181</v>
      </c>
      <c r="AU1185" s="215" t="s">
        <v>81</v>
      </c>
      <c r="AV1185" s="13" t="s">
        <v>83</v>
      </c>
      <c r="AW1185" s="13" t="s">
        <v>30</v>
      </c>
      <c r="AX1185" s="13" t="s">
        <v>73</v>
      </c>
      <c r="AY1185" s="215" t="s">
        <v>174</v>
      </c>
    </row>
    <row r="1186" spans="2:51" s="13" customFormat="1" ht="12">
      <c r="B1186" s="205"/>
      <c r="C1186" s="206"/>
      <c r="D1186" s="196" t="s">
        <v>181</v>
      </c>
      <c r="E1186" s="207" t="s">
        <v>1</v>
      </c>
      <c r="F1186" s="208" t="s">
        <v>317</v>
      </c>
      <c r="G1186" s="206"/>
      <c r="H1186" s="209">
        <v>36.9</v>
      </c>
      <c r="I1186" s="210"/>
      <c r="J1186" s="206"/>
      <c r="K1186" s="206"/>
      <c r="L1186" s="211"/>
      <c r="M1186" s="212"/>
      <c r="N1186" s="213"/>
      <c r="O1186" s="213"/>
      <c r="P1186" s="213"/>
      <c r="Q1186" s="213"/>
      <c r="R1186" s="213"/>
      <c r="S1186" s="213"/>
      <c r="T1186" s="214"/>
      <c r="AT1186" s="215" t="s">
        <v>181</v>
      </c>
      <c r="AU1186" s="215" t="s">
        <v>81</v>
      </c>
      <c r="AV1186" s="13" t="s">
        <v>83</v>
      </c>
      <c r="AW1186" s="13" t="s">
        <v>30</v>
      </c>
      <c r="AX1186" s="13" t="s">
        <v>73</v>
      </c>
      <c r="AY1186" s="215" t="s">
        <v>174</v>
      </c>
    </row>
    <row r="1187" spans="2:51" s="12" customFormat="1" ht="12">
      <c r="B1187" s="194"/>
      <c r="C1187" s="195"/>
      <c r="D1187" s="196" t="s">
        <v>181</v>
      </c>
      <c r="E1187" s="197" t="s">
        <v>1</v>
      </c>
      <c r="F1187" s="198" t="s">
        <v>1166</v>
      </c>
      <c r="G1187" s="195"/>
      <c r="H1187" s="197" t="s">
        <v>1</v>
      </c>
      <c r="I1187" s="199"/>
      <c r="J1187" s="195"/>
      <c r="K1187" s="195"/>
      <c r="L1187" s="200"/>
      <c r="M1187" s="201"/>
      <c r="N1187" s="202"/>
      <c r="O1187" s="202"/>
      <c r="P1187" s="202"/>
      <c r="Q1187" s="202"/>
      <c r="R1187" s="202"/>
      <c r="S1187" s="202"/>
      <c r="T1187" s="203"/>
      <c r="AT1187" s="204" t="s">
        <v>181</v>
      </c>
      <c r="AU1187" s="204" t="s">
        <v>81</v>
      </c>
      <c r="AV1187" s="12" t="s">
        <v>81</v>
      </c>
      <c r="AW1187" s="12" t="s">
        <v>30</v>
      </c>
      <c r="AX1187" s="12" t="s">
        <v>73</v>
      </c>
      <c r="AY1187" s="204" t="s">
        <v>174</v>
      </c>
    </row>
    <row r="1188" spans="2:51" s="12" customFormat="1" ht="12">
      <c r="B1188" s="194"/>
      <c r="C1188" s="195"/>
      <c r="D1188" s="196" t="s">
        <v>181</v>
      </c>
      <c r="E1188" s="197" t="s">
        <v>1</v>
      </c>
      <c r="F1188" s="198" t="s">
        <v>190</v>
      </c>
      <c r="G1188" s="195"/>
      <c r="H1188" s="197" t="s">
        <v>1</v>
      </c>
      <c r="I1188" s="199"/>
      <c r="J1188" s="195"/>
      <c r="K1188" s="195"/>
      <c r="L1188" s="200"/>
      <c r="M1188" s="201"/>
      <c r="N1188" s="202"/>
      <c r="O1188" s="202"/>
      <c r="P1188" s="202"/>
      <c r="Q1188" s="202"/>
      <c r="R1188" s="202"/>
      <c r="S1188" s="202"/>
      <c r="T1188" s="203"/>
      <c r="AT1188" s="204" t="s">
        <v>181</v>
      </c>
      <c r="AU1188" s="204" t="s">
        <v>81</v>
      </c>
      <c r="AV1188" s="12" t="s">
        <v>81</v>
      </c>
      <c r="AW1188" s="12" t="s">
        <v>30</v>
      </c>
      <c r="AX1188" s="12" t="s">
        <v>73</v>
      </c>
      <c r="AY1188" s="204" t="s">
        <v>174</v>
      </c>
    </row>
    <row r="1189" spans="2:51" s="12" customFormat="1" ht="12">
      <c r="B1189" s="194"/>
      <c r="C1189" s="195"/>
      <c r="D1189" s="196" t="s">
        <v>181</v>
      </c>
      <c r="E1189" s="197" t="s">
        <v>1</v>
      </c>
      <c r="F1189" s="198" t="s">
        <v>1167</v>
      </c>
      <c r="G1189" s="195"/>
      <c r="H1189" s="197" t="s">
        <v>1</v>
      </c>
      <c r="I1189" s="199"/>
      <c r="J1189" s="195"/>
      <c r="K1189" s="195"/>
      <c r="L1189" s="200"/>
      <c r="M1189" s="201"/>
      <c r="N1189" s="202"/>
      <c r="O1189" s="202"/>
      <c r="P1189" s="202"/>
      <c r="Q1189" s="202"/>
      <c r="R1189" s="202"/>
      <c r="S1189" s="202"/>
      <c r="T1189" s="203"/>
      <c r="AT1189" s="204" t="s">
        <v>181</v>
      </c>
      <c r="AU1189" s="204" t="s">
        <v>81</v>
      </c>
      <c r="AV1189" s="12" t="s">
        <v>81</v>
      </c>
      <c r="AW1189" s="12" t="s">
        <v>30</v>
      </c>
      <c r="AX1189" s="12" t="s">
        <v>73</v>
      </c>
      <c r="AY1189" s="204" t="s">
        <v>174</v>
      </c>
    </row>
    <row r="1190" spans="2:51" s="13" customFormat="1" ht="12">
      <c r="B1190" s="205"/>
      <c r="C1190" s="206"/>
      <c r="D1190" s="196" t="s">
        <v>181</v>
      </c>
      <c r="E1190" s="207" t="s">
        <v>1</v>
      </c>
      <c r="F1190" s="208" t="s">
        <v>1168</v>
      </c>
      <c r="G1190" s="206"/>
      <c r="H1190" s="209">
        <v>103.11</v>
      </c>
      <c r="I1190" s="210"/>
      <c r="J1190" s="206"/>
      <c r="K1190" s="206"/>
      <c r="L1190" s="211"/>
      <c r="M1190" s="212"/>
      <c r="N1190" s="213"/>
      <c r="O1190" s="213"/>
      <c r="P1190" s="213"/>
      <c r="Q1190" s="213"/>
      <c r="R1190" s="213"/>
      <c r="S1190" s="213"/>
      <c r="T1190" s="214"/>
      <c r="AT1190" s="215" t="s">
        <v>181</v>
      </c>
      <c r="AU1190" s="215" t="s">
        <v>81</v>
      </c>
      <c r="AV1190" s="13" t="s">
        <v>83</v>
      </c>
      <c r="AW1190" s="13" t="s">
        <v>30</v>
      </c>
      <c r="AX1190" s="13" t="s">
        <v>73</v>
      </c>
      <c r="AY1190" s="215" t="s">
        <v>174</v>
      </c>
    </row>
    <row r="1191" spans="2:51" s="13" customFormat="1" ht="12">
      <c r="B1191" s="205"/>
      <c r="C1191" s="206"/>
      <c r="D1191" s="196" t="s">
        <v>181</v>
      </c>
      <c r="E1191" s="207" t="s">
        <v>1</v>
      </c>
      <c r="F1191" s="208" t="s">
        <v>1169</v>
      </c>
      <c r="G1191" s="206"/>
      <c r="H1191" s="209">
        <v>30.51</v>
      </c>
      <c r="I1191" s="210"/>
      <c r="J1191" s="206"/>
      <c r="K1191" s="206"/>
      <c r="L1191" s="211"/>
      <c r="M1191" s="212"/>
      <c r="N1191" s="213"/>
      <c r="O1191" s="213"/>
      <c r="P1191" s="213"/>
      <c r="Q1191" s="213"/>
      <c r="R1191" s="213"/>
      <c r="S1191" s="213"/>
      <c r="T1191" s="214"/>
      <c r="AT1191" s="215" t="s">
        <v>181</v>
      </c>
      <c r="AU1191" s="215" t="s">
        <v>81</v>
      </c>
      <c r="AV1191" s="13" t="s">
        <v>83</v>
      </c>
      <c r="AW1191" s="13" t="s">
        <v>30</v>
      </c>
      <c r="AX1191" s="13" t="s">
        <v>73</v>
      </c>
      <c r="AY1191" s="215" t="s">
        <v>174</v>
      </c>
    </row>
    <row r="1192" spans="2:51" s="13" customFormat="1" ht="12">
      <c r="B1192" s="205"/>
      <c r="C1192" s="206"/>
      <c r="D1192" s="196" t="s">
        <v>181</v>
      </c>
      <c r="E1192" s="207" t="s">
        <v>1</v>
      </c>
      <c r="F1192" s="208" t="s">
        <v>1170</v>
      </c>
      <c r="G1192" s="206"/>
      <c r="H1192" s="209">
        <v>19.2</v>
      </c>
      <c r="I1192" s="210"/>
      <c r="J1192" s="206"/>
      <c r="K1192" s="206"/>
      <c r="L1192" s="211"/>
      <c r="M1192" s="212"/>
      <c r="N1192" s="213"/>
      <c r="O1192" s="213"/>
      <c r="P1192" s="213"/>
      <c r="Q1192" s="213"/>
      <c r="R1192" s="213"/>
      <c r="S1192" s="213"/>
      <c r="T1192" s="214"/>
      <c r="AT1192" s="215" t="s">
        <v>181</v>
      </c>
      <c r="AU1192" s="215" t="s">
        <v>81</v>
      </c>
      <c r="AV1192" s="13" t="s">
        <v>83</v>
      </c>
      <c r="AW1192" s="13" t="s">
        <v>30</v>
      </c>
      <c r="AX1192" s="13" t="s">
        <v>73</v>
      </c>
      <c r="AY1192" s="215" t="s">
        <v>174</v>
      </c>
    </row>
    <row r="1193" spans="2:51" s="13" customFormat="1" ht="12">
      <c r="B1193" s="205"/>
      <c r="C1193" s="206"/>
      <c r="D1193" s="196" t="s">
        <v>181</v>
      </c>
      <c r="E1193" s="207" t="s">
        <v>1</v>
      </c>
      <c r="F1193" s="208" t="s">
        <v>1171</v>
      </c>
      <c r="G1193" s="206"/>
      <c r="H1193" s="209">
        <v>7.28</v>
      </c>
      <c r="I1193" s="210"/>
      <c r="J1193" s="206"/>
      <c r="K1193" s="206"/>
      <c r="L1193" s="211"/>
      <c r="M1193" s="212"/>
      <c r="N1193" s="213"/>
      <c r="O1193" s="213"/>
      <c r="P1193" s="213"/>
      <c r="Q1193" s="213"/>
      <c r="R1193" s="213"/>
      <c r="S1193" s="213"/>
      <c r="T1193" s="214"/>
      <c r="AT1193" s="215" t="s">
        <v>181</v>
      </c>
      <c r="AU1193" s="215" t="s">
        <v>81</v>
      </c>
      <c r="AV1193" s="13" t="s">
        <v>83</v>
      </c>
      <c r="AW1193" s="13" t="s">
        <v>30</v>
      </c>
      <c r="AX1193" s="13" t="s">
        <v>73</v>
      </c>
      <c r="AY1193" s="215" t="s">
        <v>174</v>
      </c>
    </row>
    <row r="1194" spans="2:51" s="13" customFormat="1" ht="12">
      <c r="B1194" s="205"/>
      <c r="C1194" s="206"/>
      <c r="D1194" s="196" t="s">
        <v>181</v>
      </c>
      <c r="E1194" s="207" t="s">
        <v>1</v>
      </c>
      <c r="F1194" s="208" t="s">
        <v>1172</v>
      </c>
      <c r="G1194" s="206"/>
      <c r="H1194" s="209">
        <v>4.5999999999999996</v>
      </c>
      <c r="I1194" s="210"/>
      <c r="J1194" s="206"/>
      <c r="K1194" s="206"/>
      <c r="L1194" s="211"/>
      <c r="M1194" s="212"/>
      <c r="N1194" s="213"/>
      <c r="O1194" s="213"/>
      <c r="P1194" s="213"/>
      <c r="Q1194" s="213"/>
      <c r="R1194" s="213"/>
      <c r="S1194" s="213"/>
      <c r="T1194" s="214"/>
      <c r="AT1194" s="215" t="s">
        <v>181</v>
      </c>
      <c r="AU1194" s="215" t="s">
        <v>81</v>
      </c>
      <c r="AV1194" s="13" t="s">
        <v>83</v>
      </c>
      <c r="AW1194" s="13" t="s">
        <v>30</v>
      </c>
      <c r="AX1194" s="13" t="s">
        <v>73</v>
      </c>
      <c r="AY1194" s="215" t="s">
        <v>174</v>
      </c>
    </row>
    <row r="1195" spans="2:51" s="13" customFormat="1" ht="12">
      <c r="B1195" s="205"/>
      <c r="C1195" s="206"/>
      <c r="D1195" s="196" t="s">
        <v>181</v>
      </c>
      <c r="E1195" s="207" t="s">
        <v>1</v>
      </c>
      <c r="F1195" s="208" t="s">
        <v>1173</v>
      </c>
      <c r="G1195" s="206"/>
      <c r="H1195" s="209">
        <v>61.05</v>
      </c>
      <c r="I1195" s="210"/>
      <c r="J1195" s="206"/>
      <c r="K1195" s="206"/>
      <c r="L1195" s="211"/>
      <c r="M1195" s="212"/>
      <c r="N1195" s="213"/>
      <c r="O1195" s="213"/>
      <c r="P1195" s="213"/>
      <c r="Q1195" s="213"/>
      <c r="R1195" s="213"/>
      <c r="S1195" s="213"/>
      <c r="T1195" s="214"/>
      <c r="AT1195" s="215" t="s">
        <v>181</v>
      </c>
      <c r="AU1195" s="215" t="s">
        <v>81</v>
      </c>
      <c r="AV1195" s="13" t="s">
        <v>83</v>
      </c>
      <c r="AW1195" s="13" t="s">
        <v>30</v>
      </c>
      <c r="AX1195" s="13" t="s">
        <v>73</v>
      </c>
      <c r="AY1195" s="215" t="s">
        <v>174</v>
      </c>
    </row>
    <row r="1196" spans="2:51" s="13" customFormat="1" ht="12">
      <c r="B1196" s="205"/>
      <c r="C1196" s="206"/>
      <c r="D1196" s="196" t="s">
        <v>181</v>
      </c>
      <c r="E1196" s="207" t="s">
        <v>1</v>
      </c>
      <c r="F1196" s="208" t="s">
        <v>1174</v>
      </c>
      <c r="G1196" s="206"/>
      <c r="H1196" s="209">
        <v>89.16</v>
      </c>
      <c r="I1196" s="210"/>
      <c r="J1196" s="206"/>
      <c r="K1196" s="206"/>
      <c r="L1196" s="211"/>
      <c r="M1196" s="212"/>
      <c r="N1196" s="213"/>
      <c r="O1196" s="213"/>
      <c r="P1196" s="213"/>
      <c r="Q1196" s="213"/>
      <c r="R1196" s="213"/>
      <c r="S1196" s="213"/>
      <c r="T1196" s="214"/>
      <c r="AT1196" s="215" t="s">
        <v>181</v>
      </c>
      <c r="AU1196" s="215" t="s">
        <v>81</v>
      </c>
      <c r="AV1196" s="13" t="s">
        <v>83</v>
      </c>
      <c r="AW1196" s="13" t="s">
        <v>30</v>
      </c>
      <c r="AX1196" s="13" t="s">
        <v>73</v>
      </c>
      <c r="AY1196" s="215" t="s">
        <v>174</v>
      </c>
    </row>
    <row r="1197" spans="2:51" s="13" customFormat="1" ht="12">
      <c r="B1197" s="205"/>
      <c r="C1197" s="206"/>
      <c r="D1197" s="196" t="s">
        <v>181</v>
      </c>
      <c r="E1197" s="207" t="s">
        <v>1</v>
      </c>
      <c r="F1197" s="208" t="s">
        <v>1175</v>
      </c>
      <c r="G1197" s="206"/>
      <c r="H1197" s="209">
        <v>52.86</v>
      </c>
      <c r="I1197" s="210"/>
      <c r="J1197" s="206"/>
      <c r="K1197" s="206"/>
      <c r="L1197" s="211"/>
      <c r="M1197" s="212"/>
      <c r="N1197" s="213"/>
      <c r="O1197" s="213"/>
      <c r="P1197" s="213"/>
      <c r="Q1197" s="213"/>
      <c r="R1197" s="213"/>
      <c r="S1197" s="213"/>
      <c r="T1197" s="214"/>
      <c r="AT1197" s="215" t="s">
        <v>181</v>
      </c>
      <c r="AU1197" s="215" t="s">
        <v>81</v>
      </c>
      <c r="AV1197" s="13" t="s">
        <v>83</v>
      </c>
      <c r="AW1197" s="13" t="s">
        <v>30</v>
      </c>
      <c r="AX1197" s="13" t="s">
        <v>73</v>
      </c>
      <c r="AY1197" s="215" t="s">
        <v>174</v>
      </c>
    </row>
    <row r="1198" spans="2:51" s="13" customFormat="1" ht="12">
      <c r="B1198" s="205"/>
      <c r="C1198" s="206"/>
      <c r="D1198" s="196" t="s">
        <v>181</v>
      </c>
      <c r="E1198" s="207" t="s">
        <v>1</v>
      </c>
      <c r="F1198" s="208" t="s">
        <v>1176</v>
      </c>
      <c r="G1198" s="206"/>
      <c r="H1198" s="209">
        <v>43.98</v>
      </c>
      <c r="I1198" s="210"/>
      <c r="J1198" s="206"/>
      <c r="K1198" s="206"/>
      <c r="L1198" s="211"/>
      <c r="M1198" s="212"/>
      <c r="N1198" s="213"/>
      <c r="O1198" s="213"/>
      <c r="P1198" s="213"/>
      <c r="Q1198" s="213"/>
      <c r="R1198" s="213"/>
      <c r="S1198" s="213"/>
      <c r="T1198" s="214"/>
      <c r="AT1198" s="215" t="s">
        <v>181</v>
      </c>
      <c r="AU1198" s="215" t="s">
        <v>81</v>
      </c>
      <c r="AV1198" s="13" t="s">
        <v>83</v>
      </c>
      <c r="AW1198" s="13" t="s">
        <v>30</v>
      </c>
      <c r="AX1198" s="13" t="s">
        <v>73</v>
      </c>
      <c r="AY1198" s="215" t="s">
        <v>174</v>
      </c>
    </row>
    <row r="1199" spans="2:51" s="13" customFormat="1" ht="12">
      <c r="B1199" s="205"/>
      <c r="C1199" s="206"/>
      <c r="D1199" s="196" t="s">
        <v>181</v>
      </c>
      <c r="E1199" s="207" t="s">
        <v>1</v>
      </c>
      <c r="F1199" s="208" t="s">
        <v>1177</v>
      </c>
      <c r="G1199" s="206"/>
      <c r="H1199" s="209">
        <v>36.24</v>
      </c>
      <c r="I1199" s="210"/>
      <c r="J1199" s="206"/>
      <c r="K1199" s="206"/>
      <c r="L1199" s="211"/>
      <c r="M1199" s="212"/>
      <c r="N1199" s="213"/>
      <c r="O1199" s="213"/>
      <c r="P1199" s="213"/>
      <c r="Q1199" s="213"/>
      <c r="R1199" s="213"/>
      <c r="S1199" s="213"/>
      <c r="T1199" s="214"/>
      <c r="AT1199" s="215" t="s">
        <v>181</v>
      </c>
      <c r="AU1199" s="215" t="s">
        <v>81</v>
      </c>
      <c r="AV1199" s="13" t="s">
        <v>83</v>
      </c>
      <c r="AW1199" s="13" t="s">
        <v>30</v>
      </c>
      <c r="AX1199" s="13" t="s">
        <v>73</v>
      </c>
      <c r="AY1199" s="215" t="s">
        <v>174</v>
      </c>
    </row>
    <row r="1200" spans="2:51" s="13" customFormat="1" ht="12">
      <c r="B1200" s="205"/>
      <c r="C1200" s="206"/>
      <c r="D1200" s="196" t="s">
        <v>181</v>
      </c>
      <c r="E1200" s="207" t="s">
        <v>1</v>
      </c>
      <c r="F1200" s="208" t="s">
        <v>1178</v>
      </c>
      <c r="G1200" s="206"/>
      <c r="H1200" s="209">
        <v>23.76</v>
      </c>
      <c r="I1200" s="210"/>
      <c r="J1200" s="206"/>
      <c r="K1200" s="206"/>
      <c r="L1200" s="211"/>
      <c r="M1200" s="212"/>
      <c r="N1200" s="213"/>
      <c r="O1200" s="213"/>
      <c r="P1200" s="213"/>
      <c r="Q1200" s="213"/>
      <c r="R1200" s="213"/>
      <c r="S1200" s="213"/>
      <c r="T1200" s="214"/>
      <c r="AT1200" s="215" t="s">
        <v>181</v>
      </c>
      <c r="AU1200" s="215" t="s">
        <v>81</v>
      </c>
      <c r="AV1200" s="13" t="s">
        <v>83</v>
      </c>
      <c r="AW1200" s="13" t="s">
        <v>30</v>
      </c>
      <c r="AX1200" s="13" t="s">
        <v>73</v>
      </c>
      <c r="AY1200" s="215" t="s">
        <v>174</v>
      </c>
    </row>
    <row r="1201" spans="2:51" s="13" customFormat="1" ht="12">
      <c r="B1201" s="205"/>
      <c r="C1201" s="206"/>
      <c r="D1201" s="196" t="s">
        <v>181</v>
      </c>
      <c r="E1201" s="207" t="s">
        <v>1</v>
      </c>
      <c r="F1201" s="208" t="s">
        <v>1179</v>
      </c>
      <c r="G1201" s="206"/>
      <c r="H1201" s="209">
        <v>4.4000000000000004</v>
      </c>
      <c r="I1201" s="210"/>
      <c r="J1201" s="206"/>
      <c r="K1201" s="206"/>
      <c r="L1201" s="211"/>
      <c r="M1201" s="212"/>
      <c r="N1201" s="213"/>
      <c r="O1201" s="213"/>
      <c r="P1201" s="213"/>
      <c r="Q1201" s="213"/>
      <c r="R1201" s="213"/>
      <c r="S1201" s="213"/>
      <c r="T1201" s="214"/>
      <c r="AT1201" s="215" t="s">
        <v>181</v>
      </c>
      <c r="AU1201" s="215" t="s">
        <v>81</v>
      </c>
      <c r="AV1201" s="13" t="s">
        <v>83</v>
      </c>
      <c r="AW1201" s="13" t="s">
        <v>30</v>
      </c>
      <c r="AX1201" s="13" t="s">
        <v>73</v>
      </c>
      <c r="AY1201" s="215" t="s">
        <v>174</v>
      </c>
    </row>
    <row r="1202" spans="2:51" s="13" customFormat="1" ht="12">
      <c r="B1202" s="205"/>
      <c r="C1202" s="206"/>
      <c r="D1202" s="196" t="s">
        <v>181</v>
      </c>
      <c r="E1202" s="207" t="s">
        <v>1</v>
      </c>
      <c r="F1202" s="208" t="s">
        <v>1180</v>
      </c>
      <c r="G1202" s="206"/>
      <c r="H1202" s="209">
        <v>41.88</v>
      </c>
      <c r="I1202" s="210"/>
      <c r="J1202" s="206"/>
      <c r="K1202" s="206"/>
      <c r="L1202" s="211"/>
      <c r="M1202" s="212"/>
      <c r="N1202" s="213"/>
      <c r="O1202" s="213"/>
      <c r="P1202" s="213"/>
      <c r="Q1202" s="213"/>
      <c r="R1202" s="213"/>
      <c r="S1202" s="213"/>
      <c r="T1202" s="214"/>
      <c r="AT1202" s="215" t="s">
        <v>181</v>
      </c>
      <c r="AU1202" s="215" t="s">
        <v>81</v>
      </c>
      <c r="AV1202" s="13" t="s">
        <v>83</v>
      </c>
      <c r="AW1202" s="13" t="s">
        <v>30</v>
      </c>
      <c r="AX1202" s="13" t="s">
        <v>73</v>
      </c>
      <c r="AY1202" s="215" t="s">
        <v>174</v>
      </c>
    </row>
    <row r="1203" spans="2:51" s="12" customFormat="1" ht="12">
      <c r="B1203" s="194"/>
      <c r="C1203" s="195"/>
      <c r="D1203" s="196" t="s">
        <v>181</v>
      </c>
      <c r="E1203" s="197" t="s">
        <v>1</v>
      </c>
      <c r="F1203" s="198" t="s">
        <v>201</v>
      </c>
      <c r="G1203" s="195"/>
      <c r="H1203" s="197" t="s">
        <v>1</v>
      </c>
      <c r="I1203" s="199"/>
      <c r="J1203" s="195"/>
      <c r="K1203" s="195"/>
      <c r="L1203" s="200"/>
      <c r="M1203" s="201"/>
      <c r="N1203" s="202"/>
      <c r="O1203" s="202"/>
      <c r="P1203" s="202"/>
      <c r="Q1203" s="202"/>
      <c r="R1203" s="202"/>
      <c r="S1203" s="202"/>
      <c r="T1203" s="203"/>
      <c r="AT1203" s="204" t="s">
        <v>181</v>
      </c>
      <c r="AU1203" s="204" t="s">
        <v>81</v>
      </c>
      <c r="AV1203" s="12" t="s">
        <v>81</v>
      </c>
      <c r="AW1203" s="12" t="s">
        <v>30</v>
      </c>
      <c r="AX1203" s="12" t="s">
        <v>73</v>
      </c>
      <c r="AY1203" s="204" t="s">
        <v>174</v>
      </c>
    </row>
    <row r="1204" spans="2:51" s="12" customFormat="1" ht="12">
      <c r="B1204" s="194"/>
      <c r="C1204" s="195"/>
      <c r="D1204" s="196" t="s">
        <v>181</v>
      </c>
      <c r="E1204" s="197" t="s">
        <v>1</v>
      </c>
      <c r="F1204" s="198" t="s">
        <v>1181</v>
      </c>
      <c r="G1204" s="195"/>
      <c r="H1204" s="197" t="s">
        <v>1</v>
      </c>
      <c r="I1204" s="199"/>
      <c r="J1204" s="195"/>
      <c r="K1204" s="195"/>
      <c r="L1204" s="200"/>
      <c r="M1204" s="201"/>
      <c r="N1204" s="202"/>
      <c r="O1204" s="202"/>
      <c r="P1204" s="202"/>
      <c r="Q1204" s="202"/>
      <c r="R1204" s="202"/>
      <c r="S1204" s="202"/>
      <c r="T1204" s="203"/>
      <c r="AT1204" s="204" t="s">
        <v>181</v>
      </c>
      <c r="AU1204" s="204" t="s">
        <v>81</v>
      </c>
      <c r="AV1204" s="12" t="s">
        <v>81</v>
      </c>
      <c r="AW1204" s="12" t="s">
        <v>30</v>
      </c>
      <c r="AX1204" s="12" t="s">
        <v>73</v>
      </c>
      <c r="AY1204" s="204" t="s">
        <v>174</v>
      </c>
    </row>
    <row r="1205" spans="2:51" s="13" customFormat="1" ht="12">
      <c r="B1205" s="205"/>
      <c r="C1205" s="206"/>
      <c r="D1205" s="196" t="s">
        <v>181</v>
      </c>
      <c r="E1205" s="207" t="s">
        <v>1</v>
      </c>
      <c r="F1205" s="208" t="s">
        <v>1182</v>
      </c>
      <c r="G1205" s="206"/>
      <c r="H1205" s="209">
        <v>62.22</v>
      </c>
      <c r="I1205" s="210"/>
      <c r="J1205" s="206"/>
      <c r="K1205" s="206"/>
      <c r="L1205" s="211"/>
      <c r="M1205" s="212"/>
      <c r="N1205" s="213"/>
      <c r="O1205" s="213"/>
      <c r="P1205" s="213"/>
      <c r="Q1205" s="213"/>
      <c r="R1205" s="213"/>
      <c r="S1205" s="213"/>
      <c r="T1205" s="214"/>
      <c r="AT1205" s="215" t="s">
        <v>181</v>
      </c>
      <c r="AU1205" s="215" t="s">
        <v>81</v>
      </c>
      <c r="AV1205" s="13" t="s">
        <v>83</v>
      </c>
      <c r="AW1205" s="13" t="s">
        <v>30</v>
      </c>
      <c r="AX1205" s="13" t="s">
        <v>73</v>
      </c>
      <c r="AY1205" s="215" t="s">
        <v>174</v>
      </c>
    </row>
    <row r="1206" spans="2:51" s="13" customFormat="1" ht="12">
      <c r="B1206" s="205"/>
      <c r="C1206" s="206"/>
      <c r="D1206" s="196" t="s">
        <v>181</v>
      </c>
      <c r="E1206" s="207" t="s">
        <v>1</v>
      </c>
      <c r="F1206" s="208" t="s">
        <v>1183</v>
      </c>
      <c r="G1206" s="206"/>
      <c r="H1206" s="209">
        <v>-5.9550000000000001</v>
      </c>
      <c r="I1206" s="210"/>
      <c r="J1206" s="206"/>
      <c r="K1206" s="206"/>
      <c r="L1206" s="211"/>
      <c r="M1206" s="212"/>
      <c r="N1206" s="213"/>
      <c r="O1206" s="213"/>
      <c r="P1206" s="213"/>
      <c r="Q1206" s="213"/>
      <c r="R1206" s="213"/>
      <c r="S1206" s="213"/>
      <c r="T1206" s="214"/>
      <c r="AT1206" s="215" t="s">
        <v>181</v>
      </c>
      <c r="AU1206" s="215" t="s">
        <v>81</v>
      </c>
      <c r="AV1206" s="13" t="s">
        <v>83</v>
      </c>
      <c r="AW1206" s="13" t="s">
        <v>30</v>
      </c>
      <c r="AX1206" s="13" t="s">
        <v>73</v>
      </c>
      <c r="AY1206" s="215" t="s">
        <v>174</v>
      </c>
    </row>
    <row r="1207" spans="2:51" s="13" customFormat="1" ht="12">
      <c r="B1207" s="205"/>
      <c r="C1207" s="206"/>
      <c r="D1207" s="196" t="s">
        <v>181</v>
      </c>
      <c r="E1207" s="207" t="s">
        <v>1</v>
      </c>
      <c r="F1207" s="208" t="s">
        <v>1184</v>
      </c>
      <c r="G1207" s="206"/>
      <c r="H1207" s="209">
        <v>137.85</v>
      </c>
      <c r="I1207" s="210"/>
      <c r="J1207" s="206"/>
      <c r="K1207" s="206"/>
      <c r="L1207" s="211"/>
      <c r="M1207" s="212"/>
      <c r="N1207" s="213"/>
      <c r="O1207" s="213"/>
      <c r="P1207" s="213"/>
      <c r="Q1207" s="213"/>
      <c r="R1207" s="213"/>
      <c r="S1207" s="213"/>
      <c r="T1207" s="214"/>
      <c r="AT1207" s="215" t="s">
        <v>181</v>
      </c>
      <c r="AU1207" s="215" t="s">
        <v>81</v>
      </c>
      <c r="AV1207" s="13" t="s">
        <v>83</v>
      </c>
      <c r="AW1207" s="13" t="s">
        <v>30</v>
      </c>
      <c r="AX1207" s="13" t="s">
        <v>73</v>
      </c>
      <c r="AY1207" s="215" t="s">
        <v>174</v>
      </c>
    </row>
    <row r="1208" spans="2:51" s="13" customFormat="1" ht="12">
      <c r="B1208" s="205"/>
      <c r="C1208" s="206"/>
      <c r="D1208" s="196" t="s">
        <v>181</v>
      </c>
      <c r="E1208" s="207" t="s">
        <v>1</v>
      </c>
      <c r="F1208" s="208" t="s">
        <v>1183</v>
      </c>
      <c r="G1208" s="206"/>
      <c r="H1208" s="209">
        <v>-5.9550000000000001</v>
      </c>
      <c r="I1208" s="210"/>
      <c r="J1208" s="206"/>
      <c r="K1208" s="206"/>
      <c r="L1208" s="211"/>
      <c r="M1208" s="212"/>
      <c r="N1208" s="213"/>
      <c r="O1208" s="213"/>
      <c r="P1208" s="213"/>
      <c r="Q1208" s="213"/>
      <c r="R1208" s="213"/>
      <c r="S1208" s="213"/>
      <c r="T1208" s="214"/>
      <c r="AT1208" s="215" t="s">
        <v>181</v>
      </c>
      <c r="AU1208" s="215" t="s">
        <v>81</v>
      </c>
      <c r="AV1208" s="13" t="s">
        <v>83</v>
      </c>
      <c r="AW1208" s="13" t="s">
        <v>30</v>
      </c>
      <c r="AX1208" s="13" t="s">
        <v>73</v>
      </c>
      <c r="AY1208" s="215" t="s">
        <v>174</v>
      </c>
    </row>
    <row r="1209" spans="2:51" s="13" customFormat="1" ht="12">
      <c r="B1209" s="205"/>
      <c r="C1209" s="206"/>
      <c r="D1209" s="196" t="s">
        <v>181</v>
      </c>
      <c r="E1209" s="207" t="s">
        <v>1</v>
      </c>
      <c r="F1209" s="208" t="s">
        <v>1185</v>
      </c>
      <c r="G1209" s="206"/>
      <c r="H1209" s="209">
        <v>26.46</v>
      </c>
      <c r="I1209" s="210"/>
      <c r="J1209" s="206"/>
      <c r="K1209" s="206"/>
      <c r="L1209" s="211"/>
      <c r="M1209" s="212"/>
      <c r="N1209" s="213"/>
      <c r="O1209" s="213"/>
      <c r="P1209" s="213"/>
      <c r="Q1209" s="213"/>
      <c r="R1209" s="213"/>
      <c r="S1209" s="213"/>
      <c r="T1209" s="214"/>
      <c r="AT1209" s="215" t="s">
        <v>181</v>
      </c>
      <c r="AU1209" s="215" t="s">
        <v>81</v>
      </c>
      <c r="AV1209" s="13" t="s">
        <v>83</v>
      </c>
      <c r="AW1209" s="13" t="s">
        <v>30</v>
      </c>
      <c r="AX1209" s="13" t="s">
        <v>73</v>
      </c>
      <c r="AY1209" s="215" t="s">
        <v>174</v>
      </c>
    </row>
    <row r="1210" spans="2:51" s="13" customFormat="1" ht="12">
      <c r="B1210" s="205"/>
      <c r="C1210" s="206"/>
      <c r="D1210" s="196" t="s">
        <v>181</v>
      </c>
      <c r="E1210" s="207" t="s">
        <v>1</v>
      </c>
      <c r="F1210" s="208" t="s">
        <v>1186</v>
      </c>
      <c r="G1210" s="206"/>
      <c r="H1210" s="209">
        <v>4.8</v>
      </c>
      <c r="I1210" s="210"/>
      <c r="J1210" s="206"/>
      <c r="K1210" s="206"/>
      <c r="L1210" s="211"/>
      <c r="M1210" s="212"/>
      <c r="N1210" s="213"/>
      <c r="O1210" s="213"/>
      <c r="P1210" s="213"/>
      <c r="Q1210" s="213"/>
      <c r="R1210" s="213"/>
      <c r="S1210" s="213"/>
      <c r="T1210" s="214"/>
      <c r="AT1210" s="215" t="s">
        <v>181</v>
      </c>
      <c r="AU1210" s="215" t="s">
        <v>81</v>
      </c>
      <c r="AV1210" s="13" t="s">
        <v>83</v>
      </c>
      <c r="AW1210" s="13" t="s">
        <v>30</v>
      </c>
      <c r="AX1210" s="13" t="s">
        <v>73</v>
      </c>
      <c r="AY1210" s="215" t="s">
        <v>174</v>
      </c>
    </row>
    <row r="1211" spans="2:51" s="13" customFormat="1" ht="12">
      <c r="B1211" s="205"/>
      <c r="C1211" s="206"/>
      <c r="D1211" s="196" t="s">
        <v>181</v>
      </c>
      <c r="E1211" s="207" t="s">
        <v>1</v>
      </c>
      <c r="F1211" s="208" t="s">
        <v>1187</v>
      </c>
      <c r="G1211" s="206"/>
      <c r="H1211" s="209">
        <v>10.656000000000001</v>
      </c>
      <c r="I1211" s="210"/>
      <c r="J1211" s="206"/>
      <c r="K1211" s="206"/>
      <c r="L1211" s="211"/>
      <c r="M1211" s="212"/>
      <c r="N1211" s="213"/>
      <c r="O1211" s="213"/>
      <c r="P1211" s="213"/>
      <c r="Q1211" s="213"/>
      <c r="R1211" s="213"/>
      <c r="S1211" s="213"/>
      <c r="T1211" s="214"/>
      <c r="AT1211" s="215" t="s">
        <v>181</v>
      </c>
      <c r="AU1211" s="215" t="s">
        <v>81</v>
      </c>
      <c r="AV1211" s="13" t="s">
        <v>83</v>
      </c>
      <c r="AW1211" s="13" t="s">
        <v>30</v>
      </c>
      <c r="AX1211" s="13" t="s">
        <v>73</v>
      </c>
      <c r="AY1211" s="215" t="s">
        <v>174</v>
      </c>
    </row>
    <row r="1212" spans="2:51" s="13" customFormat="1" ht="12">
      <c r="B1212" s="205"/>
      <c r="C1212" s="206"/>
      <c r="D1212" s="196" t="s">
        <v>181</v>
      </c>
      <c r="E1212" s="207" t="s">
        <v>1</v>
      </c>
      <c r="F1212" s="208" t="s">
        <v>1188</v>
      </c>
      <c r="G1212" s="206"/>
      <c r="H1212" s="209">
        <v>104.34</v>
      </c>
      <c r="I1212" s="210"/>
      <c r="J1212" s="206"/>
      <c r="K1212" s="206"/>
      <c r="L1212" s="211"/>
      <c r="M1212" s="212"/>
      <c r="N1212" s="213"/>
      <c r="O1212" s="213"/>
      <c r="P1212" s="213"/>
      <c r="Q1212" s="213"/>
      <c r="R1212" s="213"/>
      <c r="S1212" s="213"/>
      <c r="T1212" s="214"/>
      <c r="AT1212" s="215" t="s">
        <v>181</v>
      </c>
      <c r="AU1212" s="215" t="s">
        <v>81</v>
      </c>
      <c r="AV1212" s="13" t="s">
        <v>83</v>
      </c>
      <c r="AW1212" s="13" t="s">
        <v>30</v>
      </c>
      <c r="AX1212" s="13" t="s">
        <v>73</v>
      </c>
      <c r="AY1212" s="215" t="s">
        <v>174</v>
      </c>
    </row>
    <row r="1213" spans="2:51" s="12" customFormat="1" ht="12">
      <c r="B1213" s="194"/>
      <c r="C1213" s="195"/>
      <c r="D1213" s="196" t="s">
        <v>181</v>
      </c>
      <c r="E1213" s="197" t="s">
        <v>1</v>
      </c>
      <c r="F1213" s="198" t="s">
        <v>335</v>
      </c>
      <c r="G1213" s="195"/>
      <c r="H1213" s="197" t="s">
        <v>1</v>
      </c>
      <c r="I1213" s="199"/>
      <c r="J1213" s="195"/>
      <c r="K1213" s="195"/>
      <c r="L1213" s="200"/>
      <c r="M1213" s="201"/>
      <c r="N1213" s="202"/>
      <c r="O1213" s="202"/>
      <c r="P1213" s="202"/>
      <c r="Q1213" s="202"/>
      <c r="R1213" s="202"/>
      <c r="S1213" s="202"/>
      <c r="T1213" s="203"/>
      <c r="AT1213" s="204" t="s">
        <v>181</v>
      </c>
      <c r="AU1213" s="204" t="s">
        <v>81</v>
      </c>
      <c r="AV1213" s="12" t="s">
        <v>81</v>
      </c>
      <c r="AW1213" s="12" t="s">
        <v>30</v>
      </c>
      <c r="AX1213" s="12" t="s">
        <v>73</v>
      </c>
      <c r="AY1213" s="204" t="s">
        <v>174</v>
      </c>
    </row>
    <row r="1214" spans="2:51" s="12" customFormat="1" ht="12">
      <c r="B1214" s="194"/>
      <c r="C1214" s="195"/>
      <c r="D1214" s="196" t="s">
        <v>181</v>
      </c>
      <c r="E1214" s="197" t="s">
        <v>1</v>
      </c>
      <c r="F1214" s="198" t="s">
        <v>190</v>
      </c>
      <c r="G1214" s="195"/>
      <c r="H1214" s="197" t="s">
        <v>1</v>
      </c>
      <c r="I1214" s="199"/>
      <c r="J1214" s="195"/>
      <c r="K1214" s="195"/>
      <c r="L1214" s="200"/>
      <c r="M1214" s="201"/>
      <c r="N1214" s="202"/>
      <c r="O1214" s="202"/>
      <c r="P1214" s="202"/>
      <c r="Q1214" s="202"/>
      <c r="R1214" s="202"/>
      <c r="S1214" s="202"/>
      <c r="T1214" s="203"/>
      <c r="AT1214" s="204" t="s">
        <v>181</v>
      </c>
      <c r="AU1214" s="204" t="s">
        <v>81</v>
      </c>
      <c r="AV1214" s="12" t="s">
        <v>81</v>
      </c>
      <c r="AW1214" s="12" t="s">
        <v>30</v>
      </c>
      <c r="AX1214" s="12" t="s">
        <v>73</v>
      </c>
      <c r="AY1214" s="204" t="s">
        <v>174</v>
      </c>
    </row>
    <row r="1215" spans="2:51" s="13" customFormat="1" ht="12">
      <c r="B1215" s="205"/>
      <c r="C1215" s="206"/>
      <c r="D1215" s="196" t="s">
        <v>181</v>
      </c>
      <c r="E1215" s="207" t="s">
        <v>1</v>
      </c>
      <c r="F1215" s="208" t="s">
        <v>336</v>
      </c>
      <c r="G1215" s="206"/>
      <c r="H1215" s="209">
        <v>11.747999999999999</v>
      </c>
      <c r="I1215" s="210"/>
      <c r="J1215" s="206"/>
      <c r="K1215" s="206"/>
      <c r="L1215" s="211"/>
      <c r="M1215" s="212"/>
      <c r="N1215" s="213"/>
      <c r="O1215" s="213"/>
      <c r="P1215" s="213"/>
      <c r="Q1215" s="213"/>
      <c r="R1215" s="213"/>
      <c r="S1215" s="213"/>
      <c r="T1215" s="214"/>
      <c r="AT1215" s="215" t="s">
        <v>181</v>
      </c>
      <c r="AU1215" s="215" t="s">
        <v>81</v>
      </c>
      <c r="AV1215" s="13" t="s">
        <v>83</v>
      </c>
      <c r="AW1215" s="13" t="s">
        <v>30</v>
      </c>
      <c r="AX1215" s="13" t="s">
        <v>73</v>
      </c>
      <c r="AY1215" s="215" t="s">
        <v>174</v>
      </c>
    </row>
    <row r="1216" spans="2:51" s="13" customFormat="1" ht="12">
      <c r="B1216" s="205"/>
      <c r="C1216" s="206"/>
      <c r="D1216" s="196" t="s">
        <v>181</v>
      </c>
      <c r="E1216" s="207" t="s">
        <v>1</v>
      </c>
      <c r="F1216" s="208" t="s">
        <v>337</v>
      </c>
      <c r="G1216" s="206"/>
      <c r="H1216" s="209">
        <v>4.0430000000000001</v>
      </c>
      <c r="I1216" s="210"/>
      <c r="J1216" s="206"/>
      <c r="K1216" s="206"/>
      <c r="L1216" s="211"/>
      <c r="M1216" s="212"/>
      <c r="N1216" s="213"/>
      <c r="O1216" s="213"/>
      <c r="P1216" s="213"/>
      <c r="Q1216" s="213"/>
      <c r="R1216" s="213"/>
      <c r="S1216" s="213"/>
      <c r="T1216" s="214"/>
      <c r="AT1216" s="215" t="s">
        <v>181</v>
      </c>
      <c r="AU1216" s="215" t="s">
        <v>81</v>
      </c>
      <c r="AV1216" s="13" t="s">
        <v>83</v>
      </c>
      <c r="AW1216" s="13" t="s">
        <v>30</v>
      </c>
      <c r="AX1216" s="13" t="s">
        <v>73</v>
      </c>
      <c r="AY1216" s="215" t="s">
        <v>174</v>
      </c>
    </row>
    <row r="1217" spans="2:51" s="13" customFormat="1" ht="12">
      <c r="B1217" s="205"/>
      <c r="C1217" s="206"/>
      <c r="D1217" s="196" t="s">
        <v>181</v>
      </c>
      <c r="E1217" s="207" t="s">
        <v>1</v>
      </c>
      <c r="F1217" s="208" t="s">
        <v>338</v>
      </c>
      <c r="G1217" s="206"/>
      <c r="H1217" s="209">
        <v>2.62</v>
      </c>
      <c r="I1217" s="210"/>
      <c r="J1217" s="206"/>
      <c r="K1217" s="206"/>
      <c r="L1217" s="211"/>
      <c r="M1217" s="212"/>
      <c r="N1217" s="213"/>
      <c r="O1217" s="213"/>
      <c r="P1217" s="213"/>
      <c r="Q1217" s="213"/>
      <c r="R1217" s="213"/>
      <c r="S1217" s="213"/>
      <c r="T1217" s="214"/>
      <c r="AT1217" s="215" t="s">
        <v>181</v>
      </c>
      <c r="AU1217" s="215" t="s">
        <v>81</v>
      </c>
      <c r="AV1217" s="13" t="s">
        <v>83</v>
      </c>
      <c r="AW1217" s="13" t="s">
        <v>30</v>
      </c>
      <c r="AX1217" s="13" t="s">
        <v>73</v>
      </c>
      <c r="AY1217" s="215" t="s">
        <v>174</v>
      </c>
    </row>
    <row r="1218" spans="2:51" s="13" customFormat="1" ht="12">
      <c r="B1218" s="205"/>
      <c r="C1218" s="206"/>
      <c r="D1218" s="196" t="s">
        <v>181</v>
      </c>
      <c r="E1218" s="207" t="s">
        <v>1</v>
      </c>
      <c r="F1218" s="208" t="s">
        <v>339</v>
      </c>
      <c r="G1218" s="206"/>
      <c r="H1218" s="209">
        <v>2.9260000000000002</v>
      </c>
      <c r="I1218" s="210"/>
      <c r="J1218" s="206"/>
      <c r="K1218" s="206"/>
      <c r="L1218" s="211"/>
      <c r="M1218" s="212"/>
      <c r="N1218" s="213"/>
      <c r="O1218" s="213"/>
      <c r="P1218" s="213"/>
      <c r="Q1218" s="213"/>
      <c r="R1218" s="213"/>
      <c r="S1218" s="213"/>
      <c r="T1218" s="214"/>
      <c r="AT1218" s="215" t="s">
        <v>181</v>
      </c>
      <c r="AU1218" s="215" t="s">
        <v>81</v>
      </c>
      <c r="AV1218" s="13" t="s">
        <v>83</v>
      </c>
      <c r="AW1218" s="13" t="s">
        <v>30</v>
      </c>
      <c r="AX1218" s="13" t="s">
        <v>73</v>
      </c>
      <c r="AY1218" s="215" t="s">
        <v>174</v>
      </c>
    </row>
    <row r="1219" spans="2:51" s="13" customFormat="1" ht="12">
      <c r="B1219" s="205"/>
      <c r="C1219" s="206"/>
      <c r="D1219" s="196" t="s">
        <v>181</v>
      </c>
      <c r="E1219" s="207" t="s">
        <v>1</v>
      </c>
      <c r="F1219" s="208" t="s">
        <v>340</v>
      </c>
      <c r="G1219" s="206"/>
      <c r="H1219" s="209">
        <v>2.86</v>
      </c>
      <c r="I1219" s="210"/>
      <c r="J1219" s="206"/>
      <c r="K1219" s="206"/>
      <c r="L1219" s="211"/>
      <c r="M1219" s="212"/>
      <c r="N1219" s="213"/>
      <c r="O1219" s="213"/>
      <c r="P1219" s="213"/>
      <c r="Q1219" s="213"/>
      <c r="R1219" s="213"/>
      <c r="S1219" s="213"/>
      <c r="T1219" s="214"/>
      <c r="AT1219" s="215" t="s">
        <v>181</v>
      </c>
      <c r="AU1219" s="215" t="s">
        <v>81</v>
      </c>
      <c r="AV1219" s="13" t="s">
        <v>83</v>
      </c>
      <c r="AW1219" s="13" t="s">
        <v>30</v>
      </c>
      <c r="AX1219" s="13" t="s">
        <v>73</v>
      </c>
      <c r="AY1219" s="215" t="s">
        <v>174</v>
      </c>
    </row>
    <row r="1220" spans="2:51" s="13" customFormat="1" ht="12">
      <c r="B1220" s="205"/>
      <c r="C1220" s="206"/>
      <c r="D1220" s="196" t="s">
        <v>181</v>
      </c>
      <c r="E1220" s="207" t="s">
        <v>1</v>
      </c>
      <c r="F1220" s="208" t="s">
        <v>341</v>
      </c>
      <c r="G1220" s="206"/>
      <c r="H1220" s="209">
        <v>3.77</v>
      </c>
      <c r="I1220" s="210"/>
      <c r="J1220" s="206"/>
      <c r="K1220" s="206"/>
      <c r="L1220" s="211"/>
      <c r="M1220" s="212"/>
      <c r="N1220" s="213"/>
      <c r="O1220" s="213"/>
      <c r="P1220" s="213"/>
      <c r="Q1220" s="213"/>
      <c r="R1220" s="213"/>
      <c r="S1220" s="213"/>
      <c r="T1220" s="214"/>
      <c r="AT1220" s="215" t="s">
        <v>181</v>
      </c>
      <c r="AU1220" s="215" t="s">
        <v>81</v>
      </c>
      <c r="AV1220" s="13" t="s">
        <v>83</v>
      </c>
      <c r="AW1220" s="13" t="s">
        <v>30</v>
      </c>
      <c r="AX1220" s="13" t="s">
        <v>73</v>
      </c>
      <c r="AY1220" s="215" t="s">
        <v>174</v>
      </c>
    </row>
    <row r="1221" spans="2:51" s="13" customFormat="1" ht="12">
      <c r="B1221" s="205"/>
      <c r="C1221" s="206"/>
      <c r="D1221" s="196" t="s">
        <v>181</v>
      </c>
      <c r="E1221" s="207" t="s">
        <v>1</v>
      </c>
      <c r="F1221" s="208" t="s">
        <v>342</v>
      </c>
      <c r="G1221" s="206"/>
      <c r="H1221" s="209">
        <v>3.1749999999999998</v>
      </c>
      <c r="I1221" s="210"/>
      <c r="J1221" s="206"/>
      <c r="K1221" s="206"/>
      <c r="L1221" s="211"/>
      <c r="M1221" s="212"/>
      <c r="N1221" s="213"/>
      <c r="O1221" s="213"/>
      <c r="P1221" s="213"/>
      <c r="Q1221" s="213"/>
      <c r="R1221" s="213"/>
      <c r="S1221" s="213"/>
      <c r="T1221" s="214"/>
      <c r="AT1221" s="215" t="s">
        <v>181</v>
      </c>
      <c r="AU1221" s="215" t="s">
        <v>81</v>
      </c>
      <c r="AV1221" s="13" t="s">
        <v>83</v>
      </c>
      <c r="AW1221" s="13" t="s">
        <v>30</v>
      </c>
      <c r="AX1221" s="13" t="s">
        <v>73</v>
      </c>
      <c r="AY1221" s="215" t="s">
        <v>174</v>
      </c>
    </row>
    <row r="1222" spans="2:51" s="13" customFormat="1" ht="12">
      <c r="B1222" s="205"/>
      <c r="C1222" s="206"/>
      <c r="D1222" s="196" t="s">
        <v>181</v>
      </c>
      <c r="E1222" s="207" t="s">
        <v>1</v>
      </c>
      <c r="F1222" s="208" t="s">
        <v>343</v>
      </c>
      <c r="G1222" s="206"/>
      <c r="H1222" s="209">
        <v>2.08</v>
      </c>
      <c r="I1222" s="210"/>
      <c r="J1222" s="206"/>
      <c r="K1222" s="206"/>
      <c r="L1222" s="211"/>
      <c r="M1222" s="212"/>
      <c r="N1222" s="213"/>
      <c r="O1222" s="213"/>
      <c r="P1222" s="213"/>
      <c r="Q1222" s="213"/>
      <c r="R1222" s="213"/>
      <c r="S1222" s="213"/>
      <c r="T1222" s="214"/>
      <c r="AT1222" s="215" t="s">
        <v>181</v>
      </c>
      <c r="AU1222" s="215" t="s">
        <v>81</v>
      </c>
      <c r="AV1222" s="13" t="s">
        <v>83</v>
      </c>
      <c r="AW1222" s="13" t="s">
        <v>30</v>
      </c>
      <c r="AX1222" s="13" t="s">
        <v>73</v>
      </c>
      <c r="AY1222" s="215" t="s">
        <v>174</v>
      </c>
    </row>
    <row r="1223" spans="2:51" s="13" customFormat="1" ht="12">
      <c r="B1223" s="205"/>
      <c r="C1223" s="206"/>
      <c r="D1223" s="196" t="s">
        <v>181</v>
      </c>
      <c r="E1223" s="207" t="s">
        <v>1</v>
      </c>
      <c r="F1223" s="208" t="s">
        <v>344</v>
      </c>
      <c r="G1223" s="206"/>
      <c r="H1223" s="209">
        <v>2.04</v>
      </c>
      <c r="I1223" s="210"/>
      <c r="J1223" s="206"/>
      <c r="K1223" s="206"/>
      <c r="L1223" s="211"/>
      <c r="M1223" s="212"/>
      <c r="N1223" s="213"/>
      <c r="O1223" s="213"/>
      <c r="P1223" s="213"/>
      <c r="Q1223" s="213"/>
      <c r="R1223" s="213"/>
      <c r="S1223" s="213"/>
      <c r="T1223" s="214"/>
      <c r="AT1223" s="215" t="s">
        <v>181</v>
      </c>
      <c r="AU1223" s="215" t="s">
        <v>81</v>
      </c>
      <c r="AV1223" s="13" t="s">
        <v>83</v>
      </c>
      <c r="AW1223" s="13" t="s">
        <v>30</v>
      </c>
      <c r="AX1223" s="13" t="s">
        <v>73</v>
      </c>
      <c r="AY1223" s="215" t="s">
        <v>174</v>
      </c>
    </row>
    <row r="1224" spans="2:51" s="13" customFormat="1" ht="12">
      <c r="B1224" s="205"/>
      <c r="C1224" s="206"/>
      <c r="D1224" s="196" t="s">
        <v>181</v>
      </c>
      <c r="E1224" s="207" t="s">
        <v>1</v>
      </c>
      <c r="F1224" s="208" t="s">
        <v>345</v>
      </c>
      <c r="G1224" s="206"/>
      <c r="H1224" s="209">
        <v>3.78</v>
      </c>
      <c r="I1224" s="210"/>
      <c r="J1224" s="206"/>
      <c r="K1224" s="206"/>
      <c r="L1224" s="211"/>
      <c r="M1224" s="212"/>
      <c r="N1224" s="213"/>
      <c r="O1224" s="213"/>
      <c r="P1224" s="213"/>
      <c r="Q1224" s="213"/>
      <c r="R1224" s="213"/>
      <c r="S1224" s="213"/>
      <c r="T1224" s="214"/>
      <c r="AT1224" s="215" t="s">
        <v>181</v>
      </c>
      <c r="AU1224" s="215" t="s">
        <v>81</v>
      </c>
      <c r="AV1224" s="13" t="s">
        <v>83</v>
      </c>
      <c r="AW1224" s="13" t="s">
        <v>30</v>
      </c>
      <c r="AX1224" s="13" t="s">
        <v>73</v>
      </c>
      <c r="AY1224" s="215" t="s">
        <v>174</v>
      </c>
    </row>
    <row r="1225" spans="2:51" s="13" customFormat="1" ht="12">
      <c r="B1225" s="205"/>
      <c r="C1225" s="206"/>
      <c r="D1225" s="196" t="s">
        <v>181</v>
      </c>
      <c r="E1225" s="207" t="s">
        <v>1</v>
      </c>
      <c r="F1225" s="208" t="s">
        <v>346</v>
      </c>
      <c r="G1225" s="206"/>
      <c r="H1225" s="209">
        <v>2.044</v>
      </c>
      <c r="I1225" s="210"/>
      <c r="J1225" s="206"/>
      <c r="K1225" s="206"/>
      <c r="L1225" s="211"/>
      <c r="M1225" s="212"/>
      <c r="N1225" s="213"/>
      <c r="O1225" s="213"/>
      <c r="P1225" s="213"/>
      <c r="Q1225" s="213"/>
      <c r="R1225" s="213"/>
      <c r="S1225" s="213"/>
      <c r="T1225" s="214"/>
      <c r="AT1225" s="215" t="s">
        <v>181</v>
      </c>
      <c r="AU1225" s="215" t="s">
        <v>81</v>
      </c>
      <c r="AV1225" s="13" t="s">
        <v>83</v>
      </c>
      <c r="AW1225" s="13" t="s">
        <v>30</v>
      </c>
      <c r="AX1225" s="13" t="s">
        <v>73</v>
      </c>
      <c r="AY1225" s="215" t="s">
        <v>174</v>
      </c>
    </row>
    <row r="1226" spans="2:51" s="12" customFormat="1" ht="12">
      <c r="B1226" s="194"/>
      <c r="C1226" s="195"/>
      <c r="D1226" s="196" t="s">
        <v>181</v>
      </c>
      <c r="E1226" s="197" t="s">
        <v>1</v>
      </c>
      <c r="F1226" s="198" t="s">
        <v>201</v>
      </c>
      <c r="G1226" s="195"/>
      <c r="H1226" s="197" t="s">
        <v>1</v>
      </c>
      <c r="I1226" s="199"/>
      <c r="J1226" s="195"/>
      <c r="K1226" s="195"/>
      <c r="L1226" s="200"/>
      <c r="M1226" s="201"/>
      <c r="N1226" s="202"/>
      <c r="O1226" s="202"/>
      <c r="P1226" s="202"/>
      <c r="Q1226" s="202"/>
      <c r="R1226" s="202"/>
      <c r="S1226" s="202"/>
      <c r="T1226" s="203"/>
      <c r="AT1226" s="204" t="s">
        <v>181</v>
      </c>
      <c r="AU1226" s="204" t="s">
        <v>81</v>
      </c>
      <c r="AV1226" s="12" t="s">
        <v>81</v>
      </c>
      <c r="AW1226" s="12" t="s">
        <v>30</v>
      </c>
      <c r="AX1226" s="12" t="s">
        <v>73</v>
      </c>
      <c r="AY1226" s="204" t="s">
        <v>174</v>
      </c>
    </row>
    <row r="1227" spans="2:51" s="13" customFormat="1" ht="12">
      <c r="B1227" s="205"/>
      <c r="C1227" s="206"/>
      <c r="D1227" s="196" t="s">
        <v>181</v>
      </c>
      <c r="E1227" s="207" t="s">
        <v>1</v>
      </c>
      <c r="F1227" s="208" t="s">
        <v>347</v>
      </c>
      <c r="G1227" s="206"/>
      <c r="H1227" s="209">
        <v>2.024</v>
      </c>
      <c r="I1227" s="210"/>
      <c r="J1227" s="206"/>
      <c r="K1227" s="206"/>
      <c r="L1227" s="211"/>
      <c r="M1227" s="212"/>
      <c r="N1227" s="213"/>
      <c r="O1227" s="213"/>
      <c r="P1227" s="213"/>
      <c r="Q1227" s="213"/>
      <c r="R1227" s="213"/>
      <c r="S1227" s="213"/>
      <c r="T1227" s="214"/>
      <c r="AT1227" s="215" t="s">
        <v>181</v>
      </c>
      <c r="AU1227" s="215" t="s">
        <v>81</v>
      </c>
      <c r="AV1227" s="13" t="s">
        <v>83</v>
      </c>
      <c r="AW1227" s="13" t="s">
        <v>30</v>
      </c>
      <c r="AX1227" s="13" t="s">
        <v>73</v>
      </c>
      <c r="AY1227" s="215" t="s">
        <v>174</v>
      </c>
    </row>
    <row r="1228" spans="2:51" s="13" customFormat="1" ht="12">
      <c r="B1228" s="205"/>
      <c r="C1228" s="206"/>
      <c r="D1228" s="196" t="s">
        <v>181</v>
      </c>
      <c r="E1228" s="207" t="s">
        <v>1</v>
      </c>
      <c r="F1228" s="208" t="s">
        <v>348</v>
      </c>
      <c r="G1228" s="206"/>
      <c r="H1228" s="209">
        <v>2.915</v>
      </c>
      <c r="I1228" s="210"/>
      <c r="J1228" s="206"/>
      <c r="K1228" s="206"/>
      <c r="L1228" s="211"/>
      <c r="M1228" s="212"/>
      <c r="N1228" s="213"/>
      <c r="O1228" s="213"/>
      <c r="P1228" s="213"/>
      <c r="Q1228" s="213"/>
      <c r="R1228" s="213"/>
      <c r="S1228" s="213"/>
      <c r="T1228" s="214"/>
      <c r="AT1228" s="215" t="s">
        <v>181</v>
      </c>
      <c r="AU1228" s="215" t="s">
        <v>81</v>
      </c>
      <c r="AV1228" s="13" t="s">
        <v>83</v>
      </c>
      <c r="AW1228" s="13" t="s">
        <v>30</v>
      </c>
      <c r="AX1228" s="13" t="s">
        <v>73</v>
      </c>
      <c r="AY1228" s="215" t="s">
        <v>174</v>
      </c>
    </row>
    <row r="1229" spans="2:51" s="13" customFormat="1" ht="12">
      <c r="B1229" s="205"/>
      <c r="C1229" s="206"/>
      <c r="D1229" s="196" t="s">
        <v>181</v>
      </c>
      <c r="E1229" s="207" t="s">
        <v>1</v>
      </c>
      <c r="F1229" s="208" t="s">
        <v>349</v>
      </c>
      <c r="G1229" s="206"/>
      <c r="H1229" s="209">
        <v>3.64</v>
      </c>
      <c r="I1229" s="210"/>
      <c r="J1229" s="206"/>
      <c r="K1229" s="206"/>
      <c r="L1229" s="211"/>
      <c r="M1229" s="212"/>
      <c r="N1229" s="213"/>
      <c r="O1229" s="213"/>
      <c r="P1229" s="213"/>
      <c r="Q1229" s="213"/>
      <c r="R1229" s="213"/>
      <c r="S1229" s="213"/>
      <c r="T1229" s="214"/>
      <c r="AT1229" s="215" t="s">
        <v>181</v>
      </c>
      <c r="AU1229" s="215" t="s">
        <v>81</v>
      </c>
      <c r="AV1229" s="13" t="s">
        <v>83</v>
      </c>
      <c r="AW1229" s="13" t="s">
        <v>30</v>
      </c>
      <c r="AX1229" s="13" t="s">
        <v>73</v>
      </c>
      <c r="AY1229" s="215" t="s">
        <v>174</v>
      </c>
    </row>
    <row r="1230" spans="2:51" s="13" customFormat="1" ht="12">
      <c r="B1230" s="205"/>
      <c r="C1230" s="206"/>
      <c r="D1230" s="196" t="s">
        <v>181</v>
      </c>
      <c r="E1230" s="207" t="s">
        <v>1</v>
      </c>
      <c r="F1230" s="208" t="s">
        <v>350</v>
      </c>
      <c r="G1230" s="206"/>
      <c r="H1230" s="209">
        <v>2.4500000000000002</v>
      </c>
      <c r="I1230" s="210"/>
      <c r="J1230" s="206"/>
      <c r="K1230" s="206"/>
      <c r="L1230" s="211"/>
      <c r="M1230" s="212"/>
      <c r="N1230" s="213"/>
      <c r="O1230" s="213"/>
      <c r="P1230" s="213"/>
      <c r="Q1230" s="213"/>
      <c r="R1230" s="213"/>
      <c r="S1230" s="213"/>
      <c r="T1230" s="214"/>
      <c r="AT1230" s="215" t="s">
        <v>181</v>
      </c>
      <c r="AU1230" s="215" t="s">
        <v>81</v>
      </c>
      <c r="AV1230" s="13" t="s">
        <v>83</v>
      </c>
      <c r="AW1230" s="13" t="s">
        <v>30</v>
      </c>
      <c r="AX1230" s="13" t="s">
        <v>73</v>
      </c>
      <c r="AY1230" s="215" t="s">
        <v>174</v>
      </c>
    </row>
    <row r="1231" spans="2:51" s="13" customFormat="1" ht="12">
      <c r="B1231" s="205"/>
      <c r="C1231" s="206"/>
      <c r="D1231" s="196" t="s">
        <v>181</v>
      </c>
      <c r="E1231" s="207" t="s">
        <v>1</v>
      </c>
      <c r="F1231" s="208" t="s">
        <v>351</v>
      </c>
      <c r="G1231" s="206"/>
      <c r="H1231" s="209">
        <v>15.12</v>
      </c>
      <c r="I1231" s="210"/>
      <c r="J1231" s="206"/>
      <c r="K1231" s="206"/>
      <c r="L1231" s="211"/>
      <c r="M1231" s="212"/>
      <c r="N1231" s="213"/>
      <c r="O1231" s="213"/>
      <c r="P1231" s="213"/>
      <c r="Q1231" s="213"/>
      <c r="R1231" s="213"/>
      <c r="S1231" s="213"/>
      <c r="T1231" s="214"/>
      <c r="AT1231" s="215" t="s">
        <v>181</v>
      </c>
      <c r="AU1231" s="215" t="s">
        <v>81</v>
      </c>
      <c r="AV1231" s="13" t="s">
        <v>83</v>
      </c>
      <c r="AW1231" s="13" t="s">
        <v>30</v>
      </c>
      <c r="AX1231" s="13" t="s">
        <v>73</v>
      </c>
      <c r="AY1231" s="215" t="s">
        <v>174</v>
      </c>
    </row>
    <row r="1232" spans="2:51" s="13" customFormat="1" ht="12">
      <c r="B1232" s="205"/>
      <c r="C1232" s="206"/>
      <c r="D1232" s="196" t="s">
        <v>181</v>
      </c>
      <c r="E1232" s="207" t="s">
        <v>1</v>
      </c>
      <c r="F1232" s="208" t="s">
        <v>352</v>
      </c>
      <c r="G1232" s="206"/>
      <c r="H1232" s="209">
        <v>2.9590000000000001</v>
      </c>
      <c r="I1232" s="210"/>
      <c r="J1232" s="206"/>
      <c r="K1232" s="206"/>
      <c r="L1232" s="211"/>
      <c r="M1232" s="212"/>
      <c r="N1232" s="213"/>
      <c r="O1232" s="213"/>
      <c r="P1232" s="213"/>
      <c r="Q1232" s="213"/>
      <c r="R1232" s="213"/>
      <c r="S1232" s="213"/>
      <c r="T1232" s="214"/>
      <c r="AT1232" s="215" t="s">
        <v>181</v>
      </c>
      <c r="AU1232" s="215" t="s">
        <v>81</v>
      </c>
      <c r="AV1232" s="13" t="s">
        <v>83</v>
      </c>
      <c r="AW1232" s="13" t="s">
        <v>30</v>
      </c>
      <c r="AX1232" s="13" t="s">
        <v>73</v>
      </c>
      <c r="AY1232" s="215" t="s">
        <v>174</v>
      </c>
    </row>
    <row r="1233" spans="1:65" s="13" customFormat="1" ht="12">
      <c r="B1233" s="205"/>
      <c r="C1233" s="206"/>
      <c r="D1233" s="196" t="s">
        <v>181</v>
      </c>
      <c r="E1233" s="207" t="s">
        <v>1</v>
      </c>
      <c r="F1233" s="208" t="s">
        <v>353</v>
      </c>
      <c r="G1233" s="206"/>
      <c r="H1233" s="209">
        <v>2.4750000000000001</v>
      </c>
      <c r="I1233" s="210"/>
      <c r="J1233" s="206"/>
      <c r="K1233" s="206"/>
      <c r="L1233" s="211"/>
      <c r="M1233" s="212"/>
      <c r="N1233" s="213"/>
      <c r="O1233" s="213"/>
      <c r="P1233" s="213"/>
      <c r="Q1233" s="213"/>
      <c r="R1233" s="213"/>
      <c r="S1233" s="213"/>
      <c r="T1233" s="214"/>
      <c r="AT1233" s="215" t="s">
        <v>181</v>
      </c>
      <c r="AU1233" s="215" t="s">
        <v>81</v>
      </c>
      <c r="AV1233" s="13" t="s">
        <v>83</v>
      </c>
      <c r="AW1233" s="13" t="s">
        <v>30</v>
      </c>
      <c r="AX1233" s="13" t="s">
        <v>73</v>
      </c>
      <c r="AY1233" s="215" t="s">
        <v>174</v>
      </c>
    </row>
    <row r="1234" spans="1:65" s="12" customFormat="1" ht="12">
      <c r="B1234" s="194"/>
      <c r="C1234" s="195"/>
      <c r="D1234" s="196" t="s">
        <v>181</v>
      </c>
      <c r="E1234" s="197" t="s">
        <v>1</v>
      </c>
      <c r="F1234" s="198" t="s">
        <v>1189</v>
      </c>
      <c r="G1234" s="195"/>
      <c r="H1234" s="197" t="s">
        <v>1</v>
      </c>
      <c r="I1234" s="199"/>
      <c r="J1234" s="195"/>
      <c r="K1234" s="195"/>
      <c r="L1234" s="200"/>
      <c r="M1234" s="201"/>
      <c r="N1234" s="202"/>
      <c r="O1234" s="202"/>
      <c r="P1234" s="202"/>
      <c r="Q1234" s="202"/>
      <c r="R1234" s="202"/>
      <c r="S1234" s="202"/>
      <c r="T1234" s="203"/>
      <c r="AT1234" s="204" t="s">
        <v>181</v>
      </c>
      <c r="AU1234" s="204" t="s">
        <v>81</v>
      </c>
      <c r="AV1234" s="12" t="s">
        <v>81</v>
      </c>
      <c r="AW1234" s="12" t="s">
        <v>30</v>
      </c>
      <c r="AX1234" s="12" t="s">
        <v>73</v>
      </c>
      <c r="AY1234" s="204" t="s">
        <v>174</v>
      </c>
    </row>
    <row r="1235" spans="1:65" s="12" customFormat="1" ht="12">
      <c r="B1235" s="194"/>
      <c r="C1235" s="195"/>
      <c r="D1235" s="196" t="s">
        <v>181</v>
      </c>
      <c r="E1235" s="197" t="s">
        <v>1</v>
      </c>
      <c r="F1235" s="198" t="s">
        <v>190</v>
      </c>
      <c r="G1235" s="195"/>
      <c r="H1235" s="197" t="s">
        <v>1</v>
      </c>
      <c r="I1235" s="199"/>
      <c r="J1235" s="195"/>
      <c r="K1235" s="195"/>
      <c r="L1235" s="200"/>
      <c r="M1235" s="201"/>
      <c r="N1235" s="202"/>
      <c r="O1235" s="202"/>
      <c r="P1235" s="202"/>
      <c r="Q1235" s="202"/>
      <c r="R1235" s="202"/>
      <c r="S1235" s="202"/>
      <c r="T1235" s="203"/>
      <c r="AT1235" s="204" t="s">
        <v>181</v>
      </c>
      <c r="AU1235" s="204" t="s">
        <v>81</v>
      </c>
      <c r="AV1235" s="12" t="s">
        <v>81</v>
      </c>
      <c r="AW1235" s="12" t="s">
        <v>30</v>
      </c>
      <c r="AX1235" s="12" t="s">
        <v>73</v>
      </c>
      <c r="AY1235" s="204" t="s">
        <v>174</v>
      </c>
    </row>
    <row r="1236" spans="1:65" s="12" customFormat="1" ht="12">
      <c r="B1236" s="194"/>
      <c r="C1236" s="195"/>
      <c r="D1236" s="196" t="s">
        <v>181</v>
      </c>
      <c r="E1236" s="197" t="s">
        <v>1</v>
      </c>
      <c r="F1236" s="198" t="s">
        <v>358</v>
      </c>
      <c r="G1236" s="195"/>
      <c r="H1236" s="197" t="s">
        <v>1</v>
      </c>
      <c r="I1236" s="199"/>
      <c r="J1236" s="195"/>
      <c r="K1236" s="195"/>
      <c r="L1236" s="200"/>
      <c r="M1236" s="201"/>
      <c r="N1236" s="202"/>
      <c r="O1236" s="202"/>
      <c r="P1236" s="202"/>
      <c r="Q1236" s="202"/>
      <c r="R1236" s="202"/>
      <c r="S1236" s="202"/>
      <c r="T1236" s="203"/>
      <c r="AT1236" s="204" t="s">
        <v>181</v>
      </c>
      <c r="AU1236" s="204" t="s">
        <v>81</v>
      </c>
      <c r="AV1236" s="12" t="s">
        <v>81</v>
      </c>
      <c r="AW1236" s="12" t="s">
        <v>30</v>
      </c>
      <c r="AX1236" s="12" t="s">
        <v>73</v>
      </c>
      <c r="AY1236" s="204" t="s">
        <v>174</v>
      </c>
    </row>
    <row r="1237" spans="1:65" s="13" customFormat="1" ht="12">
      <c r="B1237" s="205"/>
      <c r="C1237" s="206"/>
      <c r="D1237" s="196" t="s">
        <v>181</v>
      </c>
      <c r="E1237" s="207" t="s">
        <v>1</v>
      </c>
      <c r="F1237" s="208" t="s">
        <v>359</v>
      </c>
      <c r="G1237" s="206"/>
      <c r="H1237" s="209">
        <v>98.41</v>
      </c>
      <c r="I1237" s="210"/>
      <c r="J1237" s="206"/>
      <c r="K1237" s="206"/>
      <c r="L1237" s="211"/>
      <c r="M1237" s="212"/>
      <c r="N1237" s="213"/>
      <c r="O1237" s="213"/>
      <c r="P1237" s="213"/>
      <c r="Q1237" s="213"/>
      <c r="R1237" s="213"/>
      <c r="S1237" s="213"/>
      <c r="T1237" s="214"/>
      <c r="AT1237" s="215" t="s">
        <v>181</v>
      </c>
      <c r="AU1237" s="215" t="s">
        <v>81</v>
      </c>
      <c r="AV1237" s="13" t="s">
        <v>83</v>
      </c>
      <c r="AW1237" s="13" t="s">
        <v>30</v>
      </c>
      <c r="AX1237" s="13" t="s">
        <v>73</v>
      </c>
      <c r="AY1237" s="215" t="s">
        <v>174</v>
      </c>
    </row>
    <row r="1238" spans="1:65" s="14" customFormat="1" ht="12">
      <c r="B1238" s="216"/>
      <c r="C1238" s="217"/>
      <c r="D1238" s="196" t="s">
        <v>181</v>
      </c>
      <c r="E1238" s="218" t="s">
        <v>1</v>
      </c>
      <c r="F1238" s="219" t="s">
        <v>183</v>
      </c>
      <c r="G1238" s="217"/>
      <c r="H1238" s="220">
        <v>1114.425</v>
      </c>
      <c r="I1238" s="221"/>
      <c r="J1238" s="217"/>
      <c r="K1238" s="217"/>
      <c r="L1238" s="222"/>
      <c r="M1238" s="223"/>
      <c r="N1238" s="224"/>
      <c r="O1238" s="224"/>
      <c r="P1238" s="224"/>
      <c r="Q1238" s="224"/>
      <c r="R1238" s="224"/>
      <c r="S1238" s="224"/>
      <c r="T1238" s="225"/>
      <c r="AT1238" s="226" t="s">
        <v>181</v>
      </c>
      <c r="AU1238" s="226" t="s">
        <v>81</v>
      </c>
      <c r="AV1238" s="14" t="s">
        <v>179</v>
      </c>
      <c r="AW1238" s="14" t="s">
        <v>30</v>
      </c>
      <c r="AX1238" s="14" t="s">
        <v>81</v>
      </c>
      <c r="AY1238" s="226" t="s">
        <v>174</v>
      </c>
    </row>
    <row r="1239" spans="1:65" s="2" customFormat="1" ht="33" customHeight="1">
      <c r="A1239" s="35"/>
      <c r="B1239" s="36"/>
      <c r="C1239" s="180" t="s">
        <v>1190</v>
      </c>
      <c r="D1239" s="180" t="s">
        <v>175</v>
      </c>
      <c r="E1239" s="181" t="s">
        <v>1191</v>
      </c>
      <c r="F1239" s="182" t="s">
        <v>1192</v>
      </c>
      <c r="G1239" s="183" t="s">
        <v>230</v>
      </c>
      <c r="H1239" s="184">
        <v>1114.425</v>
      </c>
      <c r="I1239" s="185"/>
      <c r="J1239" s="186">
        <f>ROUND(I1239*H1239,2)</f>
        <v>0</v>
      </c>
      <c r="K1239" s="187"/>
      <c r="L1239" s="40"/>
      <c r="M1239" s="188" t="s">
        <v>1</v>
      </c>
      <c r="N1239" s="189" t="s">
        <v>38</v>
      </c>
      <c r="O1239" s="72"/>
      <c r="P1239" s="190">
        <f>O1239*H1239</f>
        <v>0</v>
      </c>
      <c r="Q1239" s="190">
        <v>2.5839999999999999E-4</v>
      </c>
      <c r="R1239" s="190">
        <f>Q1239*H1239</f>
        <v>0.28796741999999997</v>
      </c>
      <c r="S1239" s="190">
        <v>0</v>
      </c>
      <c r="T1239" s="191">
        <f>S1239*H1239</f>
        <v>0</v>
      </c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R1239" s="192" t="s">
        <v>179</v>
      </c>
      <c r="AT1239" s="192" t="s">
        <v>175</v>
      </c>
      <c r="AU1239" s="192" t="s">
        <v>81</v>
      </c>
      <c r="AY1239" s="18" t="s">
        <v>174</v>
      </c>
      <c r="BE1239" s="193">
        <f>IF(N1239="základní",J1239,0)</f>
        <v>0</v>
      </c>
      <c r="BF1239" s="193">
        <f>IF(N1239="snížená",J1239,0)</f>
        <v>0</v>
      </c>
      <c r="BG1239" s="193">
        <f>IF(N1239="zákl. přenesená",J1239,0)</f>
        <v>0</v>
      </c>
      <c r="BH1239" s="193">
        <f>IF(N1239="sníž. přenesená",J1239,0)</f>
        <v>0</v>
      </c>
      <c r="BI1239" s="193">
        <f>IF(N1239="nulová",J1239,0)</f>
        <v>0</v>
      </c>
      <c r="BJ1239" s="18" t="s">
        <v>81</v>
      </c>
      <c r="BK1239" s="193">
        <f>ROUND(I1239*H1239,2)</f>
        <v>0</v>
      </c>
      <c r="BL1239" s="18" t="s">
        <v>179</v>
      </c>
      <c r="BM1239" s="192" t="s">
        <v>1193</v>
      </c>
    </row>
    <row r="1240" spans="1:65" s="12" customFormat="1" ht="12">
      <c r="B1240" s="194"/>
      <c r="C1240" s="195"/>
      <c r="D1240" s="196" t="s">
        <v>181</v>
      </c>
      <c r="E1240" s="197" t="s">
        <v>1</v>
      </c>
      <c r="F1240" s="198" t="s">
        <v>1165</v>
      </c>
      <c r="G1240" s="195"/>
      <c r="H1240" s="197" t="s">
        <v>1</v>
      </c>
      <c r="I1240" s="199"/>
      <c r="J1240" s="195"/>
      <c r="K1240" s="195"/>
      <c r="L1240" s="200"/>
      <c r="M1240" s="201"/>
      <c r="N1240" s="202"/>
      <c r="O1240" s="202"/>
      <c r="P1240" s="202"/>
      <c r="Q1240" s="202"/>
      <c r="R1240" s="202"/>
      <c r="S1240" s="202"/>
      <c r="T1240" s="203"/>
      <c r="AT1240" s="204" t="s">
        <v>181</v>
      </c>
      <c r="AU1240" s="204" t="s">
        <v>81</v>
      </c>
      <c r="AV1240" s="12" t="s">
        <v>81</v>
      </c>
      <c r="AW1240" s="12" t="s">
        <v>30</v>
      </c>
      <c r="AX1240" s="12" t="s">
        <v>73</v>
      </c>
      <c r="AY1240" s="204" t="s">
        <v>174</v>
      </c>
    </row>
    <row r="1241" spans="1:65" s="12" customFormat="1" ht="12">
      <c r="B1241" s="194"/>
      <c r="C1241" s="195"/>
      <c r="D1241" s="196" t="s">
        <v>181</v>
      </c>
      <c r="E1241" s="197" t="s">
        <v>1</v>
      </c>
      <c r="F1241" s="198" t="s">
        <v>201</v>
      </c>
      <c r="G1241" s="195"/>
      <c r="H1241" s="197" t="s">
        <v>1</v>
      </c>
      <c r="I1241" s="199"/>
      <c r="J1241" s="195"/>
      <c r="K1241" s="195"/>
      <c r="L1241" s="200"/>
      <c r="M1241" s="201"/>
      <c r="N1241" s="202"/>
      <c r="O1241" s="202"/>
      <c r="P1241" s="202"/>
      <c r="Q1241" s="202"/>
      <c r="R1241" s="202"/>
      <c r="S1241" s="202"/>
      <c r="T1241" s="203"/>
      <c r="AT1241" s="204" t="s">
        <v>181</v>
      </c>
      <c r="AU1241" s="204" t="s">
        <v>81</v>
      </c>
      <c r="AV1241" s="12" t="s">
        <v>81</v>
      </c>
      <c r="AW1241" s="12" t="s">
        <v>30</v>
      </c>
      <c r="AX1241" s="12" t="s">
        <v>73</v>
      </c>
      <c r="AY1241" s="204" t="s">
        <v>174</v>
      </c>
    </row>
    <row r="1242" spans="1:65" s="12" customFormat="1" ht="12">
      <c r="B1242" s="194"/>
      <c r="C1242" s="195"/>
      <c r="D1242" s="196" t="s">
        <v>181</v>
      </c>
      <c r="E1242" s="197" t="s">
        <v>1</v>
      </c>
      <c r="F1242" s="198" t="s">
        <v>314</v>
      </c>
      <c r="G1242" s="195"/>
      <c r="H1242" s="197" t="s">
        <v>1</v>
      </c>
      <c r="I1242" s="199"/>
      <c r="J1242" s="195"/>
      <c r="K1242" s="195"/>
      <c r="L1242" s="200"/>
      <c r="M1242" s="201"/>
      <c r="N1242" s="202"/>
      <c r="O1242" s="202"/>
      <c r="P1242" s="202"/>
      <c r="Q1242" s="202"/>
      <c r="R1242" s="202"/>
      <c r="S1242" s="202"/>
      <c r="T1242" s="203"/>
      <c r="AT1242" s="204" t="s">
        <v>181</v>
      </c>
      <c r="AU1242" s="204" t="s">
        <v>81</v>
      </c>
      <c r="AV1242" s="12" t="s">
        <v>81</v>
      </c>
      <c r="AW1242" s="12" t="s">
        <v>30</v>
      </c>
      <c r="AX1242" s="12" t="s">
        <v>73</v>
      </c>
      <c r="AY1242" s="204" t="s">
        <v>174</v>
      </c>
    </row>
    <row r="1243" spans="1:65" s="13" customFormat="1" ht="12">
      <c r="B1243" s="205"/>
      <c r="C1243" s="206"/>
      <c r="D1243" s="196" t="s">
        <v>181</v>
      </c>
      <c r="E1243" s="207" t="s">
        <v>1</v>
      </c>
      <c r="F1243" s="208" t="s">
        <v>315</v>
      </c>
      <c r="G1243" s="206"/>
      <c r="H1243" s="209">
        <v>21.6</v>
      </c>
      <c r="I1243" s="210"/>
      <c r="J1243" s="206"/>
      <c r="K1243" s="206"/>
      <c r="L1243" s="211"/>
      <c r="M1243" s="212"/>
      <c r="N1243" s="213"/>
      <c r="O1243" s="213"/>
      <c r="P1243" s="213"/>
      <c r="Q1243" s="213"/>
      <c r="R1243" s="213"/>
      <c r="S1243" s="213"/>
      <c r="T1243" s="214"/>
      <c r="AT1243" s="215" t="s">
        <v>181</v>
      </c>
      <c r="AU1243" s="215" t="s">
        <v>81</v>
      </c>
      <c r="AV1243" s="13" t="s">
        <v>83</v>
      </c>
      <c r="AW1243" s="13" t="s">
        <v>30</v>
      </c>
      <c r="AX1243" s="13" t="s">
        <v>73</v>
      </c>
      <c r="AY1243" s="215" t="s">
        <v>174</v>
      </c>
    </row>
    <row r="1244" spans="1:65" s="13" customFormat="1" ht="12">
      <c r="B1244" s="205"/>
      <c r="C1244" s="206"/>
      <c r="D1244" s="196" t="s">
        <v>181</v>
      </c>
      <c r="E1244" s="207" t="s">
        <v>1</v>
      </c>
      <c r="F1244" s="208" t="s">
        <v>316</v>
      </c>
      <c r="G1244" s="206"/>
      <c r="H1244" s="209">
        <v>32.4</v>
      </c>
      <c r="I1244" s="210"/>
      <c r="J1244" s="206"/>
      <c r="K1244" s="206"/>
      <c r="L1244" s="211"/>
      <c r="M1244" s="212"/>
      <c r="N1244" s="213"/>
      <c r="O1244" s="213"/>
      <c r="P1244" s="213"/>
      <c r="Q1244" s="213"/>
      <c r="R1244" s="213"/>
      <c r="S1244" s="213"/>
      <c r="T1244" s="214"/>
      <c r="AT1244" s="215" t="s">
        <v>181</v>
      </c>
      <c r="AU1244" s="215" t="s">
        <v>81</v>
      </c>
      <c r="AV1244" s="13" t="s">
        <v>83</v>
      </c>
      <c r="AW1244" s="13" t="s">
        <v>30</v>
      </c>
      <c r="AX1244" s="13" t="s">
        <v>73</v>
      </c>
      <c r="AY1244" s="215" t="s">
        <v>174</v>
      </c>
    </row>
    <row r="1245" spans="1:65" s="13" customFormat="1" ht="12">
      <c r="B1245" s="205"/>
      <c r="C1245" s="206"/>
      <c r="D1245" s="196" t="s">
        <v>181</v>
      </c>
      <c r="E1245" s="207" t="s">
        <v>1</v>
      </c>
      <c r="F1245" s="208" t="s">
        <v>317</v>
      </c>
      <c r="G1245" s="206"/>
      <c r="H1245" s="209">
        <v>36.9</v>
      </c>
      <c r="I1245" s="210"/>
      <c r="J1245" s="206"/>
      <c r="K1245" s="206"/>
      <c r="L1245" s="211"/>
      <c r="M1245" s="212"/>
      <c r="N1245" s="213"/>
      <c r="O1245" s="213"/>
      <c r="P1245" s="213"/>
      <c r="Q1245" s="213"/>
      <c r="R1245" s="213"/>
      <c r="S1245" s="213"/>
      <c r="T1245" s="214"/>
      <c r="AT1245" s="215" t="s">
        <v>181</v>
      </c>
      <c r="AU1245" s="215" t="s">
        <v>81</v>
      </c>
      <c r="AV1245" s="13" t="s">
        <v>83</v>
      </c>
      <c r="AW1245" s="13" t="s">
        <v>30</v>
      </c>
      <c r="AX1245" s="13" t="s">
        <v>73</v>
      </c>
      <c r="AY1245" s="215" t="s">
        <v>174</v>
      </c>
    </row>
    <row r="1246" spans="1:65" s="12" customFormat="1" ht="12">
      <c r="B1246" s="194"/>
      <c r="C1246" s="195"/>
      <c r="D1246" s="196" t="s">
        <v>181</v>
      </c>
      <c r="E1246" s="197" t="s">
        <v>1</v>
      </c>
      <c r="F1246" s="198" t="s">
        <v>1166</v>
      </c>
      <c r="G1246" s="195"/>
      <c r="H1246" s="197" t="s">
        <v>1</v>
      </c>
      <c r="I1246" s="199"/>
      <c r="J1246" s="195"/>
      <c r="K1246" s="195"/>
      <c r="L1246" s="200"/>
      <c r="M1246" s="201"/>
      <c r="N1246" s="202"/>
      <c r="O1246" s="202"/>
      <c r="P1246" s="202"/>
      <c r="Q1246" s="202"/>
      <c r="R1246" s="202"/>
      <c r="S1246" s="202"/>
      <c r="T1246" s="203"/>
      <c r="AT1246" s="204" t="s">
        <v>181</v>
      </c>
      <c r="AU1246" s="204" t="s">
        <v>81</v>
      </c>
      <c r="AV1246" s="12" t="s">
        <v>81</v>
      </c>
      <c r="AW1246" s="12" t="s">
        <v>30</v>
      </c>
      <c r="AX1246" s="12" t="s">
        <v>73</v>
      </c>
      <c r="AY1246" s="204" t="s">
        <v>174</v>
      </c>
    </row>
    <row r="1247" spans="1:65" s="12" customFormat="1" ht="12">
      <c r="B1247" s="194"/>
      <c r="C1247" s="195"/>
      <c r="D1247" s="196" t="s">
        <v>181</v>
      </c>
      <c r="E1247" s="197" t="s">
        <v>1</v>
      </c>
      <c r="F1247" s="198" t="s">
        <v>190</v>
      </c>
      <c r="G1247" s="195"/>
      <c r="H1247" s="197" t="s">
        <v>1</v>
      </c>
      <c r="I1247" s="199"/>
      <c r="J1247" s="195"/>
      <c r="K1247" s="195"/>
      <c r="L1247" s="200"/>
      <c r="M1247" s="201"/>
      <c r="N1247" s="202"/>
      <c r="O1247" s="202"/>
      <c r="P1247" s="202"/>
      <c r="Q1247" s="202"/>
      <c r="R1247" s="202"/>
      <c r="S1247" s="202"/>
      <c r="T1247" s="203"/>
      <c r="AT1247" s="204" t="s">
        <v>181</v>
      </c>
      <c r="AU1247" s="204" t="s">
        <v>81</v>
      </c>
      <c r="AV1247" s="12" t="s">
        <v>81</v>
      </c>
      <c r="AW1247" s="12" t="s">
        <v>30</v>
      </c>
      <c r="AX1247" s="12" t="s">
        <v>73</v>
      </c>
      <c r="AY1247" s="204" t="s">
        <v>174</v>
      </c>
    </row>
    <row r="1248" spans="1:65" s="12" customFormat="1" ht="12">
      <c r="B1248" s="194"/>
      <c r="C1248" s="195"/>
      <c r="D1248" s="196" t="s">
        <v>181</v>
      </c>
      <c r="E1248" s="197" t="s">
        <v>1</v>
      </c>
      <c r="F1248" s="198" t="s">
        <v>1167</v>
      </c>
      <c r="G1248" s="195"/>
      <c r="H1248" s="197" t="s">
        <v>1</v>
      </c>
      <c r="I1248" s="199"/>
      <c r="J1248" s="195"/>
      <c r="K1248" s="195"/>
      <c r="L1248" s="200"/>
      <c r="M1248" s="201"/>
      <c r="N1248" s="202"/>
      <c r="O1248" s="202"/>
      <c r="P1248" s="202"/>
      <c r="Q1248" s="202"/>
      <c r="R1248" s="202"/>
      <c r="S1248" s="202"/>
      <c r="T1248" s="203"/>
      <c r="AT1248" s="204" t="s">
        <v>181</v>
      </c>
      <c r="AU1248" s="204" t="s">
        <v>81</v>
      </c>
      <c r="AV1248" s="12" t="s">
        <v>81</v>
      </c>
      <c r="AW1248" s="12" t="s">
        <v>30</v>
      </c>
      <c r="AX1248" s="12" t="s">
        <v>73</v>
      </c>
      <c r="AY1248" s="204" t="s">
        <v>174</v>
      </c>
    </row>
    <row r="1249" spans="2:51" s="13" customFormat="1" ht="12">
      <c r="B1249" s="205"/>
      <c r="C1249" s="206"/>
      <c r="D1249" s="196" t="s">
        <v>181</v>
      </c>
      <c r="E1249" s="207" t="s">
        <v>1</v>
      </c>
      <c r="F1249" s="208" t="s">
        <v>1168</v>
      </c>
      <c r="G1249" s="206"/>
      <c r="H1249" s="209">
        <v>103.11</v>
      </c>
      <c r="I1249" s="210"/>
      <c r="J1249" s="206"/>
      <c r="K1249" s="206"/>
      <c r="L1249" s="211"/>
      <c r="M1249" s="212"/>
      <c r="N1249" s="213"/>
      <c r="O1249" s="213"/>
      <c r="P1249" s="213"/>
      <c r="Q1249" s="213"/>
      <c r="R1249" s="213"/>
      <c r="S1249" s="213"/>
      <c r="T1249" s="214"/>
      <c r="AT1249" s="215" t="s">
        <v>181</v>
      </c>
      <c r="AU1249" s="215" t="s">
        <v>81</v>
      </c>
      <c r="AV1249" s="13" t="s">
        <v>83</v>
      </c>
      <c r="AW1249" s="13" t="s">
        <v>30</v>
      </c>
      <c r="AX1249" s="13" t="s">
        <v>73</v>
      </c>
      <c r="AY1249" s="215" t="s">
        <v>174</v>
      </c>
    </row>
    <row r="1250" spans="2:51" s="13" customFormat="1" ht="12">
      <c r="B1250" s="205"/>
      <c r="C1250" s="206"/>
      <c r="D1250" s="196" t="s">
        <v>181</v>
      </c>
      <c r="E1250" s="207" t="s">
        <v>1</v>
      </c>
      <c r="F1250" s="208" t="s">
        <v>1169</v>
      </c>
      <c r="G1250" s="206"/>
      <c r="H1250" s="209">
        <v>30.51</v>
      </c>
      <c r="I1250" s="210"/>
      <c r="J1250" s="206"/>
      <c r="K1250" s="206"/>
      <c r="L1250" s="211"/>
      <c r="M1250" s="212"/>
      <c r="N1250" s="213"/>
      <c r="O1250" s="213"/>
      <c r="P1250" s="213"/>
      <c r="Q1250" s="213"/>
      <c r="R1250" s="213"/>
      <c r="S1250" s="213"/>
      <c r="T1250" s="214"/>
      <c r="AT1250" s="215" t="s">
        <v>181</v>
      </c>
      <c r="AU1250" s="215" t="s">
        <v>81</v>
      </c>
      <c r="AV1250" s="13" t="s">
        <v>83</v>
      </c>
      <c r="AW1250" s="13" t="s">
        <v>30</v>
      </c>
      <c r="AX1250" s="13" t="s">
        <v>73</v>
      </c>
      <c r="AY1250" s="215" t="s">
        <v>174</v>
      </c>
    </row>
    <row r="1251" spans="2:51" s="13" customFormat="1" ht="12">
      <c r="B1251" s="205"/>
      <c r="C1251" s="206"/>
      <c r="D1251" s="196" t="s">
        <v>181</v>
      </c>
      <c r="E1251" s="207" t="s">
        <v>1</v>
      </c>
      <c r="F1251" s="208" t="s">
        <v>1170</v>
      </c>
      <c r="G1251" s="206"/>
      <c r="H1251" s="209">
        <v>19.2</v>
      </c>
      <c r="I1251" s="210"/>
      <c r="J1251" s="206"/>
      <c r="K1251" s="206"/>
      <c r="L1251" s="211"/>
      <c r="M1251" s="212"/>
      <c r="N1251" s="213"/>
      <c r="O1251" s="213"/>
      <c r="P1251" s="213"/>
      <c r="Q1251" s="213"/>
      <c r="R1251" s="213"/>
      <c r="S1251" s="213"/>
      <c r="T1251" s="214"/>
      <c r="AT1251" s="215" t="s">
        <v>181</v>
      </c>
      <c r="AU1251" s="215" t="s">
        <v>81</v>
      </c>
      <c r="AV1251" s="13" t="s">
        <v>83</v>
      </c>
      <c r="AW1251" s="13" t="s">
        <v>30</v>
      </c>
      <c r="AX1251" s="13" t="s">
        <v>73</v>
      </c>
      <c r="AY1251" s="215" t="s">
        <v>174</v>
      </c>
    </row>
    <row r="1252" spans="2:51" s="13" customFormat="1" ht="12">
      <c r="B1252" s="205"/>
      <c r="C1252" s="206"/>
      <c r="D1252" s="196" t="s">
        <v>181</v>
      </c>
      <c r="E1252" s="207" t="s">
        <v>1</v>
      </c>
      <c r="F1252" s="208" t="s">
        <v>1171</v>
      </c>
      <c r="G1252" s="206"/>
      <c r="H1252" s="209">
        <v>7.28</v>
      </c>
      <c r="I1252" s="210"/>
      <c r="J1252" s="206"/>
      <c r="K1252" s="206"/>
      <c r="L1252" s="211"/>
      <c r="M1252" s="212"/>
      <c r="N1252" s="213"/>
      <c r="O1252" s="213"/>
      <c r="P1252" s="213"/>
      <c r="Q1252" s="213"/>
      <c r="R1252" s="213"/>
      <c r="S1252" s="213"/>
      <c r="T1252" s="214"/>
      <c r="AT1252" s="215" t="s">
        <v>181</v>
      </c>
      <c r="AU1252" s="215" t="s">
        <v>81</v>
      </c>
      <c r="AV1252" s="13" t="s">
        <v>83</v>
      </c>
      <c r="AW1252" s="13" t="s">
        <v>30</v>
      </c>
      <c r="AX1252" s="13" t="s">
        <v>73</v>
      </c>
      <c r="AY1252" s="215" t="s">
        <v>174</v>
      </c>
    </row>
    <row r="1253" spans="2:51" s="13" customFormat="1" ht="12">
      <c r="B1253" s="205"/>
      <c r="C1253" s="206"/>
      <c r="D1253" s="196" t="s">
        <v>181</v>
      </c>
      <c r="E1253" s="207" t="s">
        <v>1</v>
      </c>
      <c r="F1253" s="208" t="s">
        <v>1172</v>
      </c>
      <c r="G1253" s="206"/>
      <c r="H1253" s="209">
        <v>4.5999999999999996</v>
      </c>
      <c r="I1253" s="210"/>
      <c r="J1253" s="206"/>
      <c r="K1253" s="206"/>
      <c r="L1253" s="211"/>
      <c r="M1253" s="212"/>
      <c r="N1253" s="213"/>
      <c r="O1253" s="213"/>
      <c r="P1253" s="213"/>
      <c r="Q1253" s="213"/>
      <c r="R1253" s="213"/>
      <c r="S1253" s="213"/>
      <c r="T1253" s="214"/>
      <c r="AT1253" s="215" t="s">
        <v>181</v>
      </c>
      <c r="AU1253" s="215" t="s">
        <v>81</v>
      </c>
      <c r="AV1253" s="13" t="s">
        <v>83</v>
      </c>
      <c r="AW1253" s="13" t="s">
        <v>30</v>
      </c>
      <c r="AX1253" s="13" t="s">
        <v>73</v>
      </c>
      <c r="AY1253" s="215" t="s">
        <v>174</v>
      </c>
    </row>
    <row r="1254" spans="2:51" s="13" customFormat="1" ht="12">
      <c r="B1254" s="205"/>
      <c r="C1254" s="206"/>
      <c r="D1254" s="196" t="s">
        <v>181</v>
      </c>
      <c r="E1254" s="207" t="s">
        <v>1</v>
      </c>
      <c r="F1254" s="208" t="s">
        <v>1173</v>
      </c>
      <c r="G1254" s="206"/>
      <c r="H1254" s="209">
        <v>61.05</v>
      </c>
      <c r="I1254" s="210"/>
      <c r="J1254" s="206"/>
      <c r="K1254" s="206"/>
      <c r="L1254" s="211"/>
      <c r="M1254" s="212"/>
      <c r="N1254" s="213"/>
      <c r="O1254" s="213"/>
      <c r="P1254" s="213"/>
      <c r="Q1254" s="213"/>
      <c r="R1254" s="213"/>
      <c r="S1254" s="213"/>
      <c r="T1254" s="214"/>
      <c r="AT1254" s="215" t="s">
        <v>181</v>
      </c>
      <c r="AU1254" s="215" t="s">
        <v>81</v>
      </c>
      <c r="AV1254" s="13" t="s">
        <v>83</v>
      </c>
      <c r="AW1254" s="13" t="s">
        <v>30</v>
      </c>
      <c r="AX1254" s="13" t="s">
        <v>73</v>
      </c>
      <c r="AY1254" s="215" t="s">
        <v>174</v>
      </c>
    </row>
    <row r="1255" spans="2:51" s="13" customFormat="1" ht="12">
      <c r="B1255" s="205"/>
      <c r="C1255" s="206"/>
      <c r="D1255" s="196" t="s">
        <v>181</v>
      </c>
      <c r="E1255" s="207" t="s">
        <v>1</v>
      </c>
      <c r="F1255" s="208" t="s">
        <v>1174</v>
      </c>
      <c r="G1255" s="206"/>
      <c r="H1255" s="209">
        <v>89.16</v>
      </c>
      <c r="I1255" s="210"/>
      <c r="J1255" s="206"/>
      <c r="K1255" s="206"/>
      <c r="L1255" s="211"/>
      <c r="M1255" s="212"/>
      <c r="N1255" s="213"/>
      <c r="O1255" s="213"/>
      <c r="P1255" s="213"/>
      <c r="Q1255" s="213"/>
      <c r="R1255" s="213"/>
      <c r="S1255" s="213"/>
      <c r="T1255" s="214"/>
      <c r="AT1255" s="215" t="s">
        <v>181</v>
      </c>
      <c r="AU1255" s="215" t="s">
        <v>81</v>
      </c>
      <c r="AV1255" s="13" t="s">
        <v>83</v>
      </c>
      <c r="AW1255" s="13" t="s">
        <v>30</v>
      </c>
      <c r="AX1255" s="13" t="s">
        <v>73</v>
      </c>
      <c r="AY1255" s="215" t="s">
        <v>174</v>
      </c>
    </row>
    <row r="1256" spans="2:51" s="13" customFormat="1" ht="12">
      <c r="B1256" s="205"/>
      <c r="C1256" s="206"/>
      <c r="D1256" s="196" t="s">
        <v>181</v>
      </c>
      <c r="E1256" s="207" t="s">
        <v>1</v>
      </c>
      <c r="F1256" s="208" t="s">
        <v>1175</v>
      </c>
      <c r="G1256" s="206"/>
      <c r="H1256" s="209">
        <v>52.86</v>
      </c>
      <c r="I1256" s="210"/>
      <c r="J1256" s="206"/>
      <c r="K1256" s="206"/>
      <c r="L1256" s="211"/>
      <c r="M1256" s="212"/>
      <c r="N1256" s="213"/>
      <c r="O1256" s="213"/>
      <c r="P1256" s="213"/>
      <c r="Q1256" s="213"/>
      <c r="R1256" s="213"/>
      <c r="S1256" s="213"/>
      <c r="T1256" s="214"/>
      <c r="AT1256" s="215" t="s">
        <v>181</v>
      </c>
      <c r="AU1256" s="215" t="s">
        <v>81</v>
      </c>
      <c r="AV1256" s="13" t="s">
        <v>83</v>
      </c>
      <c r="AW1256" s="13" t="s">
        <v>30</v>
      </c>
      <c r="AX1256" s="13" t="s">
        <v>73</v>
      </c>
      <c r="AY1256" s="215" t="s">
        <v>174</v>
      </c>
    </row>
    <row r="1257" spans="2:51" s="13" customFormat="1" ht="12">
      <c r="B1257" s="205"/>
      <c r="C1257" s="206"/>
      <c r="D1257" s="196" t="s">
        <v>181</v>
      </c>
      <c r="E1257" s="207" t="s">
        <v>1</v>
      </c>
      <c r="F1257" s="208" t="s">
        <v>1176</v>
      </c>
      <c r="G1257" s="206"/>
      <c r="H1257" s="209">
        <v>43.98</v>
      </c>
      <c r="I1257" s="210"/>
      <c r="J1257" s="206"/>
      <c r="K1257" s="206"/>
      <c r="L1257" s="211"/>
      <c r="M1257" s="212"/>
      <c r="N1257" s="213"/>
      <c r="O1257" s="213"/>
      <c r="P1257" s="213"/>
      <c r="Q1257" s="213"/>
      <c r="R1257" s="213"/>
      <c r="S1257" s="213"/>
      <c r="T1257" s="214"/>
      <c r="AT1257" s="215" t="s">
        <v>181</v>
      </c>
      <c r="AU1257" s="215" t="s">
        <v>81</v>
      </c>
      <c r="AV1257" s="13" t="s">
        <v>83</v>
      </c>
      <c r="AW1257" s="13" t="s">
        <v>30</v>
      </c>
      <c r="AX1257" s="13" t="s">
        <v>73</v>
      </c>
      <c r="AY1257" s="215" t="s">
        <v>174</v>
      </c>
    </row>
    <row r="1258" spans="2:51" s="13" customFormat="1" ht="12">
      <c r="B1258" s="205"/>
      <c r="C1258" s="206"/>
      <c r="D1258" s="196" t="s">
        <v>181</v>
      </c>
      <c r="E1258" s="207" t="s">
        <v>1</v>
      </c>
      <c r="F1258" s="208" t="s">
        <v>1177</v>
      </c>
      <c r="G1258" s="206"/>
      <c r="H1258" s="209">
        <v>36.24</v>
      </c>
      <c r="I1258" s="210"/>
      <c r="J1258" s="206"/>
      <c r="K1258" s="206"/>
      <c r="L1258" s="211"/>
      <c r="M1258" s="212"/>
      <c r="N1258" s="213"/>
      <c r="O1258" s="213"/>
      <c r="P1258" s="213"/>
      <c r="Q1258" s="213"/>
      <c r="R1258" s="213"/>
      <c r="S1258" s="213"/>
      <c r="T1258" s="214"/>
      <c r="AT1258" s="215" t="s">
        <v>181</v>
      </c>
      <c r="AU1258" s="215" t="s">
        <v>81</v>
      </c>
      <c r="AV1258" s="13" t="s">
        <v>83</v>
      </c>
      <c r="AW1258" s="13" t="s">
        <v>30</v>
      </c>
      <c r="AX1258" s="13" t="s">
        <v>73</v>
      </c>
      <c r="AY1258" s="215" t="s">
        <v>174</v>
      </c>
    </row>
    <row r="1259" spans="2:51" s="13" customFormat="1" ht="12">
      <c r="B1259" s="205"/>
      <c r="C1259" s="206"/>
      <c r="D1259" s="196" t="s">
        <v>181</v>
      </c>
      <c r="E1259" s="207" t="s">
        <v>1</v>
      </c>
      <c r="F1259" s="208" t="s">
        <v>1178</v>
      </c>
      <c r="G1259" s="206"/>
      <c r="H1259" s="209">
        <v>23.76</v>
      </c>
      <c r="I1259" s="210"/>
      <c r="J1259" s="206"/>
      <c r="K1259" s="206"/>
      <c r="L1259" s="211"/>
      <c r="M1259" s="212"/>
      <c r="N1259" s="213"/>
      <c r="O1259" s="213"/>
      <c r="P1259" s="213"/>
      <c r="Q1259" s="213"/>
      <c r="R1259" s="213"/>
      <c r="S1259" s="213"/>
      <c r="T1259" s="214"/>
      <c r="AT1259" s="215" t="s">
        <v>181</v>
      </c>
      <c r="AU1259" s="215" t="s">
        <v>81</v>
      </c>
      <c r="AV1259" s="13" t="s">
        <v>83</v>
      </c>
      <c r="AW1259" s="13" t="s">
        <v>30</v>
      </c>
      <c r="AX1259" s="13" t="s">
        <v>73</v>
      </c>
      <c r="AY1259" s="215" t="s">
        <v>174</v>
      </c>
    </row>
    <row r="1260" spans="2:51" s="13" customFormat="1" ht="12">
      <c r="B1260" s="205"/>
      <c r="C1260" s="206"/>
      <c r="D1260" s="196" t="s">
        <v>181</v>
      </c>
      <c r="E1260" s="207" t="s">
        <v>1</v>
      </c>
      <c r="F1260" s="208" t="s">
        <v>1179</v>
      </c>
      <c r="G1260" s="206"/>
      <c r="H1260" s="209">
        <v>4.4000000000000004</v>
      </c>
      <c r="I1260" s="210"/>
      <c r="J1260" s="206"/>
      <c r="K1260" s="206"/>
      <c r="L1260" s="211"/>
      <c r="M1260" s="212"/>
      <c r="N1260" s="213"/>
      <c r="O1260" s="213"/>
      <c r="P1260" s="213"/>
      <c r="Q1260" s="213"/>
      <c r="R1260" s="213"/>
      <c r="S1260" s="213"/>
      <c r="T1260" s="214"/>
      <c r="AT1260" s="215" t="s">
        <v>181</v>
      </c>
      <c r="AU1260" s="215" t="s">
        <v>81</v>
      </c>
      <c r="AV1260" s="13" t="s">
        <v>83</v>
      </c>
      <c r="AW1260" s="13" t="s">
        <v>30</v>
      </c>
      <c r="AX1260" s="13" t="s">
        <v>73</v>
      </c>
      <c r="AY1260" s="215" t="s">
        <v>174</v>
      </c>
    </row>
    <row r="1261" spans="2:51" s="13" customFormat="1" ht="12">
      <c r="B1261" s="205"/>
      <c r="C1261" s="206"/>
      <c r="D1261" s="196" t="s">
        <v>181</v>
      </c>
      <c r="E1261" s="207" t="s">
        <v>1</v>
      </c>
      <c r="F1261" s="208" t="s">
        <v>1180</v>
      </c>
      <c r="G1261" s="206"/>
      <c r="H1261" s="209">
        <v>41.88</v>
      </c>
      <c r="I1261" s="210"/>
      <c r="J1261" s="206"/>
      <c r="K1261" s="206"/>
      <c r="L1261" s="211"/>
      <c r="M1261" s="212"/>
      <c r="N1261" s="213"/>
      <c r="O1261" s="213"/>
      <c r="P1261" s="213"/>
      <c r="Q1261" s="213"/>
      <c r="R1261" s="213"/>
      <c r="S1261" s="213"/>
      <c r="T1261" s="214"/>
      <c r="AT1261" s="215" t="s">
        <v>181</v>
      </c>
      <c r="AU1261" s="215" t="s">
        <v>81</v>
      </c>
      <c r="AV1261" s="13" t="s">
        <v>83</v>
      </c>
      <c r="AW1261" s="13" t="s">
        <v>30</v>
      </c>
      <c r="AX1261" s="13" t="s">
        <v>73</v>
      </c>
      <c r="AY1261" s="215" t="s">
        <v>174</v>
      </c>
    </row>
    <row r="1262" spans="2:51" s="12" customFormat="1" ht="12">
      <c r="B1262" s="194"/>
      <c r="C1262" s="195"/>
      <c r="D1262" s="196" t="s">
        <v>181</v>
      </c>
      <c r="E1262" s="197" t="s">
        <v>1</v>
      </c>
      <c r="F1262" s="198" t="s">
        <v>201</v>
      </c>
      <c r="G1262" s="195"/>
      <c r="H1262" s="197" t="s">
        <v>1</v>
      </c>
      <c r="I1262" s="199"/>
      <c r="J1262" s="195"/>
      <c r="K1262" s="195"/>
      <c r="L1262" s="200"/>
      <c r="M1262" s="201"/>
      <c r="N1262" s="202"/>
      <c r="O1262" s="202"/>
      <c r="P1262" s="202"/>
      <c r="Q1262" s="202"/>
      <c r="R1262" s="202"/>
      <c r="S1262" s="202"/>
      <c r="T1262" s="203"/>
      <c r="AT1262" s="204" t="s">
        <v>181</v>
      </c>
      <c r="AU1262" s="204" t="s">
        <v>81</v>
      </c>
      <c r="AV1262" s="12" t="s">
        <v>81</v>
      </c>
      <c r="AW1262" s="12" t="s">
        <v>30</v>
      </c>
      <c r="AX1262" s="12" t="s">
        <v>73</v>
      </c>
      <c r="AY1262" s="204" t="s">
        <v>174</v>
      </c>
    </row>
    <row r="1263" spans="2:51" s="12" customFormat="1" ht="12">
      <c r="B1263" s="194"/>
      <c r="C1263" s="195"/>
      <c r="D1263" s="196" t="s">
        <v>181</v>
      </c>
      <c r="E1263" s="197" t="s">
        <v>1</v>
      </c>
      <c r="F1263" s="198" t="s">
        <v>1181</v>
      </c>
      <c r="G1263" s="195"/>
      <c r="H1263" s="197" t="s">
        <v>1</v>
      </c>
      <c r="I1263" s="199"/>
      <c r="J1263" s="195"/>
      <c r="K1263" s="195"/>
      <c r="L1263" s="200"/>
      <c r="M1263" s="201"/>
      <c r="N1263" s="202"/>
      <c r="O1263" s="202"/>
      <c r="P1263" s="202"/>
      <c r="Q1263" s="202"/>
      <c r="R1263" s="202"/>
      <c r="S1263" s="202"/>
      <c r="T1263" s="203"/>
      <c r="AT1263" s="204" t="s">
        <v>181</v>
      </c>
      <c r="AU1263" s="204" t="s">
        <v>81</v>
      </c>
      <c r="AV1263" s="12" t="s">
        <v>81</v>
      </c>
      <c r="AW1263" s="12" t="s">
        <v>30</v>
      </c>
      <c r="AX1263" s="12" t="s">
        <v>73</v>
      </c>
      <c r="AY1263" s="204" t="s">
        <v>174</v>
      </c>
    </row>
    <row r="1264" spans="2:51" s="13" customFormat="1" ht="12">
      <c r="B1264" s="205"/>
      <c r="C1264" s="206"/>
      <c r="D1264" s="196" t="s">
        <v>181</v>
      </c>
      <c r="E1264" s="207" t="s">
        <v>1</v>
      </c>
      <c r="F1264" s="208" t="s">
        <v>1182</v>
      </c>
      <c r="G1264" s="206"/>
      <c r="H1264" s="209">
        <v>62.22</v>
      </c>
      <c r="I1264" s="210"/>
      <c r="J1264" s="206"/>
      <c r="K1264" s="206"/>
      <c r="L1264" s="211"/>
      <c r="M1264" s="212"/>
      <c r="N1264" s="213"/>
      <c r="O1264" s="213"/>
      <c r="P1264" s="213"/>
      <c r="Q1264" s="213"/>
      <c r="R1264" s="213"/>
      <c r="S1264" s="213"/>
      <c r="T1264" s="214"/>
      <c r="AT1264" s="215" t="s">
        <v>181</v>
      </c>
      <c r="AU1264" s="215" t="s">
        <v>81</v>
      </c>
      <c r="AV1264" s="13" t="s">
        <v>83</v>
      </c>
      <c r="AW1264" s="13" t="s">
        <v>30</v>
      </c>
      <c r="AX1264" s="13" t="s">
        <v>73</v>
      </c>
      <c r="AY1264" s="215" t="s">
        <v>174</v>
      </c>
    </row>
    <row r="1265" spans="2:51" s="13" customFormat="1" ht="12">
      <c r="B1265" s="205"/>
      <c r="C1265" s="206"/>
      <c r="D1265" s="196" t="s">
        <v>181</v>
      </c>
      <c r="E1265" s="207" t="s">
        <v>1</v>
      </c>
      <c r="F1265" s="208" t="s">
        <v>1183</v>
      </c>
      <c r="G1265" s="206"/>
      <c r="H1265" s="209">
        <v>-5.9550000000000001</v>
      </c>
      <c r="I1265" s="210"/>
      <c r="J1265" s="206"/>
      <c r="K1265" s="206"/>
      <c r="L1265" s="211"/>
      <c r="M1265" s="212"/>
      <c r="N1265" s="213"/>
      <c r="O1265" s="213"/>
      <c r="P1265" s="213"/>
      <c r="Q1265" s="213"/>
      <c r="R1265" s="213"/>
      <c r="S1265" s="213"/>
      <c r="T1265" s="214"/>
      <c r="AT1265" s="215" t="s">
        <v>181</v>
      </c>
      <c r="AU1265" s="215" t="s">
        <v>81</v>
      </c>
      <c r="AV1265" s="13" t="s">
        <v>83</v>
      </c>
      <c r="AW1265" s="13" t="s">
        <v>30</v>
      </c>
      <c r="AX1265" s="13" t="s">
        <v>73</v>
      </c>
      <c r="AY1265" s="215" t="s">
        <v>174</v>
      </c>
    </row>
    <row r="1266" spans="2:51" s="13" customFormat="1" ht="12">
      <c r="B1266" s="205"/>
      <c r="C1266" s="206"/>
      <c r="D1266" s="196" t="s">
        <v>181</v>
      </c>
      <c r="E1266" s="207" t="s">
        <v>1</v>
      </c>
      <c r="F1266" s="208" t="s">
        <v>1184</v>
      </c>
      <c r="G1266" s="206"/>
      <c r="H1266" s="209">
        <v>137.85</v>
      </c>
      <c r="I1266" s="210"/>
      <c r="J1266" s="206"/>
      <c r="K1266" s="206"/>
      <c r="L1266" s="211"/>
      <c r="M1266" s="212"/>
      <c r="N1266" s="213"/>
      <c r="O1266" s="213"/>
      <c r="P1266" s="213"/>
      <c r="Q1266" s="213"/>
      <c r="R1266" s="213"/>
      <c r="S1266" s="213"/>
      <c r="T1266" s="214"/>
      <c r="AT1266" s="215" t="s">
        <v>181</v>
      </c>
      <c r="AU1266" s="215" t="s">
        <v>81</v>
      </c>
      <c r="AV1266" s="13" t="s">
        <v>83</v>
      </c>
      <c r="AW1266" s="13" t="s">
        <v>30</v>
      </c>
      <c r="AX1266" s="13" t="s">
        <v>73</v>
      </c>
      <c r="AY1266" s="215" t="s">
        <v>174</v>
      </c>
    </row>
    <row r="1267" spans="2:51" s="13" customFormat="1" ht="12">
      <c r="B1267" s="205"/>
      <c r="C1267" s="206"/>
      <c r="D1267" s="196" t="s">
        <v>181</v>
      </c>
      <c r="E1267" s="207" t="s">
        <v>1</v>
      </c>
      <c r="F1267" s="208" t="s">
        <v>1183</v>
      </c>
      <c r="G1267" s="206"/>
      <c r="H1267" s="209">
        <v>-5.9550000000000001</v>
      </c>
      <c r="I1267" s="210"/>
      <c r="J1267" s="206"/>
      <c r="K1267" s="206"/>
      <c r="L1267" s="211"/>
      <c r="M1267" s="212"/>
      <c r="N1267" s="213"/>
      <c r="O1267" s="213"/>
      <c r="P1267" s="213"/>
      <c r="Q1267" s="213"/>
      <c r="R1267" s="213"/>
      <c r="S1267" s="213"/>
      <c r="T1267" s="214"/>
      <c r="AT1267" s="215" t="s">
        <v>181</v>
      </c>
      <c r="AU1267" s="215" t="s">
        <v>81</v>
      </c>
      <c r="AV1267" s="13" t="s">
        <v>83</v>
      </c>
      <c r="AW1267" s="13" t="s">
        <v>30</v>
      </c>
      <c r="AX1267" s="13" t="s">
        <v>73</v>
      </c>
      <c r="AY1267" s="215" t="s">
        <v>174</v>
      </c>
    </row>
    <row r="1268" spans="2:51" s="13" customFormat="1" ht="12">
      <c r="B1268" s="205"/>
      <c r="C1268" s="206"/>
      <c r="D1268" s="196" t="s">
        <v>181</v>
      </c>
      <c r="E1268" s="207" t="s">
        <v>1</v>
      </c>
      <c r="F1268" s="208" t="s">
        <v>1185</v>
      </c>
      <c r="G1268" s="206"/>
      <c r="H1268" s="209">
        <v>26.46</v>
      </c>
      <c r="I1268" s="210"/>
      <c r="J1268" s="206"/>
      <c r="K1268" s="206"/>
      <c r="L1268" s="211"/>
      <c r="M1268" s="212"/>
      <c r="N1268" s="213"/>
      <c r="O1268" s="213"/>
      <c r="P1268" s="213"/>
      <c r="Q1268" s="213"/>
      <c r="R1268" s="213"/>
      <c r="S1268" s="213"/>
      <c r="T1268" s="214"/>
      <c r="AT1268" s="215" t="s">
        <v>181</v>
      </c>
      <c r="AU1268" s="215" t="s">
        <v>81</v>
      </c>
      <c r="AV1268" s="13" t="s">
        <v>83</v>
      </c>
      <c r="AW1268" s="13" t="s">
        <v>30</v>
      </c>
      <c r="AX1268" s="13" t="s">
        <v>73</v>
      </c>
      <c r="AY1268" s="215" t="s">
        <v>174</v>
      </c>
    </row>
    <row r="1269" spans="2:51" s="13" customFormat="1" ht="12">
      <c r="B1269" s="205"/>
      <c r="C1269" s="206"/>
      <c r="D1269" s="196" t="s">
        <v>181</v>
      </c>
      <c r="E1269" s="207" t="s">
        <v>1</v>
      </c>
      <c r="F1269" s="208" t="s">
        <v>1186</v>
      </c>
      <c r="G1269" s="206"/>
      <c r="H1269" s="209">
        <v>4.8</v>
      </c>
      <c r="I1269" s="210"/>
      <c r="J1269" s="206"/>
      <c r="K1269" s="206"/>
      <c r="L1269" s="211"/>
      <c r="M1269" s="212"/>
      <c r="N1269" s="213"/>
      <c r="O1269" s="213"/>
      <c r="P1269" s="213"/>
      <c r="Q1269" s="213"/>
      <c r="R1269" s="213"/>
      <c r="S1269" s="213"/>
      <c r="T1269" s="214"/>
      <c r="AT1269" s="215" t="s">
        <v>181</v>
      </c>
      <c r="AU1269" s="215" t="s">
        <v>81</v>
      </c>
      <c r="AV1269" s="13" t="s">
        <v>83</v>
      </c>
      <c r="AW1269" s="13" t="s">
        <v>30</v>
      </c>
      <c r="AX1269" s="13" t="s">
        <v>73</v>
      </c>
      <c r="AY1269" s="215" t="s">
        <v>174</v>
      </c>
    </row>
    <row r="1270" spans="2:51" s="13" customFormat="1" ht="12">
      <c r="B1270" s="205"/>
      <c r="C1270" s="206"/>
      <c r="D1270" s="196" t="s">
        <v>181</v>
      </c>
      <c r="E1270" s="207" t="s">
        <v>1</v>
      </c>
      <c r="F1270" s="208" t="s">
        <v>1187</v>
      </c>
      <c r="G1270" s="206"/>
      <c r="H1270" s="209">
        <v>10.656000000000001</v>
      </c>
      <c r="I1270" s="210"/>
      <c r="J1270" s="206"/>
      <c r="K1270" s="206"/>
      <c r="L1270" s="211"/>
      <c r="M1270" s="212"/>
      <c r="N1270" s="213"/>
      <c r="O1270" s="213"/>
      <c r="P1270" s="213"/>
      <c r="Q1270" s="213"/>
      <c r="R1270" s="213"/>
      <c r="S1270" s="213"/>
      <c r="T1270" s="214"/>
      <c r="AT1270" s="215" t="s">
        <v>181</v>
      </c>
      <c r="AU1270" s="215" t="s">
        <v>81</v>
      </c>
      <c r="AV1270" s="13" t="s">
        <v>83</v>
      </c>
      <c r="AW1270" s="13" t="s">
        <v>30</v>
      </c>
      <c r="AX1270" s="13" t="s">
        <v>73</v>
      </c>
      <c r="AY1270" s="215" t="s">
        <v>174</v>
      </c>
    </row>
    <row r="1271" spans="2:51" s="13" customFormat="1" ht="12">
      <c r="B1271" s="205"/>
      <c r="C1271" s="206"/>
      <c r="D1271" s="196" t="s">
        <v>181</v>
      </c>
      <c r="E1271" s="207" t="s">
        <v>1</v>
      </c>
      <c r="F1271" s="208" t="s">
        <v>1188</v>
      </c>
      <c r="G1271" s="206"/>
      <c r="H1271" s="209">
        <v>104.34</v>
      </c>
      <c r="I1271" s="210"/>
      <c r="J1271" s="206"/>
      <c r="K1271" s="206"/>
      <c r="L1271" s="211"/>
      <c r="M1271" s="212"/>
      <c r="N1271" s="213"/>
      <c r="O1271" s="213"/>
      <c r="P1271" s="213"/>
      <c r="Q1271" s="213"/>
      <c r="R1271" s="213"/>
      <c r="S1271" s="213"/>
      <c r="T1271" s="214"/>
      <c r="AT1271" s="215" t="s">
        <v>181</v>
      </c>
      <c r="AU1271" s="215" t="s">
        <v>81</v>
      </c>
      <c r="AV1271" s="13" t="s">
        <v>83</v>
      </c>
      <c r="AW1271" s="13" t="s">
        <v>30</v>
      </c>
      <c r="AX1271" s="13" t="s">
        <v>73</v>
      </c>
      <c r="AY1271" s="215" t="s">
        <v>174</v>
      </c>
    </row>
    <row r="1272" spans="2:51" s="12" customFormat="1" ht="12">
      <c r="B1272" s="194"/>
      <c r="C1272" s="195"/>
      <c r="D1272" s="196" t="s">
        <v>181</v>
      </c>
      <c r="E1272" s="197" t="s">
        <v>1</v>
      </c>
      <c r="F1272" s="198" t="s">
        <v>335</v>
      </c>
      <c r="G1272" s="195"/>
      <c r="H1272" s="197" t="s">
        <v>1</v>
      </c>
      <c r="I1272" s="199"/>
      <c r="J1272" s="195"/>
      <c r="K1272" s="195"/>
      <c r="L1272" s="200"/>
      <c r="M1272" s="201"/>
      <c r="N1272" s="202"/>
      <c r="O1272" s="202"/>
      <c r="P1272" s="202"/>
      <c r="Q1272" s="202"/>
      <c r="R1272" s="202"/>
      <c r="S1272" s="202"/>
      <c r="T1272" s="203"/>
      <c r="AT1272" s="204" t="s">
        <v>181</v>
      </c>
      <c r="AU1272" s="204" t="s">
        <v>81</v>
      </c>
      <c r="AV1272" s="12" t="s">
        <v>81</v>
      </c>
      <c r="AW1272" s="12" t="s">
        <v>30</v>
      </c>
      <c r="AX1272" s="12" t="s">
        <v>73</v>
      </c>
      <c r="AY1272" s="204" t="s">
        <v>174</v>
      </c>
    </row>
    <row r="1273" spans="2:51" s="12" customFormat="1" ht="12">
      <c r="B1273" s="194"/>
      <c r="C1273" s="195"/>
      <c r="D1273" s="196" t="s">
        <v>181</v>
      </c>
      <c r="E1273" s="197" t="s">
        <v>1</v>
      </c>
      <c r="F1273" s="198" t="s">
        <v>190</v>
      </c>
      <c r="G1273" s="195"/>
      <c r="H1273" s="197" t="s">
        <v>1</v>
      </c>
      <c r="I1273" s="199"/>
      <c r="J1273" s="195"/>
      <c r="K1273" s="195"/>
      <c r="L1273" s="200"/>
      <c r="M1273" s="201"/>
      <c r="N1273" s="202"/>
      <c r="O1273" s="202"/>
      <c r="P1273" s="202"/>
      <c r="Q1273" s="202"/>
      <c r="R1273" s="202"/>
      <c r="S1273" s="202"/>
      <c r="T1273" s="203"/>
      <c r="AT1273" s="204" t="s">
        <v>181</v>
      </c>
      <c r="AU1273" s="204" t="s">
        <v>81</v>
      </c>
      <c r="AV1273" s="12" t="s">
        <v>81</v>
      </c>
      <c r="AW1273" s="12" t="s">
        <v>30</v>
      </c>
      <c r="AX1273" s="12" t="s">
        <v>73</v>
      </c>
      <c r="AY1273" s="204" t="s">
        <v>174</v>
      </c>
    </row>
    <row r="1274" spans="2:51" s="13" customFormat="1" ht="12">
      <c r="B1274" s="205"/>
      <c r="C1274" s="206"/>
      <c r="D1274" s="196" t="s">
        <v>181</v>
      </c>
      <c r="E1274" s="207" t="s">
        <v>1</v>
      </c>
      <c r="F1274" s="208" t="s">
        <v>336</v>
      </c>
      <c r="G1274" s="206"/>
      <c r="H1274" s="209">
        <v>11.747999999999999</v>
      </c>
      <c r="I1274" s="210"/>
      <c r="J1274" s="206"/>
      <c r="K1274" s="206"/>
      <c r="L1274" s="211"/>
      <c r="M1274" s="212"/>
      <c r="N1274" s="213"/>
      <c r="O1274" s="213"/>
      <c r="P1274" s="213"/>
      <c r="Q1274" s="213"/>
      <c r="R1274" s="213"/>
      <c r="S1274" s="213"/>
      <c r="T1274" s="214"/>
      <c r="AT1274" s="215" t="s">
        <v>181</v>
      </c>
      <c r="AU1274" s="215" t="s">
        <v>81</v>
      </c>
      <c r="AV1274" s="13" t="s">
        <v>83</v>
      </c>
      <c r="AW1274" s="13" t="s">
        <v>30</v>
      </c>
      <c r="AX1274" s="13" t="s">
        <v>73</v>
      </c>
      <c r="AY1274" s="215" t="s">
        <v>174</v>
      </c>
    </row>
    <row r="1275" spans="2:51" s="13" customFormat="1" ht="12">
      <c r="B1275" s="205"/>
      <c r="C1275" s="206"/>
      <c r="D1275" s="196" t="s">
        <v>181</v>
      </c>
      <c r="E1275" s="207" t="s">
        <v>1</v>
      </c>
      <c r="F1275" s="208" t="s">
        <v>337</v>
      </c>
      <c r="G1275" s="206"/>
      <c r="H1275" s="209">
        <v>4.0430000000000001</v>
      </c>
      <c r="I1275" s="210"/>
      <c r="J1275" s="206"/>
      <c r="K1275" s="206"/>
      <c r="L1275" s="211"/>
      <c r="M1275" s="212"/>
      <c r="N1275" s="213"/>
      <c r="O1275" s="213"/>
      <c r="P1275" s="213"/>
      <c r="Q1275" s="213"/>
      <c r="R1275" s="213"/>
      <c r="S1275" s="213"/>
      <c r="T1275" s="214"/>
      <c r="AT1275" s="215" t="s">
        <v>181</v>
      </c>
      <c r="AU1275" s="215" t="s">
        <v>81</v>
      </c>
      <c r="AV1275" s="13" t="s">
        <v>83</v>
      </c>
      <c r="AW1275" s="13" t="s">
        <v>30</v>
      </c>
      <c r="AX1275" s="13" t="s">
        <v>73</v>
      </c>
      <c r="AY1275" s="215" t="s">
        <v>174</v>
      </c>
    </row>
    <row r="1276" spans="2:51" s="13" customFormat="1" ht="12">
      <c r="B1276" s="205"/>
      <c r="C1276" s="206"/>
      <c r="D1276" s="196" t="s">
        <v>181</v>
      </c>
      <c r="E1276" s="207" t="s">
        <v>1</v>
      </c>
      <c r="F1276" s="208" t="s">
        <v>338</v>
      </c>
      <c r="G1276" s="206"/>
      <c r="H1276" s="209">
        <v>2.62</v>
      </c>
      <c r="I1276" s="210"/>
      <c r="J1276" s="206"/>
      <c r="K1276" s="206"/>
      <c r="L1276" s="211"/>
      <c r="M1276" s="212"/>
      <c r="N1276" s="213"/>
      <c r="O1276" s="213"/>
      <c r="P1276" s="213"/>
      <c r="Q1276" s="213"/>
      <c r="R1276" s="213"/>
      <c r="S1276" s="213"/>
      <c r="T1276" s="214"/>
      <c r="AT1276" s="215" t="s">
        <v>181</v>
      </c>
      <c r="AU1276" s="215" t="s">
        <v>81</v>
      </c>
      <c r="AV1276" s="13" t="s">
        <v>83</v>
      </c>
      <c r="AW1276" s="13" t="s">
        <v>30</v>
      </c>
      <c r="AX1276" s="13" t="s">
        <v>73</v>
      </c>
      <c r="AY1276" s="215" t="s">
        <v>174</v>
      </c>
    </row>
    <row r="1277" spans="2:51" s="13" customFormat="1" ht="12">
      <c r="B1277" s="205"/>
      <c r="C1277" s="206"/>
      <c r="D1277" s="196" t="s">
        <v>181</v>
      </c>
      <c r="E1277" s="207" t="s">
        <v>1</v>
      </c>
      <c r="F1277" s="208" t="s">
        <v>339</v>
      </c>
      <c r="G1277" s="206"/>
      <c r="H1277" s="209">
        <v>2.9260000000000002</v>
      </c>
      <c r="I1277" s="210"/>
      <c r="J1277" s="206"/>
      <c r="K1277" s="206"/>
      <c r="L1277" s="211"/>
      <c r="M1277" s="212"/>
      <c r="N1277" s="213"/>
      <c r="O1277" s="213"/>
      <c r="P1277" s="213"/>
      <c r="Q1277" s="213"/>
      <c r="R1277" s="213"/>
      <c r="S1277" s="213"/>
      <c r="T1277" s="214"/>
      <c r="AT1277" s="215" t="s">
        <v>181</v>
      </c>
      <c r="AU1277" s="215" t="s">
        <v>81</v>
      </c>
      <c r="AV1277" s="13" t="s">
        <v>83</v>
      </c>
      <c r="AW1277" s="13" t="s">
        <v>30</v>
      </c>
      <c r="AX1277" s="13" t="s">
        <v>73</v>
      </c>
      <c r="AY1277" s="215" t="s">
        <v>174</v>
      </c>
    </row>
    <row r="1278" spans="2:51" s="13" customFormat="1" ht="12">
      <c r="B1278" s="205"/>
      <c r="C1278" s="206"/>
      <c r="D1278" s="196" t="s">
        <v>181</v>
      </c>
      <c r="E1278" s="207" t="s">
        <v>1</v>
      </c>
      <c r="F1278" s="208" t="s">
        <v>340</v>
      </c>
      <c r="G1278" s="206"/>
      <c r="H1278" s="209">
        <v>2.86</v>
      </c>
      <c r="I1278" s="210"/>
      <c r="J1278" s="206"/>
      <c r="K1278" s="206"/>
      <c r="L1278" s="211"/>
      <c r="M1278" s="212"/>
      <c r="N1278" s="213"/>
      <c r="O1278" s="213"/>
      <c r="P1278" s="213"/>
      <c r="Q1278" s="213"/>
      <c r="R1278" s="213"/>
      <c r="S1278" s="213"/>
      <c r="T1278" s="214"/>
      <c r="AT1278" s="215" t="s">
        <v>181</v>
      </c>
      <c r="AU1278" s="215" t="s">
        <v>81</v>
      </c>
      <c r="AV1278" s="13" t="s">
        <v>83</v>
      </c>
      <c r="AW1278" s="13" t="s">
        <v>30</v>
      </c>
      <c r="AX1278" s="13" t="s">
        <v>73</v>
      </c>
      <c r="AY1278" s="215" t="s">
        <v>174</v>
      </c>
    </row>
    <row r="1279" spans="2:51" s="13" customFormat="1" ht="12">
      <c r="B1279" s="205"/>
      <c r="C1279" s="206"/>
      <c r="D1279" s="196" t="s">
        <v>181</v>
      </c>
      <c r="E1279" s="207" t="s">
        <v>1</v>
      </c>
      <c r="F1279" s="208" t="s">
        <v>341</v>
      </c>
      <c r="G1279" s="206"/>
      <c r="H1279" s="209">
        <v>3.77</v>
      </c>
      <c r="I1279" s="210"/>
      <c r="J1279" s="206"/>
      <c r="K1279" s="206"/>
      <c r="L1279" s="211"/>
      <c r="M1279" s="212"/>
      <c r="N1279" s="213"/>
      <c r="O1279" s="213"/>
      <c r="P1279" s="213"/>
      <c r="Q1279" s="213"/>
      <c r="R1279" s="213"/>
      <c r="S1279" s="213"/>
      <c r="T1279" s="214"/>
      <c r="AT1279" s="215" t="s">
        <v>181</v>
      </c>
      <c r="AU1279" s="215" t="s">
        <v>81</v>
      </c>
      <c r="AV1279" s="13" t="s">
        <v>83</v>
      </c>
      <c r="AW1279" s="13" t="s">
        <v>30</v>
      </c>
      <c r="AX1279" s="13" t="s">
        <v>73</v>
      </c>
      <c r="AY1279" s="215" t="s">
        <v>174</v>
      </c>
    </row>
    <row r="1280" spans="2:51" s="13" customFormat="1" ht="12">
      <c r="B1280" s="205"/>
      <c r="C1280" s="206"/>
      <c r="D1280" s="196" t="s">
        <v>181</v>
      </c>
      <c r="E1280" s="207" t="s">
        <v>1</v>
      </c>
      <c r="F1280" s="208" t="s">
        <v>342</v>
      </c>
      <c r="G1280" s="206"/>
      <c r="H1280" s="209">
        <v>3.1749999999999998</v>
      </c>
      <c r="I1280" s="210"/>
      <c r="J1280" s="206"/>
      <c r="K1280" s="206"/>
      <c r="L1280" s="211"/>
      <c r="M1280" s="212"/>
      <c r="N1280" s="213"/>
      <c r="O1280" s="213"/>
      <c r="P1280" s="213"/>
      <c r="Q1280" s="213"/>
      <c r="R1280" s="213"/>
      <c r="S1280" s="213"/>
      <c r="T1280" s="214"/>
      <c r="AT1280" s="215" t="s">
        <v>181</v>
      </c>
      <c r="AU1280" s="215" t="s">
        <v>81</v>
      </c>
      <c r="AV1280" s="13" t="s">
        <v>83</v>
      </c>
      <c r="AW1280" s="13" t="s">
        <v>30</v>
      </c>
      <c r="AX1280" s="13" t="s">
        <v>73</v>
      </c>
      <c r="AY1280" s="215" t="s">
        <v>174</v>
      </c>
    </row>
    <row r="1281" spans="2:51" s="13" customFormat="1" ht="12">
      <c r="B1281" s="205"/>
      <c r="C1281" s="206"/>
      <c r="D1281" s="196" t="s">
        <v>181</v>
      </c>
      <c r="E1281" s="207" t="s">
        <v>1</v>
      </c>
      <c r="F1281" s="208" t="s">
        <v>343</v>
      </c>
      <c r="G1281" s="206"/>
      <c r="H1281" s="209">
        <v>2.08</v>
      </c>
      <c r="I1281" s="210"/>
      <c r="J1281" s="206"/>
      <c r="K1281" s="206"/>
      <c r="L1281" s="211"/>
      <c r="M1281" s="212"/>
      <c r="N1281" s="213"/>
      <c r="O1281" s="213"/>
      <c r="P1281" s="213"/>
      <c r="Q1281" s="213"/>
      <c r="R1281" s="213"/>
      <c r="S1281" s="213"/>
      <c r="T1281" s="214"/>
      <c r="AT1281" s="215" t="s">
        <v>181</v>
      </c>
      <c r="AU1281" s="215" t="s">
        <v>81</v>
      </c>
      <c r="AV1281" s="13" t="s">
        <v>83</v>
      </c>
      <c r="AW1281" s="13" t="s">
        <v>30</v>
      </c>
      <c r="AX1281" s="13" t="s">
        <v>73</v>
      </c>
      <c r="AY1281" s="215" t="s">
        <v>174</v>
      </c>
    </row>
    <row r="1282" spans="2:51" s="13" customFormat="1" ht="12">
      <c r="B1282" s="205"/>
      <c r="C1282" s="206"/>
      <c r="D1282" s="196" t="s">
        <v>181</v>
      </c>
      <c r="E1282" s="207" t="s">
        <v>1</v>
      </c>
      <c r="F1282" s="208" t="s">
        <v>344</v>
      </c>
      <c r="G1282" s="206"/>
      <c r="H1282" s="209">
        <v>2.04</v>
      </c>
      <c r="I1282" s="210"/>
      <c r="J1282" s="206"/>
      <c r="K1282" s="206"/>
      <c r="L1282" s="211"/>
      <c r="M1282" s="212"/>
      <c r="N1282" s="213"/>
      <c r="O1282" s="213"/>
      <c r="P1282" s="213"/>
      <c r="Q1282" s="213"/>
      <c r="R1282" s="213"/>
      <c r="S1282" s="213"/>
      <c r="T1282" s="214"/>
      <c r="AT1282" s="215" t="s">
        <v>181</v>
      </c>
      <c r="AU1282" s="215" t="s">
        <v>81</v>
      </c>
      <c r="AV1282" s="13" t="s">
        <v>83</v>
      </c>
      <c r="AW1282" s="13" t="s">
        <v>30</v>
      </c>
      <c r="AX1282" s="13" t="s">
        <v>73</v>
      </c>
      <c r="AY1282" s="215" t="s">
        <v>174</v>
      </c>
    </row>
    <row r="1283" spans="2:51" s="13" customFormat="1" ht="12">
      <c r="B1283" s="205"/>
      <c r="C1283" s="206"/>
      <c r="D1283" s="196" t="s">
        <v>181</v>
      </c>
      <c r="E1283" s="207" t="s">
        <v>1</v>
      </c>
      <c r="F1283" s="208" t="s">
        <v>345</v>
      </c>
      <c r="G1283" s="206"/>
      <c r="H1283" s="209">
        <v>3.78</v>
      </c>
      <c r="I1283" s="210"/>
      <c r="J1283" s="206"/>
      <c r="K1283" s="206"/>
      <c r="L1283" s="211"/>
      <c r="M1283" s="212"/>
      <c r="N1283" s="213"/>
      <c r="O1283" s="213"/>
      <c r="P1283" s="213"/>
      <c r="Q1283" s="213"/>
      <c r="R1283" s="213"/>
      <c r="S1283" s="213"/>
      <c r="T1283" s="214"/>
      <c r="AT1283" s="215" t="s">
        <v>181</v>
      </c>
      <c r="AU1283" s="215" t="s">
        <v>81</v>
      </c>
      <c r="AV1283" s="13" t="s">
        <v>83</v>
      </c>
      <c r="AW1283" s="13" t="s">
        <v>30</v>
      </c>
      <c r="AX1283" s="13" t="s">
        <v>73</v>
      </c>
      <c r="AY1283" s="215" t="s">
        <v>174</v>
      </c>
    </row>
    <row r="1284" spans="2:51" s="13" customFormat="1" ht="12">
      <c r="B1284" s="205"/>
      <c r="C1284" s="206"/>
      <c r="D1284" s="196" t="s">
        <v>181</v>
      </c>
      <c r="E1284" s="207" t="s">
        <v>1</v>
      </c>
      <c r="F1284" s="208" t="s">
        <v>346</v>
      </c>
      <c r="G1284" s="206"/>
      <c r="H1284" s="209">
        <v>2.044</v>
      </c>
      <c r="I1284" s="210"/>
      <c r="J1284" s="206"/>
      <c r="K1284" s="206"/>
      <c r="L1284" s="211"/>
      <c r="M1284" s="212"/>
      <c r="N1284" s="213"/>
      <c r="O1284" s="213"/>
      <c r="P1284" s="213"/>
      <c r="Q1284" s="213"/>
      <c r="R1284" s="213"/>
      <c r="S1284" s="213"/>
      <c r="T1284" s="214"/>
      <c r="AT1284" s="215" t="s">
        <v>181</v>
      </c>
      <c r="AU1284" s="215" t="s">
        <v>81</v>
      </c>
      <c r="AV1284" s="13" t="s">
        <v>83</v>
      </c>
      <c r="AW1284" s="13" t="s">
        <v>30</v>
      </c>
      <c r="AX1284" s="13" t="s">
        <v>73</v>
      </c>
      <c r="AY1284" s="215" t="s">
        <v>174</v>
      </c>
    </row>
    <row r="1285" spans="2:51" s="12" customFormat="1" ht="12">
      <c r="B1285" s="194"/>
      <c r="C1285" s="195"/>
      <c r="D1285" s="196" t="s">
        <v>181</v>
      </c>
      <c r="E1285" s="197" t="s">
        <v>1</v>
      </c>
      <c r="F1285" s="198" t="s">
        <v>201</v>
      </c>
      <c r="G1285" s="195"/>
      <c r="H1285" s="197" t="s">
        <v>1</v>
      </c>
      <c r="I1285" s="199"/>
      <c r="J1285" s="195"/>
      <c r="K1285" s="195"/>
      <c r="L1285" s="200"/>
      <c r="M1285" s="201"/>
      <c r="N1285" s="202"/>
      <c r="O1285" s="202"/>
      <c r="P1285" s="202"/>
      <c r="Q1285" s="202"/>
      <c r="R1285" s="202"/>
      <c r="S1285" s="202"/>
      <c r="T1285" s="203"/>
      <c r="AT1285" s="204" t="s">
        <v>181</v>
      </c>
      <c r="AU1285" s="204" t="s">
        <v>81</v>
      </c>
      <c r="AV1285" s="12" t="s">
        <v>81</v>
      </c>
      <c r="AW1285" s="12" t="s">
        <v>30</v>
      </c>
      <c r="AX1285" s="12" t="s">
        <v>73</v>
      </c>
      <c r="AY1285" s="204" t="s">
        <v>174</v>
      </c>
    </row>
    <row r="1286" spans="2:51" s="13" customFormat="1" ht="12">
      <c r="B1286" s="205"/>
      <c r="C1286" s="206"/>
      <c r="D1286" s="196" t="s">
        <v>181</v>
      </c>
      <c r="E1286" s="207" t="s">
        <v>1</v>
      </c>
      <c r="F1286" s="208" t="s">
        <v>347</v>
      </c>
      <c r="G1286" s="206"/>
      <c r="H1286" s="209">
        <v>2.024</v>
      </c>
      <c r="I1286" s="210"/>
      <c r="J1286" s="206"/>
      <c r="K1286" s="206"/>
      <c r="L1286" s="211"/>
      <c r="M1286" s="212"/>
      <c r="N1286" s="213"/>
      <c r="O1286" s="213"/>
      <c r="P1286" s="213"/>
      <c r="Q1286" s="213"/>
      <c r="R1286" s="213"/>
      <c r="S1286" s="213"/>
      <c r="T1286" s="214"/>
      <c r="AT1286" s="215" t="s">
        <v>181</v>
      </c>
      <c r="AU1286" s="215" t="s">
        <v>81</v>
      </c>
      <c r="AV1286" s="13" t="s">
        <v>83</v>
      </c>
      <c r="AW1286" s="13" t="s">
        <v>30</v>
      </c>
      <c r="AX1286" s="13" t="s">
        <v>73</v>
      </c>
      <c r="AY1286" s="215" t="s">
        <v>174</v>
      </c>
    </row>
    <row r="1287" spans="2:51" s="13" customFormat="1" ht="12">
      <c r="B1287" s="205"/>
      <c r="C1287" s="206"/>
      <c r="D1287" s="196" t="s">
        <v>181</v>
      </c>
      <c r="E1287" s="207" t="s">
        <v>1</v>
      </c>
      <c r="F1287" s="208" t="s">
        <v>348</v>
      </c>
      <c r="G1287" s="206"/>
      <c r="H1287" s="209">
        <v>2.915</v>
      </c>
      <c r="I1287" s="210"/>
      <c r="J1287" s="206"/>
      <c r="K1287" s="206"/>
      <c r="L1287" s="211"/>
      <c r="M1287" s="212"/>
      <c r="N1287" s="213"/>
      <c r="O1287" s="213"/>
      <c r="P1287" s="213"/>
      <c r="Q1287" s="213"/>
      <c r="R1287" s="213"/>
      <c r="S1287" s="213"/>
      <c r="T1287" s="214"/>
      <c r="AT1287" s="215" t="s">
        <v>181</v>
      </c>
      <c r="AU1287" s="215" t="s">
        <v>81</v>
      </c>
      <c r="AV1287" s="13" t="s">
        <v>83</v>
      </c>
      <c r="AW1287" s="13" t="s">
        <v>30</v>
      </c>
      <c r="AX1287" s="13" t="s">
        <v>73</v>
      </c>
      <c r="AY1287" s="215" t="s">
        <v>174</v>
      </c>
    </row>
    <row r="1288" spans="2:51" s="13" customFormat="1" ht="12">
      <c r="B1288" s="205"/>
      <c r="C1288" s="206"/>
      <c r="D1288" s="196" t="s">
        <v>181</v>
      </c>
      <c r="E1288" s="207" t="s">
        <v>1</v>
      </c>
      <c r="F1288" s="208" t="s">
        <v>349</v>
      </c>
      <c r="G1288" s="206"/>
      <c r="H1288" s="209">
        <v>3.64</v>
      </c>
      <c r="I1288" s="210"/>
      <c r="J1288" s="206"/>
      <c r="K1288" s="206"/>
      <c r="L1288" s="211"/>
      <c r="M1288" s="212"/>
      <c r="N1288" s="213"/>
      <c r="O1288" s="213"/>
      <c r="P1288" s="213"/>
      <c r="Q1288" s="213"/>
      <c r="R1288" s="213"/>
      <c r="S1288" s="213"/>
      <c r="T1288" s="214"/>
      <c r="AT1288" s="215" t="s">
        <v>181</v>
      </c>
      <c r="AU1288" s="215" t="s">
        <v>81</v>
      </c>
      <c r="AV1288" s="13" t="s">
        <v>83</v>
      </c>
      <c r="AW1288" s="13" t="s">
        <v>30</v>
      </c>
      <c r="AX1288" s="13" t="s">
        <v>73</v>
      </c>
      <c r="AY1288" s="215" t="s">
        <v>174</v>
      </c>
    </row>
    <row r="1289" spans="2:51" s="13" customFormat="1" ht="12">
      <c r="B1289" s="205"/>
      <c r="C1289" s="206"/>
      <c r="D1289" s="196" t="s">
        <v>181</v>
      </c>
      <c r="E1289" s="207" t="s">
        <v>1</v>
      </c>
      <c r="F1289" s="208" t="s">
        <v>350</v>
      </c>
      <c r="G1289" s="206"/>
      <c r="H1289" s="209">
        <v>2.4500000000000002</v>
      </c>
      <c r="I1289" s="210"/>
      <c r="J1289" s="206"/>
      <c r="K1289" s="206"/>
      <c r="L1289" s="211"/>
      <c r="M1289" s="212"/>
      <c r="N1289" s="213"/>
      <c r="O1289" s="213"/>
      <c r="P1289" s="213"/>
      <c r="Q1289" s="213"/>
      <c r="R1289" s="213"/>
      <c r="S1289" s="213"/>
      <c r="T1289" s="214"/>
      <c r="AT1289" s="215" t="s">
        <v>181</v>
      </c>
      <c r="AU1289" s="215" t="s">
        <v>81</v>
      </c>
      <c r="AV1289" s="13" t="s">
        <v>83</v>
      </c>
      <c r="AW1289" s="13" t="s">
        <v>30</v>
      </c>
      <c r="AX1289" s="13" t="s">
        <v>73</v>
      </c>
      <c r="AY1289" s="215" t="s">
        <v>174</v>
      </c>
    </row>
    <row r="1290" spans="2:51" s="13" customFormat="1" ht="12">
      <c r="B1290" s="205"/>
      <c r="C1290" s="206"/>
      <c r="D1290" s="196" t="s">
        <v>181</v>
      </c>
      <c r="E1290" s="207" t="s">
        <v>1</v>
      </c>
      <c r="F1290" s="208" t="s">
        <v>351</v>
      </c>
      <c r="G1290" s="206"/>
      <c r="H1290" s="209">
        <v>15.12</v>
      </c>
      <c r="I1290" s="210"/>
      <c r="J1290" s="206"/>
      <c r="K1290" s="206"/>
      <c r="L1290" s="211"/>
      <c r="M1290" s="212"/>
      <c r="N1290" s="213"/>
      <c r="O1290" s="213"/>
      <c r="P1290" s="213"/>
      <c r="Q1290" s="213"/>
      <c r="R1290" s="213"/>
      <c r="S1290" s="213"/>
      <c r="T1290" s="214"/>
      <c r="AT1290" s="215" t="s">
        <v>181</v>
      </c>
      <c r="AU1290" s="215" t="s">
        <v>81</v>
      </c>
      <c r="AV1290" s="13" t="s">
        <v>83</v>
      </c>
      <c r="AW1290" s="13" t="s">
        <v>30</v>
      </c>
      <c r="AX1290" s="13" t="s">
        <v>73</v>
      </c>
      <c r="AY1290" s="215" t="s">
        <v>174</v>
      </c>
    </row>
    <row r="1291" spans="2:51" s="13" customFormat="1" ht="12">
      <c r="B1291" s="205"/>
      <c r="C1291" s="206"/>
      <c r="D1291" s="196" t="s">
        <v>181</v>
      </c>
      <c r="E1291" s="207" t="s">
        <v>1</v>
      </c>
      <c r="F1291" s="208" t="s">
        <v>352</v>
      </c>
      <c r="G1291" s="206"/>
      <c r="H1291" s="209">
        <v>2.9590000000000001</v>
      </c>
      <c r="I1291" s="210"/>
      <c r="J1291" s="206"/>
      <c r="K1291" s="206"/>
      <c r="L1291" s="211"/>
      <c r="M1291" s="212"/>
      <c r="N1291" s="213"/>
      <c r="O1291" s="213"/>
      <c r="P1291" s="213"/>
      <c r="Q1291" s="213"/>
      <c r="R1291" s="213"/>
      <c r="S1291" s="213"/>
      <c r="T1291" s="214"/>
      <c r="AT1291" s="215" t="s">
        <v>181</v>
      </c>
      <c r="AU1291" s="215" t="s">
        <v>81</v>
      </c>
      <c r="AV1291" s="13" t="s">
        <v>83</v>
      </c>
      <c r="AW1291" s="13" t="s">
        <v>30</v>
      </c>
      <c r="AX1291" s="13" t="s">
        <v>73</v>
      </c>
      <c r="AY1291" s="215" t="s">
        <v>174</v>
      </c>
    </row>
    <row r="1292" spans="2:51" s="13" customFormat="1" ht="12">
      <c r="B1292" s="205"/>
      <c r="C1292" s="206"/>
      <c r="D1292" s="196" t="s">
        <v>181</v>
      </c>
      <c r="E1292" s="207" t="s">
        <v>1</v>
      </c>
      <c r="F1292" s="208" t="s">
        <v>353</v>
      </c>
      <c r="G1292" s="206"/>
      <c r="H1292" s="209">
        <v>2.4750000000000001</v>
      </c>
      <c r="I1292" s="210"/>
      <c r="J1292" s="206"/>
      <c r="K1292" s="206"/>
      <c r="L1292" s="211"/>
      <c r="M1292" s="212"/>
      <c r="N1292" s="213"/>
      <c r="O1292" s="213"/>
      <c r="P1292" s="213"/>
      <c r="Q1292" s="213"/>
      <c r="R1292" s="213"/>
      <c r="S1292" s="213"/>
      <c r="T1292" s="214"/>
      <c r="AT1292" s="215" t="s">
        <v>181</v>
      </c>
      <c r="AU1292" s="215" t="s">
        <v>81</v>
      </c>
      <c r="AV1292" s="13" t="s">
        <v>83</v>
      </c>
      <c r="AW1292" s="13" t="s">
        <v>30</v>
      </c>
      <c r="AX1292" s="13" t="s">
        <v>73</v>
      </c>
      <c r="AY1292" s="215" t="s">
        <v>174</v>
      </c>
    </row>
    <row r="1293" spans="2:51" s="12" customFormat="1" ht="12">
      <c r="B1293" s="194"/>
      <c r="C1293" s="195"/>
      <c r="D1293" s="196" t="s">
        <v>181</v>
      </c>
      <c r="E1293" s="197" t="s">
        <v>1</v>
      </c>
      <c r="F1293" s="198" t="s">
        <v>1189</v>
      </c>
      <c r="G1293" s="195"/>
      <c r="H1293" s="197" t="s">
        <v>1</v>
      </c>
      <c r="I1293" s="199"/>
      <c r="J1293" s="195"/>
      <c r="K1293" s="195"/>
      <c r="L1293" s="200"/>
      <c r="M1293" s="201"/>
      <c r="N1293" s="202"/>
      <c r="O1293" s="202"/>
      <c r="P1293" s="202"/>
      <c r="Q1293" s="202"/>
      <c r="R1293" s="202"/>
      <c r="S1293" s="202"/>
      <c r="T1293" s="203"/>
      <c r="AT1293" s="204" t="s">
        <v>181</v>
      </c>
      <c r="AU1293" s="204" t="s">
        <v>81</v>
      </c>
      <c r="AV1293" s="12" t="s">
        <v>81</v>
      </c>
      <c r="AW1293" s="12" t="s">
        <v>30</v>
      </c>
      <c r="AX1293" s="12" t="s">
        <v>73</v>
      </c>
      <c r="AY1293" s="204" t="s">
        <v>174</v>
      </c>
    </row>
    <row r="1294" spans="2:51" s="12" customFormat="1" ht="12">
      <c r="B1294" s="194"/>
      <c r="C1294" s="195"/>
      <c r="D1294" s="196" t="s">
        <v>181</v>
      </c>
      <c r="E1294" s="197" t="s">
        <v>1</v>
      </c>
      <c r="F1294" s="198" t="s">
        <v>190</v>
      </c>
      <c r="G1294" s="195"/>
      <c r="H1294" s="197" t="s">
        <v>1</v>
      </c>
      <c r="I1294" s="199"/>
      <c r="J1294" s="195"/>
      <c r="K1294" s="195"/>
      <c r="L1294" s="200"/>
      <c r="M1294" s="201"/>
      <c r="N1294" s="202"/>
      <c r="O1294" s="202"/>
      <c r="P1294" s="202"/>
      <c r="Q1294" s="202"/>
      <c r="R1294" s="202"/>
      <c r="S1294" s="202"/>
      <c r="T1294" s="203"/>
      <c r="AT1294" s="204" t="s">
        <v>181</v>
      </c>
      <c r="AU1294" s="204" t="s">
        <v>81</v>
      </c>
      <c r="AV1294" s="12" t="s">
        <v>81</v>
      </c>
      <c r="AW1294" s="12" t="s">
        <v>30</v>
      </c>
      <c r="AX1294" s="12" t="s">
        <v>73</v>
      </c>
      <c r="AY1294" s="204" t="s">
        <v>174</v>
      </c>
    </row>
    <row r="1295" spans="2:51" s="12" customFormat="1" ht="12">
      <c r="B1295" s="194"/>
      <c r="C1295" s="195"/>
      <c r="D1295" s="196" t="s">
        <v>181</v>
      </c>
      <c r="E1295" s="197" t="s">
        <v>1</v>
      </c>
      <c r="F1295" s="198" t="s">
        <v>358</v>
      </c>
      <c r="G1295" s="195"/>
      <c r="H1295" s="197" t="s">
        <v>1</v>
      </c>
      <c r="I1295" s="199"/>
      <c r="J1295" s="195"/>
      <c r="K1295" s="195"/>
      <c r="L1295" s="200"/>
      <c r="M1295" s="201"/>
      <c r="N1295" s="202"/>
      <c r="O1295" s="202"/>
      <c r="P1295" s="202"/>
      <c r="Q1295" s="202"/>
      <c r="R1295" s="202"/>
      <c r="S1295" s="202"/>
      <c r="T1295" s="203"/>
      <c r="AT1295" s="204" t="s">
        <v>181</v>
      </c>
      <c r="AU1295" s="204" t="s">
        <v>81</v>
      </c>
      <c r="AV1295" s="12" t="s">
        <v>81</v>
      </c>
      <c r="AW1295" s="12" t="s">
        <v>30</v>
      </c>
      <c r="AX1295" s="12" t="s">
        <v>73</v>
      </c>
      <c r="AY1295" s="204" t="s">
        <v>174</v>
      </c>
    </row>
    <row r="1296" spans="2:51" s="13" customFormat="1" ht="12">
      <c r="B1296" s="205"/>
      <c r="C1296" s="206"/>
      <c r="D1296" s="196" t="s">
        <v>181</v>
      </c>
      <c r="E1296" s="207" t="s">
        <v>1</v>
      </c>
      <c r="F1296" s="208" t="s">
        <v>359</v>
      </c>
      <c r="G1296" s="206"/>
      <c r="H1296" s="209">
        <v>98.41</v>
      </c>
      <c r="I1296" s="210"/>
      <c r="J1296" s="206"/>
      <c r="K1296" s="206"/>
      <c r="L1296" s="211"/>
      <c r="M1296" s="212"/>
      <c r="N1296" s="213"/>
      <c r="O1296" s="213"/>
      <c r="P1296" s="213"/>
      <c r="Q1296" s="213"/>
      <c r="R1296" s="213"/>
      <c r="S1296" s="213"/>
      <c r="T1296" s="214"/>
      <c r="AT1296" s="215" t="s">
        <v>181</v>
      </c>
      <c r="AU1296" s="215" t="s">
        <v>81</v>
      </c>
      <c r="AV1296" s="13" t="s">
        <v>83</v>
      </c>
      <c r="AW1296" s="13" t="s">
        <v>30</v>
      </c>
      <c r="AX1296" s="13" t="s">
        <v>73</v>
      </c>
      <c r="AY1296" s="215" t="s">
        <v>174</v>
      </c>
    </row>
    <row r="1297" spans="1:65" s="14" customFormat="1" ht="12">
      <c r="B1297" s="216"/>
      <c r="C1297" s="217"/>
      <c r="D1297" s="196" t="s">
        <v>181</v>
      </c>
      <c r="E1297" s="218" t="s">
        <v>1</v>
      </c>
      <c r="F1297" s="219" t="s">
        <v>183</v>
      </c>
      <c r="G1297" s="217"/>
      <c r="H1297" s="220">
        <v>1114.425</v>
      </c>
      <c r="I1297" s="221"/>
      <c r="J1297" s="217"/>
      <c r="K1297" s="217"/>
      <c r="L1297" s="222"/>
      <c r="M1297" s="223"/>
      <c r="N1297" s="224"/>
      <c r="O1297" s="224"/>
      <c r="P1297" s="224"/>
      <c r="Q1297" s="224"/>
      <c r="R1297" s="224"/>
      <c r="S1297" s="224"/>
      <c r="T1297" s="225"/>
      <c r="AT1297" s="226" t="s">
        <v>181</v>
      </c>
      <c r="AU1297" s="226" t="s">
        <v>81</v>
      </c>
      <c r="AV1297" s="14" t="s">
        <v>179</v>
      </c>
      <c r="AW1297" s="14" t="s">
        <v>30</v>
      </c>
      <c r="AX1297" s="14" t="s">
        <v>81</v>
      </c>
      <c r="AY1297" s="226" t="s">
        <v>174</v>
      </c>
    </row>
    <row r="1298" spans="1:65" s="11" customFormat="1" ht="26" customHeight="1">
      <c r="B1298" s="166"/>
      <c r="C1298" s="167"/>
      <c r="D1298" s="168" t="s">
        <v>72</v>
      </c>
      <c r="E1298" s="169" t="s">
        <v>1194</v>
      </c>
      <c r="F1298" s="169" t="s">
        <v>1195</v>
      </c>
      <c r="G1298" s="167"/>
      <c r="H1298" s="167"/>
      <c r="I1298" s="170"/>
      <c r="J1298" s="171">
        <f>BK1298</f>
        <v>0</v>
      </c>
      <c r="K1298" s="167"/>
      <c r="L1298" s="172"/>
      <c r="M1298" s="173"/>
      <c r="N1298" s="174"/>
      <c r="O1298" s="174"/>
      <c r="P1298" s="175">
        <f>P1299</f>
        <v>0</v>
      </c>
      <c r="Q1298" s="174"/>
      <c r="R1298" s="175">
        <f>R1299</f>
        <v>0</v>
      </c>
      <c r="S1298" s="174"/>
      <c r="T1298" s="176">
        <f>T1299</f>
        <v>0</v>
      </c>
      <c r="AR1298" s="177" t="s">
        <v>81</v>
      </c>
      <c r="AT1298" s="178" t="s">
        <v>72</v>
      </c>
      <c r="AU1298" s="178" t="s">
        <v>73</v>
      </c>
      <c r="AY1298" s="177" t="s">
        <v>174</v>
      </c>
      <c r="BK1298" s="179">
        <f>BK1299</f>
        <v>0</v>
      </c>
    </row>
    <row r="1299" spans="1:65" s="2" customFormat="1" ht="16.5" customHeight="1">
      <c r="A1299" s="35"/>
      <c r="B1299" s="36"/>
      <c r="C1299" s="180" t="s">
        <v>1196</v>
      </c>
      <c r="D1299" s="180" t="s">
        <v>175</v>
      </c>
      <c r="E1299" s="181" t="s">
        <v>1197</v>
      </c>
      <c r="F1299" s="182" t="s">
        <v>1198</v>
      </c>
      <c r="G1299" s="183" t="s">
        <v>988</v>
      </c>
      <c r="H1299" s="184">
        <v>1</v>
      </c>
      <c r="I1299" s="185"/>
      <c r="J1299" s="186">
        <f>ROUND(I1299*H1299,2)</f>
        <v>0</v>
      </c>
      <c r="K1299" s="187"/>
      <c r="L1299" s="40"/>
      <c r="M1299" s="188" t="s">
        <v>1</v>
      </c>
      <c r="N1299" s="189" t="s">
        <v>38</v>
      </c>
      <c r="O1299" s="72"/>
      <c r="P1299" s="190">
        <f>O1299*H1299</f>
        <v>0</v>
      </c>
      <c r="Q1299" s="190">
        <v>0</v>
      </c>
      <c r="R1299" s="190">
        <f>Q1299*H1299</f>
        <v>0</v>
      </c>
      <c r="S1299" s="190">
        <v>0</v>
      </c>
      <c r="T1299" s="191">
        <f>S1299*H1299</f>
        <v>0</v>
      </c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R1299" s="192" t="s">
        <v>179</v>
      </c>
      <c r="AT1299" s="192" t="s">
        <v>175</v>
      </c>
      <c r="AU1299" s="192" t="s">
        <v>81</v>
      </c>
      <c r="AY1299" s="18" t="s">
        <v>174</v>
      </c>
      <c r="BE1299" s="193">
        <f>IF(N1299="základní",J1299,0)</f>
        <v>0</v>
      </c>
      <c r="BF1299" s="193">
        <f>IF(N1299="snížená",J1299,0)</f>
        <v>0</v>
      </c>
      <c r="BG1299" s="193">
        <f>IF(N1299="zákl. přenesená",J1299,0)</f>
        <v>0</v>
      </c>
      <c r="BH1299" s="193">
        <f>IF(N1299="sníž. přenesená",J1299,0)</f>
        <v>0</v>
      </c>
      <c r="BI1299" s="193">
        <f>IF(N1299="nulová",J1299,0)</f>
        <v>0</v>
      </c>
      <c r="BJ1299" s="18" t="s">
        <v>81</v>
      </c>
      <c r="BK1299" s="193">
        <f>ROUND(I1299*H1299,2)</f>
        <v>0</v>
      </c>
      <c r="BL1299" s="18" t="s">
        <v>179</v>
      </c>
      <c r="BM1299" s="192" t="s">
        <v>1199</v>
      </c>
    </row>
    <row r="1300" spans="1:65" s="11" customFormat="1" ht="26" customHeight="1">
      <c r="B1300" s="166"/>
      <c r="C1300" s="167"/>
      <c r="D1300" s="168" t="s">
        <v>72</v>
      </c>
      <c r="E1300" s="169" t="s">
        <v>1200</v>
      </c>
      <c r="F1300" s="169" t="s">
        <v>1201</v>
      </c>
      <c r="G1300" s="167"/>
      <c r="H1300" s="167"/>
      <c r="I1300" s="170"/>
      <c r="J1300" s="171">
        <f>BK1300</f>
        <v>0</v>
      </c>
      <c r="K1300" s="167"/>
      <c r="L1300" s="172"/>
      <c r="M1300" s="173"/>
      <c r="N1300" s="174"/>
      <c r="O1300" s="174"/>
      <c r="P1300" s="175">
        <f>SUM(P1301:P1302)</f>
        <v>0</v>
      </c>
      <c r="Q1300" s="174"/>
      <c r="R1300" s="175">
        <f>SUM(R1301:R1302)</f>
        <v>0</v>
      </c>
      <c r="S1300" s="174"/>
      <c r="T1300" s="176">
        <f>SUM(T1301:T1302)</f>
        <v>0</v>
      </c>
      <c r="AR1300" s="177" t="s">
        <v>81</v>
      </c>
      <c r="AT1300" s="178" t="s">
        <v>72</v>
      </c>
      <c r="AU1300" s="178" t="s">
        <v>73</v>
      </c>
      <c r="AY1300" s="177" t="s">
        <v>174</v>
      </c>
      <c r="BK1300" s="179">
        <f>SUM(BK1301:BK1302)</f>
        <v>0</v>
      </c>
    </row>
    <row r="1301" spans="1:65" s="2" customFormat="1" ht="16.5" customHeight="1">
      <c r="A1301" s="35"/>
      <c r="B1301" s="36"/>
      <c r="C1301" s="180" t="s">
        <v>1202</v>
      </c>
      <c r="D1301" s="180" t="s">
        <v>175</v>
      </c>
      <c r="E1301" s="181" t="s">
        <v>1203</v>
      </c>
      <c r="F1301" s="182" t="s">
        <v>1204</v>
      </c>
      <c r="G1301" s="183" t="s">
        <v>988</v>
      </c>
      <c r="H1301" s="184">
        <v>1</v>
      </c>
      <c r="I1301" s="185"/>
      <c r="J1301" s="186">
        <f>ROUND(I1301*H1301,2)</f>
        <v>0</v>
      </c>
      <c r="K1301" s="187"/>
      <c r="L1301" s="40"/>
      <c r="M1301" s="188" t="s">
        <v>1</v>
      </c>
      <c r="N1301" s="189" t="s">
        <v>38</v>
      </c>
      <c r="O1301" s="72"/>
      <c r="P1301" s="190">
        <f>O1301*H1301</f>
        <v>0</v>
      </c>
      <c r="Q1301" s="190">
        <v>0</v>
      </c>
      <c r="R1301" s="190">
        <f>Q1301*H1301</f>
        <v>0</v>
      </c>
      <c r="S1301" s="190">
        <v>0</v>
      </c>
      <c r="T1301" s="191">
        <f>S1301*H1301</f>
        <v>0</v>
      </c>
      <c r="U1301" s="35"/>
      <c r="V1301" s="35"/>
      <c r="W1301" s="35"/>
      <c r="X1301" s="35"/>
      <c r="Y1301" s="35"/>
      <c r="Z1301" s="35"/>
      <c r="AA1301" s="35"/>
      <c r="AB1301" s="35"/>
      <c r="AC1301" s="35"/>
      <c r="AD1301" s="35"/>
      <c r="AE1301" s="35"/>
      <c r="AR1301" s="192" t="s">
        <v>179</v>
      </c>
      <c r="AT1301" s="192" t="s">
        <v>175</v>
      </c>
      <c r="AU1301" s="192" t="s">
        <v>81</v>
      </c>
      <c r="AY1301" s="18" t="s">
        <v>174</v>
      </c>
      <c r="BE1301" s="193">
        <f>IF(N1301="základní",J1301,0)</f>
        <v>0</v>
      </c>
      <c r="BF1301" s="193">
        <f>IF(N1301="snížená",J1301,0)</f>
        <v>0</v>
      </c>
      <c r="BG1301" s="193">
        <f>IF(N1301="zákl. přenesená",J1301,0)</f>
        <v>0</v>
      </c>
      <c r="BH1301" s="193">
        <f>IF(N1301="sníž. přenesená",J1301,0)</f>
        <v>0</v>
      </c>
      <c r="BI1301" s="193">
        <f>IF(N1301="nulová",J1301,0)</f>
        <v>0</v>
      </c>
      <c r="BJ1301" s="18" t="s">
        <v>81</v>
      </c>
      <c r="BK1301" s="193">
        <f>ROUND(I1301*H1301,2)</f>
        <v>0</v>
      </c>
      <c r="BL1301" s="18" t="s">
        <v>179</v>
      </c>
      <c r="BM1301" s="192" t="s">
        <v>1205</v>
      </c>
    </row>
    <row r="1302" spans="1:65" s="2" customFormat="1" ht="16.5" customHeight="1">
      <c r="A1302" s="35"/>
      <c r="B1302" s="36"/>
      <c r="C1302" s="180" t="s">
        <v>1206</v>
      </c>
      <c r="D1302" s="180" t="s">
        <v>175</v>
      </c>
      <c r="E1302" s="181" t="s">
        <v>1207</v>
      </c>
      <c r="F1302" s="182" t="s">
        <v>1208</v>
      </c>
      <c r="G1302" s="183" t="s">
        <v>988</v>
      </c>
      <c r="H1302" s="184">
        <v>1</v>
      </c>
      <c r="I1302" s="185"/>
      <c r="J1302" s="186">
        <f>ROUND(I1302*H1302,2)</f>
        <v>0</v>
      </c>
      <c r="K1302" s="187"/>
      <c r="L1302" s="40"/>
      <c r="M1302" s="188" t="s">
        <v>1</v>
      </c>
      <c r="N1302" s="189" t="s">
        <v>38</v>
      </c>
      <c r="O1302" s="72"/>
      <c r="P1302" s="190">
        <f>O1302*H1302</f>
        <v>0</v>
      </c>
      <c r="Q1302" s="190">
        <v>0</v>
      </c>
      <c r="R1302" s="190">
        <f>Q1302*H1302</f>
        <v>0</v>
      </c>
      <c r="S1302" s="190">
        <v>0</v>
      </c>
      <c r="T1302" s="191">
        <f>S1302*H1302</f>
        <v>0</v>
      </c>
      <c r="U1302" s="35"/>
      <c r="V1302" s="35"/>
      <c r="W1302" s="35"/>
      <c r="X1302" s="35"/>
      <c r="Y1302" s="35"/>
      <c r="Z1302" s="35"/>
      <c r="AA1302" s="35"/>
      <c r="AB1302" s="35"/>
      <c r="AC1302" s="35"/>
      <c r="AD1302" s="35"/>
      <c r="AE1302" s="35"/>
      <c r="AR1302" s="192" t="s">
        <v>179</v>
      </c>
      <c r="AT1302" s="192" t="s">
        <v>175</v>
      </c>
      <c r="AU1302" s="192" t="s">
        <v>81</v>
      </c>
      <c r="AY1302" s="18" t="s">
        <v>174</v>
      </c>
      <c r="BE1302" s="193">
        <f>IF(N1302="základní",J1302,0)</f>
        <v>0</v>
      </c>
      <c r="BF1302" s="193">
        <f>IF(N1302="snížená",J1302,0)</f>
        <v>0</v>
      </c>
      <c r="BG1302" s="193">
        <f>IF(N1302="zákl. přenesená",J1302,0)</f>
        <v>0</v>
      </c>
      <c r="BH1302" s="193">
        <f>IF(N1302="sníž. přenesená",J1302,0)</f>
        <v>0</v>
      </c>
      <c r="BI1302" s="193">
        <f>IF(N1302="nulová",J1302,0)</f>
        <v>0</v>
      </c>
      <c r="BJ1302" s="18" t="s">
        <v>81</v>
      </c>
      <c r="BK1302" s="193">
        <f>ROUND(I1302*H1302,2)</f>
        <v>0</v>
      </c>
      <c r="BL1302" s="18" t="s">
        <v>179</v>
      </c>
      <c r="BM1302" s="192" t="s">
        <v>1209</v>
      </c>
    </row>
    <row r="1303" spans="1:65" s="11" customFormat="1" ht="26" customHeight="1">
      <c r="B1303" s="166"/>
      <c r="C1303" s="167"/>
      <c r="D1303" s="168" t="s">
        <v>72</v>
      </c>
      <c r="E1303" s="169" t="s">
        <v>1210</v>
      </c>
      <c r="F1303" s="169" t="s">
        <v>1211</v>
      </c>
      <c r="G1303" s="167"/>
      <c r="H1303" s="167"/>
      <c r="I1303" s="170"/>
      <c r="J1303" s="171">
        <f>BK1303</f>
        <v>0</v>
      </c>
      <c r="K1303" s="167"/>
      <c r="L1303" s="172"/>
      <c r="M1303" s="173"/>
      <c r="N1303" s="174"/>
      <c r="O1303" s="174"/>
      <c r="P1303" s="175">
        <f>P1304</f>
        <v>0</v>
      </c>
      <c r="Q1303" s="174"/>
      <c r="R1303" s="175">
        <f>R1304</f>
        <v>0</v>
      </c>
      <c r="S1303" s="174"/>
      <c r="T1303" s="176">
        <f>T1304</f>
        <v>0</v>
      </c>
      <c r="AR1303" s="177" t="s">
        <v>81</v>
      </c>
      <c r="AT1303" s="178" t="s">
        <v>72</v>
      </c>
      <c r="AU1303" s="178" t="s">
        <v>73</v>
      </c>
      <c r="AY1303" s="177" t="s">
        <v>174</v>
      </c>
      <c r="BK1303" s="179">
        <f>BK1304</f>
        <v>0</v>
      </c>
    </row>
    <row r="1304" spans="1:65" s="2" customFormat="1" ht="16.5" customHeight="1">
      <c r="A1304" s="35"/>
      <c r="B1304" s="36"/>
      <c r="C1304" s="180" t="s">
        <v>1212</v>
      </c>
      <c r="D1304" s="180" t="s">
        <v>175</v>
      </c>
      <c r="E1304" s="181" t="s">
        <v>1213</v>
      </c>
      <c r="F1304" s="182" t="s">
        <v>1214</v>
      </c>
      <c r="G1304" s="183" t="s">
        <v>705</v>
      </c>
      <c r="H1304" s="249"/>
      <c r="I1304" s="185"/>
      <c r="J1304" s="186">
        <f>ROUND(I1304*H1304,2)</f>
        <v>0</v>
      </c>
      <c r="K1304" s="187"/>
      <c r="L1304" s="40"/>
      <c r="M1304" s="250" t="s">
        <v>1</v>
      </c>
      <c r="N1304" s="251" t="s">
        <v>38</v>
      </c>
      <c r="O1304" s="252"/>
      <c r="P1304" s="253">
        <f>O1304*H1304</f>
        <v>0</v>
      </c>
      <c r="Q1304" s="253">
        <v>0</v>
      </c>
      <c r="R1304" s="253">
        <f>Q1304*H1304</f>
        <v>0</v>
      </c>
      <c r="S1304" s="253">
        <v>0</v>
      </c>
      <c r="T1304" s="254">
        <f>S1304*H1304</f>
        <v>0</v>
      </c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  <c r="AR1304" s="192" t="s">
        <v>179</v>
      </c>
      <c r="AT1304" s="192" t="s">
        <v>175</v>
      </c>
      <c r="AU1304" s="192" t="s">
        <v>81</v>
      </c>
      <c r="AY1304" s="18" t="s">
        <v>174</v>
      </c>
      <c r="BE1304" s="193">
        <f>IF(N1304="základní",J1304,0)</f>
        <v>0</v>
      </c>
      <c r="BF1304" s="193">
        <f>IF(N1304="snížená",J1304,0)</f>
        <v>0</v>
      </c>
      <c r="BG1304" s="193">
        <f>IF(N1304="zákl. přenesená",J1304,0)</f>
        <v>0</v>
      </c>
      <c r="BH1304" s="193">
        <f>IF(N1304="sníž. přenesená",J1304,0)</f>
        <v>0</v>
      </c>
      <c r="BI1304" s="193">
        <f>IF(N1304="nulová",J1304,0)</f>
        <v>0</v>
      </c>
      <c r="BJ1304" s="18" t="s">
        <v>81</v>
      </c>
      <c r="BK1304" s="193">
        <f>ROUND(I1304*H1304,2)</f>
        <v>0</v>
      </c>
      <c r="BL1304" s="18" t="s">
        <v>179</v>
      </c>
      <c r="BM1304" s="192" t="s">
        <v>1215</v>
      </c>
    </row>
    <row r="1305" spans="1:65" s="2" customFormat="1" ht="7" customHeight="1">
      <c r="A1305" s="35"/>
      <c r="B1305" s="55"/>
      <c r="C1305" s="56"/>
      <c r="D1305" s="56"/>
      <c r="E1305" s="56"/>
      <c r="F1305" s="56"/>
      <c r="G1305" s="56"/>
      <c r="H1305" s="56"/>
      <c r="I1305" s="56"/>
      <c r="J1305" s="56"/>
      <c r="K1305" s="56"/>
      <c r="L1305" s="40"/>
      <c r="M1305" s="35"/>
      <c r="O1305" s="35"/>
      <c r="P1305" s="35"/>
      <c r="Q1305" s="35"/>
      <c r="R1305" s="35"/>
      <c r="S1305" s="35"/>
      <c r="T1305" s="35"/>
      <c r="U1305" s="35"/>
      <c r="V1305" s="35"/>
      <c r="W1305" s="35"/>
      <c r="X1305" s="35"/>
      <c r="Y1305" s="35"/>
      <c r="Z1305" s="35"/>
      <c r="AA1305" s="35"/>
      <c r="AB1305" s="35"/>
      <c r="AC1305" s="35"/>
      <c r="AD1305" s="35"/>
      <c r="AE1305" s="35"/>
    </row>
  </sheetData>
  <sheetProtection algorithmName="SHA-512" hashValue="2sGskVni+5xLXGzLY1dmCFLEyMl4JTuL4ws7wW2VqoxHqMeLC7OQaOJZA8/6XFCuvHs0qxvjOE6+FEqYDcbITw==" saltValue="wKPNEu7h8YFd189747Gx/eG7nBsu0gKLSxrqPFq6tS6u8kdenxQDXTquqoflKLROf0kUW95ZzJzBRyLJ6WgTaA==" spinCount="100000" sheet="1" objects="1" scenarios="1" formatColumns="0" formatRows="0" autoFilter="0"/>
  <autoFilter ref="C137:K1304" xr:uid="{00000000-0009-0000-0000-000001000000}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72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86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1216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ROUND(J137,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ROUND((SUM(BE137:BE725)),  2)</f>
        <v>0</v>
      </c>
      <c r="G33" s="35"/>
      <c r="H33" s="35"/>
      <c r="I33" s="125">
        <v>0.21</v>
      </c>
      <c r="J33" s="124">
        <f>ROUND(((SUM(BE137:BE725))*I33),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ROUND((SUM(BF137:BF725)),  2)</f>
        <v>0</v>
      </c>
      <c r="G34" s="35"/>
      <c r="H34" s="35"/>
      <c r="I34" s="125">
        <v>0.15</v>
      </c>
      <c r="J34" s="124">
        <f>ROUND(((SUM(BF137:BF725))*I34),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ROUND((SUM(BG137:BG725)),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ROUND((SUM(BH137:BH725)),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ROUND((SUM(BI137:BI725)),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1-SO01A-1 - Stavební úpravy MŠ - bourání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J137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2:12" s="9" customFormat="1" ht="25" customHeight="1">
      <c r="B97" s="148"/>
      <c r="C97" s="149"/>
      <c r="D97" s="150" t="s">
        <v>1217</v>
      </c>
      <c r="E97" s="151"/>
      <c r="F97" s="151"/>
      <c r="G97" s="151"/>
      <c r="H97" s="151"/>
      <c r="I97" s="151"/>
      <c r="J97" s="152">
        <f>J138</f>
        <v>0</v>
      </c>
      <c r="K97" s="149"/>
      <c r="L97" s="153"/>
    </row>
    <row r="98" spans="2:12" s="9" customFormat="1" ht="25" customHeight="1">
      <c r="B98" s="148"/>
      <c r="C98" s="149"/>
      <c r="D98" s="150" t="s">
        <v>1218</v>
      </c>
      <c r="E98" s="151"/>
      <c r="F98" s="151"/>
      <c r="G98" s="151"/>
      <c r="H98" s="151"/>
      <c r="I98" s="151"/>
      <c r="J98" s="152">
        <f>J149</f>
        <v>0</v>
      </c>
      <c r="K98" s="149"/>
      <c r="L98" s="153"/>
    </row>
    <row r="99" spans="2:12" s="9" customFormat="1" ht="25" customHeight="1">
      <c r="B99" s="148"/>
      <c r="C99" s="149"/>
      <c r="D99" s="150" t="s">
        <v>1219</v>
      </c>
      <c r="E99" s="151"/>
      <c r="F99" s="151"/>
      <c r="G99" s="151"/>
      <c r="H99" s="151"/>
      <c r="I99" s="151"/>
      <c r="J99" s="152">
        <f>J345</f>
        <v>0</v>
      </c>
      <c r="K99" s="149"/>
      <c r="L99" s="153"/>
    </row>
    <row r="100" spans="2:12" s="9" customFormat="1" ht="25" customHeight="1">
      <c r="B100" s="148"/>
      <c r="C100" s="149"/>
      <c r="D100" s="150" t="s">
        <v>1220</v>
      </c>
      <c r="E100" s="151"/>
      <c r="F100" s="151"/>
      <c r="G100" s="151"/>
      <c r="H100" s="151"/>
      <c r="I100" s="151"/>
      <c r="J100" s="152">
        <f>J360</f>
        <v>0</v>
      </c>
      <c r="K100" s="149"/>
      <c r="L100" s="153"/>
    </row>
    <row r="101" spans="2:12" s="9" customFormat="1" ht="25" customHeight="1">
      <c r="B101" s="148"/>
      <c r="C101" s="149"/>
      <c r="D101" s="150" t="s">
        <v>1221</v>
      </c>
      <c r="E101" s="151"/>
      <c r="F101" s="151"/>
      <c r="G101" s="151"/>
      <c r="H101" s="151"/>
      <c r="I101" s="151"/>
      <c r="J101" s="152">
        <f>J372</f>
        <v>0</v>
      </c>
      <c r="K101" s="149"/>
      <c r="L101" s="153"/>
    </row>
    <row r="102" spans="2:12" s="9" customFormat="1" ht="25" customHeight="1">
      <c r="B102" s="148"/>
      <c r="C102" s="149"/>
      <c r="D102" s="150" t="s">
        <v>1222</v>
      </c>
      <c r="E102" s="151"/>
      <c r="F102" s="151"/>
      <c r="G102" s="151"/>
      <c r="H102" s="151"/>
      <c r="I102" s="151"/>
      <c r="J102" s="152">
        <f>J380</f>
        <v>0</v>
      </c>
      <c r="K102" s="149"/>
      <c r="L102" s="153"/>
    </row>
    <row r="103" spans="2:12" s="9" customFormat="1" ht="25" customHeight="1">
      <c r="B103" s="148"/>
      <c r="C103" s="149"/>
      <c r="D103" s="150" t="s">
        <v>1223</v>
      </c>
      <c r="E103" s="151"/>
      <c r="F103" s="151"/>
      <c r="G103" s="151"/>
      <c r="H103" s="151"/>
      <c r="I103" s="151"/>
      <c r="J103" s="152">
        <f>J386</f>
        <v>0</v>
      </c>
      <c r="K103" s="149"/>
      <c r="L103" s="153"/>
    </row>
    <row r="104" spans="2:12" s="9" customFormat="1" ht="25" customHeight="1">
      <c r="B104" s="148"/>
      <c r="C104" s="149"/>
      <c r="D104" s="150" t="s">
        <v>1224</v>
      </c>
      <c r="E104" s="151"/>
      <c r="F104" s="151"/>
      <c r="G104" s="151"/>
      <c r="H104" s="151"/>
      <c r="I104" s="151"/>
      <c r="J104" s="152">
        <f>J399</f>
        <v>0</v>
      </c>
      <c r="K104" s="149"/>
      <c r="L104" s="153"/>
    </row>
    <row r="105" spans="2:12" s="9" customFormat="1" ht="25" customHeight="1">
      <c r="B105" s="148"/>
      <c r="C105" s="149"/>
      <c r="D105" s="150" t="s">
        <v>1225</v>
      </c>
      <c r="E105" s="151"/>
      <c r="F105" s="151"/>
      <c r="G105" s="151"/>
      <c r="H105" s="151"/>
      <c r="I105" s="151"/>
      <c r="J105" s="152">
        <f>J413</f>
        <v>0</v>
      </c>
      <c r="K105" s="149"/>
      <c r="L105" s="153"/>
    </row>
    <row r="106" spans="2:12" s="9" customFormat="1" ht="25" customHeight="1">
      <c r="B106" s="148"/>
      <c r="C106" s="149"/>
      <c r="D106" s="150" t="s">
        <v>1226</v>
      </c>
      <c r="E106" s="151"/>
      <c r="F106" s="151"/>
      <c r="G106" s="151"/>
      <c r="H106" s="151"/>
      <c r="I106" s="151"/>
      <c r="J106" s="152">
        <f>J437</f>
        <v>0</v>
      </c>
      <c r="K106" s="149"/>
      <c r="L106" s="153"/>
    </row>
    <row r="107" spans="2:12" s="9" customFormat="1" ht="25" customHeight="1">
      <c r="B107" s="148"/>
      <c r="C107" s="149"/>
      <c r="D107" s="150" t="s">
        <v>1227</v>
      </c>
      <c r="E107" s="151"/>
      <c r="F107" s="151"/>
      <c r="G107" s="151"/>
      <c r="H107" s="151"/>
      <c r="I107" s="151"/>
      <c r="J107" s="152">
        <f>J440</f>
        <v>0</v>
      </c>
      <c r="K107" s="149"/>
      <c r="L107" s="153"/>
    </row>
    <row r="108" spans="2:12" s="9" customFormat="1" ht="25" customHeight="1">
      <c r="B108" s="148"/>
      <c r="C108" s="149"/>
      <c r="D108" s="150" t="s">
        <v>1228</v>
      </c>
      <c r="E108" s="151"/>
      <c r="F108" s="151"/>
      <c r="G108" s="151"/>
      <c r="H108" s="151"/>
      <c r="I108" s="151"/>
      <c r="J108" s="152">
        <f>J442</f>
        <v>0</v>
      </c>
      <c r="K108" s="149"/>
      <c r="L108" s="153"/>
    </row>
    <row r="109" spans="2:12" s="9" customFormat="1" ht="25" customHeight="1">
      <c r="B109" s="148"/>
      <c r="C109" s="149"/>
      <c r="D109" s="150" t="s">
        <v>1229</v>
      </c>
      <c r="E109" s="151"/>
      <c r="F109" s="151"/>
      <c r="G109" s="151"/>
      <c r="H109" s="151"/>
      <c r="I109" s="151"/>
      <c r="J109" s="152">
        <f>J445</f>
        <v>0</v>
      </c>
      <c r="K109" s="149"/>
      <c r="L109" s="153"/>
    </row>
    <row r="110" spans="2:12" s="9" customFormat="1" ht="25" customHeight="1">
      <c r="B110" s="148"/>
      <c r="C110" s="149"/>
      <c r="D110" s="150" t="s">
        <v>1230</v>
      </c>
      <c r="E110" s="151"/>
      <c r="F110" s="151"/>
      <c r="G110" s="151"/>
      <c r="H110" s="151"/>
      <c r="I110" s="151"/>
      <c r="J110" s="152">
        <f>J454</f>
        <v>0</v>
      </c>
      <c r="K110" s="149"/>
      <c r="L110" s="153"/>
    </row>
    <row r="111" spans="2:12" s="9" customFormat="1" ht="25" customHeight="1">
      <c r="B111" s="148"/>
      <c r="C111" s="149"/>
      <c r="D111" s="150" t="s">
        <v>1231</v>
      </c>
      <c r="E111" s="151"/>
      <c r="F111" s="151"/>
      <c r="G111" s="151"/>
      <c r="H111" s="151"/>
      <c r="I111" s="151"/>
      <c r="J111" s="152">
        <f>J475</f>
        <v>0</v>
      </c>
      <c r="K111" s="149"/>
      <c r="L111" s="153"/>
    </row>
    <row r="112" spans="2:12" s="9" customFormat="1" ht="25" customHeight="1">
      <c r="B112" s="148"/>
      <c r="C112" s="149"/>
      <c r="D112" s="150" t="s">
        <v>1232</v>
      </c>
      <c r="E112" s="151"/>
      <c r="F112" s="151"/>
      <c r="G112" s="151"/>
      <c r="H112" s="151"/>
      <c r="I112" s="151"/>
      <c r="J112" s="152">
        <f>J551</f>
        <v>0</v>
      </c>
      <c r="K112" s="149"/>
      <c r="L112" s="153"/>
    </row>
    <row r="113" spans="1:31" s="9" customFormat="1" ht="25" customHeight="1">
      <c r="B113" s="148"/>
      <c r="C113" s="149"/>
      <c r="D113" s="150" t="s">
        <v>1233</v>
      </c>
      <c r="E113" s="151"/>
      <c r="F113" s="151"/>
      <c r="G113" s="151"/>
      <c r="H113" s="151"/>
      <c r="I113" s="151"/>
      <c r="J113" s="152">
        <f>J650</f>
        <v>0</v>
      </c>
      <c r="K113" s="149"/>
      <c r="L113" s="153"/>
    </row>
    <row r="114" spans="1:31" s="9" customFormat="1" ht="25" customHeight="1">
      <c r="B114" s="148"/>
      <c r="C114" s="149"/>
      <c r="D114" s="150" t="s">
        <v>1234</v>
      </c>
      <c r="E114" s="151"/>
      <c r="F114" s="151"/>
      <c r="G114" s="151"/>
      <c r="H114" s="151"/>
      <c r="I114" s="151"/>
      <c r="J114" s="152">
        <f>J663</f>
        <v>0</v>
      </c>
      <c r="K114" s="149"/>
      <c r="L114" s="153"/>
    </row>
    <row r="115" spans="1:31" s="9" customFormat="1" ht="25" customHeight="1">
      <c r="B115" s="148"/>
      <c r="C115" s="149"/>
      <c r="D115" s="150" t="s">
        <v>1235</v>
      </c>
      <c r="E115" s="151"/>
      <c r="F115" s="151"/>
      <c r="G115" s="151"/>
      <c r="H115" s="151"/>
      <c r="I115" s="151"/>
      <c r="J115" s="152">
        <f>J681</f>
        <v>0</v>
      </c>
      <c r="K115" s="149"/>
      <c r="L115" s="153"/>
    </row>
    <row r="116" spans="1:31" s="9" customFormat="1" ht="25" customHeight="1">
      <c r="B116" s="148"/>
      <c r="C116" s="149"/>
      <c r="D116" s="150" t="s">
        <v>1236</v>
      </c>
      <c r="E116" s="151"/>
      <c r="F116" s="151"/>
      <c r="G116" s="151"/>
      <c r="H116" s="151"/>
      <c r="I116" s="151"/>
      <c r="J116" s="152">
        <f>J698</f>
        <v>0</v>
      </c>
      <c r="K116" s="149"/>
      <c r="L116" s="153"/>
    </row>
    <row r="117" spans="1:31" s="9" customFormat="1" ht="25" customHeight="1">
      <c r="B117" s="148"/>
      <c r="C117" s="149"/>
      <c r="D117" s="150" t="s">
        <v>1237</v>
      </c>
      <c r="E117" s="151"/>
      <c r="F117" s="151"/>
      <c r="G117" s="151"/>
      <c r="H117" s="151"/>
      <c r="I117" s="151"/>
      <c r="J117" s="152">
        <f>J724</f>
        <v>0</v>
      </c>
      <c r="K117" s="149"/>
      <c r="L117" s="153"/>
    </row>
    <row r="118" spans="1:31" s="2" customFormat="1" ht="21.7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7" customHeight="1">
      <c r="A119" s="35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31" s="2" customFormat="1" ht="7" customHeight="1">
      <c r="A123" s="35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25" customHeight="1">
      <c r="A124" s="35"/>
      <c r="B124" s="36"/>
      <c r="C124" s="24" t="s">
        <v>159</v>
      </c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7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16</v>
      </c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11" t="str">
        <f>E7</f>
        <v>Rekonstrukce a přístavba MŠ Blučina</v>
      </c>
      <c r="F127" s="312"/>
      <c r="G127" s="312"/>
      <c r="H127" s="312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130</v>
      </c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7"/>
      <c r="D129" s="37"/>
      <c r="E129" s="267" t="str">
        <f>E9</f>
        <v>1-SO01A-1 - Stavební úpravy MŠ - bourání</v>
      </c>
      <c r="F129" s="313"/>
      <c r="G129" s="313"/>
      <c r="H129" s="313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7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30" t="s">
        <v>20</v>
      </c>
      <c r="D131" s="37"/>
      <c r="E131" s="37"/>
      <c r="F131" s="28" t="str">
        <f>F12</f>
        <v xml:space="preserve"> </v>
      </c>
      <c r="G131" s="37"/>
      <c r="H131" s="37"/>
      <c r="I131" s="30" t="s">
        <v>22</v>
      </c>
      <c r="J131" s="67" t="str">
        <f>IF(J12="","",J12)</f>
        <v>26. 5. 2021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7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5" customHeight="1">
      <c r="A133" s="35"/>
      <c r="B133" s="36"/>
      <c r="C133" s="30" t="s">
        <v>24</v>
      </c>
      <c r="D133" s="37"/>
      <c r="E133" s="37"/>
      <c r="F133" s="28" t="str">
        <f>E15</f>
        <v xml:space="preserve"> </v>
      </c>
      <c r="G133" s="37"/>
      <c r="H133" s="37"/>
      <c r="I133" s="30" t="s">
        <v>29</v>
      </c>
      <c r="J133" s="33" t="str">
        <f>E21</f>
        <v xml:space="preserve"> </v>
      </c>
      <c r="K133" s="37"/>
      <c r="L133" s="52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5" customHeight="1">
      <c r="A134" s="35"/>
      <c r="B134" s="36"/>
      <c r="C134" s="30" t="s">
        <v>27</v>
      </c>
      <c r="D134" s="37"/>
      <c r="E134" s="37"/>
      <c r="F134" s="28" t="str">
        <f>IF(E18="","",E18)</f>
        <v>Vyplň údaj</v>
      </c>
      <c r="G134" s="37"/>
      <c r="H134" s="37"/>
      <c r="I134" s="30" t="s">
        <v>31</v>
      </c>
      <c r="J134" s="33" t="str">
        <f>E24</f>
        <v xml:space="preserve"> </v>
      </c>
      <c r="K134" s="37"/>
      <c r="L134" s="52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25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52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0" customFormat="1" ht="29.25" customHeight="1">
      <c r="A136" s="154"/>
      <c r="B136" s="155"/>
      <c r="C136" s="156" t="s">
        <v>160</v>
      </c>
      <c r="D136" s="157" t="s">
        <v>58</v>
      </c>
      <c r="E136" s="157" t="s">
        <v>54</v>
      </c>
      <c r="F136" s="157" t="s">
        <v>55</v>
      </c>
      <c r="G136" s="157" t="s">
        <v>161</v>
      </c>
      <c r="H136" s="157" t="s">
        <v>162</v>
      </c>
      <c r="I136" s="157" t="s">
        <v>163</v>
      </c>
      <c r="J136" s="158" t="s">
        <v>134</v>
      </c>
      <c r="K136" s="159" t="s">
        <v>164</v>
      </c>
      <c r="L136" s="160"/>
      <c r="M136" s="76" t="s">
        <v>1</v>
      </c>
      <c r="N136" s="77" t="s">
        <v>37</v>
      </c>
      <c r="O136" s="77" t="s">
        <v>165</v>
      </c>
      <c r="P136" s="77" t="s">
        <v>166</v>
      </c>
      <c r="Q136" s="77" t="s">
        <v>167</v>
      </c>
      <c r="R136" s="77" t="s">
        <v>168</v>
      </c>
      <c r="S136" s="77" t="s">
        <v>169</v>
      </c>
      <c r="T136" s="78" t="s">
        <v>170</v>
      </c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</row>
    <row r="137" spans="1:65" s="2" customFormat="1" ht="22.75" customHeight="1">
      <c r="A137" s="35"/>
      <c r="B137" s="36"/>
      <c r="C137" s="83" t="s">
        <v>171</v>
      </c>
      <c r="D137" s="37"/>
      <c r="E137" s="37"/>
      <c r="F137" s="37"/>
      <c r="G137" s="37"/>
      <c r="H137" s="37"/>
      <c r="I137" s="37"/>
      <c r="J137" s="161">
        <f>BK137</f>
        <v>0</v>
      </c>
      <c r="K137" s="37"/>
      <c r="L137" s="40"/>
      <c r="M137" s="79"/>
      <c r="N137" s="162"/>
      <c r="O137" s="80"/>
      <c r="P137" s="163">
        <f>P138+P149+P345+P360+P372+P380+P386+P399+P413+P437+P440+P442+P445+P454+P475+P551+P650+P663+P681+P698+P724</f>
        <v>0</v>
      </c>
      <c r="Q137" s="80"/>
      <c r="R137" s="163">
        <f>R138+R149+R345+R360+R372+R380+R386+R399+R413+R437+R440+R442+R445+R454+R475+R551+R650+R663+R681+R698+R724</f>
        <v>0.30984600000000001</v>
      </c>
      <c r="S137" s="80"/>
      <c r="T137" s="164">
        <f>T138+T149+T345+T360+T372+T380+T386+T399+T413+T437+T440+T442+T445+T454+T475+T551+T650+T663+T681+T698+T724</f>
        <v>170.75902554000001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72</v>
      </c>
      <c r="AU137" s="18" t="s">
        <v>136</v>
      </c>
      <c r="BK137" s="165">
        <f>BK138+BK149+BK345+BK360+BK372+BK380+BK386+BK399+BK413+BK437+BK440+BK442+BK445+BK454+BK475+BK551+BK650+BK663+BK681+BK698+BK724</f>
        <v>0</v>
      </c>
    </row>
    <row r="138" spans="1:65" s="11" customFormat="1" ht="26" customHeight="1">
      <c r="B138" s="166"/>
      <c r="C138" s="167"/>
      <c r="D138" s="168" t="s">
        <v>72</v>
      </c>
      <c r="E138" s="169" t="s">
        <v>1238</v>
      </c>
      <c r="F138" s="169" t="s">
        <v>1239</v>
      </c>
      <c r="G138" s="167"/>
      <c r="H138" s="167"/>
      <c r="I138" s="170"/>
      <c r="J138" s="171">
        <f>BK138</f>
        <v>0</v>
      </c>
      <c r="K138" s="167"/>
      <c r="L138" s="172"/>
      <c r="M138" s="173"/>
      <c r="N138" s="174"/>
      <c r="O138" s="174"/>
      <c r="P138" s="175">
        <f>SUM(P139:P148)</f>
        <v>0</v>
      </c>
      <c r="Q138" s="174"/>
      <c r="R138" s="175">
        <f>SUM(R139:R148)</f>
        <v>0</v>
      </c>
      <c r="S138" s="174"/>
      <c r="T138" s="176">
        <f>SUM(T139:T148)</f>
        <v>0</v>
      </c>
      <c r="AR138" s="177" t="s">
        <v>81</v>
      </c>
      <c r="AT138" s="178" t="s">
        <v>72</v>
      </c>
      <c r="AU138" s="178" t="s">
        <v>73</v>
      </c>
      <c r="AY138" s="177" t="s">
        <v>174</v>
      </c>
      <c r="BK138" s="179">
        <f>SUM(BK139:BK148)</f>
        <v>0</v>
      </c>
    </row>
    <row r="139" spans="1:65" s="2" customFormat="1" ht="37.75" customHeight="1">
      <c r="A139" s="35"/>
      <c r="B139" s="36"/>
      <c r="C139" s="180" t="s">
        <v>81</v>
      </c>
      <c r="D139" s="180" t="s">
        <v>175</v>
      </c>
      <c r="E139" s="181" t="s">
        <v>1240</v>
      </c>
      <c r="F139" s="182" t="s">
        <v>1241</v>
      </c>
      <c r="G139" s="183" t="s">
        <v>178</v>
      </c>
      <c r="H139" s="184">
        <v>7.3659999999999997</v>
      </c>
      <c r="I139" s="185"/>
      <c r="J139" s="186">
        <f>ROUND(I139*H139,2)</f>
        <v>0</v>
      </c>
      <c r="K139" s="187"/>
      <c r="L139" s="40"/>
      <c r="M139" s="188" t="s">
        <v>1</v>
      </c>
      <c r="N139" s="189" t="s">
        <v>38</v>
      </c>
      <c r="O139" s="72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81</v>
      </c>
      <c r="AY139" s="18" t="s">
        <v>174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81</v>
      </c>
      <c r="BK139" s="193">
        <f>ROUND(I139*H139,2)</f>
        <v>0</v>
      </c>
      <c r="BL139" s="18" t="s">
        <v>179</v>
      </c>
      <c r="BM139" s="192" t="s">
        <v>1242</v>
      </c>
    </row>
    <row r="140" spans="1:65" s="12" customFormat="1" ht="12">
      <c r="B140" s="194"/>
      <c r="C140" s="195"/>
      <c r="D140" s="196" t="s">
        <v>181</v>
      </c>
      <c r="E140" s="197" t="s">
        <v>1</v>
      </c>
      <c r="F140" s="198" t="s">
        <v>1243</v>
      </c>
      <c r="G140" s="195"/>
      <c r="H140" s="197" t="s">
        <v>1</v>
      </c>
      <c r="I140" s="199"/>
      <c r="J140" s="195"/>
      <c r="K140" s="195"/>
      <c r="L140" s="200"/>
      <c r="M140" s="201"/>
      <c r="N140" s="202"/>
      <c r="O140" s="202"/>
      <c r="P140" s="202"/>
      <c r="Q140" s="202"/>
      <c r="R140" s="202"/>
      <c r="S140" s="202"/>
      <c r="T140" s="203"/>
      <c r="AT140" s="204" t="s">
        <v>181</v>
      </c>
      <c r="AU140" s="204" t="s">
        <v>81</v>
      </c>
      <c r="AV140" s="12" t="s">
        <v>81</v>
      </c>
      <c r="AW140" s="12" t="s">
        <v>30</v>
      </c>
      <c r="AX140" s="12" t="s">
        <v>73</v>
      </c>
      <c r="AY140" s="204" t="s">
        <v>174</v>
      </c>
    </row>
    <row r="141" spans="1:65" s="12" customFormat="1" ht="12">
      <c r="B141" s="194"/>
      <c r="C141" s="195"/>
      <c r="D141" s="196" t="s">
        <v>181</v>
      </c>
      <c r="E141" s="197" t="s">
        <v>1</v>
      </c>
      <c r="F141" s="198" t="s">
        <v>1244</v>
      </c>
      <c r="G141" s="195"/>
      <c r="H141" s="197" t="s">
        <v>1</v>
      </c>
      <c r="I141" s="199"/>
      <c r="J141" s="195"/>
      <c r="K141" s="195"/>
      <c r="L141" s="200"/>
      <c r="M141" s="201"/>
      <c r="N141" s="202"/>
      <c r="O141" s="202"/>
      <c r="P141" s="202"/>
      <c r="Q141" s="202"/>
      <c r="R141" s="202"/>
      <c r="S141" s="202"/>
      <c r="T141" s="203"/>
      <c r="AT141" s="204" t="s">
        <v>181</v>
      </c>
      <c r="AU141" s="204" t="s">
        <v>81</v>
      </c>
      <c r="AV141" s="12" t="s">
        <v>81</v>
      </c>
      <c r="AW141" s="12" t="s">
        <v>30</v>
      </c>
      <c r="AX141" s="12" t="s">
        <v>73</v>
      </c>
      <c r="AY141" s="204" t="s">
        <v>174</v>
      </c>
    </row>
    <row r="142" spans="1:65" s="13" customFormat="1" ht="12">
      <c r="B142" s="205"/>
      <c r="C142" s="206"/>
      <c r="D142" s="196" t="s">
        <v>181</v>
      </c>
      <c r="E142" s="207" t="s">
        <v>1</v>
      </c>
      <c r="F142" s="208" t="s">
        <v>1245</v>
      </c>
      <c r="G142" s="206"/>
      <c r="H142" s="209">
        <v>6.6769999999999996</v>
      </c>
      <c r="I142" s="210"/>
      <c r="J142" s="206"/>
      <c r="K142" s="206"/>
      <c r="L142" s="211"/>
      <c r="M142" s="212"/>
      <c r="N142" s="213"/>
      <c r="O142" s="213"/>
      <c r="P142" s="213"/>
      <c r="Q142" s="213"/>
      <c r="R142" s="213"/>
      <c r="S142" s="213"/>
      <c r="T142" s="214"/>
      <c r="AT142" s="215" t="s">
        <v>181</v>
      </c>
      <c r="AU142" s="215" t="s">
        <v>81</v>
      </c>
      <c r="AV142" s="13" t="s">
        <v>83</v>
      </c>
      <c r="AW142" s="13" t="s">
        <v>30</v>
      </c>
      <c r="AX142" s="13" t="s">
        <v>73</v>
      </c>
      <c r="AY142" s="215" t="s">
        <v>174</v>
      </c>
    </row>
    <row r="143" spans="1:65" s="12" customFormat="1" ht="12">
      <c r="B143" s="194"/>
      <c r="C143" s="195"/>
      <c r="D143" s="196" t="s">
        <v>181</v>
      </c>
      <c r="E143" s="197" t="s">
        <v>1</v>
      </c>
      <c r="F143" s="198" t="s">
        <v>1246</v>
      </c>
      <c r="G143" s="195"/>
      <c r="H143" s="197" t="s">
        <v>1</v>
      </c>
      <c r="I143" s="199"/>
      <c r="J143" s="195"/>
      <c r="K143" s="195"/>
      <c r="L143" s="200"/>
      <c r="M143" s="201"/>
      <c r="N143" s="202"/>
      <c r="O143" s="202"/>
      <c r="P143" s="202"/>
      <c r="Q143" s="202"/>
      <c r="R143" s="202"/>
      <c r="S143" s="202"/>
      <c r="T143" s="203"/>
      <c r="AT143" s="204" t="s">
        <v>181</v>
      </c>
      <c r="AU143" s="204" t="s">
        <v>81</v>
      </c>
      <c r="AV143" s="12" t="s">
        <v>81</v>
      </c>
      <c r="AW143" s="12" t="s">
        <v>30</v>
      </c>
      <c r="AX143" s="12" t="s">
        <v>73</v>
      </c>
      <c r="AY143" s="204" t="s">
        <v>174</v>
      </c>
    </row>
    <row r="144" spans="1:65" s="13" customFormat="1" ht="12">
      <c r="B144" s="205"/>
      <c r="C144" s="206"/>
      <c r="D144" s="196" t="s">
        <v>181</v>
      </c>
      <c r="E144" s="207" t="s">
        <v>1</v>
      </c>
      <c r="F144" s="208" t="s">
        <v>1247</v>
      </c>
      <c r="G144" s="206"/>
      <c r="H144" s="209">
        <v>0.26900000000000002</v>
      </c>
      <c r="I144" s="210"/>
      <c r="J144" s="206"/>
      <c r="K144" s="206"/>
      <c r="L144" s="211"/>
      <c r="M144" s="212"/>
      <c r="N144" s="213"/>
      <c r="O144" s="213"/>
      <c r="P144" s="213"/>
      <c r="Q144" s="213"/>
      <c r="R144" s="213"/>
      <c r="S144" s="213"/>
      <c r="T144" s="214"/>
      <c r="AT144" s="215" t="s">
        <v>181</v>
      </c>
      <c r="AU144" s="215" t="s">
        <v>81</v>
      </c>
      <c r="AV144" s="13" t="s">
        <v>83</v>
      </c>
      <c r="AW144" s="13" t="s">
        <v>30</v>
      </c>
      <c r="AX144" s="13" t="s">
        <v>73</v>
      </c>
      <c r="AY144" s="215" t="s">
        <v>174</v>
      </c>
    </row>
    <row r="145" spans="1:65" s="12" customFormat="1" ht="12">
      <c r="B145" s="194"/>
      <c r="C145" s="195"/>
      <c r="D145" s="196" t="s">
        <v>181</v>
      </c>
      <c r="E145" s="197" t="s">
        <v>1</v>
      </c>
      <c r="F145" s="198" t="s">
        <v>1248</v>
      </c>
      <c r="G145" s="195"/>
      <c r="H145" s="197" t="s">
        <v>1</v>
      </c>
      <c r="I145" s="199"/>
      <c r="J145" s="195"/>
      <c r="K145" s="195"/>
      <c r="L145" s="200"/>
      <c r="M145" s="201"/>
      <c r="N145" s="202"/>
      <c r="O145" s="202"/>
      <c r="P145" s="202"/>
      <c r="Q145" s="202"/>
      <c r="R145" s="202"/>
      <c r="S145" s="202"/>
      <c r="T145" s="203"/>
      <c r="AT145" s="204" t="s">
        <v>181</v>
      </c>
      <c r="AU145" s="204" t="s">
        <v>81</v>
      </c>
      <c r="AV145" s="12" t="s">
        <v>81</v>
      </c>
      <c r="AW145" s="12" t="s">
        <v>30</v>
      </c>
      <c r="AX145" s="12" t="s">
        <v>73</v>
      </c>
      <c r="AY145" s="204" t="s">
        <v>174</v>
      </c>
    </row>
    <row r="146" spans="1:65" s="13" customFormat="1" ht="12">
      <c r="B146" s="205"/>
      <c r="C146" s="206"/>
      <c r="D146" s="196" t="s">
        <v>181</v>
      </c>
      <c r="E146" s="207" t="s">
        <v>1</v>
      </c>
      <c r="F146" s="208" t="s">
        <v>1249</v>
      </c>
      <c r="G146" s="206"/>
      <c r="H146" s="209">
        <v>0.105</v>
      </c>
      <c r="I146" s="210"/>
      <c r="J146" s="206"/>
      <c r="K146" s="206"/>
      <c r="L146" s="211"/>
      <c r="M146" s="212"/>
      <c r="N146" s="213"/>
      <c r="O146" s="213"/>
      <c r="P146" s="213"/>
      <c r="Q146" s="213"/>
      <c r="R146" s="213"/>
      <c r="S146" s="213"/>
      <c r="T146" s="214"/>
      <c r="AT146" s="215" t="s">
        <v>181</v>
      </c>
      <c r="AU146" s="215" t="s">
        <v>81</v>
      </c>
      <c r="AV146" s="13" t="s">
        <v>83</v>
      </c>
      <c r="AW146" s="13" t="s">
        <v>30</v>
      </c>
      <c r="AX146" s="13" t="s">
        <v>73</v>
      </c>
      <c r="AY146" s="215" t="s">
        <v>174</v>
      </c>
    </row>
    <row r="147" spans="1:65" s="13" customFormat="1" ht="12">
      <c r="B147" s="205"/>
      <c r="C147" s="206"/>
      <c r="D147" s="196" t="s">
        <v>181</v>
      </c>
      <c r="E147" s="207" t="s">
        <v>1</v>
      </c>
      <c r="F147" s="208" t="s">
        <v>1250</v>
      </c>
      <c r="G147" s="206"/>
      <c r="H147" s="209">
        <v>0.315</v>
      </c>
      <c r="I147" s="210"/>
      <c r="J147" s="206"/>
      <c r="K147" s="206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181</v>
      </c>
      <c r="AU147" s="215" t="s">
        <v>81</v>
      </c>
      <c r="AV147" s="13" t="s">
        <v>83</v>
      </c>
      <c r="AW147" s="13" t="s">
        <v>30</v>
      </c>
      <c r="AX147" s="13" t="s">
        <v>73</v>
      </c>
      <c r="AY147" s="215" t="s">
        <v>174</v>
      </c>
    </row>
    <row r="148" spans="1:65" s="14" customFormat="1" ht="12">
      <c r="B148" s="216"/>
      <c r="C148" s="217"/>
      <c r="D148" s="196" t="s">
        <v>181</v>
      </c>
      <c r="E148" s="218" t="s">
        <v>1</v>
      </c>
      <c r="F148" s="219" t="s">
        <v>183</v>
      </c>
      <c r="G148" s="217"/>
      <c r="H148" s="220">
        <v>7.3660000000000005</v>
      </c>
      <c r="I148" s="221"/>
      <c r="J148" s="217"/>
      <c r="K148" s="217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181</v>
      </c>
      <c r="AU148" s="226" t="s">
        <v>81</v>
      </c>
      <c r="AV148" s="14" t="s">
        <v>179</v>
      </c>
      <c r="AW148" s="14" t="s">
        <v>30</v>
      </c>
      <c r="AX148" s="14" t="s">
        <v>81</v>
      </c>
      <c r="AY148" s="226" t="s">
        <v>174</v>
      </c>
    </row>
    <row r="149" spans="1:65" s="11" customFormat="1" ht="26" customHeight="1">
      <c r="B149" s="166"/>
      <c r="C149" s="167"/>
      <c r="D149" s="168" t="s">
        <v>72</v>
      </c>
      <c r="E149" s="169" t="s">
        <v>1251</v>
      </c>
      <c r="F149" s="169" t="s">
        <v>1252</v>
      </c>
      <c r="G149" s="167"/>
      <c r="H149" s="167"/>
      <c r="I149" s="170"/>
      <c r="J149" s="171">
        <f>BK149</f>
        <v>0</v>
      </c>
      <c r="K149" s="167"/>
      <c r="L149" s="172"/>
      <c r="M149" s="173"/>
      <c r="N149" s="174"/>
      <c r="O149" s="174"/>
      <c r="P149" s="175">
        <f>SUM(P150:P344)</f>
        <v>0</v>
      </c>
      <c r="Q149" s="174"/>
      <c r="R149" s="175">
        <f>SUM(R150:R344)</f>
        <v>0</v>
      </c>
      <c r="S149" s="174"/>
      <c r="T149" s="176">
        <f>SUM(T150:T344)</f>
        <v>139.62372000000002</v>
      </c>
      <c r="AR149" s="177" t="s">
        <v>81</v>
      </c>
      <c r="AT149" s="178" t="s">
        <v>72</v>
      </c>
      <c r="AU149" s="178" t="s">
        <v>73</v>
      </c>
      <c r="AY149" s="177" t="s">
        <v>174</v>
      </c>
      <c r="BK149" s="179">
        <f>SUM(BK150:BK344)</f>
        <v>0</v>
      </c>
    </row>
    <row r="150" spans="1:65" s="2" customFormat="1" ht="24.25" customHeight="1">
      <c r="A150" s="35"/>
      <c r="B150" s="36"/>
      <c r="C150" s="180" t="s">
        <v>83</v>
      </c>
      <c r="D150" s="180" t="s">
        <v>175</v>
      </c>
      <c r="E150" s="181" t="s">
        <v>1253</v>
      </c>
      <c r="F150" s="182" t="s">
        <v>1254</v>
      </c>
      <c r="G150" s="183" t="s">
        <v>178</v>
      </c>
      <c r="H150" s="184">
        <v>110.925</v>
      </c>
      <c r="I150" s="185"/>
      <c r="J150" s="186">
        <f>ROUND(I150*H150,2)</f>
        <v>0</v>
      </c>
      <c r="K150" s="187"/>
      <c r="L150" s="40"/>
      <c r="M150" s="188" t="s">
        <v>1</v>
      </c>
      <c r="N150" s="189" t="s">
        <v>38</v>
      </c>
      <c r="O150" s="72"/>
      <c r="P150" s="190">
        <f>O150*H150</f>
        <v>0</v>
      </c>
      <c r="Q150" s="190">
        <v>0</v>
      </c>
      <c r="R150" s="190">
        <f>Q150*H150</f>
        <v>0</v>
      </c>
      <c r="S150" s="190">
        <v>0.35</v>
      </c>
      <c r="T150" s="191">
        <f>S150*H150</f>
        <v>38.823749999999997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179</v>
      </c>
      <c r="AT150" s="192" t="s">
        <v>175</v>
      </c>
      <c r="AU150" s="192" t="s">
        <v>81</v>
      </c>
      <c r="AY150" s="18" t="s">
        <v>174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8" t="s">
        <v>81</v>
      </c>
      <c r="BK150" s="193">
        <f>ROUND(I150*H150,2)</f>
        <v>0</v>
      </c>
      <c r="BL150" s="18" t="s">
        <v>179</v>
      </c>
      <c r="BM150" s="192" t="s">
        <v>1255</v>
      </c>
    </row>
    <row r="151" spans="1:65" s="12" customFormat="1" ht="12">
      <c r="B151" s="194"/>
      <c r="C151" s="195"/>
      <c r="D151" s="196" t="s">
        <v>181</v>
      </c>
      <c r="E151" s="197" t="s">
        <v>1</v>
      </c>
      <c r="F151" s="198" t="s">
        <v>1256</v>
      </c>
      <c r="G151" s="195"/>
      <c r="H151" s="197" t="s">
        <v>1</v>
      </c>
      <c r="I151" s="199"/>
      <c r="J151" s="195"/>
      <c r="K151" s="195"/>
      <c r="L151" s="200"/>
      <c r="M151" s="201"/>
      <c r="N151" s="202"/>
      <c r="O151" s="202"/>
      <c r="P151" s="202"/>
      <c r="Q151" s="202"/>
      <c r="R151" s="202"/>
      <c r="S151" s="202"/>
      <c r="T151" s="203"/>
      <c r="AT151" s="204" t="s">
        <v>181</v>
      </c>
      <c r="AU151" s="204" t="s">
        <v>81</v>
      </c>
      <c r="AV151" s="12" t="s">
        <v>81</v>
      </c>
      <c r="AW151" s="12" t="s">
        <v>30</v>
      </c>
      <c r="AX151" s="12" t="s">
        <v>73</v>
      </c>
      <c r="AY151" s="204" t="s">
        <v>174</v>
      </c>
    </row>
    <row r="152" spans="1:65" s="13" customFormat="1" ht="12">
      <c r="B152" s="205"/>
      <c r="C152" s="206"/>
      <c r="D152" s="196" t="s">
        <v>181</v>
      </c>
      <c r="E152" s="207" t="s">
        <v>1</v>
      </c>
      <c r="F152" s="208" t="s">
        <v>1257</v>
      </c>
      <c r="G152" s="206"/>
      <c r="H152" s="209">
        <v>110.925</v>
      </c>
      <c r="I152" s="210"/>
      <c r="J152" s="206"/>
      <c r="K152" s="206"/>
      <c r="L152" s="211"/>
      <c r="M152" s="212"/>
      <c r="N152" s="213"/>
      <c r="O152" s="213"/>
      <c r="P152" s="213"/>
      <c r="Q152" s="213"/>
      <c r="R152" s="213"/>
      <c r="S152" s="213"/>
      <c r="T152" s="214"/>
      <c r="AT152" s="215" t="s">
        <v>181</v>
      </c>
      <c r="AU152" s="215" t="s">
        <v>81</v>
      </c>
      <c r="AV152" s="13" t="s">
        <v>83</v>
      </c>
      <c r="AW152" s="13" t="s">
        <v>30</v>
      </c>
      <c r="AX152" s="13" t="s">
        <v>73</v>
      </c>
      <c r="AY152" s="215" t="s">
        <v>174</v>
      </c>
    </row>
    <row r="153" spans="1:65" s="14" customFormat="1" ht="12">
      <c r="B153" s="216"/>
      <c r="C153" s="217"/>
      <c r="D153" s="196" t="s">
        <v>181</v>
      </c>
      <c r="E153" s="218" t="s">
        <v>1</v>
      </c>
      <c r="F153" s="219" t="s">
        <v>183</v>
      </c>
      <c r="G153" s="217"/>
      <c r="H153" s="220">
        <v>110.925</v>
      </c>
      <c r="I153" s="221"/>
      <c r="J153" s="217"/>
      <c r="K153" s="217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181</v>
      </c>
      <c r="AU153" s="226" t="s">
        <v>81</v>
      </c>
      <c r="AV153" s="14" t="s">
        <v>179</v>
      </c>
      <c r="AW153" s="14" t="s">
        <v>30</v>
      </c>
      <c r="AX153" s="14" t="s">
        <v>81</v>
      </c>
      <c r="AY153" s="226" t="s">
        <v>174</v>
      </c>
    </row>
    <row r="154" spans="1:65" s="2" customFormat="1" ht="24.25" customHeight="1">
      <c r="A154" s="35"/>
      <c r="B154" s="36"/>
      <c r="C154" s="180" t="s">
        <v>204</v>
      </c>
      <c r="D154" s="180" t="s">
        <v>175</v>
      </c>
      <c r="E154" s="181" t="s">
        <v>1258</v>
      </c>
      <c r="F154" s="182" t="s">
        <v>1259</v>
      </c>
      <c r="G154" s="183" t="s">
        <v>178</v>
      </c>
      <c r="H154" s="184">
        <v>12.728999999999999</v>
      </c>
      <c r="I154" s="185"/>
      <c r="J154" s="186">
        <f>ROUND(I154*H154,2)</f>
        <v>0</v>
      </c>
      <c r="K154" s="187"/>
      <c r="L154" s="40"/>
      <c r="M154" s="188" t="s">
        <v>1</v>
      </c>
      <c r="N154" s="189" t="s">
        <v>38</v>
      </c>
      <c r="O154" s="72"/>
      <c r="P154" s="190">
        <f>O154*H154</f>
        <v>0</v>
      </c>
      <c r="Q154" s="190">
        <v>0</v>
      </c>
      <c r="R154" s="190">
        <f>Q154*H154</f>
        <v>0</v>
      </c>
      <c r="S154" s="190">
        <v>1.8</v>
      </c>
      <c r="T154" s="191">
        <f>S154*H154</f>
        <v>22.912199999999999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179</v>
      </c>
      <c r="AT154" s="192" t="s">
        <v>175</v>
      </c>
      <c r="AU154" s="192" t="s">
        <v>81</v>
      </c>
      <c r="AY154" s="18" t="s">
        <v>174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18" t="s">
        <v>81</v>
      </c>
      <c r="BK154" s="193">
        <f>ROUND(I154*H154,2)</f>
        <v>0</v>
      </c>
      <c r="BL154" s="18" t="s">
        <v>179</v>
      </c>
      <c r="BM154" s="192" t="s">
        <v>1260</v>
      </c>
    </row>
    <row r="155" spans="1:65" s="2" customFormat="1" ht="21.75" customHeight="1">
      <c r="A155" s="35"/>
      <c r="B155" s="36"/>
      <c r="C155" s="180" t="s">
        <v>179</v>
      </c>
      <c r="D155" s="180" t="s">
        <v>175</v>
      </c>
      <c r="E155" s="181" t="s">
        <v>1261</v>
      </c>
      <c r="F155" s="182" t="s">
        <v>1262</v>
      </c>
      <c r="G155" s="183" t="s">
        <v>230</v>
      </c>
      <c r="H155" s="184">
        <v>39.637999999999998</v>
      </c>
      <c r="I155" s="185"/>
      <c r="J155" s="186">
        <f>ROUND(I155*H155,2)</f>
        <v>0</v>
      </c>
      <c r="K155" s="187"/>
      <c r="L155" s="40"/>
      <c r="M155" s="188" t="s">
        <v>1</v>
      </c>
      <c r="N155" s="189" t="s">
        <v>38</v>
      </c>
      <c r="O155" s="72"/>
      <c r="P155" s="190">
        <f>O155*H155</f>
        <v>0</v>
      </c>
      <c r="Q155" s="190">
        <v>0</v>
      </c>
      <c r="R155" s="190">
        <f>Q155*H155</f>
        <v>0</v>
      </c>
      <c r="S155" s="190">
        <v>0.26100000000000001</v>
      </c>
      <c r="T155" s="191">
        <f>S155*H155</f>
        <v>10.345518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2" t="s">
        <v>179</v>
      </c>
      <c r="AT155" s="192" t="s">
        <v>175</v>
      </c>
      <c r="AU155" s="192" t="s">
        <v>81</v>
      </c>
      <c r="AY155" s="18" t="s">
        <v>174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18" t="s">
        <v>81</v>
      </c>
      <c r="BK155" s="193">
        <f>ROUND(I155*H155,2)</f>
        <v>0</v>
      </c>
      <c r="BL155" s="18" t="s">
        <v>179</v>
      </c>
      <c r="BM155" s="192" t="s">
        <v>1263</v>
      </c>
    </row>
    <row r="156" spans="1:65" s="12" customFormat="1" ht="12">
      <c r="B156" s="194"/>
      <c r="C156" s="195"/>
      <c r="D156" s="196" t="s">
        <v>181</v>
      </c>
      <c r="E156" s="197" t="s">
        <v>1</v>
      </c>
      <c r="F156" s="198" t="s">
        <v>1264</v>
      </c>
      <c r="G156" s="195"/>
      <c r="H156" s="197" t="s">
        <v>1</v>
      </c>
      <c r="I156" s="199"/>
      <c r="J156" s="195"/>
      <c r="K156" s="195"/>
      <c r="L156" s="200"/>
      <c r="M156" s="201"/>
      <c r="N156" s="202"/>
      <c r="O156" s="202"/>
      <c r="P156" s="202"/>
      <c r="Q156" s="202"/>
      <c r="R156" s="202"/>
      <c r="S156" s="202"/>
      <c r="T156" s="203"/>
      <c r="AT156" s="204" t="s">
        <v>181</v>
      </c>
      <c r="AU156" s="204" t="s">
        <v>81</v>
      </c>
      <c r="AV156" s="12" t="s">
        <v>81</v>
      </c>
      <c r="AW156" s="12" t="s">
        <v>30</v>
      </c>
      <c r="AX156" s="12" t="s">
        <v>73</v>
      </c>
      <c r="AY156" s="204" t="s">
        <v>174</v>
      </c>
    </row>
    <row r="157" spans="1:65" s="12" customFormat="1" ht="12">
      <c r="B157" s="194"/>
      <c r="C157" s="195"/>
      <c r="D157" s="196" t="s">
        <v>181</v>
      </c>
      <c r="E157" s="197" t="s">
        <v>1</v>
      </c>
      <c r="F157" s="198" t="s">
        <v>1265</v>
      </c>
      <c r="G157" s="195"/>
      <c r="H157" s="197" t="s">
        <v>1</v>
      </c>
      <c r="I157" s="199"/>
      <c r="J157" s="195"/>
      <c r="K157" s="195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181</v>
      </c>
      <c r="AU157" s="204" t="s">
        <v>81</v>
      </c>
      <c r="AV157" s="12" t="s">
        <v>81</v>
      </c>
      <c r="AW157" s="12" t="s">
        <v>30</v>
      </c>
      <c r="AX157" s="12" t="s">
        <v>73</v>
      </c>
      <c r="AY157" s="204" t="s">
        <v>174</v>
      </c>
    </row>
    <row r="158" spans="1:65" s="13" customFormat="1" ht="12">
      <c r="B158" s="205"/>
      <c r="C158" s="206"/>
      <c r="D158" s="196" t="s">
        <v>181</v>
      </c>
      <c r="E158" s="207" t="s">
        <v>1</v>
      </c>
      <c r="F158" s="208" t="s">
        <v>1266</v>
      </c>
      <c r="G158" s="206"/>
      <c r="H158" s="209">
        <v>31.062000000000001</v>
      </c>
      <c r="I158" s="210"/>
      <c r="J158" s="206"/>
      <c r="K158" s="206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181</v>
      </c>
      <c r="AU158" s="215" t="s">
        <v>81</v>
      </c>
      <c r="AV158" s="13" t="s">
        <v>83</v>
      </c>
      <c r="AW158" s="13" t="s">
        <v>30</v>
      </c>
      <c r="AX158" s="13" t="s">
        <v>73</v>
      </c>
      <c r="AY158" s="215" t="s">
        <v>174</v>
      </c>
    </row>
    <row r="159" spans="1:65" s="13" customFormat="1" ht="12">
      <c r="B159" s="205"/>
      <c r="C159" s="206"/>
      <c r="D159" s="196" t="s">
        <v>181</v>
      </c>
      <c r="E159" s="207" t="s">
        <v>1</v>
      </c>
      <c r="F159" s="208" t="s">
        <v>1267</v>
      </c>
      <c r="G159" s="206"/>
      <c r="H159" s="209">
        <v>-5.1219999999999999</v>
      </c>
      <c r="I159" s="210"/>
      <c r="J159" s="206"/>
      <c r="K159" s="206"/>
      <c r="L159" s="211"/>
      <c r="M159" s="212"/>
      <c r="N159" s="213"/>
      <c r="O159" s="213"/>
      <c r="P159" s="213"/>
      <c r="Q159" s="213"/>
      <c r="R159" s="213"/>
      <c r="S159" s="213"/>
      <c r="T159" s="214"/>
      <c r="AT159" s="215" t="s">
        <v>181</v>
      </c>
      <c r="AU159" s="215" t="s">
        <v>81</v>
      </c>
      <c r="AV159" s="13" t="s">
        <v>83</v>
      </c>
      <c r="AW159" s="13" t="s">
        <v>30</v>
      </c>
      <c r="AX159" s="13" t="s">
        <v>73</v>
      </c>
      <c r="AY159" s="215" t="s">
        <v>174</v>
      </c>
    </row>
    <row r="160" spans="1:65" s="12" customFormat="1" ht="12">
      <c r="B160" s="194"/>
      <c r="C160" s="195"/>
      <c r="D160" s="196" t="s">
        <v>181</v>
      </c>
      <c r="E160" s="197" t="s">
        <v>1</v>
      </c>
      <c r="F160" s="198" t="s">
        <v>1268</v>
      </c>
      <c r="G160" s="195"/>
      <c r="H160" s="197" t="s">
        <v>1</v>
      </c>
      <c r="I160" s="199"/>
      <c r="J160" s="195"/>
      <c r="K160" s="195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181</v>
      </c>
      <c r="AU160" s="204" t="s">
        <v>81</v>
      </c>
      <c r="AV160" s="12" t="s">
        <v>81</v>
      </c>
      <c r="AW160" s="12" t="s">
        <v>30</v>
      </c>
      <c r="AX160" s="12" t="s">
        <v>73</v>
      </c>
      <c r="AY160" s="204" t="s">
        <v>174</v>
      </c>
    </row>
    <row r="161" spans="1:65" s="13" customFormat="1" ht="12">
      <c r="B161" s="205"/>
      <c r="C161" s="206"/>
      <c r="D161" s="196" t="s">
        <v>181</v>
      </c>
      <c r="E161" s="207" t="s">
        <v>1</v>
      </c>
      <c r="F161" s="208" t="s">
        <v>1269</v>
      </c>
      <c r="G161" s="206"/>
      <c r="H161" s="209">
        <v>3.78</v>
      </c>
      <c r="I161" s="210"/>
      <c r="J161" s="206"/>
      <c r="K161" s="206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181</v>
      </c>
      <c r="AU161" s="215" t="s">
        <v>81</v>
      </c>
      <c r="AV161" s="13" t="s">
        <v>83</v>
      </c>
      <c r="AW161" s="13" t="s">
        <v>30</v>
      </c>
      <c r="AX161" s="13" t="s">
        <v>73</v>
      </c>
      <c r="AY161" s="215" t="s">
        <v>174</v>
      </c>
    </row>
    <row r="162" spans="1:65" s="12" customFormat="1" ht="12">
      <c r="B162" s="194"/>
      <c r="C162" s="195"/>
      <c r="D162" s="196" t="s">
        <v>181</v>
      </c>
      <c r="E162" s="197" t="s">
        <v>1</v>
      </c>
      <c r="F162" s="198" t="s">
        <v>1270</v>
      </c>
      <c r="G162" s="195"/>
      <c r="H162" s="197" t="s">
        <v>1</v>
      </c>
      <c r="I162" s="199"/>
      <c r="J162" s="195"/>
      <c r="K162" s="195"/>
      <c r="L162" s="200"/>
      <c r="M162" s="201"/>
      <c r="N162" s="202"/>
      <c r="O162" s="202"/>
      <c r="P162" s="202"/>
      <c r="Q162" s="202"/>
      <c r="R162" s="202"/>
      <c r="S162" s="202"/>
      <c r="T162" s="203"/>
      <c r="AT162" s="204" t="s">
        <v>181</v>
      </c>
      <c r="AU162" s="204" t="s">
        <v>81</v>
      </c>
      <c r="AV162" s="12" t="s">
        <v>81</v>
      </c>
      <c r="AW162" s="12" t="s">
        <v>30</v>
      </c>
      <c r="AX162" s="12" t="s">
        <v>73</v>
      </c>
      <c r="AY162" s="204" t="s">
        <v>174</v>
      </c>
    </row>
    <row r="163" spans="1:65" s="13" customFormat="1" ht="12">
      <c r="B163" s="205"/>
      <c r="C163" s="206"/>
      <c r="D163" s="196" t="s">
        <v>181</v>
      </c>
      <c r="E163" s="207" t="s">
        <v>1</v>
      </c>
      <c r="F163" s="208" t="s">
        <v>1271</v>
      </c>
      <c r="G163" s="206"/>
      <c r="H163" s="209">
        <v>7.04</v>
      </c>
      <c r="I163" s="210"/>
      <c r="J163" s="206"/>
      <c r="K163" s="206"/>
      <c r="L163" s="211"/>
      <c r="M163" s="212"/>
      <c r="N163" s="213"/>
      <c r="O163" s="213"/>
      <c r="P163" s="213"/>
      <c r="Q163" s="213"/>
      <c r="R163" s="213"/>
      <c r="S163" s="213"/>
      <c r="T163" s="214"/>
      <c r="AT163" s="215" t="s">
        <v>181</v>
      </c>
      <c r="AU163" s="215" t="s">
        <v>81</v>
      </c>
      <c r="AV163" s="13" t="s">
        <v>83</v>
      </c>
      <c r="AW163" s="13" t="s">
        <v>30</v>
      </c>
      <c r="AX163" s="13" t="s">
        <v>73</v>
      </c>
      <c r="AY163" s="215" t="s">
        <v>174</v>
      </c>
    </row>
    <row r="164" spans="1:65" s="13" customFormat="1" ht="12">
      <c r="B164" s="205"/>
      <c r="C164" s="206"/>
      <c r="D164" s="196" t="s">
        <v>181</v>
      </c>
      <c r="E164" s="207" t="s">
        <v>1</v>
      </c>
      <c r="F164" s="208" t="s">
        <v>1272</v>
      </c>
      <c r="G164" s="206"/>
      <c r="H164" s="209">
        <v>-1.1819999999999999</v>
      </c>
      <c r="I164" s="210"/>
      <c r="J164" s="206"/>
      <c r="K164" s="206"/>
      <c r="L164" s="211"/>
      <c r="M164" s="212"/>
      <c r="N164" s="213"/>
      <c r="O164" s="213"/>
      <c r="P164" s="213"/>
      <c r="Q164" s="213"/>
      <c r="R164" s="213"/>
      <c r="S164" s="213"/>
      <c r="T164" s="214"/>
      <c r="AT164" s="215" t="s">
        <v>181</v>
      </c>
      <c r="AU164" s="215" t="s">
        <v>81</v>
      </c>
      <c r="AV164" s="13" t="s">
        <v>83</v>
      </c>
      <c r="AW164" s="13" t="s">
        <v>30</v>
      </c>
      <c r="AX164" s="13" t="s">
        <v>73</v>
      </c>
      <c r="AY164" s="215" t="s">
        <v>174</v>
      </c>
    </row>
    <row r="165" spans="1:65" s="12" customFormat="1" ht="12">
      <c r="B165" s="194"/>
      <c r="C165" s="195"/>
      <c r="D165" s="196" t="s">
        <v>181</v>
      </c>
      <c r="E165" s="197" t="s">
        <v>1</v>
      </c>
      <c r="F165" s="198" t="s">
        <v>284</v>
      </c>
      <c r="G165" s="195"/>
      <c r="H165" s="197" t="s">
        <v>1</v>
      </c>
      <c r="I165" s="199"/>
      <c r="J165" s="195"/>
      <c r="K165" s="195"/>
      <c r="L165" s="200"/>
      <c r="M165" s="201"/>
      <c r="N165" s="202"/>
      <c r="O165" s="202"/>
      <c r="P165" s="202"/>
      <c r="Q165" s="202"/>
      <c r="R165" s="202"/>
      <c r="S165" s="202"/>
      <c r="T165" s="203"/>
      <c r="AT165" s="204" t="s">
        <v>181</v>
      </c>
      <c r="AU165" s="204" t="s">
        <v>81</v>
      </c>
      <c r="AV165" s="12" t="s">
        <v>81</v>
      </c>
      <c r="AW165" s="12" t="s">
        <v>30</v>
      </c>
      <c r="AX165" s="12" t="s">
        <v>73</v>
      </c>
      <c r="AY165" s="204" t="s">
        <v>174</v>
      </c>
    </row>
    <row r="166" spans="1:65" s="13" customFormat="1" ht="12">
      <c r="B166" s="205"/>
      <c r="C166" s="206"/>
      <c r="D166" s="196" t="s">
        <v>181</v>
      </c>
      <c r="E166" s="207" t="s">
        <v>1</v>
      </c>
      <c r="F166" s="208" t="s">
        <v>1273</v>
      </c>
      <c r="G166" s="206"/>
      <c r="H166" s="209">
        <v>5.6360000000000001</v>
      </c>
      <c r="I166" s="210"/>
      <c r="J166" s="206"/>
      <c r="K166" s="206"/>
      <c r="L166" s="211"/>
      <c r="M166" s="212"/>
      <c r="N166" s="213"/>
      <c r="O166" s="213"/>
      <c r="P166" s="213"/>
      <c r="Q166" s="213"/>
      <c r="R166" s="213"/>
      <c r="S166" s="213"/>
      <c r="T166" s="214"/>
      <c r="AT166" s="215" t="s">
        <v>181</v>
      </c>
      <c r="AU166" s="215" t="s">
        <v>81</v>
      </c>
      <c r="AV166" s="13" t="s">
        <v>83</v>
      </c>
      <c r="AW166" s="13" t="s">
        <v>30</v>
      </c>
      <c r="AX166" s="13" t="s">
        <v>73</v>
      </c>
      <c r="AY166" s="215" t="s">
        <v>174</v>
      </c>
    </row>
    <row r="167" spans="1:65" s="13" customFormat="1" ht="12">
      <c r="B167" s="205"/>
      <c r="C167" s="206"/>
      <c r="D167" s="196" t="s">
        <v>181</v>
      </c>
      <c r="E167" s="207" t="s">
        <v>1</v>
      </c>
      <c r="F167" s="208" t="s">
        <v>253</v>
      </c>
      <c r="G167" s="206"/>
      <c r="H167" s="209">
        <v>-1.5760000000000001</v>
      </c>
      <c r="I167" s="210"/>
      <c r="J167" s="206"/>
      <c r="K167" s="206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181</v>
      </c>
      <c r="AU167" s="215" t="s">
        <v>81</v>
      </c>
      <c r="AV167" s="13" t="s">
        <v>83</v>
      </c>
      <c r="AW167" s="13" t="s">
        <v>30</v>
      </c>
      <c r="AX167" s="13" t="s">
        <v>73</v>
      </c>
      <c r="AY167" s="215" t="s">
        <v>174</v>
      </c>
    </row>
    <row r="168" spans="1:65" s="14" customFormat="1" ht="12">
      <c r="B168" s="216"/>
      <c r="C168" s="217"/>
      <c r="D168" s="196" t="s">
        <v>181</v>
      </c>
      <c r="E168" s="218" t="s">
        <v>1</v>
      </c>
      <c r="F168" s="219" t="s">
        <v>183</v>
      </c>
      <c r="G168" s="217"/>
      <c r="H168" s="220">
        <v>39.638000000000005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181</v>
      </c>
      <c r="AU168" s="226" t="s">
        <v>81</v>
      </c>
      <c r="AV168" s="14" t="s">
        <v>179</v>
      </c>
      <c r="AW168" s="14" t="s">
        <v>30</v>
      </c>
      <c r="AX168" s="14" t="s">
        <v>81</v>
      </c>
      <c r="AY168" s="226" t="s">
        <v>174</v>
      </c>
    </row>
    <row r="169" spans="1:65" s="2" customFormat="1" ht="21.75" customHeight="1">
      <c r="A169" s="35"/>
      <c r="B169" s="36"/>
      <c r="C169" s="180" t="s">
        <v>214</v>
      </c>
      <c r="D169" s="180" t="s">
        <v>175</v>
      </c>
      <c r="E169" s="181" t="s">
        <v>1274</v>
      </c>
      <c r="F169" s="182" t="s">
        <v>1275</v>
      </c>
      <c r="G169" s="183" t="s">
        <v>230</v>
      </c>
      <c r="H169" s="184">
        <v>0.71</v>
      </c>
      <c r="I169" s="185"/>
      <c r="J169" s="186">
        <f>ROUND(I169*H169,2)</f>
        <v>0</v>
      </c>
      <c r="K169" s="187"/>
      <c r="L169" s="40"/>
      <c r="M169" s="188" t="s">
        <v>1</v>
      </c>
      <c r="N169" s="189" t="s">
        <v>38</v>
      </c>
      <c r="O169" s="72"/>
      <c r="P169" s="190">
        <f>O169*H169</f>
        <v>0</v>
      </c>
      <c r="Q169" s="190">
        <v>0</v>
      </c>
      <c r="R169" s="190">
        <f>Q169*H169</f>
        <v>0</v>
      </c>
      <c r="S169" s="190">
        <v>0.13100000000000001</v>
      </c>
      <c r="T169" s="191">
        <f>S169*H169</f>
        <v>9.3009999999999995E-2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179</v>
      </c>
      <c r="AT169" s="192" t="s">
        <v>175</v>
      </c>
      <c r="AU169" s="192" t="s">
        <v>81</v>
      </c>
      <c r="AY169" s="18" t="s">
        <v>174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81</v>
      </c>
      <c r="BK169" s="193">
        <f>ROUND(I169*H169,2)</f>
        <v>0</v>
      </c>
      <c r="BL169" s="18" t="s">
        <v>179</v>
      </c>
      <c r="BM169" s="192" t="s">
        <v>1276</v>
      </c>
    </row>
    <row r="170" spans="1:65" s="12" customFormat="1" ht="12">
      <c r="B170" s="194"/>
      <c r="C170" s="195"/>
      <c r="D170" s="196" t="s">
        <v>181</v>
      </c>
      <c r="E170" s="197" t="s">
        <v>1</v>
      </c>
      <c r="F170" s="198" t="s">
        <v>1264</v>
      </c>
      <c r="G170" s="195"/>
      <c r="H170" s="197" t="s">
        <v>1</v>
      </c>
      <c r="I170" s="199"/>
      <c r="J170" s="195"/>
      <c r="K170" s="195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181</v>
      </c>
      <c r="AU170" s="204" t="s">
        <v>81</v>
      </c>
      <c r="AV170" s="12" t="s">
        <v>81</v>
      </c>
      <c r="AW170" s="12" t="s">
        <v>30</v>
      </c>
      <c r="AX170" s="12" t="s">
        <v>73</v>
      </c>
      <c r="AY170" s="204" t="s">
        <v>174</v>
      </c>
    </row>
    <row r="171" spans="1:65" s="12" customFormat="1" ht="12">
      <c r="B171" s="194"/>
      <c r="C171" s="195"/>
      <c r="D171" s="196" t="s">
        <v>181</v>
      </c>
      <c r="E171" s="197" t="s">
        <v>1</v>
      </c>
      <c r="F171" s="198" t="s">
        <v>1270</v>
      </c>
      <c r="G171" s="195"/>
      <c r="H171" s="197" t="s">
        <v>1</v>
      </c>
      <c r="I171" s="199"/>
      <c r="J171" s="195"/>
      <c r="K171" s="195"/>
      <c r="L171" s="200"/>
      <c r="M171" s="201"/>
      <c r="N171" s="202"/>
      <c r="O171" s="202"/>
      <c r="P171" s="202"/>
      <c r="Q171" s="202"/>
      <c r="R171" s="202"/>
      <c r="S171" s="202"/>
      <c r="T171" s="203"/>
      <c r="AT171" s="204" t="s">
        <v>181</v>
      </c>
      <c r="AU171" s="204" t="s">
        <v>81</v>
      </c>
      <c r="AV171" s="12" t="s">
        <v>81</v>
      </c>
      <c r="AW171" s="12" t="s">
        <v>30</v>
      </c>
      <c r="AX171" s="12" t="s">
        <v>73</v>
      </c>
      <c r="AY171" s="204" t="s">
        <v>174</v>
      </c>
    </row>
    <row r="172" spans="1:65" s="13" customFormat="1" ht="12">
      <c r="B172" s="205"/>
      <c r="C172" s="206"/>
      <c r="D172" s="196" t="s">
        <v>181</v>
      </c>
      <c r="E172" s="207" t="s">
        <v>1</v>
      </c>
      <c r="F172" s="208" t="s">
        <v>1277</v>
      </c>
      <c r="G172" s="206"/>
      <c r="H172" s="209">
        <v>1.8919999999999999</v>
      </c>
      <c r="I172" s="210"/>
      <c r="J172" s="206"/>
      <c r="K172" s="206"/>
      <c r="L172" s="211"/>
      <c r="M172" s="212"/>
      <c r="N172" s="213"/>
      <c r="O172" s="213"/>
      <c r="P172" s="213"/>
      <c r="Q172" s="213"/>
      <c r="R172" s="213"/>
      <c r="S172" s="213"/>
      <c r="T172" s="214"/>
      <c r="AT172" s="215" t="s">
        <v>181</v>
      </c>
      <c r="AU172" s="215" t="s">
        <v>81</v>
      </c>
      <c r="AV172" s="13" t="s">
        <v>83</v>
      </c>
      <c r="AW172" s="13" t="s">
        <v>30</v>
      </c>
      <c r="AX172" s="13" t="s">
        <v>73</v>
      </c>
      <c r="AY172" s="215" t="s">
        <v>174</v>
      </c>
    </row>
    <row r="173" spans="1:65" s="13" customFormat="1" ht="12">
      <c r="B173" s="205"/>
      <c r="C173" s="206"/>
      <c r="D173" s="196" t="s">
        <v>181</v>
      </c>
      <c r="E173" s="207" t="s">
        <v>1</v>
      </c>
      <c r="F173" s="208" t="s">
        <v>1272</v>
      </c>
      <c r="G173" s="206"/>
      <c r="H173" s="209">
        <v>-1.1819999999999999</v>
      </c>
      <c r="I173" s="210"/>
      <c r="J173" s="206"/>
      <c r="K173" s="206"/>
      <c r="L173" s="211"/>
      <c r="M173" s="212"/>
      <c r="N173" s="213"/>
      <c r="O173" s="213"/>
      <c r="P173" s="213"/>
      <c r="Q173" s="213"/>
      <c r="R173" s="213"/>
      <c r="S173" s="213"/>
      <c r="T173" s="214"/>
      <c r="AT173" s="215" t="s">
        <v>181</v>
      </c>
      <c r="AU173" s="215" t="s">
        <v>81</v>
      </c>
      <c r="AV173" s="13" t="s">
        <v>83</v>
      </c>
      <c r="AW173" s="13" t="s">
        <v>30</v>
      </c>
      <c r="AX173" s="13" t="s">
        <v>73</v>
      </c>
      <c r="AY173" s="215" t="s">
        <v>174</v>
      </c>
    </row>
    <row r="174" spans="1:65" s="14" customFormat="1" ht="12">
      <c r="B174" s="216"/>
      <c r="C174" s="217"/>
      <c r="D174" s="196" t="s">
        <v>181</v>
      </c>
      <c r="E174" s="218" t="s">
        <v>1</v>
      </c>
      <c r="F174" s="219" t="s">
        <v>183</v>
      </c>
      <c r="G174" s="217"/>
      <c r="H174" s="220">
        <v>0.71</v>
      </c>
      <c r="I174" s="221"/>
      <c r="J174" s="217"/>
      <c r="K174" s="217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181</v>
      </c>
      <c r="AU174" s="226" t="s">
        <v>81</v>
      </c>
      <c r="AV174" s="14" t="s">
        <v>179</v>
      </c>
      <c r="AW174" s="14" t="s">
        <v>30</v>
      </c>
      <c r="AX174" s="14" t="s">
        <v>81</v>
      </c>
      <c r="AY174" s="226" t="s">
        <v>174</v>
      </c>
    </row>
    <row r="175" spans="1:65" s="2" customFormat="1" ht="24.25" customHeight="1">
      <c r="A175" s="35"/>
      <c r="B175" s="36"/>
      <c r="C175" s="180" t="s">
        <v>219</v>
      </c>
      <c r="D175" s="180" t="s">
        <v>175</v>
      </c>
      <c r="E175" s="181" t="s">
        <v>1278</v>
      </c>
      <c r="F175" s="182" t="s">
        <v>1279</v>
      </c>
      <c r="G175" s="183" t="s">
        <v>178</v>
      </c>
      <c r="H175" s="184">
        <v>2.9119999999999999</v>
      </c>
      <c r="I175" s="185"/>
      <c r="J175" s="186">
        <f>ROUND(I175*H175,2)</f>
        <v>0</v>
      </c>
      <c r="K175" s="187"/>
      <c r="L175" s="40"/>
      <c r="M175" s="188" t="s">
        <v>1</v>
      </c>
      <c r="N175" s="189" t="s">
        <v>38</v>
      </c>
      <c r="O175" s="72"/>
      <c r="P175" s="190">
        <f>O175*H175</f>
        <v>0</v>
      </c>
      <c r="Q175" s="190">
        <v>0</v>
      </c>
      <c r="R175" s="190">
        <f>Q175*H175</f>
        <v>0</v>
      </c>
      <c r="S175" s="190">
        <v>1.8</v>
      </c>
      <c r="T175" s="191">
        <f>S175*H175</f>
        <v>5.2416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2" t="s">
        <v>179</v>
      </c>
      <c r="AT175" s="192" t="s">
        <v>175</v>
      </c>
      <c r="AU175" s="192" t="s">
        <v>81</v>
      </c>
      <c r="AY175" s="18" t="s">
        <v>174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18" t="s">
        <v>81</v>
      </c>
      <c r="BK175" s="193">
        <f>ROUND(I175*H175,2)</f>
        <v>0</v>
      </c>
      <c r="BL175" s="18" t="s">
        <v>179</v>
      </c>
      <c r="BM175" s="192" t="s">
        <v>1280</v>
      </c>
    </row>
    <row r="176" spans="1:65" s="12" customFormat="1" ht="12">
      <c r="B176" s="194"/>
      <c r="C176" s="195"/>
      <c r="D176" s="196" t="s">
        <v>181</v>
      </c>
      <c r="E176" s="197" t="s">
        <v>1</v>
      </c>
      <c r="F176" s="198" t="s">
        <v>1281</v>
      </c>
      <c r="G176" s="195"/>
      <c r="H176" s="197" t="s">
        <v>1</v>
      </c>
      <c r="I176" s="199"/>
      <c r="J176" s="195"/>
      <c r="K176" s="195"/>
      <c r="L176" s="200"/>
      <c r="M176" s="201"/>
      <c r="N176" s="202"/>
      <c r="O176" s="202"/>
      <c r="P176" s="202"/>
      <c r="Q176" s="202"/>
      <c r="R176" s="202"/>
      <c r="S176" s="202"/>
      <c r="T176" s="203"/>
      <c r="AT176" s="204" t="s">
        <v>181</v>
      </c>
      <c r="AU176" s="204" t="s">
        <v>81</v>
      </c>
      <c r="AV176" s="12" t="s">
        <v>81</v>
      </c>
      <c r="AW176" s="12" t="s">
        <v>30</v>
      </c>
      <c r="AX176" s="12" t="s">
        <v>73</v>
      </c>
      <c r="AY176" s="204" t="s">
        <v>174</v>
      </c>
    </row>
    <row r="177" spans="1:65" s="13" customFormat="1" ht="12">
      <c r="B177" s="205"/>
      <c r="C177" s="206"/>
      <c r="D177" s="196" t="s">
        <v>181</v>
      </c>
      <c r="E177" s="207" t="s">
        <v>1</v>
      </c>
      <c r="F177" s="208" t="s">
        <v>1282</v>
      </c>
      <c r="G177" s="206"/>
      <c r="H177" s="209">
        <v>2.9119999999999999</v>
      </c>
      <c r="I177" s="210"/>
      <c r="J177" s="206"/>
      <c r="K177" s="206"/>
      <c r="L177" s="211"/>
      <c r="M177" s="212"/>
      <c r="N177" s="213"/>
      <c r="O177" s="213"/>
      <c r="P177" s="213"/>
      <c r="Q177" s="213"/>
      <c r="R177" s="213"/>
      <c r="S177" s="213"/>
      <c r="T177" s="214"/>
      <c r="AT177" s="215" t="s">
        <v>181</v>
      </c>
      <c r="AU177" s="215" t="s">
        <v>81</v>
      </c>
      <c r="AV177" s="13" t="s">
        <v>83</v>
      </c>
      <c r="AW177" s="13" t="s">
        <v>30</v>
      </c>
      <c r="AX177" s="13" t="s">
        <v>73</v>
      </c>
      <c r="AY177" s="215" t="s">
        <v>174</v>
      </c>
    </row>
    <row r="178" spans="1:65" s="14" customFormat="1" ht="12">
      <c r="B178" s="216"/>
      <c r="C178" s="217"/>
      <c r="D178" s="196" t="s">
        <v>181</v>
      </c>
      <c r="E178" s="218" t="s">
        <v>1</v>
      </c>
      <c r="F178" s="219" t="s">
        <v>183</v>
      </c>
      <c r="G178" s="217"/>
      <c r="H178" s="220">
        <v>2.9119999999999999</v>
      </c>
      <c r="I178" s="221"/>
      <c r="J178" s="217"/>
      <c r="K178" s="217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181</v>
      </c>
      <c r="AU178" s="226" t="s">
        <v>81</v>
      </c>
      <c r="AV178" s="14" t="s">
        <v>179</v>
      </c>
      <c r="AW178" s="14" t="s">
        <v>30</v>
      </c>
      <c r="AX178" s="14" t="s">
        <v>81</v>
      </c>
      <c r="AY178" s="226" t="s">
        <v>174</v>
      </c>
    </row>
    <row r="179" spans="1:65" s="2" customFormat="1" ht="24.25" customHeight="1">
      <c r="A179" s="35"/>
      <c r="B179" s="36"/>
      <c r="C179" s="180" t="s">
        <v>223</v>
      </c>
      <c r="D179" s="180" t="s">
        <v>175</v>
      </c>
      <c r="E179" s="181" t="s">
        <v>1283</v>
      </c>
      <c r="F179" s="182" t="s">
        <v>1284</v>
      </c>
      <c r="G179" s="183" t="s">
        <v>188</v>
      </c>
      <c r="H179" s="184">
        <v>0.184</v>
      </c>
      <c r="I179" s="185"/>
      <c r="J179" s="186">
        <f>ROUND(I179*H179,2)</f>
        <v>0</v>
      </c>
      <c r="K179" s="187"/>
      <c r="L179" s="40"/>
      <c r="M179" s="188" t="s">
        <v>1</v>
      </c>
      <c r="N179" s="189" t="s">
        <v>38</v>
      </c>
      <c r="O179" s="72"/>
      <c r="P179" s="190">
        <f>O179*H179</f>
        <v>0</v>
      </c>
      <c r="Q179" s="190">
        <v>0</v>
      </c>
      <c r="R179" s="190">
        <f>Q179*H179</f>
        <v>0</v>
      </c>
      <c r="S179" s="190">
        <v>1.244</v>
      </c>
      <c r="T179" s="191">
        <f>S179*H179</f>
        <v>0.22889599999999999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2" t="s">
        <v>179</v>
      </c>
      <c r="AT179" s="192" t="s">
        <v>175</v>
      </c>
      <c r="AU179" s="192" t="s">
        <v>81</v>
      </c>
      <c r="AY179" s="18" t="s">
        <v>174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18" t="s">
        <v>81</v>
      </c>
      <c r="BK179" s="193">
        <f>ROUND(I179*H179,2)</f>
        <v>0</v>
      </c>
      <c r="BL179" s="18" t="s">
        <v>179</v>
      </c>
      <c r="BM179" s="192" t="s">
        <v>1285</v>
      </c>
    </row>
    <row r="180" spans="1:65" s="12" customFormat="1" ht="12">
      <c r="B180" s="194"/>
      <c r="C180" s="195"/>
      <c r="D180" s="196" t="s">
        <v>181</v>
      </c>
      <c r="E180" s="197" t="s">
        <v>1</v>
      </c>
      <c r="F180" s="198" t="s">
        <v>1281</v>
      </c>
      <c r="G180" s="195"/>
      <c r="H180" s="197" t="s">
        <v>1</v>
      </c>
      <c r="I180" s="199"/>
      <c r="J180" s="195"/>
      <c r="K180" s="195"/>
      <c r="L180" s="200"/>
      <c r="M180" s="201"/>
      <c r="N180" s="202"/>
      <c r="O180" s="202"/>
      <c r="P180" s="202"/>
      <c r="Q180" s="202"/>
      <c r="R180" s="202"/>
      <c r="S180" s="202"/>
      <c r="T180" s="203"/>
      <c r="AT180" s="204" t="s">
        <v>181</v>
      </c>
      <c r="AU180" s="204" t="s">
        <v>81</v>
      </c>
      <c r="AV180" s="12" t="s">
        <v>81</v>
      </c>
      <c r="AW180" s="12" t="s">
        <v>30</v>
      </c>
      <c r="AX180" s="12" t="s">
        <v>73</v>
      </c>
      <c r="AY180" s="204" t="s">
        <v>174</v>
      </c>
    </row>
    <row r="181" spans="1:65" s="12" customFormat="1" ht="12">
      <c r="B181" s="194"/>
      <c r="C181" s="195"/>
      <c r="D181" s="196" t="s">
        <v>181</v>
      </c>
      <c r="E181" s="197" t="s">
        <v>1</v>
      </c>
      <c r="F181" s="198" t="s">
        <v>1286</v>
      </c>
      <c r="G181" s="195"/>
      <c r="H181" s="197" t="s">
        <v>1</v>
      </c>
      <c r="I181" s="199"/>
      <c r="J181" s="195"/>
      <c r="K181" s="195"/>
      <c r="L181" s="200"/>
      <c r="M181" s="201"/>
      <c r="N181" s="202"/>
      <c r="O181" s="202"/>
      <c r="P181" s="202"/>
      <c r="Q181" s="202"/>
      <c r="R181" s="202"/>
      <c r="S181" s="202"/>
      <c r="T181" s="203"/>
      <c r="AT181" s="204" t="s">
        <v>181</v>
      </c>
      <c r="AU181" s="204" t="s">
        <v>81</v>
      </c>
      <c r="AV181" s="12" t="s">
        <v>81</v>
      </c>
      <c r="AW181" s="12" t="s">
        <v>30</v>
      </c>
      <c r="AX181" s="12" t="s">
        <v>73</v>
      </c>
      <c r="AY181" s="204" t="s">
        <v>174</v>
      </c>
    </row>
    <row r="182" spans="1:65" s="13" customFormat="1" ht="12">
      <c r="B182" s="205"/>
      <c r="C182" s="206"/>
      <c r="D182" s="196" t="s">
        <v>181</v>
      </c>
      <c r="E182" s="207" t="s">
        <v>1</v>
      </c>
      <c r="F182" s="208" t="s">
        <v>1287</v>
      </c>
      <c r="G182" s="206"/>
      <c r="H182" s="209">
        <v>7.0999999999999994E-2</v>
      </c>
      <c r="I182" s="210"/>
      <c r="J182" s="206"/>
      <c r="K182" s="206"/>
      <c r="L182" s="211"/>
      <c r="M182" s="212"/>
      <c r="N182" s="213"/>
      <c r="O182" s="213"/>
      <c r="P182" s="213"/>
      <c r="Q182" s="213"/>
      <c r="R182" s="213"/>
      <c r="S182" s="213"/>
      <c r="T182" s="214"/>
      <c r="AT182" s="215" t="s">
        <v>181</v>
      </c>
      <c r="AU182" s="215" t="s">
        <v>81</v>
      </c>
      <c r="AV182" s="13" t="s">
        <v>83</v>
      </c>
      <c r="AW182" s="13" t="s">
        <v>30</v>
      </c>
      <c r="AX182" s="13" t="s">
        <v>73</v>
      </c>
      <c r="AY182" s="215" t="s">
        <v>174</v>
      </c>
    </row>
    <row r="183" spans="1:65" s="13" customFormat="1" ht="12">
      <c r="B183" s="205"/>
      <c r="C183" s="206"/>
      <c r="D183" s="196" t="s">
        <v>181</v>
      </c>
      <c r="E183" s="207" t="s">
        <v>1</v>
      </c>
      <c r="F183" s="208" t="s">
        <v>1288</v>
      </c>
      <c r="G183" s="206"/>
      <c r="H183" s="209">
        <v>7.4999999999999997E-2</v>
      </c>
      <c r="I183" s="210"/>
      <c r="J183" s="206"/>
      <c r="K183" s="206"/>
      <c r="L183" s="211"/>
      <c r="M183" s="212"/>
      <c r="N183" s="213"/>
      <c r="O183" s="213"/>
      <c r="P183" s="213"/>
      <c r="Q183" s="213"/>
      <c r="R183" s="213"/>
      <c r="S183" s="213"/>
      <c r="T183" s="214"/>
      <c r="AT183" s="215" t="s">
        <v>181</v>
      </c>
      <c r="AU183" s="215" t="s">
        <v>81</v>
      </c>
      <c r="AV183" s="13" t="s">
        <v>83</v>
      </c>
      <c r="AW183" s="13" t="s">
        <v>30</v>
      </c>
      <c r="AX183" s="13" t="s">
        <v>73</v>
      </c>
      <c r="AY183" s="215" t="s">
        <v>174</v>
      </c>
    </row>
    <row r="184" spans="1:65" s="12" customFormat="1" ht="12">
      <c r="B184" s="194"/>
      <c r="C184" s="195"/>
      <c r="D184" s="196" t="s">
        <v>181</v>
      </c>
      <c r="E184" s="197" t="s">
        <v>1</v>
      </c>
      <c r="F184" s="198" t="s">
        <v>1289</v>
      </c>
      <c r="G184" s="195"/>
      <c r="H184" s="197" t="s">
        <v>1</v>
      </c>
      <c r="I184" s="199"/>
      <c r="J184" s="195"/>
      <c r="K184" s="195"/>
      <c r="L184" s="200"/>
      <c r="M184" s="201"/>
      <c r="N184" s="202"/>
      <c r="O184" s="202"/>
      <c r="P184" s="202"/>
      <c r="Q184" s="202"/>
      <c r="R184" s="202"/>
      <c r="S184" s="202"/>
      <c r="T184" s="203"/>
      <c r="AT184" s="204" t="s">
        <v>181</v>
      </c>
      <c r="AU184" s="204" t="s">
        <v>81</v>
      </c>
      <c r="AV184" s="12" t="s">
        <v>81</v>
      </c>
      <c r="AW184" s="12" t="s">
        <v>30</v>
      </c>
      <c r="AX184" s="12" t="s">
        <v>73</v>
      </c>
      <c r="AY184" s="204" t="s">
        <v>174</v>
      </c>
    </row>
    <row r="185" spans="1:65" s="12" customFormat="1" ht="12">
      <c r="B185" s="194"/>
      <c r="C185" s="195"/>
      <c r="D185" s="196" t="s">
        <v>181</v>
      </c>
      <c r="E185" s="197" t="s">
        <v>1</v>
      </c>
      <c r="F185" s="198" t="s">
        <v>808</v>
      </c>
      <c r="G185" s="195"/>
      <c r="H185" s="197" t="s">
        <v>1</v>
      </c>
      <c r="I185" s="199"/>
      <c r="J185" s="195"/>
      <c r="K185" s="195"/>
      <c r="L185" s="200"/>
      <c r="M185" s="201"/>
      <c r="N185" s="202"/>
      <c r="O185" s="202"/>
      <c r="P185" s="202"/>
      <c r="Q185" s="202"/>
      <c r="R185" s="202"/>
      <c r="S185" s="202"/>
      <c r="T185" s="203"/>
      <c r="AT185" s="204" t="s">
        <v>181</v>
      </c>
      <c r="AU185" s="204" t="s">
        <v>81</v>
      </c>
      <c r="AV185" s="12" t="s">
        <v>81</v>
      </c>
      <c r="AW185" s="12" t="s">
        <v>30</v>
      </c>
      <c r="AX185" s="12" t="s">
        <v>73</v>
      </c>
      <c r="AY185" s="204" t="s">
        <v>174</v>
      </c>
    </row>
    <row r="186" spans="1:65" s="13" customFormat="1" ht="12">
      <c r="B186" s="205"/>
      <c r="C186" s="206"/>
      <c r="D186" s="196" t="s">
        <v>181</v>
      </c>
      <c r="E186" s="207" t="s">
        <v>1</v>
      </c>
      <c r="F186" s="208" t="s">
        <v>1290</v>
      </c>
      <c r="G186" s="206"/>
      <c r="H186" s="209">
        <v>3.7999999999999999E-2</v>
      </c>
      <c r="I186" s="210"/>
      <c r="J186" s="206"/>
      <c r="K186" s="206"/>
      <c r="L186" s="211"/>
      <c r="M186" s="212"/>
      <c r="N186" s="213"/>
      <c r="O186" s="213"/>
      <c r="P186" s="213"/>
      <c r="Q186" s="213"/>
      <c r="R186" s="213"/>
      <c r="S186" s="213"/>
      <c r="T186" s="214"/>
      <c r="AT186" s="215" t="s">
        <v>181</v>
      </c>
      <c r="AU186" s="215" t="s">
        <v>81</v>
      </c>
      <c r="AV186" s="13" t="s">
        <v>83</v>
      </c>
      <c r="AW186" s="13" t="s">
        <v>30</v>
      </c>
      <c r="AX186" s="13" t="s">
        <v>73</v>
      </c>
      <c r="AY186" s="215" t="s">
        <v>174</v>
      </c>
    </row>
    <row r="187" spans="1:65" s="14" customFormat="1" ht="12">
      <c r="B187" s="216"/>
      <c r="C187" s="217"/>
      <c r="D187" s="196" t="s">
        <v>181</v>
      </c>
      <c r="E187" s="218" t="s">
        <v>1</v>
      </c>
      <c r="F187" s="219" t="s">
        <v>183</v>
      </c>
      <c r="G187" s="217"/>
      <c r="H187" s="220">
        <v>0.184</v>
      </c>
      <c r="I187" s="221"/>
      <c r="J187" s="217"/>
      <c r="K187" s="217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181</v>
      </c>
      <c r="AU187" s="226" t="s">
        <v>81</v>
      </c>
      <c r="AV187" s="14" t="s">
        <v>179</v>
      </c>
      <c r="AW187" s="14" t="s">
        <v>30</v>
      </c>
      <c r="AX187" s="14" t="s">
        <v>81</v>
      </c>
      <c r="AY187" s="226" t="s">
        <v>174</v>
      </c>
    </row>
    <row r="188" spans="1:65" s="2" customFormat="1" ht="24.25" customHeight="1">
      <c r="A188" s="35"/>
      <c r="B188" s="36"/>
      <c r="C188" s="180" t="s">
        <v>227</v>
      </c>
      <c r="D188" s="180" t="s">
        <v>175</v>
      </c>
      <c r="E188" s="181" t="s">
        <v>1291</v>
      </c>
      <c r="F188" s="182" t="s">
        <v>1292</v>
      </c>
      <c r="G188" s="183" t="s">
        <v>178</v>
      </c>
      <c r="H188" s="184">
        <v>8.5570000000000004</v>
      </c>
      <c r="I188" s="185"/>
      <c r="J188" s="186">
        <f>ROUND(I188*H188,2)</f>
        <v>0</v>
      </c>
      <c r="K188" s="187"/>
      <c r="L188" s="40"/>
      <c r="M188" s="188" t="s">
        <v>1</v>
      </c>
      <c r="N188" s="189" t="s">
        <v>38</v>
      </c>
      <c r="O188" s="72"/>
      <c r="P188" s="190">
        <f>O188*H188</f>
        <v>0</v>
      </c>
      <c r="Q188" s="190">
        <v>0</v>
      </c>
      <c r="R188" s="190">
        <f>Q188*H188</f>
        <v>0</v>
      </c>
      <c r="S188" s="190">
        <v>1.8</v>
      </c>
      <c r="T188" s="191">
        <f>S188*H188</f>
        <v>15.402600000000001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2" t="s">
        <v>179</v>
      </c>
      <c r="AT188" s="192" t="s">
        <v>175</v>
      </c>
      <c r="AU188" s="192" t="s">
        <v>81</v>
      </c>
      <c r="AY188" s="18" t="s">
        <v>174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18" t="s">
        <v>81</v>
      </c>
      <c r="BK188" s="193">
        <f>ROUND(I188*H188,2)</f>
        <v>0</v>
      </c>
      <c r="BL188" s="18" t="s">
        <v>179</v>
      </c>
      <c r="BM188" s="192" t="s">
        <v>1293</v>
      </c>
    </row>
    <row r="189" spans="1:65" s="12" customFormat="1" ht="12">
      <c r="B189" s="194"/>
      <c r="C189" s="195"/>
      <c r="D189" s="196" t="s">
        <v>181</v>
      </c>
      <c r="E189" s="197" t="s">
        <v>1</v>
      </c>
      <c r="F189" s="198" t="s">
        <v>1294</v>
      </c>
      <c r="G189" s="195"/>
      <c r="H189" s="197" t="s">
        <v>1</v>
      </c>
      <c r="I189" s="199"/>
      <c r="J189" s="195"/>
      <c r="K189" s="195"/>
      <c r="L189" s="200"/>
      <c r="M189" s="201"/>
      <c r="N189" s="202"/>
      <c r="O189" s="202"/>
      <c r="P189" s="202"/>
      <c r="Q189" s="202"/>
      <c r="R189" s="202"/>
      <c r="S189" s="202"/>
      <c r="T189" s="203"/>
      <c r="AT189" s="204" t="s">
        <v>181</v>
      </c>
      <c r="AU189" s="204" t="s">
        <v>81</v>
      </c>
      <c r="AV189" s="12" t="s">
        <v>81</v>
      </c>
      <c r="AW189" s="12" t="s">
        <v>30</v>
      </c>
      <c r="AX189" s="12" t="s">
        <v>73</v>
      </c>
      <c r="AY189" s="204" t="s">
        <v>174</v>
      </c>
    </row>
    <row r="190" spans="1:65" s="12" customFormat="1" ht="12">
      <c r="B190" s="194"/>
      <c r="C190" s="195"/>
      <c r="D190" s="196" t="s">
        <v>181</v>
      </c>
      <c r="E190" s="197" t="s">
        <v>1</v>
      </c>
      <c r="F190" s="198" t="s">
        <v>284</v>
      </c>
      <c r="G190" s="195"/>
      <c r="H190" s="197" t="s">
        <v>1</v>
      </c>
      <c r="I190" s="199"/>
      <c r="J190" s="195"/>
      <c r="K190" s="195"/>
      <c r="L190" s="200"/>
      <c r="M190" s="201"/>
      <c r="N190" s="202"/>
      <c r="O190" s="202"/>
      <c r="P190" s="202"/>
      <c r="Q190" s="202"/>
      <c r="R190" s="202"/>
      <c r="S190" s="202"/>
      <c r="T190" s="203"/>
      <c r="AT190" s="204" t="s">
        <v>181</v>
      </c>
      <c r="AU190" s="204" t="s">
        <v>81</v>
      </c>
      <c r="AV190" s="12" t="s">
        <v>81</v>
      </c>
      <c r="AW190" s="12" t="s">
        <v>30</v>
      </c>
      <c r="AX190" s="12" t="s">
        <v>73</v>
      </c>
      <c r="AY190" s="204" t="s">
        <v>174</v>
      </c>
    </row>
    <row r="191" spans="1:65" s="13" customFormat="1" ht="12">
      <c r="B191" s="205"/>
      <c r="C191" s="206"/>
      <c r="D191" s="196" t="s">
        <v>181</v>
      </c>
      <c r="E191" s="207" t="s">
        <v>1</v>
      </c>
      <c r="F191" s="208" t="s">
        <v>1295</v>
      </c>
      <c r="G191" s="206"/>
      <c r="H191" s="209">
        <v>0.93600000000000005</v>
      </c>
      <c r="I191" s="210"/>
      <c r="J191" s="206"/>
      <c r="K191" s="206"/>
      <c r="L191" s="211"/>
      <c r="M191" s="212"/>
      <c r="N191" s="213"/>
      <c r="O191" s="213"/>
      <c r="P191" s="213"/>
      <c r="Q191" s="213"/>
      <c r="R191" s="213"/>
      <c r="S191" s="213"/>
      <c r="T191" s="214"/>
      <c r="AT191" s="215" t="s">
        <v>181</v>
      </c>
      <c r="AU191" s="215" t="s">
        <v>81</v>
      </c>
      <c r="AV191" s="13" t="s">
        <v>83</v>
      </c>
      <c r="AW191" s="13" t="s">
        <v>30</v>
      </c>
      <c r="AX191" s="13" t="s">
        <v>73</v>
      </c>
      <c r="AY191" s="215" t="s">
        <v>174</v>
      </c>
    </row>
    <row r="192" spans="1:65" s="13" customFormat="1" ht="12">
      <c r="B192" s="205"/>
      <c r="C192" s="206"/>
      <c r="D192" s="196" t="s">
        <v>181</v>
      </c>
      <c r="E192" s="207" t="s">
        <v>1</v>
      </c>
      <c r="F192" s="208" t="s">
        <v>1296</v>
      </c>
      <c r="G192" s="206"/>
      <c r="H192" s="209">
        <v>1.143</v>
      </c>
      <c r="I192" s="210"/>
      <c r="J192" s="206"/>
      <c r="K192" s="206"/>
      <c r="L192" s="211"/>
      <c r="M192" s="212"/>
      <c r="N192" s="213"/>
      <c r="O192" s="213"/>
      <c r="P192" s="213"/>
      <c r="Q192" s="213"/>
      <c r="R192" s="213"/>
      <c r="S192" s="213"/>
      <c r="T192" s="214"/>
      <c r="AT192" s="215" t="s">
        <v>181</v>
      </c>
      <c r="AU192" s="215" t="s">
        <v>81</v>
      </c>
      <c r="AV192" s="13" t="s">
        <v>83</v>
      </c>
      <c r="AW192" s="13" t="s">
        <v>30</v>
      </c>
      <c r="AX192" s="13" t="s">
        <v>73</v>
      </c>
      <c r="AY192" s="215" t="s">
        <v>174</v>
      </c>
    </row>
    <row r="193" spans="1:65" s="12" customFormat="1" ht="12">
      <c r="B193" s="194"/>
      <c r="C193" s="195"/>
      <c r="D193" s="196" t="s">
        <v>181</v>
      </c>
      <c r="E193" s="197" t="s">
        <v>1</v>
      </c>
      <c r="F193" s="198" t="s">
        <v>1112</v>
      </c>
      <c r="G193" s="195"/>
      <c r="H193" s="197" t="s">
        <v>1</v>
      </c>
      <c r="I193" s="199"/>
      <c r="J193" s="195"/>
      <c r="K193" s="195"/>
      <c r="L193" s="200"/>
      <c r="M193" s="201"/>
      <c r="N193" s="202"/>
      <c r="O193" s="202"/>
      <c r="P193" s="202"/>
      <c r="Q193" s="202"/>
      <c r="R193" s="202"/>
      <c r="S193" s="202"/>
      <c r="T193" s="203"/>
      <c r="AT193" s="204" t="s">
        <v>181</v>
      </c>
      <c r="AU193" s="204" t="s">
        <v>81</v>
      </c>
      <c r="AV193" s="12" t="s">
        <v>81</v>
      </c>
      <c r="AW193" s="12" t="s">
        <v>30</v>
      </c>
      <c r="AX193" s="12" t="s">
        <v>73</v>
      </c>
      <c r="AY193" s="204" t="s">
        <v>174</v>
      </c>
    </row>
    <row r="194" spans="1:65" s="13" customFormat="1" ht="12">
      <c r="B194" s="205"/>
      <c r="C194" s="206"/>
      <c r="D194" s="196" t="s">
        <v>181</v>
      </c>
      <c r="E194" s="207" t="s">
        <v>1</v>
      </c>
      <c r="F194" s="208" t="s">
        <v>1297</v>
      </c>
      <c r="G194" s="206"/>
      <c r="H194" s="209">
        <v>6.4779999999999998</v>
      </c>
      <c r="I194" s="210"/>
      <c r="J194" s="206"/>
      <c r="K194" s="206"/>
      <c r="L194" s="211"/>
      <c r="M194" s="212"/>
      <c r="N194" s="213"/>
      <c r="O194" s="213"/>
      <c r="P194" s="213"/>
      <c r="Q194" s="213"/>
      <c r="R194" s="213"/>
      <c r="S194" s="213"/>
      <c r="T194" s="214"/>
      <c r="AT194" s="215" t="s">
        <v>181</v>
      </c>
      <c r="AU194" s="215" t="s">
        <v>81</v>
      </c>
      <c r="AV194" s="13" t="s">
        <v>83</v>
      </c>
      <c r="AW194" s="13" t="s">
        <v>30</v>
      </c>
      <c r="AX194" s="13" t="s">
        <v>73</v>
      </c>
      <c r="AY194" s="215" t="s">
        <v>174</v>
      </c>
    </row>
    <row r="195" spans="1:65" s="14" customFormat="1" ht="12">
      <c r="B195" s="216"/>
      <c r="C195" s="217"/>
      <c r="D195" s="196" t="s">
        <v>181</v>
      </c>
      <c r="E195" s="218" t="s">
        <v>1</v>
      </c>
      <c r="F195" s="219" t="s">
        <v>183</v>
      </c>
      <c r="G195" s="217"/>
      <c r="H195" s="220">
        <v>8.5570000000000004</v>
      </c>
      <c r="I195" s="221"/>
      <c r="J195" s="217"/>
      <c r="K195" s="217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181</v>
      </c>
      <c r="AU195" s="226" t="s">
        <v>81</v>
      </c>
      <c r="AV195" s="14" t="s">
        <v>179</v>
      </c>
      <c r="AW195" s="14" t="s">
        <v>30</v>
      </c>
      <c r="AX195" s="14" t="s">
        <v>81</v>
      </c>
      <c r="AY195" s="226" t="s">
        <v>174</v>
      </c>
    </row>
    <row r="196" spans="1:65" s="2" customFormat="1" ht="24.25" customHeight="1">
      <c r="A196" s="35"/>
      <c r="B196" s="36"/>
      <c r="C196" s="180" t="s">
        <v>235</v>
      </c>
      <c r="D196" s="180" t="s">
        <v>175</v>
      </c>
      <c r="E196" s="181" t="s">
        <v>1298</v>
      </c>
      <c r="F196" s="182" t="s">
        <v>1299</v>
      </c>
      <c r="G196" s="183" t="s">
        <v>178</v>
      </c>
      <c r="H196" s="184">
        <v>3.87</v>
      </c>
      <c r="I196" s="185"/>
      <c r="J196" s="186">
        <f>ROUND(I196*H196,2)</f>
        <v>0</v>
      </c>
      <c r="K196" s="187"/>
      <c r="L196" s="40"/>
      <c r="M196" s="188" t="s">
        <v>1</v>
      </c>
      <c r="N196" s="189" t="s">
        <v>38</v>
      </c>
      <c r="O196" s="72"/>
      <c r="P196" s="190">
        <f>O196*H196</f>
        <v>0</v>
      </c>
      <c r="Q196" s="190">
        <v>0</v>
      </c>
      <c r="R196" s="190">
        <f>Q196*H196</f>
        <v>0</v>
      </c>
      <c r="S196" s="190">
        <v>1.8</v>
      </c>
      <c r="T196" s="191">
        <f>S196*H196</f>
        <v>6.9660000000000002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2" t="s">
        <v>179</v>
      </c>
      <c r="AT196" s="192" t="s">
        <v>175</v>
      </c>
      <c r="AU196" s="192" t="s">
        <v>81</v>
      </c>
      <c r="AY196" s="18" t="s">
        <v>174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18" t="s">
        <v>81</v>
      </c>
      <c r="BK196" s="193">
        <f>ROUND(I196*H196,2)</f>
        <v>0</v>
      </c>
      <c r="BL196" s="18" t="s">
        <v>179</v>
      </c>
      <c r="BM196" s="192" t="s">
        <v>1300</v>
      </c>
    </row>
    <row r="197" spans="1:65" s="12" customFormat="1" ht="12">
      <c r="B197" s="194"/>
      <c r="C197" s="195"/>
      <c r="D197" s="196" t="s">
        <v>181</v>
      </c>
      <c r="E197" s="197" t="s">
        <v>1</v>
      </c>
      <c r="F197" s="198" t="s">
        <v>1294</v>
      </c>
      <c r="G197" s="195"/>
      <c r="H197" s="197" t="s">
        <v>1</v>
      </c>
      <c r="I197" s="199"/>
      <c r="J197" s="195"/>
      <c r="K197" s="195"/>
      <c r="L197" s="200"/>
      <c r="M197" s="201"/>
      <c r="N197" s="202"/>
      <c r="O197" s="202"/>
      <c r="P197" s="202"/>
      <c r="Q197" s="202"/>
      <c r="R197" s="202"/>
      <c r="S197" s="202"/>
      <c r="T197" s="203"/>
      <c r="AT197" s="204" t="s">
        <v>181</v>
      </c>
      <c r="AU197" s="204" t="s">
        <v>81</v>
      </c>
      <c r="AV197" s="12" t="s">
        <v>81</v>
      </c>
      <c r="AW197" s="12" t="s">
        <v>30</v>
      </c>
      <c r="AX197" s="12" t="s">
        <v>73</v>
      </c>
      <c r="AY197" s="204" t="s">
        <v>174</v>
      </c>
    </row>
    <row r="198" spans="1:65" s="12" customFormat="1" ht="12">
      <c r="B198" s="194"/>
      <c r="C198" s="195"/>
      <c r="D198" s="196" t="s">
        <v>181</v>
      </c>
      <c r="E198" s="197" t="s">
        <v>1</v>
      </c>
      <c r="F198" s="198" t="s">
        <v>780</v>
      </c>
      <c r="G198" s="195"/>
      <c r="H198" s="197" t="s">
        <v>1</v>
      </c>
      <c r="I198" s="199"/>
      <c r="J198" s="195"/>
      <c r="K198" s="195"/>
      <c r="L198" s="200"/>
      <c r="M198" s="201"/>
      <c r="N198" s="202"/>
      <c r="O198" s="202"/>
      <c r="P198" s="202"/>
      <c r="Q198" s="202"/>
      <c r="R198" s="202"/>
      <c r="S198" s="202"/>
      <c r="T198" s="203"/>
      <c r="AT198" s="204" t="s">
        <v>181</v>
      </c>
      <c r="AU198" s="204" t="s">
        <v>81</v>
      </c>
      <c r="AV198" s="12" t="s">
        <v>81</v>
      </c>
      <c r="AW198" s="12" t="s">
        <v>30</v>
      </c>
      <c r="AX198" s="12" t="s">
        <v>73</v>
      </c>
      <c r="AY198" s="204" t="s">
        <v>174</v>
      </c>
    </row>
    <row r="199" spans="1:65" s="13" customFormat="1" ht="12">
      <c r="B199" s="205"/>
      <c r="C199" s="206"/>
      <c r="D199" s="196" t="s">
        <v>181</v>
      </c>
      <c r="E199" s="207" t="s">
        <v>1</v>
      </c>
      <c r="F199" s="208" t="s">
        <v>1301</v>
      </c>
      <c r="G199" s="206"/>
      <c r="H199" s="209">
        <v>1.1579999999999999</v>
      </c>
      <c r="I199" s="210"/>
      <c r="J199" s="206"/>
      <c r="K199" s="206"/>
      <c r="L199" s="211"/>
      <c r="M199" s="212"/>
      <c r="N199" s="213"/>
      <c r="O199" s="213"/>
      <c r="P199" s="213"/>
      <c r="Q199" s="213"/>
      <c r="R199" s="213"/>
      <c r="S199" s="213"/>
      <c r="T199" s="214"/>
      <c r="AT199" s="215" t="s">
        <v>181</v>
      </c>
      <c r="AU199" s="215" t="s">
        <v>81</v>
      </c>
      <c r="AV199" s="13" t="s">
        <v>83</v>
      </c>
      <c r="AW199" s="13" t="s">
        <v>30</v>
      </c>
      <c r="AX199" s="13" t="s">
        <v>73</v>
      </c>
      <c r="AY199" s="215" t="s">
        <v>174</v>
      </c>
    </row>
    <row r="200" spans="1:65" s="12" customFormat="1" ht="12">
      <c r="B200" s="194"/>
      <c r="C200" s="195"/>
      <c r="D200" s="196" t="s">
        <v>181</v>
      </c>
      <c r="E200" s="197" t="s">
        <v>1</v>
      </c>
      <c r="F200" s="198" t="s">
        <v>1302</v>
      </c>
      <c r="G200" s="195"/>
      <c r="H200" s="197" t="s">
        <v>1</v>
      </c>
      <c r="I200" s="199"/>
      <c r="J200" s="195"/>
      <c r="K200" s="195"/>
      <c r="L200" s="200"/>
      <c r="M200" s="201"/>
      <c r="N200" s="202"/>
      <c r="O200" s="202"/>
      <c r="P200" s="202"/>
      <c r="Q200" s="202"/>
      <c r="R200" s="202"/>
      <c r="S200" s="202"/>
      <c r="T200" s="203"/>
      <c r="AT200" s="204" t="s">
        <v>181</v>
      </c>
      <c r="AU200" s="204" t="s">
        <v>81</v>
      </c>
      <c r="AV200" s="12" t="s">
        <v>81</v>
      </c>
      <c r="AW200" s="12" t="s">
        <v>30</v>
      </c>
      <c r="AX200" s="12" t="s">
        <v>73</v>
      </c>
      <c r="AY200" s="204" t="s">
        <v>174</v>
      </c>
    </row>
    <row r="201" spans="1:65" s="12" customFormat="1" ht="12">
      <c r="B201" s="194"/>
      <c r="C201" s="195"/>
      <c r="D201" s="196" t="s">
        <v>181</v>
      </c>
      <c r="E201" s="197" t="s">
        <v>1</v>
      </c>
      <c r="F201" s="198" t="s">
        <v>1303</v>
      </c>
      <c r="G201" s="195"/>
      <c r="H201" s="197" t="s">
        <v>1</v>
      </c>
      <c r="I201" s="199"/>
      <c r="J201" s="195"/>
      <c r="K201" s="195"/>
      <c r="L201" s="200"/>
      <c r="M201" s="201"/>
      <c r="N201" s="202"/>
      <c r="O201" s="202"/>
      <c r="P201" s="202"/>
      <c r="Q201" s="202"/>
      <c r="R201" s="202"/>
      <c r="S201" s="202"/>
      <c r="T201" s="203"/>
      <c r="AT201" s="204" t="s">
        <v>181</v>
      </c>
      <c r="AU201" s="204" t="s">
        <v>81</v>
      </c>
      <c r="AV201" s="12" t="s">
        <v>81</v>
      </c>
      <c r="AW201" s="12" t="s">
        <v>30</v>
      </c>
      <c r="AX201" s="12" t="s">
        <v>73</v>
      </c>
      <c r="AY201" s="204" t="s">
        <v>174</v>
      </c>
    </row>
    <row r="202" spans="1:65" s="13" customFormat="1" ht="12">
      <c r="B202" s="205"/>
      <c r="C202" s="206"/>
      <c r="D202" s="196" t="s">
        <v>181</v>
      </c>
      <c r="E202" s="207" t="s">
        <v>1</v>
      </c>
      <c r="F202" s="208" t="s">
        <v>1304</v>
      </c>
      <c r="G202" s="206"/>
      <c r="H202" s="209">
        <v>1.1910000000000001</v>
      </c>
      <c r="I202" s="210"/>
      <c r="J202" s="206"/>
      <c r="K202" s="206"/>
      <c r="L202" s="211"/>
      <c r="M202" s="212"/>
      <c r="N202" s="213"/>
      <c r="O202" s="213"/>
      <c r="P202" s="213"/>
      <c r="Q202" s="213"/>
      <c r="R202" s="213"/>
      <c r="S202" s="213"/>
      <c r="T202" s="214"/>
      <c r="AT202" s="215" t="s">
        <v>181</v>
      </c>
      <c r="AU202" s="215" t="s">
        <v>81</v>
      </c>
      <c r="AV202" s="13" t="s">
        <v>83</v>
      </c>
      <c r="AW202" s="13" t="s">
        <v>30</v>
      </c>
      <c r="AX202" s="13" t="s">
        <v>73</v>
      </c>
      <c r="AY202" s="215" t="s">
        <v>174</v>
      </c>
    </row>
    <row r="203" spans="1:65" s="13" customFormat="1" ht="12">
      <c r="B203" s="205"/>
      <c r="C203" s="206"/>
      <c r="D203" s="196" t="s">
        <v>181</v>
      </c>
      <c r="E203" s="207" t="s">
        <v>1</v>
      </c>
      <c r="F203" s="208" t="s">
        <v>1305</v>
      </c>
      <c r="G203" s="206"/>
      <c r="H203" s="209">
        <v>1.5209999999999999</v>
      </c>
      <c r="I203" s="210"/>
      <c r="J203" s="206"/>
      <c r="K203" s="206"/>
      <c r="L203" s="211"/>
      <c r="M203" s="212"/>
      <c r="N203" s="213"/>
      <c r="O203" s="213"/>
      <c r="P203" s="213"/>
      <c r="Q203" s="213"/>
      <c r="R203" s="213"/>
      <c r="S203" s="213"/>
      <c r="T203" s="214"/>
      <c r="AT203" s="215" t="s">
        <v>181</v>
      </c>
      <c r="AU203" s="215" t="s">
        <v>81</v>
      </c>
      <c r="AV203" s="13" t="s">
        <v>83</v>
      </c>
      <c r="AW203" s="13" t="s">
        <v>30</v>
      </c>
      <c r="AX203" s="13" t="s">
        <v>73</v>
      </c>
      <c r="AY203" s="215" t="s">
        <v>174</v>
      </c>
    </row>
    <row r="204" spans="1:65" s="14" customFormat="1" ht="12">
      <c r="B204" s="216"/>
      <c r="C204" s="217"/>
      <c r="D204" s="196" t="s">
        <v>181</v>
      </c>
      <c r="E204" s="218" t="s">
        <v>1</v>
      </c>
      <c r="F204" s="219" t="s">
        <v>183</v>
      </c>
      <c r="G204" s="217"/>
      <c r="H204" s="220">
        <v>3.87</v>
      </c>
      <c r="I204" s="221"/>
      <c r="J204" s="217"/>
      <c r="K204" s="217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181</v>
      </c>
      <c r="AU204" s="226" t="s">
        <v>81</v>
      </c>
      <c r="AV204" s="14" t="s">
        <v>179</v>
      </c>
      <c r="AW204" s="14" t="s">
        <v>30</v>
      </c>
      <c r="AX204" s="14" t="s">
        <v>81</v>
      </c>
      <c r="AY204" s="226" t="s">
        <v>174</v>
      </c>
    </row>
    <row r="205" spans="1:65" s="2" customFormat="1" ht="24.25" customHeight="1">
      <c r="A205" s="35"/>
      <c r="B205" s="36"/>
      <c r="C205" s="180" t="s">
        <v>241</v>
      </c>
      <c r="D205" s="180" t="s">
        <v>175</v>
      </c>
      <c r="E205" s="181" t="s">
        <v>1306</v>
      </c>
      <c r="F205" s="182" t="s">
        <v>1307</v>
      </c>
      <c r="G205" s="183" t="s">
        <v>178</v>
      </c>
      <c r="H205" s="184">
        <v>0.46200000000000002</v>
      </c>
      <c r="I205" s="185"/>
      <c r="J205" s="186">
        <f>ROUND(I205*H205,2)</f>
        <v>0</v>
      </c>
      <c r="K205" s="187"/>
      <c r="L205" s="40"/>
      <c r="M205" s="188" t="s">
        <v>1</v>
      </c>
      <c r="N205" s="189" t="s">
        <v>38</v>
      </c>
      <c r="O205" s="72"/>
      <c r="P205" s="190">
        <f>O205*H205</f>
        <v>0</v>
      </c>
      <c r="Q205" s="190">
        <v>0</v>
      </c>
      <c r="R205" s="190">
        <f>Q205*H205</f>
        <v>0</v>
      </c>
      <c r="S205" s="190">
        <v>1.8</v>
      </c>
      <c r="T205" s="191">
        <f>S205*H205</f>
        <v>0.83160000000000001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2" t="s">
        <v>179</v>
      </c>
      <c r="AT205" s="192" t="s">
        <v>175</v>
      </c>
      <c r="AU205" s="192" t="s">
        <v>81</v>
      </c>
      <c r="AY205" s="18" t="s">
        <v>174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18" t="s">
        <v>81</v>
      </c>
      <c r="BK205" s="193">
        <f>ROUND(I205*H205,2)</f>
        <v>0</v>
      </c>
      <c r="BL205" s="18" t="s">
        <v>179</v>
      </c>
      <c r="BM205" s="192" t="s">
        <v>1308</v>
      </c>
    </row>
    <row r="206" spans="1:65" s="12" customFormat="1" ht="12">
      <c r="B206" s="194"/>
      <c r="C206" s="195"/>
      <c r="D206" s="196" t="s">
        <v>181</v>
      </c>
      <c r="E206" s="197" t="s">
        <v>1</v>
      </c>
      <c r="F206" s="198" t="s">
        <v>1294</v>
      </c>
      <c r="G206" s="195"/>
      <c r="H206" s="197" t="s">
        <v>1</v>
      </c>
      <c r="I206" s="199"/>
      <c r="J206" s="195"/>
      <c r="K206" s="195"/>
      <c r="L206" s="200"/>
      <c r="M206" s="201"/>
      <c r="N206" s="202"/>
      <c r="O206" s="202"/>
      <c r="P206" s="202"/>
      <c r="Q206" s="202"/>
      <c r="R206" s="202"/>
      <c r="S206" s="202"/>
      <c r="T206" s="203"/>
      <c r="AT206" s="204" t="s">
        <v>181</v>
      </c>
      <c r="AU206" s="204" t="s">
        <v>81</v>
      </c>
      <c r="AV206" s="12" t="s">
        <v>81</v>
      </c>
      <c r="AW206" s="12" t="s">
        <v>30</v>
      </c>
      <c r="AX206" s="12" t="s">
        <v>73</v>
      </c>
      <c r="AY206" s="204" t="s">
        <v>174</v>
      </c>
    </row>
    <row r="207" spans="1:65" s="12" customFormat="1" ht="12">
      <c r="B207" s="194"/>
      <c r="C207" s="195"/>
      <c r="D207" s="196" t="s">
        <v>181</v>
      </c>
      <c r="E207" s="197" t="s">
        <v>1</v>
      </c>
      <c r="F207" s="198" t="s">
        <v>780</v>
      </c>
      <c r="G207" s="195"/>
      <c r="H207" s="197" t="s">
        <v>1</v>
      </c>
      <c r="I207" s="199"/>
      <c r="J207" s="195"/>
      <c r="K207" s="195"/>
      <c r="L207" s="200"/>
      <c r="M207" s="201"/>
      <c r="N207" s="202"/>
      <c r="O207" s="202"/>
      <c r="P207" s="202"/>
      <c r="Q207" s="202"/>
      <c r="R207" s="202"/>
      <c r="S207" s="202"/>
      <c r="T207" s="203"/>
      <c r="AT207" s="204" t="s">
        <v>181</v>
      </c>
      <c r="AU207" s="204" t="s">
        <v>81</v>
      </c>
      <c r="AV207" s="12" t="s">
        <v>81</v>
      </c>
      <c r="AW207" s="12" t="s">
        <v>30</v>
      </c>
      <c r="AX207" s="12" t="s">
        <v>73</v>
      </c>
      <c r="AY207" s="204" t="s">
        <v>174</v>
      </c>
    </row>
    <row r="208" spans="1:65" s="13" customFormat="1" ht="12">
      <c r="B208" s="205"/>
      <c r="C208" s="206"/>
      <c r="D208" s="196" t="s">
        <v>181</v>
      </c>
      <c r="E208" s="207" t="s">
        <v>1</v>
      </c>
      <c r="F208" s="208" t="s">
        <v>1309</v>
      </c>
      <c r="G208" s="206"/>
      <c r="H208" s="209">
        <v>0.46200000000000002</v>
      </c>
      <c r="I208" s="210"/>
      <c r="J208" s="206"/>
      <c r="K208" s="206"/>
      <c r="L208" s="211"/>
      <c r="M208" s="212"/>
      <c r="N208" s="213"/>
      <c r="O208" s="213"/>
      <c r="P208" s="213"/>
      <c r="Q208" s="213"/>
      <c r="R208" s="213"/>
      <c r="S208" s="213"/>
      <c r="T208" s="214"/>
      <c r="AT208" s="215" t="s">
        <v>181</v>
      </c>
      <c r="AU208" s="215" t="s">
        <v>81</v>
      </c>
      <c r="AV208" s="13" t="s">
        <v>83</v>
      </c>
      <c r="AW208" s="13" t="s">
        <v>30</v>
      </c>
      <c r="AX208" s="13" t="s">
        <v>73</v>
      </c>
      <c r="AY208" s="215" t="s">
        <v>174</v>
      </c>
    </row>
    <row r="209" spans="1:65" s="14" customFormat="1" ht="12">
      <c r="B209" s="216"/>
      <c r="C209" s="217"/>
      <c r="D209" s="196" t="s">
        <v>181</v>
      </c>
      <c r="E209" s="218" t="s">
        <v>1</v>
      </c>
      <c r="F209" s="219" t="s">
        <v>183</v>
      </c>
      <c r="G209" s="217"/>
      <c r="H209" s="220">
        <v>0.46200000000000002</v>
      </c>
      <c r="I209" s="221"/>
      <c r="J209" s="217"/>
      <c r="K209" s="217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181</v>
      </c>
      <c r="AU209" s="226" t="s">
        <v>81</v>
      </c>
      <c r="AV209" s="14" t="s">
        <v>179</v>
      </c>
      <c r="AW209" s="14" t="s">
        <v>30</v>
      </c>
      <c r="AX209" s="14" t="s">
        <v>81</v>
      </c>
      <c r="AY209" s="226" t="s">
        <v>174</v>
      </c>
    </row>
    <row r="210" spans="1:65" s="2" customFormat="1" ht="24.25" customHeight="1">
      <c r="A210" s="35"/>
      <c r="B210" s="36"/>
      <c r="C210" s="180" t="s">
        <v>247</v>
      </c>
      <c r="D210" s="180" t="s">
        <v>175</v>
      </c>
      <c r="E210" s="181" t="s">
        <v>1310</v>
      </c>
      <c r="F210" s="182" t="s">
        <v>1311</v>
      </c>
      <c r="G210" s="183" t="s">
        <v>230</v>
      </c>
      <c r="H210" s="184">
        <v>0.39400000000000002</v>
      </c>
      <c r="I210" s="185"/>
      <c r="J210" s="186">
        <f>ROUND(I210*H210,2)</f>
        <v>0</v>
      </c>
      <c r="K210" s="187"/>
      <c r="L210" s="40"/>
      <c r="M210" s="188" t="s">
        <v>1</v>
      </c>
      <c r="N210" s="189" t="s">
        <v>38</v>
      </c>
      <c r="O210" s="72"/>
      <c r="P210" s="190">
        <f>O210*H210</f>
        <v>0</v>
      </c>
      <c r="Q210" s="190">
        <v>0</v>
      </c>
      <c r="R210" s="190">
        <f>Q210*H210</f>
        <v>0</v>
      </c>
      <c r="S210" s="190">
        <v>0.27500000000000002</v>
      </c>
      <c r="T210" s="191">
        <f>S210*H210</f>
        <v>0.10835000000000002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2" t="s">
        <v>179</v>
      </c>
      <c r="AT210" s="192" t="s">
        <v>175</v>
      </c>
      <c r="AU210" s="192" t="s">
        <v>81</v>
      </c>
      <c r="AY210" s="18" t="s">
        <v>174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18" t="s">
        <v>81</v>
      </c>
      <c r="BK210" s="193">
        <f>ROUND(I210*H210,2)</f>
        <v>0</v>
      </c>
      <c r="BL210" s="18" t="s">
        <v>179</v>
      </c>
      <c r="BM210" s="192" t="s">
        <v>1312</v>
      </c>
    </row>
    <row r="211" spans="1:65" s="12" customFormat="1" ht="12">
      <c r="B211" s="194"/>
      <c r="C211" s="195"/>
      <c r="D211" s="196" t="s">
        <v>181</v>
      </c>
      <c r="E211" s="197" t="s">
        <v>1</v>
      </c>
      <c r="F211" s="198" t="s">
        <v>1313</v>
      </c>
      <c r="G211" s="195"/>
      <c r="H211" s="197" t="s">
        <v>1</v>
      </c>
      <c r="I211" s="199"/>
      <c r="J211" s="195"/>
      <c r="K211" s="195"/>
      <c r="L211" s="200"/>
      <c r="M211" s="201"/>
      <c r="N211" s="202"/>
      <c r="O211" s="202"/>
      <c r="P211" s="202"/>
      <c r="Q211" s="202"/>
      <c r="R211" s="202"/>
      <c r="S211" s="202"/>
      <c r="T211" s="203"/>
      <c r="AT211" s="204" t="s">
        <v>181</v>
      </c>
      <c r="AU211" s="204" t="s">
        <v>81</v>
      </c>
      <c r="AV211" s="12" t="s">
        <v>81</v>
      </c>
      <c r="AW211" s="12" t="s">
        <v>30</v>
      </c>
      <c r="AX211" s="12" t="s">
        <v>73</v>
      </c>
      <c r="AY211" s="204" t="s">
        <v>174</v>
      </c>
    </row>
    <row r="212" spans="1:65" s="12" customFormat="1" ht="12">
      <c r="B212" s="194"/>
      <c r="C212" s="195"/>
      <c r="D212" s="196" t="s">
        <v>181</v>
      </c>
      <c r="E212" s="197" t="s">
        <v>1</v>
      </c>
      <c r="F212" s="198" t="s">
        <v>284</v>
      </c>
      <c r="G212" s="195"/>
      <c r="H212" s="197" t="s">
        <v>1</v>
      </c>
      <c r="I212" s="199"/>
      <c r="J212" s="195"/>
      <c r="K212" s="195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181</v>
      </c>
      <c r="AU212" s="204" t="s">
        <v>81</v>
      </c>
      <c r="AV212" s="12" t="s">
        <v>81</v>
      </c>
      <c r="AW212" s="12" t="s">
        <v>30</v>
      </c>
      <c r="AX212" s="12" t="s">
        <v>73</v>
      </c>
      <c r="AY212" s="204" t="s">
        <v>174</v>
      </c>
    </row>
    <row r="213" spans="1:65" s="13" customFormat="1" ht="12">
      <c r="B213" s="205"/>
      <c r="C213" s="206"/>
      <c r="D213" s="196" t="s">
        <v>181</v>
      </c>
      <c r="E213" s="207" t="s">
        <v>1</v>
      </c>
      <c r="F213" s="208" t="s">
        <v>1314</v>
      </c>
      <c r="G213" s="206"/>
      <c r="H213" s="209">
        <v>0.39400000000000002</v>
      </c>
      <c r="I213" s="210"/>
      <c r="J213" s="206"/>
      <c r="K213" s="206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181</v>
      </c>
      <c r="AU213" s="215" t="s">
        <v>81</v>
      </c>
      <c r="AV213" s="13" t="s">
        <v>83</v>
      </c>
      <c r="AW213" s="13" t="s">
        <v>30</v>
      </c>
      <c r="AX213" s="13" t="s">
        <v>73</v>
      </c>
      <c r="AY213" s="215" t="s">
        <v>174</v>
      </c>
    </row>
    <row r="214" spans="1:65" s="14" customFormat="1" ht="12">
      <c r="B214" s="216"/>
      <c r="C214" s="217"/>
      <c r="D214" s="196" t="s">
        <v>181</v>
      </c>
      <c r="E214" s="218" t="s">
        <v>1</v>
      </c>
      <c r="F214" s="219" t="s">
        <v>183</v>
      </c>
      <c r="G214" s="217"/>
      <c r="H214" s="220">
        <v>0.39400000000000002</v>
      </c>
      <c r="I214" s="221"/>
      <c r="J214" s="217"/>
      <c r="K214" s="217"/>
      <c r="L214" s="222"/>
      <c r="M214" s="223"/>
      <c r="N214" s="224"/>
      <c r="O214" s="224"/>
      <c r="P214" s="224"/>
      <c r="Q214" s="224"/>
      <c r="R214" s="224"/>
      <c r="S214" s="224"/>
      <c r="T214" s="225"/>
      <c r="AT214" s="226" t="s">
        <v>181</v>
      </c>
      <c r="AU214" s="226" t="s">
        <v>81</v>
      </c>
      <c r="AV214" s="14" t="s">
        <v>179</v>
      </c>
      <c r="AW214" s="14" t="s">
        <v>30</v>
      </c>
      <c r="AX214" s="14" t="s">
        <v>81</v>
      </c>
      <c r="AY214" s="226" t="s">
        <v>174</v>
      </c>
    </row>
    <row r="215" spans="1:65" s="2" customFormat="1" ht="24.25" customHeight="1">
      <c r="A215" s="35"/>
      <c r="B215" s="36"/>
      <c r="C215" s="180" t="s">
        <v>260</v>
      </c>
      <c r="D215" s="180" t="s">
        <v>175</v>
      </c>
      <c r="E215" s="181" t="s">
        <v>1315</v>
      </c>
      <c r="F215" s="182" t="s">
        <v>1316</v>
      </c>
      <c r="G215" s="183" t="s">
        <v>178</v>
      </c>
      <c r="H215" s="184">
        <v>3.609</v>
      </c>
      <c r="I215" s="185"/>
      <c r="J215" s="186">
        <f>ROUND(I215*H215,2)</f>
        <v>0</v>
      </c>
      <c r="K215" s="187"/>
      <c r="L215" s="40"/>
      <c r="M215" s="188" t="s">
        <v>1</v>
      </c>
      <c r="N215" s="189" t="s">
        <v>38</v>
      </c>
      <c r="O215" s="72"/>
      <c r="P215" s="190">
        <f>O215*H215</f>
        <v>0</v>
      </c>
      <c r="Q215" s="190">
        <v>0</v>
      </c>
      <c r="R215" s="190">
        <f>Q215*H215</f>
        <v>0</v>
      </c>
      <c r="S215" s="190">
        <v>0.54500000000000004</v>
      </c>
      <c r="T215" s="191">
        <f>S215*H215</f>
        <v>1.9669050000000001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2" t="s">
        <v>179</v>
      </c>
      <c r="AT215" s="192" t="s">
        <v>175</v>
      </c>
      <c r="AU215" s="192" t="s">
        <v>81</v>
      </c>
      <c r="AY215" s="18" t="s">
        <v>174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18" t="s">
        <v>81</v>
      </c>
      <c r="BK215" s="193">
        <f>ROUND(I215*H215,2)</f>
        <v>0</v>
      </c>
      <c r="BL215" s="18" t="s">
        <v>179</v>
      </c>
      <c r="BM215" s="192" t="s">
        <v>1317</v>
      </c>
    </row>
    <row r="216" spans="1:65" s="2" customFormat="1" ht="24.25" customHeight="1">
      <c r="A216" s="35"/>
      <c r="B216" s="36"/>
      <c r="C216" s="180" t="s">
        <v>266</v>
      </c>
      <c r="D216" s="180" t="s">
        <v>175</v>
      </c>
      <c r="E216" s="181" t="s">
        <v>1318</v>
      </c>
      <c r="F216" s="182" t="s">
        <v>1319</v>
      </c>
      <c r="G216" s="183" t="s">
        <v>178</v>
      </c>
      <c r="H216" s="184">
        <v>0.67500000000000004</v>
      </c>
      <c r="I216" s="185"/>
      <c r="J216" s="186">
        <f>ROUND(I216*H216,2)</f>
        <v>0</v>
      </c>
      <c r="K216" s="187"/>
      <c r="L216" s="40"/>
      <c r="M216" s="188" t="s">
        <v>1</v>
      </c>
      <c r="N216" s="189" t="s">
        <v>38</v>
      </c>
      <c r="O216" s="72"/>
      <c r="P216" s="190">
        <f>O216*H216</f>
        <v>0</v>
      </c>
      <c r="Q216" s="190">
        <v>0</v>
      </c>
      <c r="R216" s="190">
        <f>Q216*H216</f>
        <v>0</v>
      </c>
      <c r="S216" s="190">
        <v>2.4</v>
      </c>
      <c r="T216" s="191">
        <f>S216*H216</f>
        <v>1.62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2" t="s">
        <v>179</v>
      </c>
      <c r="AT216" s="192" t="s">
        <v>175</v>
      </c>
      <c r="AU216" s="192" t="s">
        <v>81</v>
      </c>
      <c r="AY216" s="18" t="s">
        <v>174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18" t="s">
        <v>81</v>
      </c>
      <c r="BK216" s="193">
        <f>ROUND(I216*H216,2)</f>
        <v>0</v>
      </c>
      <c r="BL216" s="18" t="s">
        <v>179</v>
      </c>
      <c r="BM216" s="192" t="s">
        <v>1320</v>
      </c>
    </row>
    <row r="217" spans="1:65" s="12" customFormat="1" ht="12">
      <c r="B217" s="194"/>
      <c r="C217" s="195"/>
      <c r="D217" s="196" t="s">
        <v>181</v>
      </c>
      <c r="E217" s="197" t="s">
        <v>1</v>
      </c>
      <c r="F217" s="198" t="s">
        <v>1321</v>
      </c>
      <c r="G217" s="195"/>
      <c r="H217" s="197" t="s">
        <v>1</v>
      </c>
      <c r="I217" s="199"/>
      <c r="J217" s="195"/>
      <c r="K217" s="195"/>
      <c r="L217" s="200"/>
      <c r="M217" s="201"/>
      <c r="N217" s="202"/>
      <c r="O217" s="202"/>
      <c r="P217" s="202"/>
      <c r="Q217" s="202"/>
      <c r="R217" s="202"/>
      <c r="S217" s="202"/>
      <c r="T217" s="203"/>
      <c r="AT217" s="204" t="s">
        <v>181</v>
      </c>
      <c r="AU217" s="204" t="s">
        <v>81</v>
      </c>
      <c r="AV217" s="12" t="s">
        <v>81</v>
      </c>
      <c r="AW217" s="12" t="s">
        <v>30</v>
      </c>
      <c r="AX217" s="12" t="s">
        <v>73</v>
      </c>
      <c r="AY217" s="204" t="s">
        <v>174</v>
      </c>
    </row>
    <row r="218" spans="1:65" s="13" customFormat="1" ht="12">
      <c r="B218" s="205"/>
      <c r="C218" s="206"/>
      <c r="D218" s="196" t="s">
        <v>181</v>
      </c>
      <c r="E218" s="207" t="s">
        <v>1</v>
      </c>
      <c r="F218" s="208" t="s">
        <v>1322</v>
      </c>
      <c r="G218" s="206"/>
      <c r="H218" s="209">
        <v>0.67500000000000004</v>
      </c>
      <c r="I218" s="210"/>
      <c r="J218" s="206"/>
      <c r="K218" s="206"/>
      <c r="L218" s="211"/>
      <c r="M218" s="212"/>
      <c r="N218" s="213"/>
      <c r="O218" s="213"/>
      <c r="P218" s="213"/>
      <c r="Q218" s="213"/>
      <c r="R218" s="213"/>
      <c r="S218" s="213"/>
      <c r="T218" s="214"/>
      <c r="AT218" s="215" t="s">
        <v>181</v>
      </c>
      <c r="AU218" s="215" t="s">
        <v>81</v>
      </c>
      <c r="AV218" s="13" t="s">
        <v>83</v>
      </c>
      <c r="AW218" s="13" t="s">
        <v>30</v>
      </c>
      <c r="AX218" s="13" t="s">
        <v>73</v>
      </c>
      <c r="AY218" s="215" t="s">
        <v>174</v>
      </c>
    </row>
    <row r="219" spans="1:65" s="14" customFormat="1" ht="12">
      <c r="B219" s="216"/>
      <c r="C219" s="217"/>
      <c r="D219" s="196" t="s">
        <v>181</v>
      </c>
      <c r="E219" s="218" t="s">
        <v>1</v>
      </c>
      <c r="F219" s="219" t="s">
        <v>183</v>
      </c>
      <c r="G219" s="217"/>
      <c r="H219" s="220">
        <v>0.67500000000000004</v>
      </c>
      <c r="I219" s="221"/>
      <c r="J219" s="217"/>
      <c r="K219" s="217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181</v>
      </c>
      <c r="AU219" s="226" t="s">
        <v>81</v>
      </c>
      <c r="AV219" s="14" t="s">
        <v>179</v>
      </c>
      <c r="AW219" s="14" t="s">
        <v>30</v>
      </c>
      <c r="AX219" s="14" t="s">
        <v>81</v>
      </c>
      <c r="AY219" s="226" t="s">
        <v>174</v>
      </c>
    </row>
    <row r="220" spans="1:65" s="2" customFormat="1" ht="24.25" customHeight="1">
      <c r="A220" s="35"/>
      <c r="B220" s="36"/>
      <c r="C220" s="180" t="s">
        <v>272</v>
      </c>
      <c r="D220" s="180" t="s">
        <v>175</v>
      </c>
      <c r="E220" s="181" t="s">
        <v>1323</v>
      </c>
      <c r="F220" s="182" t="s">
        <v>1324</v>
      </c>
      <c r="G220" s="183" t="s">
        <v>230</v>
      </c>
      <c r="H220" s="184">
        <v>13.512</v>
      </c>
      <c r="I220" s="185"/>
      <c r="J220" s="186">
        <f>ROUND(I220*H220,2)</f>
        <v>0</v>
      </c>
      <c r="K220" s="187"/>
      <c r="L220" s="40"/>
      <c r="M220" s="188" t="s">
        <v>1</v>
      </c>
      <c r="N220" s="189" t="s">
        <v>38</v>
      </c>
      <c r="O220" s="72"/>
      <c r="P220" s="190">
        <f>O220*H220</f>
        <v>0</v>
      </c>
      <c r="Q220" s="190">
        <v>0</v>
      </c>
      <c r="R220" s="190">
        <f>Q220*H220</f>
        <v>0</v>
      </c>
      <c r="S220" s="190">
        <v>3.4000000000000002E-2</v>
      </c>
      <c r="T220" s="191">
        <f>S220*H220</f>
        <v>0.45940800000000004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2" t="s">
        <v>179</v>
      </c>
      <c r="AT220" s="192" t="s">
        <v>175</v>
      </c>
      <c r="AU220" s="192" t="s">
        <v>81</v>
      </c>
      <c r="AY220" s="18" t="s">
        <v>174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18" t="s">
        <v>81</v>
      </c>
      <c r="BK220" s="193">
        <f>ROUND(I220*H220,2)</f>
        <v>0</v>
      </c>
      <c r="BL220" s="18" t="s">
        <v>179</v>
      </c>
      <c r="BM220" s="192" t="s">
        <v>1325</v>
      </c>
    </row>
    <row r="221" spans="1:65" s="12" customFormat="1" ht="12">
      <c r="B221" s="194"/>
      <c r="C221" s="195"/>
      <c r="D221" s="196" t="s">
        <v>181</v>
      </c>
      <c r="E221" s="197" t="s">
        <v>1</v>
      </c>
      <c r="F221" s="198" t="s">
        <v>1326</v>
      </c>
      <c r="G221" s="195"/>
      <c r="H221" s="197" t="s">
        <v>1</v>
      </c>
      <c r="I221" s="199"/>
      <c r="J221" s="195"/>
      <c r="K221" s="195"/>
      <c r="L221" s="200"/>
      <c r="M221" s="201"/>
      <c r="N221" s="202"/>
      <c r="O221" s="202"/>
      <c r="P221" s="202"/>
      <c r="Q221" s="202"/>
      <c r="R221" s="202"/>
      <c r="S221" s="202"/>
      <c r="T221" s="203"/>
      <c r="AT221" s="204" t="s">
        <v>181</v>
      </c>
      <c r="AU221" s="204" t="s">
        <v>81</v>
      </c>
      <c r="AV221" s="12" t="s">
        <v>81</v>
      </c>
      <c r="AW221" s="12" t="s">
        <v>30</v>
      </c>
      <c r="AX221" s="12" t="s">
        <v>73</v>
      </c>
      <c r="AY221" s="204" t="s">
        <v>174</v>
      </c>
    </row>
    <row r="222" spans="1:65" s="13" customFormat="1" ht="12">
      <c r="B222" s="205"/>
      <c r="C222" s="206"/>
      <c r="D222" s="196" t="s">
        <v>181</v>
      </c>
      <c r="E222" s="207" t="s">
        <v>1</v>
      </c>
      <c r="F222" s="208" t="s">
        <v>1327</v>
      </c>
      <c r="G222" s="206"/>
      <c r="H222" s="209">
        <v>3.008</v>
      </c>
      <c r="I222" s="210"/>
      <c r="J222" s="206"/>
      <c r="K222" s="206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181</v>
      </c>
      <c r="AU222" s="215" t="s">
        <v>81</v>
      </c>
      <c r="AV222" s="13" t="s">
        <v>83</v>
      </c>
      <c r="AW222" s="13" t="s">
        <v>30</v>
      </c>
      <c r="AX222" s="13" t="s">
        <v>73</v>
      </c>
      <c r="AY222" s="215" t="s">
        <v>174</v>
      </c>
    </row>
    <row r="223" spans="1:65" s="13" customFormat="1" ht="12">
      <c r="B223" s="205"/>
      <c r="C223" s="206"/>
      <c r="D223" s="196" t="s">
        <v>181</v>
      </c>
      <c r="E223" s="207" t="s">
        <v>1</v>
      </c>
      <c r="F223" s="208" t="s">
        <v>1328</v>
      </c>
      <c r="G223" s="206"/>
      <c r="H223" s="209">
        <v>2.9780000000000002</v>
      </c>
      <c r="I223" s="210"/>
      <c r="J223" s="206"/>
      <c r="K223" s="206"/>
      <c r="L223" s="211"/>
      <c r="M223" s="212"/>
      <c r="N223" s="213"/>
      <c r="O223" s="213"/>
      <c r="P223" s="213"/>
      <c r="Q223" s="213"/>
      <c r="R223" s="213"/>
      <c r="S223" s="213"/>
      <c r="T223" s="214"/>
      <c r="AT223" s="215" t="s">
        <v>181</v>
      </c>
      <c r="AU223" s="215" t="s">
        <v>81</v>
      </c>
      <c r="AV223" s="13" t="s">
        <v>83</v>
      </c>
      <c r="AW223" s="13" t="s">
        <v>30</v>
      </c>
      <c r="AX223" s="13" t="s">
        <v>73</v>
      </c>
      <c r="AY223" s="215" t="s">
        <v>174</v>
      </c>
    </row>
    <row r="224" spans="1:65" s="12" customFormat="1" ht="12">
      <c r="B224" s="194"/>
      <c r="C224" s="195"/>
      <c r="D224" s="196" t="s">
        <v>181</v>
      </c>
      <c r="E224" s="197" t="s">
        <v>1</v>
      </c>
      <c r="F224" s="198" t="s">
        <v>1329</v>
      </c>
      <c r="G224" s="195"/>
      <c r="H224" s="197" t="s">
        <v>1</v>
      </c>
      <c r="I224" s="199"/>
      <c r="J224" s="195"/>
      <c r="K224" s="195"/>
      <c r="L224" s="200"/>
      <c r="M224" s="201"/>
      <c r="N224" s="202"/>
      <c r="O224" s="202"/>
      <c r="P224" s="202"/>
      <c r="Q224" s="202"/>
      <c r="R224" s="202"/>
      <c r="S224" s="202"/>
      <c r="T224" s="203"/>
      <c r="AT224" s="204" t="s">
        <v>181</v>
      </c>
      <c r="AU224" s="204" t="s">
        <v>81</v>
      </c>
      <c r="AV224" s="12" t="s">
        <v>81</v>
      </c>
      <c r="AW224" s="12" t="s">
        <v>30</v>
      </c>
      <c r="AX224" s="12" t="s">
        <v>73</v>
      </c>
      <c r="AY224" s="204" t="s">
        <v>174</v>
      </c>
    </row>
    <row r="225" spans="1:65" s="13" customFormat="1" ht="12">
      <c r="B225" s="205"/>
      <c r="C225" s="206"/>
      <c r="D225" s="196" t="s">
        <v>181</v>
      </c>
      <c r="E225" s="207" t="s">
        <v>1</v>
      </c>
      <c r="F225" s="208" t="s">
        <v>1330</v>
      </c>
      <c r="G225" s="206"/>
      <c r="H225" s="209">
        <v>1.704</v>
      </c>
      <c r="I225" s="210"/>
      <c r="J225" s="206"/>
      <c r="K225" s="206"/>
      <c r="L225" s="211"/>
      <c r="M225" s="212"/>
      <c r="N225" s="213"/>
      <c r="O225" s="213"/>
      <c r="P225" s="213"/>
      <c r="Q225" s="213"/>
      <c r="R225" s="213"/>
      <c r="S225" s="213"/>
      <c r="T225" s="214"/>
      <c r="AT225" s="215" t="s">
        <v>181</v>
      </c>
      <c r="AU225" s="215" t="s">
        <v>81</v>
      </c>
      <c r="AV225" s="13" t="s">
        <v>83</v>
      </c>
      <c r="AW225" s="13" t="s">
        <v>30</v>
      </c>
      <c r="AX225" s="13" t="s">
        <v>73</v>
      </c>
      <c r="AY225" s="215" t="s">
        <v>174</v>
      </c>
    </row>
    <row r="226" spans="1:65" s="13" customFormat="1" ht="12">
      <c r="B226" s="205"/>
      <c r="C226" s="206"/>
      <c r="D226" s="196" t="s">
        <v>181</v>
      </c>
      <c r="E226" s="207" t="s">
        <v>1</v>
      </c>
      <c r="F226" s="208" t="s">
        <v>1331</v>
      </c>
      <c r="G226" s="206"/>
      <c r="H226" s="209">
        <v>2.9249999999999998</v>
      </c>
      <c r="I226" s="210"/>
      <c r="J226" s="206"/>
      <c r="K226" s="206"/>
      <c r="L226" s="211"/>
      <c r="M226" s="212"/>
      <c r="N226" s="213"/>
      <c r="O226" s="213"/>
      <c r="P226" s="213"/>
      <c r="Q226" s="213"/>
      <c r="R226" s="213"/>
      <c r="S226" s="213"/>
      <c r="T226" s="214"/>
      <c r="AT226" s="215" t="s">
        <v>181</v>
      </c>
      <c r="AU226" s="215" t="s">
        <v>81</v>
      </c>
      <c r="AV226" s="13" t="s">
        <v>83</v>
      </c>
      <c r="AW226" s="13" t="s">
        <v>30</v>
      </c>
      <c r="AX226" s="13" t="s">
        <v>73</v>
      </c>
      <c r="AY226" s="215" t="s">
        <v>174</v>
      </c>
    </row>
    <row r="227" spans="1:65" s="13" customFormat="1" ht="12">
      <c r="B227" s="205"/>
      <c r="C227" s="206"/>
      <c r="D227" s="196" t="s">
        <v>181</v>
      </c>
      <c r="E227" s="207" t="s">
        <v>1</v>
      </c>
      <c r="F227" s="208" t="s">
        <v>1332</v>
      </c>
      <c r="G227" s="206"/>
      <c r="H227" s="209">
        <v>2.8969999999999998</v>
      </c>
      <c r="I227" s="210"/>
      <c r="J227" s="206"/>
      <c r="K227" s="206"/>
      <c r="L227" s="211"/>
      <c r="M227" s="212"/>
      <c r="N227" s="213"/>
      <c r="O227" s="213"/>
      <c r="P227" s="213"/>
      <c r="Q227" s="213"/>
      <c r="R227" s="213"/>
      <c r="S227" s="213"/>
      <c r="T227" s="214"/>
      <c r="AT227" s="215" t="s">
        <v>181</v>
      </c>
      <c r="AU227" s="215" t="s">
        <v>81</v>
      </c>
      <c r="AV227" s="13" t="s">
        <v>83</v>
      </c>
      <c r="AW227" s="13" t="s">
        <v>30</v>
      </c>
      <c r="AX227" s="13" t="s">
        <v>73</v>
      </c>
      <c r="AY227" s="215" t="s">
        <v>174</v>
      </c>
    </row>
    <row r="228" spans="1:65" s="14" customFormat="1" ht="12">
      <c r="B228" s="216"/>
      <c r="C228" s="217"/>
      <c r="D228" s="196" t="s">
        <v>181</v>
      </c>
      <c r="E228" s="218" t="s">
        <v>1</v>
      </c>
      <c r="F228" s="219" t="s">
        <v>183</v>
      </c>
      <c r="G228" s="217"/>
      <c r="H228" s="220">
        <v>13.512</v>
      </c>
      <c r="I228" s="221"/>
      <c r="J228" s="217"/>
      <c r="K228" s="217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181</v>
      </c>
      <c r="AU228" s="226" t="s">
        <v>81</v>
      </c>
      <c r="AV228" s="14" t="s">
        <v>179</v>
      </c>
      <c r="AW228" s="14" t="s">
        <v>30</v>
      </c>
      <c r="AX228" s="14" t="s">
        <v>81</v>
      </c>
      <c r="AY228" s="226" t="s">
        <v>174</v>
      </c>
    </row>
    <row r="229" spans="1:65" s="2" customFormat="1" ht="24.25" customHeight="1">
      <c r="A229" s="35"/>
      <c r="B229" s="36"/>
      <c r="C229" s="180" t="s">
        <v>8</v>
      </c>
      <c r="D229" s="180" t="s">
        <v>175</v>
      </c>
      <c r="E229" s="181" t="s">
        <v>1333</v>
      </c>
      <c r="F229" s="182" t="s">
        <v>1334</v>
      </c>
      <c r="G229" s="183" t="s">
        <v>230</v>
      </c>
      <c r="H229" s="184">
        <v>1.98</v>
      </c>
      <c r="I229" s="185"/>
      <c r="J229" s="186">
        <f>ROUND(I229*H229,2)</f>
        <v>0</v>
      </c>
      <c r="K229" s="187"/>
      <c r="L229" s="40"/>
      <c r="M229" s="188" t="s">
        <v>1</v>
      </c>
      <c r="N229" s="189" t="s">
        <v>38</v>
      </c>
      <c r="O229" s="72"/>
      <c r="P229" s="190">
        <f>O229*H229</f>
        <v>0</v>
      </c>
      <c r="Q229" s="190">
        <v>0</v>
      </c>
      <c r="R229" s="190">
        <f>Q229*H229</f>
        <v>0</v>
      </c>
      <c r="S229" s="190">
        <v>4.8000000000000001E-2</v>
      </c>
      <c r="T229" s="191">
        <f>S229*H229</f>
        <v>9.5039999999999999E-2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2" t="s">
        <v>179</v>
      </c>
      <c r="AT229" s="192" t="s">
        <v>175</v>
      </c>
      <c r="AU229" s="192" t="s">
        <v>81</v>
      </c>
      <c r="AY229" s="18" t="s">
        <v>174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18" t="s">
        <v>81</v>
      </c>
      <c r="BK229" s="193">
        <f>ROUND(I229*H229,2)</f>
        <v>0</v>
      </c>
      <c r="BL229" s="18" t="s">
        <v>179</v>
      </c>
      <c r="BM229" s="192" t="s">
        <v>1335</v>
      </c>
    </row>
    <row r="230" spans="1:65" s="12" customFormat="1" ht="12">
      <c r="B230" s="194"/>
      <c r="C230" s="195"/>
      <c r="D230" s="196" t="s">
        <v>181</v>
      </c>
      <c r="E230" s="197" t="s">
        <v>1</v>
      </c>
      <c r="F230" s="198" t="s">
        <v>1326</v>
      </c>
      <c r="G230" s="195"/>
      <c r="H230" s="197" t="s">
        <v>1</v>
      </c>
      <c r="I230" s="199"/>
      <c r="J230" s="195"/>
      <c r="K230" s="195"/>
      <c r="L230" s="200"/>
      <c r="M230" s="201"/>
      <c r="N230" s="202"/>
      <c r="O230" s="202"/>
      <c r="P230" s="202"/>
      <c r="Q230" s="202"/>
      <c r="R230" s="202"/>
      <c r="S230" s="202"/>
      <c r="T230" s="203"/>
      <c r="AT230" s="204" t="s">
        <v>181</v>
      </c>
      <c r="AU230" s="204" t="s">
        <v>81</v>
      </c>
      <c r="AV230" s="12" t="s">
        <v>81</v>
      </c>
      <c r="AW230" s="12" t="s">
        <v>30</v>
      </c>
      <c r="AX230" s="12" t="s">
        <v>73</v>
      </c>
      <c r="AY230" s="204" t="s">
        <v>174</v>
      </c>
    </row>
    <row r="231" spans="1:65" s="13" customFormat="1" ht="12">
      <c r="B231" s="205"/>
      <c r="C231" s="206"/>
      <c r="D231" s="196" t="s">
        <v>181</v>
      </c>
      <c r="E231" s="207" t="s">
        <v>1</v>
      </c>
      <c r="F231" s="208" t="s">
        <v>1336</v>
      </c>
      <c r="G231" s="206"/>
      <c r="H231" s="209">
        <v>0.72</v>
      </c>
      <c r="I231" s="210"/>
      <c r="J231" s="206"/>
      <c r="K231" s="206"/>
      <c r="L231" s="211"/>
      <c r="M231" s="212"/>
      <c r="N231" s="213"/>
      <c r="O231" s="213"/>
      <c r="P231" s="213"/>
      <c r="Q231" s="213"/>
      <c r="R231" s="213"/>
      <c r="S231" s="213"/>
      <c r="T231" s="214"/>
      <c r="AT231" s="215" t="s">
        <v>181</v>
      </c>
      <c r="AU231" s="215" t="s">
        <v>81</v>
      </c>
      <c r="AV231" s="13" t="s">
        <v>83</v>
      </c>
      <c r="AW231" s="13" t="s">
        <v>30</v>
      </c>
      <c r="AX231" s="13" t="s">
        <v>73</v>
      </c>
      <c r="AY231" s="215" t="s">
        <v>174</v>
      </c>
    </row>
    <row r="232" spans="1:65" s="13" customFormat="1" ht="12">
      <c r="B232" s="205"/>
      <c r="C232" s="206"/>
      <c r="D232" s="196" t="s">
        <v>181</v>
      </c>
      <c r="E232" s="207" t="s">
        <v>1</v>
      </c>
      <c r="F232" s="208" t="s">
        <v>1337</v>
      </c>
      <c r="G232" s="206"/>
      <c r="H232" s="209">
        <v>1.26</v>
      </c>
      <c r="I232" s="210"/>
      <c r="J232" s="206"/>
      <c r="K232" s="206"/>
      <c r="L232" s="211"/>
      <c r="M232" s="212"/>
      <c r="N232" s="213"/>
      <c r="O232" s="213"/>
      <c r="P232" s="213"/>
      <c r="Q232" s="213"/>
      <c r="R232" s="213"/>
      <c r="S232" s="213"/>
      <c r="T232" s="214"/>
      <c r="AT232" s="215" t="s">
        <v>181</v>
      </c>
      <c r="AU232" s="215" t="s">
        <v>81</v>
      </c>
      <c r="AV232" s="13" t="s">
        <v>83</v>
      </c>
      <c r="AW232" s="13" t="s">
        <v>30</v>
      </c>
      <c r="AX232" s="13" t="s">
        <v>73</v>
      </c>
      <c r="AY232" s="215" t="s">
        <v>174</v>
      </c>
    </row>
    <row r="233" spans="1:65" s="14" customFormat="1" ht="12">
      <c r="B233" s="216"/>
      <c r="C233" s="217"/>
      <c r="D233" s="196" t="s">
        <v>181</v>
      </c>
      <c r="E233" s="218" t="s">
        <v>1</v>
      </c>
      <c r="F233" s="219" t="s">
        <v>183</v>
      </c>
      <c r="G233" s="217"/>
      <c r="H233" s="220">
        <v>1.98</v>
      </c>
      <c r="I233" s="221"/>
      <c r="J233" s="217"/>
      <c r="K233" s="217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181</v>
      </c>
      <c r="AU233" s="226" t="s">
        <v>81</v>
      </c>
      <c r="AV233" s="14" t="s">
        <v>179</v>
      </c>
      <c r="AW233" s="14" t="s">
        <v>30</v>
      </c>
      <c r="AX233" s="14" t="s">
        <v>81</v>
      </c>
      <c r="AY233" s="226" t="s">
        <v>174</v>
      </c>
    </row>
    <row r="234" spans="1:65" s="2" customFormat="1" ht="21.75" customHeight="1">
      <c r="A234" s="35"/>
      <c r="B234" s="36"/>
      <c r="C234" s="180" t="s">
        <v>286</v>
      </c>
      <c r="D234" s="180" t="s">
        <v>175</v>
      </c>
      <c r="E234" s="181" t="s">
        <v>1338</v>
      </c>
      <c r="F234" s="182" t="s">
        <v>1339</v>
      </c>
      <c r="G234" s="183" t="s">
        <v>230</v>
      </c>
      <c r="H234" s="184">
        <v>2</v>
      </c>
      <c r="I234" s="185"/>
      <c r="J234" s="186">
        <f>ROUND(I234*H234,2)</f>
        <v>0</v>
      </c>
      <c r="K234" s="187"/>
      <c r="L234" s="40"/>
      <c r="M234" s="188" t="s">
        <v>1</v>
      </c>
      <c r="N234" s="189" t="s">
        <v>38</v>
      </c>
      <c r="O234" s="72"/>
      <c r="P234" s="190">
        <f>O234*H234</f>
        <v>0</v>
      </c>
      <c r="Q234" s="190">
        <v>0</v>
      </c>
      <c r="R234" s="190">
        <f>Q234*H234</f>
        <v>0</v>
      </c>
      <c r="S234" s="190">
        <v>6.7000000000000004E-2</v>
      </c>
      <c r="T234" s="191">
        <f>S234*H234</f>
        <v>0.13400000000000001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2" t="s">
        <v>179</v>
      </c>
      <c r="AT234" s="192" t="s">
        <v>175</v>
      </c>
      <c r="AU234" s="192" t="s">
        <v>81</v>
      </c>
      <c r="AY234" s="18" t="s">
        <v>174</v>
      </c>
      <c r="BE234" s="193">
        <f>IF(N234="základní",J234,0)</f>
        <v>0</v>
      </c>
      <c r="BF234" s="193">
        <f>IF(N234="snížená",J234,0)</f>
        <v>0</v>
      </c>
      <c r="BG234" s="193">
        <f>IF(N234="zákl. přenesená",J234,0)</f>
        <v>0</v>
      </c>
      <c r="BH234" s="193">
        <f>IF(N234="sníž. přenesená",J234,0)</f>
        <v>0</v>
      </c>
      <c r="BI234" s="193">
        <f>IF(N234="nulová",J234,0)</f>
        <v>0</v>
      </c>
      <c r="BJ234" s="18" t="s">
        <v>81</v>
      </c>
      <c r="BK234" s="193">
        <f>ROUND(I234*H234,2)</f>
        <v>0</v>
      </c>
      <c r="BL234" s="18" t="s">
        <v>179</v>
      </c>
      <c r="BM234" s="192" t="s">
        <v>1340</v>
      </c>
    </row>
    <row r="235" spans="1:65" s="12" customFormat="1" ht="12">
      <c r="B235" s="194"/>
      <c r="C235" s="195"/>
      <c r="D235" s="196" t="s">
        <v>181</v>
      </c>
      <c r="E235" s="197" t="s">
        <v>1</v>
      </c>
      <c r="F235" s="198" t="s">
        <v>1341</v>
      </c>
      <c r="G235" s="195"/>
      <c r="H235" s="197" t="s">
        <v>1</v>
      </c>
      <c r="I235" s="199"/>
      <c r="J235" s="195"/>
      <c r="K235" s="195"/>
      <c r="L235" s="200"/>
      <c r="M235" s="201"/>
      <c r="N235" s="202"/>
      <c r="O235" s="202"/>
      <c r="P235" s="202"/>
      <c r="Q235" s="202"/>
      <c r="R235" s="202"/>
      <c r="S235" s="202"/>
      <c r="T235" s="203"/>
      <c r="AT235" s="204" t="s">
        <v>181</v>
      </c>
      <c r="AU235" s="204" t="s">
        <v>81</v>
      </c>
      <c r="AV235" s="12" t="s">
        <v>81</v>
      </c>
      <c r="AW235" s="12" t="s">
        <v>30</v>
      </c>
      <c r="AX235" s="12" t="s">
        <v>73</v>
      </c>
      <c r="AY235" s="204" t="s">
        <v>174</v>
      </c>
    </row>
    <row r="236" spans="1:65" s="12" customFormat="1" ht="12">
      <c r="B236" s="194"/>
      <c r="C236" s="195"/>
      <c r="D236" s="196" t="s">
        <v>181</v>
      </c>
      <c r="E236" s="197" t="s">
        <v>1</v>
      </c>
      <c r="F236" s="198" t="s">
        <v>1342</v>
      </c>
      <c r="G236" s="195"/>
      <c r="H236" s="197" t="s">
        <v>1</v>
      </c>
      <c r="I236" s="199"/>
      <c r="J236" s="195"/>
      <c r="K236" s="195"/>
      <c r="L236" s="200"/>
      <c r="M236" s="201"/>
      <c r="N236" s="202"/>
      <c r="O236" s="202"/>
      <c r="P236" s="202"/>
      <c r="Q236" s="202"/>
      <c r="R236" s="202"/>
      <c r="S236" s="202"/>
      <c r="T236" s="203"/>
      <c r="AT236" s="204" t="s">
        <v>181</v>
      </c>
      <c r="AU236" s="204" t="s">
        <v>81</v>
      </c>
      <c r="AV236" s="12" t="s">
        <v>81</v>
      </c>
      <c r="AW236" s="12" t="s">
        <v>30</v>
      </c>
      <c r="AX236" s="12" t="s">
        <v>73</v>
      </c>
      <c r="AY236" s="204" t="s">
        <v>174</v>
      </c>
    </row>
    <row r="237" spans="1:65" s="13" customFormat="1" ht="12">
      <c r="B237" s="205"/>
      <c r="C237" s="206"/>
      <c r="D237" s="196" t="s">
        <v>181</v>
      </c>
      <c r="E237" s="207" t="s">
        <v>1</v>
      </c>
      <c r="F237" s="208" t="s">
        <v>1343</v>
      </c>
      <c r="G237" s="206"/>
      <c r="H237" s="209">
        <v>2</v>
      </c>
      <c r="I237" s="210"/>
      <c r="J237" s="206"/>
      <c r="K237" s="206"/>
      <c r="L237" s="211"/>
      <c r="M237" s="212"/>
      <c r="N237" s="213"/>
      <c r="O237" s="213"/>
      <c r="P237" s="213"/>
      <c r="Q237" s="213"/>
      <c r="R237" s="213"/>
      <c r="S237" s="213"/>
      <c r="T237" s="214"/>
      <c r="AT237" s="215" t="s">
        <v>181</v>
      </c>
      <c r="AU237" s="215" t="s">
        <v>81</v>
      </c>
      <c r="AV237" s="13" t="s">
        <v>83</v>
      </c>
      <c r="AW237" s="13" t="s">
        <v>30</v>
      </c>
      <c r="AX237" s="13" t="s">
        <v>73</v>
      </c>
      <c r="AY237" s="215" t="s">
        <v>174</v>
      </c>
    </row>
    <row r="238" spans="1:65" s="14" customFormat="1" ht="12">
      <c r="B238" s="216"/>
      <c r="C238" s="217"/>
      <c r="D238" s="196" t="s">
        <v>181</v>
      </c>
      <c r="E238" s="218" t="s">
        <v>1</v>
      </c>
      <c r="F238" s="219" t="s">
        <v>183</v>
      </c>
      <c r="G238" s="217"/>
      <c r="H238" s="220">
        <v>2</v>
      </c>
      <c r="I238" s="221"/>
      <c r="J238" s="217"/>
      <c r="K238" s="217"/>
      <c r="L238" s="222"/>
      <c r="M238" s="223"/>
      <c r="N238" s="224"/>
      <c r="O238" s="224"/>
      <c r="P238" s="224"/>
      <c r="Q238" s="224"/>
      <c r="R238" s="224"/>
      <c r="S238" s="224"/>
      <c r="T238" s="225"/>
      <c r="AT238" s="226" t="s">
        <v>181</v>
      </c>
      <c r="AU238" s="226" t="s">
        <v>81</v>
      </c>
      <c r="AV238" s="14" t="s">
        <v>179</v>
      </c>
      <c r="AW238" s="14" t="s">
        <v>30</v>
      </c>
      <c r="AX238" s="14" t="s">
        <v>81</v>
      </c>
      <c r="AY238" s="226" t="s">
        <v>174</v>
      </c>
    </row>
    <row r="239" spans="1:65" s="2" customFormat="1" ht="21.75" customHeight="1">
      <c r="A239" s="35"/>
      <c r="B239" s="36"/>
      <c r="C239" s="180" t="s">
        <v>293</v>
      </c>
      <c r="D239" s="180" t="s">
        <v>175</v>
      </c>
      <c r="E239" s="181" t="s">
        <v>1344</v>
      </c>
      <c r="F239" s="182" t="s">
        <v>1345</v>
      </c>
      <c r="G239" s="183" t="s">
        <v>230</v>
      </c>
      <c r="H239" s="184">
        <v>21.079000000000001</v>
      </c>
      <c r="I239" s="185"/>
      <c r="J239" s="186">
        <f>ROUND(I239*H239,2)</f>
        <v>0</v>
      </c>
      <c r="K239" s="187"/>
      <c r="L239" s="40"/>
      <c r="M239" s="188" t="s">
        <v>1</v>
      </c>
      <c r="N239" s="189" t="s">
        <v>38</v>
      </c>
      <c r="O239" s="72"/>
      <c r="P239" s="190">
        <f>O239*H239</f>
        <v>0</v>
      </c>
      <c r="Q239" s="190">
        <v>0</v>
      </c>
      <c r="R239" s="190">
        <f>Q239*H239</f>
        <v>0</v>
      </c>
      <c r="S239" s="190">
        <v>8.7999999999999995E-2</v>
      </c>
      <c r="T239" s="191">
        <f>S239*H239</f>
        <v>1.8549519999999999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2" t="s">
        <v>179</v>
      </c>
      <c r="AT239" s="192" t="s">
        <v>175</v>
      </c>
      <c r="AU239" s="192" t="s">
        <v>81</v>
      </c>
      <c r="AY239" s="18" t="s">
        <v>174</v>
      </c>
      <c r="BE239" s="193">
        <f>IF(N239="základní",J239,0)</f>
        <v>0</v>
      </c>
      <c r="BF239" s="193">
        <f>IF(N239="snížená",J239,0)</f>
        <v>0</v>
      </c>
      <c r="BG239" s="193">
        <f>IF(N239="zákl. přenesená",J239,0)</f>
        <v>0</v>
      </c>
      <c r="BH239" s="193">
        <f>IF(N239="sníž. přenesená",J239,0)</f>
        <v>0</v>
      </c>
      <c r="BI239" s="193">
        <f>IF(N239="nulová",J239,0)</f>
        <v>0</v>
      </c>
      <c r="BJ239" s="18" t="s">
        <v>81</v>
      </c>
      <c r="BK239" s="193">
        <f>ROUND(I239*H239,2)</f>
        <v>0</v>
      </c>
      <c r="BL239" s="18" t="s">
        <v>179</v>
      </c>
      <c r="BM239" s="192" t="s">
        <v>1346</v>
      </c>
    </row>
    <row r="240" spans="1:65" s="12" customFormat="1" ht="12">
      <c r="B240" s="194"/>
      <c r="C240" s="195"/>
      <c r="D240" s="196" t="s">
        <v>181</v>
      </c>
      <c r="E240" s="197" t="s">
        <v>1</v>
      </c>
      <c r="F240" s="198" t="s">
        <v>1341</v>
      </c>
      <c r="G240" s="195"/>
      <c r="H240" s="197" t="s">
        <v>1</v>
      </c>
      <c r="I240" s="199"/>
      <c r="J240" s="195"/>
      <c r="K240" s="195"/>
      <c r="L240" s="200"/>
      <c r="M240" s="201"/>
      <c r="N240" s="202"/>
      <c r="O240" s="202"/>
      <c r="P240" s="202"/>
      <c r="Q240" s="202"/>
      <c r="R240" s="202"/>
      <c r="S240" s="202"/>
      <c r="T240" s="203"/>
      <c r="AT240" s="204" t="s">
        <v>181</v>
      </c>
      <c r="AU240" s="204" t="s">
        <v>81</v>
      </c>
      <c r="AV240" s="12" t="s">
        <v>81</v>
      </c>
      <c r="AW240" s="12" t="s">
        <v>30</v>
      </c>
      <c r="AX240" s="12" t="s">
        <v>73</v>
      </c>
      <c r="AY240" s="204" t="s">
        <v>174</v>
      </c>
    </row>
    <row r="241" spans="2:51" s="12" customFormat="1" ht="12">
      <c r="B241" s="194"/>
      <c r="C241" s="195"/>
      <c r="D241" s="196" t="s">
        <v>181</v>
      </c>
      <c r="E241" s="197" t="s">
        <v>1</v>
      </c>
      <c r="F241" s="198" t="s">
        <v>1265</v>
      </c>
      <c r="G241" s="195"/>
      <c r="H241" s="197" t="s">
        <v>1</v>
      </c>
      <c r="I241" s="199"/>
      <c r="J241" s="195"/>
      <c r="K241" s="195"/>
      <c r="L241" s="200"/>
      <c r="M241" s="201"/>
      <c r="N241" s="202"/>
      <c r="O241" s="202"/>
      <c r="P241" s="202"/>
      <c r="Q241" s="202"/>
      <c r="R241" s="202"/>
      <c r="S241" s="202"/>
      <c r="T241" s="203"/>
      <c r="AT241" s="204" t="s">
        <v>181</v>
      </c>
      <c r="AU241" s="204" t="s">
        <v>81</v>
      </c>
      <c r="AV241" s="12" t="s">
        <v>81</v>
      </c>
      <c r="AW241" s="12" t="s">
        <v>30</v>
      </c>
      <c r="AX241" s="12" t="s">
        <v>73</v>
      </c>
      <c r="AY241" s="204" t="s">
        <v>174</v>
      </c>
    </row>
    <row r="242" spans="2:51" s="13" customFormat="1" ht="12">
      <c r="B242" s="205"/>
      <c r="C242" s="206"/>
      <c r="D242" s="196" t="s">
        <v>181</v>
      </c>
      <c r="E242" s="207" t="s">
        <v>1</v>
      </c>
      <c r="F242" s="208" t="s">
        <v>1347</v>
      </c>
      <c r="G242" s="206"/>
      <c r="H242" s="209">
        <v>3.5459999999999998</v>
      </c>
      <c r="I242" s="210"/>
      <c r="J242" s="206"/>
      <c r="K242" s="206"/>
      <c r="L242" s="211"/>
      <c r="M242" s="212"/>
      <c r="N242" s="213"/>
      <c r="O242" s="213"/>
      <c r="P242" s="213"/>
      <c r="Q242" s="213"/>
      <c r="R242" s="213"/>
      <c r="S242" s="213"/>
      <c r="T242" s="214"/>
      <c r="AT242" s="215" t="s">
        <v>181</v>
      </c>
      <c r="AU242" s="215" t="s">
        <v>81</v>
      </c>
      <c r="AV242" s="13" t="s">
        <v>83</v>
      </c>
      <c r="AW242" s="13" t="s">
        <v>30</v>
      </c>
      <c r="AX242" s="13" t="s">
        <v>73</v>
      </c>
      <c r="AY242" s="215" t="s">
        <v>174</v>
      </c>
    </row>
    <row r="243" spans="2:51" s="13" customFormat="1" ht="12">
      <c r="B243" s="205"/>
      <c r="C243" s="206"/>
      <c r="D243" s="196" t="s">
        <v>181</v>
      </c>
      <c r="E243" s="207" t="s">
        <v>1</v>
      </c>
      <c r="F243" s="208" t="s">
        <v>1348</v>
      </c>
      <c r="G243" s="206"/>
      <c r="H243" s="209">
        <v>1.5760000000000001</v>
      </c>
      <c r="I243" s="210"/>
      <c r="J243" s="206"/>
      <c r="K243" s="206"/>
      <c r="L243" s="211"/>
      <c r="M243" s="212"/>
      <c r="N243" s="213"/>
      <c r="O243" s="213"/>
      <c r="P243" s="213"/>
      <c r="Q243" s="213"/>
      <c r="R243" s="213"/>
      <c r="S243" s="213"/>
      <c r="T243" s="214"/>
      <c r="AT243" s="215" t="s">
        <v>181</v>
      </c>
      <c r="AU243" s="215" t="s">
        <v>81</v>
      </c>
      <c r="AV243" s="13" t="s">
        <v>83</v>
      </c>
      <c r="AW243" s="13" t="s">
        <v>30</v>
      </c>
      <c r="AX243" s="13" t="s">
        <v>73</v>
      </c>
      <c r="AY243" s="215" t="s">
        <v>174</v>
      </c>
    </row>
    <row r="244" spans="2:51" s="12" customFormat="1" ht="12">
      <c r="B244" s="194"/>
      <c r="C244" s="195"/>
      <c r="D244" s="196" t="s">
        <v>181</v>
      </c>
      <c r="E244" s="197" t="s">
        <v>1</v>
      </c>
      <c r="F244" s="198" t="s">
        <v>284</v>
      </c>
      <c r="G244" s="195"/>
      <c r="H244" s="197" t="s">
        <v>1</v>
      </c>
      <c r="I244" s="199"/>
      <c r="J244" s="195"/>
      <c r="K244" s="195"/>
      <c r="L244" s="200"/>
      <c r="M244" s="201"/>
      <c r="N244" s="202"/>
      <c r="O244" s="202"/>
      <c r="P244" s="202"/>
      <c r="Q244" s="202"/>
      <c r="R244" s="202"/>
      <c r="S244" s="202"/>
      <c r="T244" s="203"/>
      <c r="AT244" s="204" t="s">
        <v>181</v>
      </c>
      <c r="AU244" s="204" t="s">
        <v>81</v>
      </c>
      <c r="AV244" s="12" t="s">
        <v>81</v>
      </c>
      <c r="AW244" s="12" t="s">
        <v>30</v>
      </c>
      <c r="AX244" s="12" t="s">
        <v>73</v>
      </c>
      <c r="AY244" s="204" t="s">
        <v>174</v>
      </c>
    </row>
    <row r="245" spans="2:51" s="13" customFormat="1" ht="12">
      <c r="B245" s="205"/>
      <c r="C245" s="206"/>
      <c r="D245" s="196" t="s">
        <v>181</v>
      </c>
      <c r="E245" s="207" t="s">
        <v>1</v>
      </c>
      <c r="F245" s="208" t="s">
        <v>1349</v>
      </c>
      <c r="G245" s="206"/>
      <c r="H245" s="209">
        <v>1.1819999999999999</v>
      </c>
      <c r="I245" s="210"/>
      <c r="J245" s="206"/>
      <c r="K245" s="206"/>
      <c r="L245" s="211"/>
      <c r="M245" s="212"/>
      <c r="N245" s="213"/>
      <c r="O245" s="213"/>
      <c r="P245" s="213"/>
      <c r="Q245" s="213"/>
      <c r="R245" s="213"/>
      <c r="S245" s="213"/>
      <c r="T245" s="214"/>
      <c r="AT245" s="215" t="s">
        <v>181</v>
      </c>
      <c r="AU245" s="215" t="s">
        <v>81</v>
      </c>
      <c r="AV245" s="13" t="s">
        <v>83</v>
      </c>
      <c r="AW245" s="13" t="s">
        <v>30</v>
      </c>
      <c r="AX245" s="13" t="s">
        <v>73</v>
      </c>
      <c r="AY245" s="215" t="s">
        <v>174</v>
      </c>
    </row>
    <row r="246" spans="2:51" s="13" customFormat="1" ht="12">
      <c r="B246" s="205"/>
      <c r="C246" s="206"/>
      <c r="D246" s="196" t="s">
        <v>181</v>
      </c>
      <c r="E246" s="207" t="s">
        <v>1</v>
      </c>
      <c r="F246" s="208" t="s">
        <v>1348</v>
      </c>
      <c r="G246" s="206"/>
      <c r="H246" s="209">
        <v>1.5760000000000001</v>
      </c>
      <c r="I246" s="210"/>
      <c r="J246" s="206"/>
      <c r="K246" s="206"/>
      <c r="L246" s="211"/>
      <c r="M246" s="212"/>
      <c r="N246" s="213"/>
      <c r="O246" s="213"/>
      <c r="P246" s="213"/>
      <c r="Q246" s="213"/>
      <c r="R246" s="213"/>
      <c r="S246" s="213"/>
      <c r="T246" s="214"/>
      <c r="AT246" s="215" t="s">
        <v>181</v>
      </c>
      <c r="AU246" s="215" t="s">
        <v>81</v>
      </c>
      <c r="AV246" s="13" t="s">
        <v>83</v>
      </c>
      <c r="AW246" s="13" t="s">
        <v>30</v>
      </c>
      <c r="AX246" s="13" t="s">
        <v>73</v>
      </c>
      <c r="AY246" s="215" t="s">
        <v>174</v>
      </c>
    </row>
    <row r="247" spans="2:51" s="13" customFormat="1" ht="12">
      <c r="B247" s="205"/>
      <c r="C247" s="206"/>
      <c r="D247" s="196" t="s">
        <v>181</v>
      </c>
      <c r="E247" s="207" t="s">
        <v>1</v>
      </c>
      <c r="F247" s="208" t="s">
        <v>1350</v>
      </c>
      <c r="G247" s="206"/>
      <c r="H247" s="209">
        <v>1.7729999999999999</v>
      </c>
      <c r="I247" s="210"/>
      <c r="J247" s="206"/>
      <c r="K247" s="206"/>
      <c r="L247" s="211"/>
      <c r="M247" s="212"/>
      <c r="N247" s="213"/>
      <c r="O247" s="213"/>
      <c r="P247" s="213"/>
      <c r="Q247" s="213"/>
      <c r="R247" s="213"/>
      <c r="S247" s="213"/>
      <c r="T247" s="214"/>
      <c r="AT247" s="215" t="s">
        <v>181</v>
      </c>
      <c r="AU247" s="215" t="s">
        <v>81</v>
      </c>
      <c r="AV247" s="13" t="s">
        <v>83</v>
      </c>
      <c r="AW247" s="13" t="s">
        <v>30</v>
      </c>
      <c r="AX247" s="13" t="s">
        <v>73</v>
      </c>
      <c r="AY247" s="215" t="s">
        <v>174</v>
      </c>
    </row>
    <row r="248" spans="2:51" s="12" customFormat="1" ht="12">
      <c r="B248" s="194"/>
      <c r="C248" s="195"/>
      <c r="D248" s="196" t="s">
        <v>181</v>
      </c>
      <c r="E248" s="197" t="s">
        <v>1</v>
      </c>
      <c r="F248" s="198" t="s">
        <v>1270</v>
      </c>
      <c r="G248" s="195"/>
      <c r="H248" s="197" t="s">
        <v>1</v>
      </c>
      <c r="I248" s="199"/>
      <c r="J248" s="195"/>
      <c r="K248" s="195"/>
      <c r="L248" s="200"/>
      <c r="M248" s="201"/>
      <c r="N248" s="202"/>
      <c r="O248" s="202"/>
      <c r="P248" s="202"/>
      <c r="Q248" s="202"/>
      <c r="R248" s="202"/>
      <c r="S248" s="202"/>
      <c r="T248" s="203"/>
      <c r="AT248" s="204" t="s">
        <v>181</v>
      </c>
      <c r="AU248" s="204" t="s">
        <v>81</v>
      </c>
      <c r="AV248" s="12" t="s">
        <v>81</v>
      </c>
      <c r="AW248" s="12" t="s">
        <v>30</v>
      </c>
      <c r="AX248" s="12" t="s">
        <v>73</v>
      </c>
      <c r="AY248" s="204" t="s">
        <v>174</v>
      </c>
    </row>
    <row r="249" spans="2:51" s="13" customFormat="1" ht="12">
      <c r="B249" s="205"/>
      <c r="C249" s="206"/>
      <c r="D249" s="196" t="s">
        <v>181</v>
      </c>
      <c r="E249" s="207" t="s">
        <v>1</v>
      </c>
      <c r="F249" s="208" t="s">
        <v>1351</v>
      </c>
      <c r="G249" s="206"/>
      <c r="H249" s="209">
        <v>2.3639999999999999</v>
      </c>
      <c r="I249" s="210"/>
      <c r="J249" s="206"/>
      <c r="K249" s="206"/>
      <c r="L249" s="211"/>
      <c r="M249" s="212"/>
      <c r="N249" s="213"/>
      <c r="O249" s="213"/>
      <c r="P249" s="213"/>
      <c r="Q249" s="213"/>
      <c r="R249" s="213"/>
      <c r="S249" s="213"/>
      <c r="T249" s="214"/>
      <c r="AT249" s="215" t="s">
        <v>181</v>
      </c>
      <c r="AU249" s="215" t="s">
        <v>81</v>
      </c>
      <c r="AV249" s="13" t="s">
        <v>83</v>
      </c>
      <c r="AW249" s="13" t="s">
        <v>30</v>
      </c>
      <c r="AX249" s="13" t="s">
        <v>73</v>
      </c>
      <c r="AY249" s="215" t="s">
        <v>174</v>
      </c>
    </row>
    <row r="250" spans="2:51" s="13" customFormat="1" ht="12">
      <c r="B250" s="205"/>
      <c r="C250" s="206"/>
      <c r="D250" s="196" t="s">
        <v>181</v>
      </c>
      <c r="E250" s="207" t="s">
        <v>1</v>
      </c>
      <c r="F250" s="208" t="s">
        <v>1348</v>
      </c>
      <c r="G250" s="206"/>
      <c r="H250" s="209">
        <v>1.5760000000000001</v>
      </c>
      <c r="I250" s="210"/>
      <c r="J250" s="206"/>
      <c r="K250" s="206"/>
      <c r="L250" s="211"/>
      <c r="M250" s="212"/>
      <c r="N250" s="213"/>
      <c r="O250" s="213"/>
      <c r="P250" s="213"/>
      <c r="Q250" s="213"/>
      <c r="R250" s="213"/>
      <c r="S250" s="213"/>
      <c r="T250" s="214"/>
      <c r="AT250" s="215" t="s">
        <v>181</v>
      </c>
      <c r="AU250" s="215" t="s">
        <v>81</v>
      </c>
      <c r="AV250" s="13" t="s">
        <v>83</v>
      </c>
      <c r="AW250" s="13" t="s">
        <v>30</v>
      </c>
      <c r="AX250" s="13" t="s">
        <v>73</v>
      </c>
      <c r="AY250" s="215" t="s">
        <v>174</v>
      </c>
    </row>
    <row r="251" spans="2:51" s="13" customFormat="1" ht="12">
      <c r="B251" s="205"/>
      <c r="C251" s="206"/>
      <c r="D251" s="196" t="s">
        <v>181</v>
      </c>
      <c r="E251" s="207" t="s">
        <v>1</v>
      </c>
      <c r="F251" s="208" t="s">
        <v>1350</v>
      </c>
      <c r="G251" s="206"/>
      <c r="H251" s="209">
        <v>1.7729999999999999</v>
      </c>
      <c r="I251" s="210"/>
      <c r="J251" s="206"/>
      <c r="K251" s="206"/>
      <c r="L251" s="211"/>
      <c r="M251" s="212"/>
      <c r="N251" s="213"/>
      <c r="O251" s="213"/>
      <c r="P251" s="213"/>
      <c r="Q251" s="213"/>
      <c r="R251" s="213"/>
      <c r="S251" s="213"/>
      <c r="T251" s="214"/>
      <c r="AT251" s="215" t="s">
        <v>181</v>
      </c>
      <c r="AU251" s="215" t="s">
        <v>81</v>
      </c>
      <c r="AV251" s="13" t="s">
        <v>83</v>
      </c>
      <c r="AW251" s="13" t="s">
        <v>30</v>
      </c>
      <c r="AX251" s="13" t="s">
        <v>73</v>
      </c>
      <c r="AY251" s="215" t="s">
        <v>174</v>
      </c>
    </row>
    <row r="252" spans="2:51" s="12" customFormat="1" ht="12">
      <c r="B252" s="194"/>
      <c r="C252" s="195"/>
      <c r="D252" s="196" t="s">
        <v>181</v>
      </c>
      <c r="E252" s="197" t="s">
        <v>1</v>
      </c>
      <c r="F252" s="198" t="s">
        <v>1352</v>
      </c>
      <c r="G252" s="195"/>
      <c r="H252" s="197" t="s">
        <v>1</v>
      </c>
      <c r="I252" s="199"/>
      <c r="J252" s="195"/>
      <c r="K252" s="195"/>
      <c r="L252" s="200"/>
      <c r="M252" s="201"/>
      <c r="N252" s="202"/>
      <c r="O252" s="202"/>
      <c r="P252" s="202"/>
      <c r="Q252" s="202"/>
      <c r="R252" s="202"/>
      <c r="S252" s="202"/>
      <c r="T252" s="203"/>
      <c r="AT252" s="204" t="s">
        <v>181</v>
      </c>
      <c r="AU252" s="204" t="s">
        <v>81</v>
      </c>
      <c r="AV252" s="12" t="s">
        <v>81</v>
      </c>
      <c r="AW252" s="12" t="s">
        <v>30</v>
      </c>
      <c r="AX252" s="12" t="s">
        <v>73</v>
      </c>
      <c r="AY252" s="204" t="s">
        <v>174</v>
      </c>
    </row>
    <row r="253" spans="2:51" s="13" customFormat="1" ht="12">
      <c r="B253" s="205"/>
      <c r="C253" s="206"/>
      <c r="D253" s="196" t="s">
        <v>181</v>
      </c>
      <c r="E253" s="207" t="s">
        <v>1</v>
      </c>
      <c r="F253" s="208" t="s">
        <v>1349</v>
      </c>
      <c r="G253" s="206"/>
      <c r="H253" s="209">
        <v>1.1819999999999999</v>
      </c>
      <c r="I253" s="210"/>
      <c r="J253" s="206"/>
      <c r="K253" s="206"/>
      <c r="L253" s="211"/>
      <c r="M253" s="212"/>
      <c r="N253" s="213"/>
      <c r="O253" s="213"/>
      <c r="P253" s="213"/>
      <c r="Q253" s="213"/>
      <c r="R253" s="213"/>
      <c r="S253" s="213"/>
      <c r="T253" s="214"/>
      <c r="AT253" s="215" t="s">
        <v>181</v>
      </c>
      <c r="AU253" s="215" t="s">
        <v>81</v>
      </c>
      <c r="AV253" s="13" t="s">
        <v>83</v>
      </c>
      <c r="AW253" s="13" t="s">
        <v>30</v>
      </c>
      <c r="AX253" s="13" t="s">
        <v>73</v>
      </c>
      <c r="AY253" s="215" t="s">
        <v>174</v>
      </c>
    </row>
    <row r="254" spans="2:51" s="12" customFormat="1" ht="12">
      <c r="B254" s="194"/>
      <c r="C254" s="195"/>
      <c r="D254" s="196" t="s">
        <v>181</v>
      </c>
      <c r="E254" s="197" t="s">
        <v>1</v>
      </c>
      <c r="F254" s="198" t="s">
        <v>1353</v>
      </c>
      <c r="G254" s="195"/>
      <c r="H254" s="197" t="s">
        <v>1</v>
      </c>
      <c r="I254" s="199"/>
      <c r="J254" s="195"/>
      <c r="K254" s="195"/>
      <c r="L254" s="200"/>
      <c r="M254" s="201"/>
      <c r="N254" s="202"/>
      <c r="O254" s="202"/>
      <c r="P254" s="202"/>
      <c r="Q254" s="202"/>
      <c r="R254" s="202"/>
      <c r="S254" s="202"/>
      <c r="T254" s="203"/>
      <c r="AT254" s="204" t="s">
        <v>181</v>
      </c>
      <c r="AU254" s="204" t="s">
        <v>81</v>
      </c>
      <c r="AV254" s="12" t="s">
        <v>81</v>
      </c>
      <c r="AW254" s="12" t="s">
        <v>30</v>
      </c>
      <c r="AX254" s="12" t="s">
        <v>73</v>
      </c>
      <c r="AY254" s="204" t="s">
        <v>174</v>
      </c>
    </row>
    <row r="255" spans="2:51" s="12" customFormat="1" ht="12">
      <c r="B255" s="194"/>
      <c r="C255" s="195"/>
      <c r="D255" s="196" t="s">
        <v>181</v>
      </c>
      <c r="E255" s="197" t="s">
        <v>1</v>
      </c>
      <c r="F255" s="198" t="s">
        <v>808</v>
      </c>
      <c r="G255" s="195"/>
      <c r="H255" s="197" t="s">
        <v>1</v>
      </c>
      <c r="I255" s="199"/>
      <c r="J255" s="195"/>
      <c r="K255" s="195"/>
      <c r="L255" s="200"/>
      <c r="M255" s="201"/>
      <c r="N255" s="202"/>
      <c r="O255" s="202"/>
      <c r="P255" s="202"/>
      <c r="Q255" s="202"/>
      <c r="R255" s="202"/>
      <c r="S255" s="202"/>
      <c r="T255" s="203"/>
      <c r="AT255" s="204" t="s">
        <v>181</v>
      </c>
      <c r="AU255" s="204" t="s">
        <v>81</v>
      </c>
      <c r="AV255" s="12" t="s">
        <v>81</v>
      </c>
      <c r="AW255" s="12" t="s">
        <v>30</v>
      </c>
      <c r="AX255" s="12" t="s">
        <v>73</v>
      </c>
      <c r="AY255" s="204" t="s">
        <v>174</v>
      </c>
    </row>
    <row r="256" spans="2:51" s="12" customFormat="1" ht="12">
      <c r="B256" s="194"/>
      <c r="C256" s="195"/>
      <c r="D256" s="196" t="s">
        <v>181</v>
      </c>
      <c r="E256" s="197" t="s">
        <v>1</v>
      </c>
      <c r="F256" s="198" t="s">
        <v>1289</v>
      </c>
      <c r="G256" s="195"/>
      <c r="H256" s="197" t="s">
        <v>1</v>
      </c>
      <c r="I256" s="199"/>
      <c r="J256" s="195"/>
      <c r="K256" s="195"/>
      <c r="L256" s="200"/>
      <c r="M256" s="201"/>
      <c r="N256" s="202"/>
      <c r="O256" s="202"/>
      <c r="P256" s="202"/>
      <c r="Q256" s="202"/>
      <c r="R256" s="202"/>
      <c r="S256" s="202"/>
      <c r="T256" s="203"/>
      <c r="AT256" s="204" t="s">
        <v>181</v>
      </c>
      <c r="AU256" s="204" t="s">
        <v>81</v>
      </c>
      <c r="AV256" s="12" t="s">
        <v>81</v>
      </c>
      <c r="AW256" s="12" t="s">
        <v>30</v>
      </c>
      <c r="AX256" s="12" t="s">
        <v>73</v>
      </c>
      <c r="AY256" s="204" t="s">
        <v>174</v>
      </c>
    </row>
    <row r="257" spans="1:65" s="13" customFormat="1" ht="12">
      <c r="B257" s="205"/>
      <c r="C257" s="206"/>
      <c r="D257" s="196" t="s">
        <v>181</v>
      </c>
      <c r="E257" s="207" t="s">
        <v>1</v>
      </c>
      <c r="F257" s="208" t="s">
        <v>1348</v>
      </c>
      <c r="G257" s="206"/>
      <c r="H257" s="209">
        <v>1.5760000000000001</v>
      </c>
      <c r="I257" s="210"/>
      <c r="J257" s="206"/>
      <c r="K257" s="206"/>
      <c r="L257" s="211"/>
      <c r="M257" s="212"/>
      <c r="N257" s="213"/>
      <c r="O257" s="213"/>
      <c r="P257" s="213"/>
      <c r="Q257" s="213"/>
      <c r="R257" s="213"/>
      <c r="S257" s="213"/>
      <c r="T257" s="214"/>
      <c r="AT257" s="215" t="s">
        <v>181</v>
      </c>
      <c r="AU257" s="215" t="s">
        <v>81</v>
      </c>
      <c r="AV257" s="13" t="s">
        <v>83</v>
      </c>
      <c r="AW257" s="13" t="s">
        <v>30</v>
      </c>
      <c r="AX257" s="13" t="s">
        <v>73</v>
      </c>
      <c r="AY257" s="215" t="s">
        <v>174</v>
      </c>
    </row>
    <row r="258" spans="1:65" s="13" customFormat="1" ht="12">
      <c r="B258" s="205"/>
      <c r="C258" s="206"/>
      <c r="D258" s="196" t="s">
        <v>181</v>
      </c>
      <c r="E258" s="207" t="s">
        <v>1</v>
      </c>
      <c r="F258" s="208" t="s">
        <v>1349</v>
      </c>
      <c r="G258" s="206"/>
      <c r="H258" s="209">
        <v>1.1819999999999999</v>
      </c>
      <c r="I258" s="210"/>
      <c r="J258" s="206"/>
      <c r="K258" s="206"/>
      <c r="L258" s="211"/>
      <c r="M258" s="212"/>
      <c r="N258" s="213"/>
      <c r="O258" s="213"/>
      <c r="P258" s="213"/>
      <c r="Q258" s="213"/>
      <c r="R258" s="213"/>
      <c r="S258" s="213"/>
      <c r="T258" s="214"/>
      <c r="AT258" s="215" t="s">
        <v>181</v>
      </c>
      <c r="AU258" s="215" t="s">
        <v>81</v>
      </c>
      <c r="AV258" s="13" t="s">
        <v>83</v>
      </c>
      <c r="AW258" s="13" t="s">
        <v>30</v>
      </c>
      <c r="AX258" s="13" t="s">
        <v>73</v>
      </c>
      <c r="AY258" s="215" t="s">
        <v>174</v>
      </c>
    </row>
    <row r="259" spans="1:65" s="12" customFormat="1" ht="12">
      <c r="B259" s="194"/>
      <c r="C259" s="195"/>
      <c r="D259" s="196" t="s">
        <v>181</v>
      </c>
      <c r="E259" s="197" t="s">
        <v>1</v>
      </c>
      <c r="F259" s="198" t="s">
        <v>806</v>
      </c>
      <c r="G259" s="195"/>
      <c r="H259" s="197" t="s">
        <v>1</v>
      </c>
      <c r="I259" s="199"/>
      <c r="J259" s="195"/>
      <c r="K259" s="195"/>
      <c r="L259" s="200"/>
      <c r="M259" s="201"/>
      <c r="N259" s="202"/>
      <c r="O259" s="202"/>
      <c r="P259" s="202"/>
      <c r="Q259" s="202"/>
      <c r="R259" s="202"/>
      <c r="S259" s="202"/>
      <c r="T259" s="203"/>
      <c r="AT259" s="204" t="s">
        <v>181</v>
      </c>
      <c r="AU259" s="204" t="s">
        <v>81</v>
      </c>
      <c r="AV259" s="12" t="s">
        <v>81</v>
      </c>
      <c r="AW259" s="12" t="s">
        <v>30</v>
      </c>
      <c r="AX259" s="12" t="s">
        <v>73</v>
      </c>
      <c r="AY259" s="204" t="s">
        <v>174</v>
      </c>
    </row>
    <row r="260" spans="1:65" s="13" customFormat="1" ht="12">
      <c r="B260" s="205"/>
      <c r="C260" s="206"/>
      <c r="D260" s="196" t="s">
        <v>181</v>
      </c>
      <c r="E260" s="207" t="s">
        <v>1</v>
      </c>
      <c r="F260" s="208" t="s">
        <v>1350</v>
      </c>
      <c r="G260" s="206"/>
      <c r="H260" s="209">
        <v>1.7729999999999999</v>
      </c>
      <c r="I260" s="210"/>
      <c r="J260" s="206"/>
      <c r="K260" s="206"/>
      <c r="L260" s="211"/>
      <c r="M260" s="212"/>
      <c r="N260" s="213"/>
      <c r="O260" s="213"/>
      <c r="P260" s="213"/>
      <c r="Q260" s="213"/>
      <c r="R260" s="213"/>
      <c r="S260" s="213"/>
      <c r="T260" s="214"/>
      <c r="AT260" s="215" t="s">
        <v>181</v>
      </c>
      <c r="AU260" s="215" t="s">
        <v>81</v>
      </c>
      <c r="AV260" s="13" t="s">
        <v>83</v>
      </c>
      <c r="AW260" s="13" t="s">
        <v>30</v>
      </c>
      <c r="AX260" s="13" t="s">
        <v>73</v>
      </c>
      <c r="AY260" s="215" t="s">
        <v>174</v>
      </c>
    </row>
    <row r="261" spans="1:65" s="14" customFormat="1" ht="12">
      <c r="B261" s="216"/>
      <c r="C261" s="217"/>
      <c r="D261" s="196" t="s">
        <v>181</v>
      </c>
      <c r="E261" s="218" t="s">
        <v>1</v>
      </c>
      <c r="F261" s="219" t="s">
        <v>183</v>
      </c>
      <c r="G261" s="217"/>
      <c r="H261" s="220">
        <v>21.078999999999997</v>
      </c>
      <c r="I261" s="221"/>
      <c r="J261" s="217"/>
      <c r="K261" s="217"/>
      <c r="L261" s="222"/>
      <c r="M261" s="223"/>
      <c r="N261" s="224"/>
      <c r="O261" s="224"/>
      <c r="P261" s="224"/>
      <c r="Q261" s="224"/>
      <c r="R261" s="224"/>
      <c r="S261" s="224"/>
      <c r="T261" s="225"/>
      <c r="AT261" s="226" t="s">
        <v>181</v>
      </c>
      <c r="AU261" s="226" t="s">
        <v>81</v>
      </c>
      <c r="AV261" s="14" t="s">
        <v>179</v>
      </c>
      <c r="AW261" s="14" t="s">
        <v>30</v>
      </c>
      <c r="AX261" s="14" t="s">
        <v>81</v>
      </c>
      <c r="AY261" s="226" t="s">
        <v>174</v>
      </c>
    </row>
    <row r="262" spans="1:65" s="2" customFormat="1" ht="21.75" customHeight="1">
      <c r="A262" s="35"/>
      <c r="B262" s="36"/>
      <c r="C262" s="180" t="s">
        <v>299</v>
      </c>
      <c r="D262" s="180" t="s">
        <v>175</v>
      </c>
      <c r="E262" s="181" t="s">
        <v>1354</v>
      </c>
      <c r="F262" s="182" t="s">
        <v>1355</v>
      </c>
      <c r="G262" s="183" t="s">
        <v>230</v>
      </c>
      <c r="H262" s="184">
        <v>4.32</v>
      </c>
      <c r="I262" s="185"/>
      <c r="J262" s="186">
        <f>ROUND(I262*H262,2)</f>
        <v>0</v>
      </c>
      <c r="K262" s="187"/>
      <c r="L262" s="40"/>
      <c r="M262" s="188" t="s">
        <v>1</v>
      </c>
      <c r="N262" s="189" t="s">
        <v>38</v>
      </c>
      <c r="O262" s="72"/>
      <c r="P262" s="190">
        <f>O262*H262</f>
        <v>0</v>
      </c>
      <c r="Q262" s="190">
        <v>0</v>
      </c>
      <c r="R262" s="190">
        <f>Q262*H262</f>
        <v>0</v>
      </c>
      <c r="S262" s="190">
        <v>8.2000000000000003E-2</v>
      </c>
      <c r="T262" s="191">
        <f>S262*H262</f>
        <v>0.35424000000000005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2" t="s">
        <v>179</v>
      </c>
      <c r="AT262" s="192" t="s">
        <v>175</v>
      </c>
      <c r="AU262" s="192" t="s">
        <v>81</v>
      </c>
      <c r="AY262" s="18" t="s">
        <v>174</v>
      </c>
      <c r="BE262" s="193">
        <f>IF(N262="základní",J262,0)</f>
        <v>0</v>
      </c>
      <c r="BF262" s="193">
        <f>IF(N262="snížená",J262,0)</f>
        <v>0</v>
      </c>
      <c r="BG262" s="193">
        <f>IF(N262="zákl. přenesená",J262,0)</f>
        <v>0</v>
      </c>
      <c r="BH262" s="193">
        <f>IF(N262="sníž. přenesená",J262,0)</f>
        <v>0</v>
      </c>
      <c r="BI262" s="193">
        <f>IF(N262="nulová",J262,0)</f>
        <v>0</v>
      </c>
      <c r="BJ262" s="18" t="s">
        <v>81</v>
      </c>
      <c r="BK262" s="193">
        <f>ROUND(I262*H262,2)</f>
        <v>0</v>
      </c>
      <c r="BL262" s="18" t="s">
        <v>179</v>
      </c>
      <c r="BM262" s="192" t="s">
        <v>1356</v>
      </c>
    </row>
    <row r="263" spans="1:65" s="12" customFormat="1" ht="12">
      <c r="B263" s="194"/>
      <c r="C263" s="195"/>
      <c r="D263" s="196" t="s">
        <v>181</v>
      </c>
      <c r="E263" s="197" t="s">
        <v>1</v>
      </c>
      <c r="F263" s="198" t="s">
        <v>1357</v>
      </c>
      <c r="G263" s="195"/>
      <c r="H263" s="197" t="s">
        <v>1</v>
      </c>
      <c r="I263" s="199"/>
      <c r="J263" s="195"/>
      <c r="K263" s="195"/>
      <c r="L263" s="200"/>
      <c r="M263" s="201"/>
      <c r="N263" s="202"/>
      <c r="O263" s="202"/>
      <c r="P263" s="202"/>
      <c r="Q263" s="202"/>
      <c r="R263" s="202"/>
      <c r="S263" s="202"/>
      <c r="T263" s="203"/>
      <c r="AT263" s="204" t="s">
        <v>181</v>
      </c>
      <c r="AU263" s="204" t="s">
        <v>81</v>
      </c>
      <c r="AV263" s="12" t="s">
        <v>81</v>
      </c>
      <c r="AW263" s="12" t="s">
        <v>30</v>
      </c>
      <c r="AX263" s="12" t="s">
        <v>73</v>
      </c>
      <c r="AY263" s="204" t="s">
        <v>174</v>
      </c>
    </row>
    <row r="264" spans="1:65" s="12" customFormat="1" ht="12">
      <c r="B264" s="194"/>
      <c r="C264" s="195"/>
      <c r="D264" s="196" t="s">
        <v>181</v>
      </c>
      <c r="E264" s="197" t="s">
        <v>1</v>
      </c>
      <c r="F264" s="198" t="s">
        <v>1265</v>
      </c>
      <c r="G264" s="195"/>
      <c r="H264" s="197" t="s">
        <v>1</v>
      </c>
      <c r="I264" s="199"/>
      <c r="J264" s="195"/>
      <c r="K264" s="195"/>
      <c r="L264" s="200"/>
      <c r="M264" s="201"/>
      <c r="N264" s="202"/>
      <c r="O264" s="202"/>
      <c r="P264" s="202"/>
      <c r="Q264" s="202"/>
      <c r="R264" s="202"/>
      <c r="S264" s="202"/>
      <c r="T264" s="203"/>
      <c r="AT264" s="204" t="s">
        <v>181</v>
      </c>
      <c r="AU264" s="204" t="s">
        <v>81</v>
      </c>
      <c r="AV264" s="12" t="s">
        <v>81</v>
      </c>
      <c r="AW264" s="12" t="s">
        <v>30</v>
      </c>
      <c r="AX264" s="12" t="s">
        <v>73</v>
      </c>
      <c r="AY264" s="204" t="s">
        <v>174</v>
      </c>
    </row>
    <row r="265" spans="1:65" s="13" customFormat="1" ht="12">
      <c r="B265" s="205"/>
      <c r="C265" s="206"/>
      <c r="D265" s="196" t="s">
        <v>181</v>
      </c>
      <c r="E265" s="207" t="s">
        <v>1</v>
      </c>
      <c r="F265" s="208" t="s">
        <v>1358</v>
      </c>
      <c r="G265" s="206"/>
      <c r="H265" s="209">
        <v>4.32</v>
      </c>
      <c r="I265" s="210"/>
      <c r="J265" s="206"/>
      <c r="K265" s="206"/>
      <c r="L265" s="211"/>
      <c r="M265" s="212"/>
      <c r="N265" s="213"/>
      <c r="O265" s="213"/>
      <c r="P265" s="213"/>
      <c r="Q265" s="213"/>
      <c r="R265" s="213"/>
      <c r="S265" s="213"/>
      <c r="T265" s="214"/>
      <c r="AT265" s="215" t="s">
        <v>181</v>
      </c>
      <c r="AU265" s="215" t="s">
        <v>81</v>
      </c>
      <c r="AV265" s="13" t="s">
        <v>83</v>
      </c>
      <c r="AW265" s="13" t="s">
        <v>30</v>
      </c>
      <c r="AX265" s="13" t="s">
        <v>73</v>
      </c>
      <c r="AY265" s="215" t="s">
        <v>174</v>
      </c>
    </row>
    <row r="266" spans="1:65" s="14" customFormat="1" ht="12">
      <c r="B266" s="216"/>
      <c r="C266" s="217"/>
      <c r="D266" s="196" t="s">
        <v>181</v>
      </c>
      <c r="E266" s="218" t="s">
        <v>1</v>
      </c>
      <c r="F266" s="219" t="s">
        <v>183</v>
      </c>
      <c r="G266" s="217"/>
      <c r="H266" s="220">
        <v>4.32</v>
      </c>
      <c r="I266" s="221"/>
      <c r="J266" s="217"/>
      <c r="K266" s="217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181</v>
      </c>
      <c r="AU266" s="226" t="s">
        <v>81</v>
      </c>
      <c r="AV266" s="14" t="s">
        <v>179</v>
      </c>
      <c r="AW266" s="14" t="s">
        <v>30</v>
      </c>
      <c r="AX266" s="14" t="s">
        <v>81</v>
      </c>
      <c r="AY266" s="226" t="s">
        <v>174</v>
      </c>
    </row>
    <row r="267" spans="1:65" s="2" customFormat="1" ht="16.5" customHeight="1">
      <c r="A267" s="35"/>
      <c r="B267" s="36"/>
      <c r="C267" s="180" t="s">
        <v>303</v>
      </c>
      <c r="D267" s="180" t="s">
        <v>175</v>
      </c>
      <c r="E267" s="181" t="s">
        <v>1359</v>
      </c>
      <c r="F267" s="182" t="s">
        <v>1360</v>
      </c>
      <c r="G267" s="183" t="s">
        <v>230</v>
      </c>
      <c r="H267" s="184">
        <v>1.44</v>
      </c>
      <c r="I267" s="185"/>
      <c r="J267" s="186">
        <f>ROUND(I267*H267,2)</f>
        <v>0</v>
      </c>
      <c r="K267" s="187"/>
      <c r="L267" s="40"/>
      <c r="M267" s="188" t="s">
        <v>1</v>
      </c>
      <c r="N267" s="189" t="s">
        <v>38</v>
      </c>
      <c r="O267" s="72"/>
      <c r="P267" s="190">
        <f>O267*H267</f>
        <v>0</v>
      </c>
      <c r="Q267" s="190">
        <v>0</v>
      </c>
      <c r="R267" s="190">
        <f>Q267*H267</f>
        <v>0</v>
      </c>
      <c r="S267" s="190">
        <v>3.1E-2</v>
      </c>
      <c r="T267" s="191">
        <f>S267*H267</f>
        <v>4.4639999999999999E-2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2" t="s">
        <v>179</v>
      </c>
      <c r="AT267" s="192" t="s">
        <v>175</v>
      </c>
      <c r="AU267" s="192" t="s">
        <v>81</v>
      </c>
      <c r="AY267" s="18" t="s">
        <v>174</v>
      </c>
      <c r="BE267" s="193">
        <f>IF(N267="základní",J267,0)</f>
        <v>0</v>
      </c>
      <c r="BF267" s="193">
        <f>IF(N267="snížená",J267,0)</f>
        <v>0</v>
      </c>
      <c r="BG267" s="193">
        <f>IF(N267="zákl. přenesená",J267,0)</f>
        <v>0</v>
      </c>
      <c r="BH267" s="193">
        <f>IF(N267="sníž. přenesená",J267,0)</f>
        <v>0</v>
      </c>
      <c r="BI267" s="193">
        <f>IF(N267="nulová",J267,0)</f>
        <v>0</v>
      </c>
      <c r="BJ267" s="18" t="s">
        <v>81</v>
      </c>
      <c r="BK267" s="193">
        <f>ROUND(I267*H267,2)</f>
        <v>0</v>
      </c>
      <c r="BL267" s="18" t="s">
        <v>179</v>
      </c>
      <c r="BM267" s="192" t="s">
        <v>1361</v>
      </c>
    </row>
    <row r="268" spans="1:65" s="12" customFormat="1" ht="12">
      <c r="B268" s="194"/>
      <c r="C268" s="195"/>
      <c r="D268" s="196" t="s">
        <v>181</v>
      </c>
      <c r="E268" s="197" t="s">
        <v>1</v>
      </c>
      <c r="F268" s="198" t="s">
        <v>1362</v>
      </c>
      <c r="G268" s="195"/>
      <c r="H268" s="197" t="s">
        <v>1</v>
      </c>
      <c r="I268" s="199"/>
      <c r="J268" s="195"/>
      <c r="K268" s="195"/>
      <c r="L268" s="200"/>
      <c r="M268" s="201"/>
      <c r="N268" s="202"/>
      <c r="O268" s="202"/>
      <c r="P268" s="202"/>
      <c r="Q268" s="202"/>
      <c r="R268" s="202"/>
      <c r="S268" s="202"/>
      <c r="T268" s="203"/>
      <c r="AT268" s="204" t="s">
        <v>181</v>
      </c>
      <c r="AU268" s="204" t="s">
        <v>81</v>
      </c>
      <c r="AV268" s="12" t="s">
        <v>81</v>
      </c>
      <c r="AW268" s="12" t="s">
        <v>30</v>
      </c>
      <c r="AX268" s="12" t="s">
        <v>73</v>
      </c>
      <c r="AY268" s="204" t="s">
        <v>174</v>
      </c>
    </row>
    <row r="269" spans="1:65" s="12" customFormat="1" ht="12">
      <c r="B269" s="194"/>
      <c r="C269" s="195"/>
      <c r="D269" s="196" t="s">
        <v>181</v>
      </c>
      <c r="E269" s="197" t="s">
        <v>1</v>
      </c>
      <c r="F269" s="198" t="s">
        <v>1265</v>
      </c>
      <c r="G269" s="195"/>
      <c r="H269" s="197" t="s">
        <v>1</v>
      </c>
      <c r="I269" s="199"/>
      <c r="J269" s="195"/>
      <c r="K269" s="195"/>
      <c r="L269" s="200"/>
      <c r="M269" s="201"/>
      <c r="N269" s="202"/>
      <c r="O269" s="202"/>
      <c r="P269" s="202"/>
      <c r="Q269" s="202"/>
      <c r="R269" s="202"/>
      <c r="S269" s="202"/>
      <c r="T269" s="203"/>
      <c r="AT269" s="204" t="s">
        <v>181</v>
      </c>
      <c r="AU269" s="204" t="s">
        <v>81</v>
      </c>
      <c r="AV269" s="12" t="s">
        <v>81</v>
      </c>
      <c r="AW269" s="12" t="s">
        <v>30</v>
      </c>
      <c r="AX269" s="12" t="s">
        <v>73</v>
      </c>
      <c r="AY269" s="204" t="s">
        <v>174</v>
      </c>
    </row>
    <row r="270" spans="1:65" s="13" customFormat="1" ht="12">
      <c r="B270" s="205"/>
      <c r="C270" s="206"/>
      <c r="D270" s="196" t="s">
        <v>181</v>
      </c>
      <c r="E270" s="207" t="s">
        <v>1</v>
      </c>
      <c r="F270" s="208" t="s">
        <v>1363</v>
      </c>
      <c r="G270" s="206"/>
      <c r="H270" s="209">
        <v>1.44</v>
      </c>
      <c r="I270" s="210"/>
      <c r="J270" s="206"/>
      <c r="K270" s="206"/>
      <c r="L270" s="211"/>
      <c r="M270" s="212"/>
      <c r="N270" s="213"/>
      <c r="O270" s="213"/>
      <c r="P270" s="213"/>
      <c r="Q270" s="213"/>
      <c r="R270" s="213"/>
      <c r="S270" s="213"/>
      <c r="T270" s="214"/>
      <c r="AT270" s="215" t="s">
        <v>181</v>
      </c>
      <c r="AU270" s="215" t="s">
        <v>81</v>
      </c>
      <c r="AV270" s="13" t="s">
        <v>83</v>
      </c>
      <c r="AW270" s="13" t="s">
        <v>30</v>
      </c>
      <c r="AX270" s="13" t="s">
        <v>73</v>
      </c>
      <c r="AY270" s="215" t="s">
        <v>174</v>
      </c>
    </row>
    <row r="271" spans="1:65" s="14" customFormat="1" ht="12">
      <c r="B271" s="216"/>
      <c r="C271" s="217"/>
      <c r="D271" s="196" t="s">
        <v>181</v>
      </c>
      <c r="E271" s="218" t="s">
        <v>1</v>
      </c>
      <c r="F271" s="219" t="s">
        <v>183</v>
      </c>
      <c r="G271" s="217"/>
      <c r="H271" s="220">
        <v>1.44</v>
      </c>
      <c r="I271" s="221"/>
      <c r="J271" s="217"/>
      <c r="K271" s="217"/>
      <c r="L271" s="222"/>
      <c r="M271" s="223"/>
      <c r="N271" s="224"/>
      <c r="O271" s="224"/>
      <c r="P271" s="224"/>
      <c r="Q271" s="224"/>
      <c r="R271" s="224"/>
      <c r="S271" s="224"/>
      <c r="T271" s="225"/>
      <c r="AT271" s="226" t="s">
        <v>181</v>
      </c>
      <c r="AU271" s="226" t="s">
        <v>81</v>
      </c>
      <c r="AV271" s="14" t="s">
        <v>179</v>
      </c>
      <c r="AW271" s="14" t="s">
        <v>30</v>
      </c>
      <c r="AX271" s="14" t="s">
        <v>81</v>
      </c>
      <c r="AY271" s="226" t="s">
        <v>174</v>
      </c>
    </row>
    <row r="272" spans="1:65" s="2" customFormat="1" ht="24.25" customHeight="1">
      <c r="A272" s="35"/>
      <c r="B272" s="36"/>
      <c r="C272" s="180" t="s">
        <v>310</v>
      </c>
      <c r="D272" s="180" t="s">
        <v>175</v>
      </c>
      <c r="E272" s="181" t="s">
        <v>1364</v>
      </c>
      <c r="F272" s="182" t="s">
        <v>1365</v>
      </c>
      <c r="G272" s="183" t="s">
        <v>230</v>
      </c>
      <c r="H272" s="184">
        <v>2.4950000000000001</v>
      </c>
      <c r="I272" s="185"/>
      <c r="J272" s="186">
        <f>ROUND(I272*H272,2)</f>
        <v>0</v>
      </c>
      <c r="K272" s="187"/>
      <c r="L272" s="40"/>
      <c r="M272" s="188" t="s">
        <v>1</v>
      </c>
      <c r="N272" s="189" t="s">
        <v>38</v>
      </c>
      <c r="O272" s="72"/>
      <c r="P272" s="190">
        <f>O272*H272</f>
        <v>0</v>
      </c>
      <c r="Q272" s="190">
        <v>0</v>
      </c>
      <c r="R272" s="190">
        <f>Q272*H272</f>
        <v>0</v>
      </c>
      <c r="S272" s="190">
        <v>3.1E-2</v>
      </c>
      <c r="T272" s="191">
        <f>S272*H272</f>
        <v>7.7344999999999997E-2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2" t="s">
        <v>179</v>
      </c>
      <c r="AT272" s="192" t="s">
        <v>175</v>
      </c>
      <c r="AU272" s="192" t="s">
        <v>81</v>
      </c>
      <c r="AY272" s="18" t="s">
        <v>174</v>
      </c>
      <c r="BE272" s="193">
        <f>IF(N272="základní",J272,0)</f>
        <v>0</v>
      </c>
      <c r="BF272" s="193">
        <f>IF(N272="snížená",J272,0)</f>
        <v>0</v>
      </c>
      <c r="BG272" s="193">
        <f>IF(N272="zákl. přenesená",J272,0)</f>
        <v>0</v>
      </c>
      <c r="BH272" s="193">
        <f>IF(N272="sníž. přenesená",J272,0)</f>
        <v>0</v>
      </c>
      <c r="BI272" s="193">
        <f>IF(N272="nulová",J272,0)</f>
        <v>0</v>
      </c>
      <c r="BJ272" s="18" t="s">
        <v>81</v>
      </c>
      <c r="BK272" s="193">
        <f>ROUND(I272*H272,2)</f>
        <v>0</v>
      </c>
      <c r="BL272" s="18" t="s">
        <v>179</v>
      </c>
      <c r="BM272" s="192" t="s">
        <v>1366</v>
      </c>
    </row>
    <row r="273" spans="1:65" s="12" customFormat="1" ht="12">
      <c r="B273" s="194"/>
      <c r="C273" s="195"/>
      <c r="D273" s="196" t="s">
        <v>181</v>
      </c>
      <c r="E273" s="197" t="s">
        <v>1</v>
      </c>
      <c r="F273" s="198" t="s">
        <v>1367</v>
      </c>
      <c r="G273" s="195"/>
      <c r="H273" s="197" t="s">
        <v>1</v>
      </c>
      <c r="I273" s="199"/>
      <c r="J273" s="195"/>
      <c r="K273" s="195"/>
      <c r="L273" s="200"/>
      <c r="M273" s="201"/>
      <c r="N273" s="202"/>
      <c r="O273" s="202"/>
      <c r="P273" s="202"/>
      <c r="Q273" s="202"/>
      <c r="R273" s="202"/>
      <c r="S273" s="202"/>
      <c r="T273" s="203"/>
      <c r="AT273" s="204" t="s">
        <v>181</v>
      </c>
      <c r="AU273" s="204" t="s">
        <v>81</v>
      </c>
      <c r="AV273" s="12" t="s">
        <v>81</v>
      </c>
      <c r="AW273" s="12" t="s">
        <v>30</v>
      </c>
      <c r="AX273" s="12" t="s">
        <v>73</v>
      </c>
      <c r="AY273" s="204" t="s">
        <v>174</v>
      </c>
    </row>
    <row r="274" spans="1:65" s="12" customFormat="1" ht="12">
      <c r="B274" s="194"/>
      <c r="C274" s="195"/>
      <c r="D274" s="196" t="s">
        <v>181</v>
      </c>
      <c r="E274" s="197" t="s">
        <v>1</v>
      </c>
      <c r="F274" s="198" t="s">
        <v>780</v>
      </c>
      <c r="G274" s="195"/>
      <c r="H274" s="197" t="s">
        <v>1</v>
      </c>
      <c r="I274" s="199"/>
      <c r="J274" s="195"/>
      <c r="K274" s="195"/>
      <c r="L274" s="200"/>
      <c r="M274" s="201"/>
      <c r="N274" s="202"/>
      <c r="O274" s="202"/>
      <c r="P274" s="202"/>
      <c r="Q274" s="202"/>
      <c r="R274" s="202"/>
      <c r="S274" s="202"/>
      <c r="T274" s="203"/>
      <c r="AT274" s="204" t="s">
        <v>181</v>
      </c>
      <c r="AU274" s="204" t="s">
        <v>81</v>
      </c>
      <c r="AV274" s="12" t="s">
        <v>81</v>
      </c>
      <c r="AW274" s="12" t="s">
        <v>30</v>
      </c>
      <c r="AX274" s="12" t="s">
        <v>73</v>
      </c>
      <c r="AY274" s="204" t="s">
        <v>174</v>
      </c>
    </row>
    <row r="275" spans="1:65" s="13" customFormat="1" ht="12">
      <c r="B275" s="205"/>
      <c r="C275" s="206"/>
      <c r="D275" s="196" t="s">
        <v>181</v>
      </c>
      <c r="E275" s="207" t="s">
        <v>1</v>
      </c>
      <c r="F275" s="208" t="s">
        <v>233</v>
      </c>
      <c r="G275" s="206"/>
      <c r="H275" s="209">
        <v>1.2350000000000001</v>
      </c>
      <c r="I275" s="210"/>
      <c r="J275" s="206"/>
      <c r="K275" s="206"/>
      <c r="L275" s="211"/>
      <c r="M275" s="212"/>
      <c r="N275" s="213"/>
      <c r="O275" s="213"/>
      <c r="P275" s="213"/>
      <c r="Q275" s="213"/>
      <c r="R275" s="213"/>
      <c r="S275" s="213"/>
      <c r="T275" s="214"/>
      <c r="AT275" s="215" t="s">
        <v>181</v>
      </c>
      <c r="AU275" s="215" t="s">
        <v>81</v>
      </c>
      <c r="AV275" s="13" t="s">
        <v>83</v>
      </c>
      <c r="AW275" s="13" t="s">
        <v>30</v>
      </c>
      <c r="AX275" s="13" t="s">
        <v>73</v>
      </c>
      <c r="AY275" s="215" t="s">
        <v>174</v>
      </c>
    </row>
    <row r="276" spans="1:65" s="12" customFormat="1" ht="12">
      <c r="B276" s="194"/>
      <c r="C276" s="195"/>
      <c r="D276" s="196" t="s">
        <v>181</v>
      </c>
      <c r="E276" s="197" t="s">
        <v>1</v>
      </c>
      <c r="F276" s="198" t="s">
        <v>1368</v>
      </c>
      <c r="G276" s="195"/>
      <c r="H276" s="197" t="s">
        <v>1</v>
      </c>
      <c r="I276" s="199"/>
      <c r="J276" s="195"/>
      <c r="K276" s="195"/>
      <c r="L276" s="200"/>
      <c r="M276" s="201"/>
      <c r="N276" s="202"/>
      <c r="O276" s="202"/>
      <c r="P276" s="202"/>
      <c r="Q276" s="202"/>
      <c r="R276" s="202"/>
      <c r="S276" s="202"/>
      <c r="T276" s="203"/>
      <c r="AT276" s="204" t="s">
        <v>181</v>
      </c>
      <c r="AU276" s="204" t="s">
        <v>81</v>
      </c>
      <c r="AV276" s="12" t="s">
        <v>81</v>
      </c>
      <c r="AW276" s="12" t="s">
        <v>30</v>
      </c>
      <c r="AX276" s="12" t="s">
        <v>73</v>
      </c>
      <c r="AY276" s="204" t="s">
        <v>174</v>
      </c>
    </row>
    <row r="277" spans="1:65" s="13" customFormat="1" ht="12">
      <c r="B277" s="205"/>
      <c r="C277" s="206"/>
      <c r="D277" s="196" t="s">
        <v>181</v>
      </c>
      <c r="E277" s="207" t="s">
        <v>1</v>
      </c>
      <c r="F277" s="208" t="s">
        <v>1369</v>
      </c>
      <c r="G277" s="206"/>
      <c r="H277" s="209">
        <v>1.26</v>
      </c>
      <c r="I277" s="210"/>
      <c r="J277" s="206"/>
      <c r="K277" s="206"/>
      <c r="L277" s="211"/>
      <c r="M277" s="212"/>
      <c r="N277" s="213"/>
      <c r="O277" s="213"/>
      <c r="P277" s="213"/>
      <c r="Q277" s="213"/>
      <c r="R277" s="213"/>
      <c r="S277" s="213"/>
      <c r="T277" s="214"/>
      <c r="AT277" s="215" t="s">
        <v>181</v>
      </c>
      <c r="AU277" s="215" t="s">
        <v>81</v>
      </c>
      <c r="AV277" s="13" t="s">
        <v>83</v>
      </c>
      <c r="AW277" s="13" t="s">
        <v>30</v>
      </c>
      <c r="AX277" s="13" t="s">
        <v>73</v>
      </c>
      <c r="AY277" s="215" t="s">
        <v>174</v>
      </c>
    </row>
    <row r="278" spans="1:65" s="14" customFormat="1" ht="12">
      <c r="B278" s="216"/>
      <c r="C278" s="217"/>
      <c r="D278" s="196" t="s">
        <v>181</v>
      </c>
      <c r="E278" s="218" t="s">
        <v>1</v>
      </c>
      <c r="F278" s="219" t="s">
        <v>183</v>
      </c>
      <c r="G278" s="217"/>
      <c r="H278" s="220">
        <v>2.4950000000000001</v>
      </c>
      <c r="I278" s="221"/>
      <c r="J278" s="217"/>
      <c r="K278" s="217"/>
      <c r="L278" s="222"/>
      <c r="M278" s="223"/>
      <c r="N278" s="224"/>
      <c r="O278" s="224"/>
      <c r="P278" s="224"/>
      <c r="Q278" s="224"/>
      <c r="R278" s="224"/>
      <c r="S278" s="224"/>
      <c r="T278" s="225"/>
      <c r="AT278" s="226" t="s">
        <v>181</v>
      </c>
      <c r="AU278" s="226" t="s">
        <v>81</v>
      </c>
      <c r="AV278" s="14" t="s">
        <v>179</v>
      </c>
      <c r="AW278" s="14" t="s">
        <v>30</v>
      </c>
      <c r="AX278" s="14" t="s">
        <v>81</v>
      </c>
      <c r="AY278" s="226" t="s">
        <v>174</v>
      </c>
    </row>
    <row r="279" spans="1:65" s="2" customFormat="1" ht="24.25" customHeight="1">
      <c r="A279" s="35"/>
      <c r="B279" s="36"/>
      <c r="C279" s="180" t="s">
        <v>7</v>
      </c>
      <c r="D279" s="180" t="s">
        <v>175</v>
      </c>
      <c r="E279" s="181" t="s">
        <v>1370</v>
      </c>
      <c r="F279" s="182" t="s">
        <v>1371</v>
      </c>
      <c r="G279" s="183" t="s">
        <v>230</v>
      </c>
      <c r="H279" s="184">
        <v>2.6960000000000002</v>
      </c>
      <c r="I279" s="185"/>
      <c r="J279" s="186">
        <f>ROUND(I279*H279,2)</f>
        <v>0</v>
      </c>
      <c r="K279" s="187"/>
      <c r="L279" s="40"/>
      <c r="M279" s="188" t="s">
        <v>1</v>
      </c>
      <c r="N279" s="189" t="s">
        <v>38</v>
      </c>
      <c r="O279" s="72"/>
      <c r="P279" s="190">
        <f>O279*H279</f>
        <v>0</v>
      </c>
      <c r="Q279" s="190">
        <v>0</v>
      </c>
      <c r="R279" s="190">
        <f>Q279*H279</f>
        <v>0</v>
      </c>
      <c r="S279" s="190">
        <v>2.7E-2</v>
      </c>
      <c r="T279" s="191">
        <f>S279*H279</f>
        <v>7.2792000000000009E-2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2" t="s">
        <v>179</v>
      </c>
      <c r="AT279" s="192" t="s">
        <v>175</v>
      </c>
      <c r="AU279" s="192" t="s">
        <v>81</v>
      </c>
      <c r="AY279" s="18" t="s">
        <v>174</v>
      </c>
      <c r="BE279" s="193">
        <f>IF(N279="základní",J279,0)</f>
        <v>0</v>
      </c>
      <c r="BF279" s="193">
        <f>IF(N279="snížená",J279,0)</f>
        <v>0</v>
      </c>
      <c r="BG279" s="193">
        <f>IF(N279="zákl. přenesená",J279,0)</f>
        <v>0</v>
      </c>
      <c r="BH279" s="193">
        <f>IF(N279="sníž. přenesená",J279,0)</f>
        <v>0</v>
      </c>
      <c r="BI279" s="193">
        <f>IF(N279="nulová",J279,0)</f>
        <v>0</v>
      </c>
      <c r="BJ279" s="18" t="s">
        <v>81</v>
      </c>
      <c r="BK279" s="193">
        <f>ROUND(I279*H279,2)</f>
        <v>0</v>
      </c>
      <c r="BL279" s="18" t="s">
        <v>179</v>
      </c>
      <c r="BM279" s="192" t="s">
        <v>1372</v>
      </c>
    </row>
    <row r="280" spans="1:65" s="12" customFormat="1" ht="12">
      <c r="B280" s="194"/>
      <c r="C280" s="195"/>
      <c r="D280" s="196" t="s">
        <v>181</v>
      </c>
      <c r="E280" s="197" t="s">
        <v>1</v>
      </c>
      <c r="F280" s="198" t="s">
        <v>1367</v>
      </c>
      <c r="G280" s="195"/>
      <c r="H280" s="197" t="s">
        <v>1</v>
      </c>
      <c r="I280" s="199"/>
      <c r="J280" s="195"/>
      <c r="K280" s="195"/>
      <c r="L280" s="200"/>
      <c r="M280" s="201"/>
      <c r="N280" s="202"/>
      <c r="O280" s="202"/>
      <c r="P280" s="202"/>
      <c r="Q280" s="202"/>
      <c r="R280" s="202"/>
      <c r="S280" s="202"/>
      <c r="T280" s="203"/>
      <c r="AT280" s="204" t="s">
        <v>181</v>
      </c>
      <c r="AU280" s="204" t="s">
        <v>81</v>
      </c>
      <c r="AV280" s="12" t="s">
        <v>81</v>
      </c>
      <c r="AW280" s="12" t="s">
        <v>30</v>
      </c>
      <c r="AX280" s="12" t="s">
        <v>73</v>
      </c>
      <c r="AY280" s="204" t="s">
        <v>174</v>
      </c>
    </row>
    <row r="281" spans="1:65" s="12" customFormat="1" ht="12">
      <c r="B281" s="194"/>
      <c r="C281" s="195"/>
      <c r="D281" s="196" t="s">
        <v>181</v>
      </c>
      <c r="E281" s="197" t="s">
        <v>1</v>
      </c>
      <c r="F281" s="198" t="s">
        <v>780</v>
      </c>
      <c r="G281" s="195"/>
      <c r="H281" s="197" t="s">
        <v>1</v>
      </c>
      <c r="I281" s="199"/>
      <c r="J281" s="195"/>
      <c r="K281" s="195"/>
      <c r="L281" s="200"/>
      <c r="M281" s="201"/>
      <c r="N281" s="202"/>
      <c r="O281" s="202"/>
      <c r="P281" s="202"/>
      <c r="Q281" s="202"/>
      <c r="R281" s="202"/>
      <c r="S281" s="202"/>
      <c r="T281" s="203"/>
      <c r="AT281" s="204" t="s">
        <v>181</v>
      </c>
      <c r="AU281" s="204" t="s">
        <v>81</v>
      </c>
      <c r="AV281" s="12" t="s">
        <v>81</v>
      </c>
      <c r="AW281" s="12" t="s">
        <v>30</v>
      </c>
      <c r="AX281" s="12" t="s">
        <v>73</v>
      </c>
      <c r="AY281" s="204" t="s">
        <v>174</v>
      </c>
    </row>
    <row r="282" spans="1:65" s="13" customFormat="1" ht="12">
      <c r="B282" s="205"/>
      <c r="C282" s="206"/>
      <c r="D282" s="196" t="s">
        <v>181</v>
      </c>
      <c r="E282" s="207" t="s">
        <v>1</v>
      </c>
      <c r="F282" s="208" t="s">
        <v>234</v>
      </c>
      <c r="G282" s="206"/>
      <c r="H282" s="209">
        <v>2.6960000000000002</v>
      </c>
      <c r="I282" s="210"/>
      <c r="J282" s="206"/>
      <c r="K282" s="206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181</v>
      </c>
      <c r="AU282" s="215" t="s">
        <v>81</v>
      </c>
      <c r="AV282" s="13" t="s">
        <v>83</v>
      </c>
      <c r="AW282" s="13" t="s">
        <v>30</v>
      </c>
      <c r="AX282" s="13" t="s">
        <v>73</v>
      </c>
      <c r="AY282" s="215" t="s">
        <v>174</v>
      </c>
    </row>
    <row r="283" spans="1:65" s="14" customFormat="1" ht="12">
      <c r="B283" s="216"/>
      <c r="C283" s="217"/>
      <c r="D283" s="196" t="s">
        <v>181</v>
      </c>
      <c r="E283" s="218" t="s">
        <v>1</v>
      </c>
      <c r="F283" s="219" t="s">
        <v>183</v>
      </c>
      <c r="G283" s="217"/>
      <c r="H283" s="220">
        <v>2.6960000000000002</v>
      </c>
      <c r="I283" s="221"/>
      <c r="J283" s="217"/>
      <c r="K283" s="217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181</v>
      </c>
      <c r="AU283" s="226" t="s">
        <v>81</v>
      </c>
      <c r="AV283" s="14" t="s">
        <v>179</v>
      </c>
      <c r="AW283" s="14" t="s">
        <v>30</v>
      </c>
      <c r="AX283" s="14" t="s">
        <v>81</v>
      </c>
      <c r="AY283" s="226" t="s">
        <v>174</v>
      </c>
    </row>
    <row r="284" spans="1:65" s="2" customFormat="1" ht="33" customHeight="1">
      <c r="A284" s="35"/>
      <c r="B284" s="36"/>
      <c r="C284" s="180" t="s">
        <v>321</v>
      </c>
      <c r="D284" s="180" t="s">
        <v>175</v>
      </c>
      <c r="E284" s="181" t="s">
        <v>1373</v>
      </c>
      <c r="F284" s="182" t="s">
        <v>1374</v>
      </c>
      <c r="G284" s="183" t="s">
        <v>230</v>
      </c>
      <c r="H284" s="184">
        <v>133.78899999999999</v>
      </c>
      <c r="I284" s="185"/>
      <c r="J284" s="186">
        <f>ROUND(I284*H284,2)</f>
        <v>0</v>
      </c>
      <c r="K284" s="187"/>
      <c r="L284" s="40"/>
      <c r="M284" s="188" t="s">
        <v>1</v>
      </c>
      <c r="N284" s="189" t="s">
        <v>38</v>
      </c>
      <c r="O284" s="72"/>
      <c r="P284" s="190">
        <f>O284*H284</f>
        <v>0</v>
      </c>
      <c r="Q284" s="190">
        <v>0</v>
      </c>
      <c r="R284" s="190">
        <f>Q284*H284</f>
        <v>0</v>
      </c>
      <c r="S284" s="190">
        <v>4.5999999999999999E-2</v>
      </c>
      <c r="T284" s="191">
        <f>S284*H284</f>
        <v>6.1542939999999993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2" t="s">
        <v>179</v>
      </c>
      <c r="AT284" s="192" t="s">
        <v>175</v>
      </c>
      <c r="AU284" s="192" t="s">
        <v>81</v>
      </c>
      <c r="AY284" s="18" t="s">
        <v>174</v>
      </c>
      <c r="BE284" s="193">
        <f>IF(N284="základní",J284,0)</f>
        <v>0</v>
      </c>
      <c r="BF284" s="193">
        <f>IF(N284="snížená",J284,0)</f>
        <v>0</v>
      </c>
      <c r="BG284" s="193">
        <f>IF(N284="zákl. přenesená",J284,0)</f>
        <v>0</v>
      </c>
      <c r="BH284" s="193">
        <f>IF(N284="sníž. přenesená",J284,0)</f>
        <v>0</v>
      </c>
      <c r="BI284" s="193">
        <f>IF(N284="nulová",J284,0)</f>
        <v>0</v>
      </c>
      <c r="BJ284" s="18" t="s">
        <v>81</v>
      </c>
      <c r="BK284" s="193">
        <f>ROUND(I284*H284,2)</f>
        <v>0</v>
      </c>
      <c r="BL284" s="18" t="s">
        <v>179</v>
      </c>
      <c r="BM284" s="192" t="s">
        <v>1375</v>
      </c>
    </row>
    <row r="285" spans="1:65" s="12" customFormat="1" ht="12">
      <c r="B285" s="194"/>
      <c r="C285" s="195"/>
      <c r="D285" s="196" t="s">
        <v>181</v>
      </c>
      <c r="E285" s="197" t="s">
        <v>1</v>
      </c>
      <c r="F285" s="198" t="s">
        <v>1376</v>
      </c>
      <c r="G285" s="195"/>
      <c r="H285" s="197" t="s">
        <v>1</v>
      </c>
      <c r="I285" s="199"/>
      <c r="J285" s="195"/>
      <c r="K285" s="195"/>
      <c r="L285" s="200"/>
      <c r="M285" s="201"/>
      <c r="N285" s="202"/>
      <c r="O285" s="202"/>
      <c r="P285" s="202"/>
      <c r="Q285" s="202"/>
      <c r="R285" s="202"/>
      <c r="S285" s="202"/>
      <c r="T285" s="203"/>
      <c r="AT285" s="204" t="s">
        <v>181</v>
      </c>
      <c r="AU285" s="204" t="s">
        <v>81</v>
      </c>
      <c r="AV285" s="12" t="s">
        <v>81</v>
      </c>
      <c r="AW285" s="12" t="s">
        <v>30</v>
      </c>
      <c r="AX285" s="12" t="s">
        <v>73</v>
      </c>
      <c r="AY285" s="204" t="s">
        <v>174</v>
      </c>
    </row>
    <row r="286" spans="1:65" s="12" customFormat="1" ht="12">
      <c r="B286" s="194"/>
      <c r="C286" s="195"/>
      <c r="D286" s="196" t="s">
        <v>181</v>
      </c>
      <c r="E286" s="197" t="s">
        <v>1</v>
      </c>
      <c r="F286" s="198" t="s">
        <v>1342</v>
      </c>
      <c r="G286" s="195"/>
      <c r="H286" s="197" t="s">
        <v>1</v>
      </c>
      <c r="I286" s="199"/>
      <c r="J286" s="195"/>
      <c r="K286" s="195"/>
      <c r="L286" s="200"/>
      <c r="M286" s="201"/>
      <c r="N286" s="202"/>
      <c r="O286" s="202"/>
      <c r="P286" s="202"/>
      <c r="Q286" s="202"/>
      <c r="R286" s="202"/>
      <c r="S286" s="202"/>
      <c r="T286" s="203"/>
      <c r="AT286" s="204" t="s">
        <v>181</v>
      </c>
      <c r="AU286" s="204" t="s">
        <v>81</v>
      </c>
      <c r="AV286" s="12" t="s">
        <v>81</v>
      </c>
      <c r="AW286" s="12" t="s">
        <v>30</v>
      </c>
      <c r="AX286" s="12" t="s">
        <v>73</v>
      </c>
      <c r="AY286" s="204" t="s">
        <v>174</v>
      </c>
    </row>
    <row r="287" spans="1:65" s="13" customFormat="1" ht="12">
      <c r="B287" s="205"/>
      <c r="C287" s="206"/>
      <c r="D287" s="196" t="s">
        <v>181</v>
      </c>
      <c r="E287" s="207" t="s">
        <v>1</v>
      </c>
      <c r="F287" s="208" t="s">
        <v>1377</v>
      </c>
      <c r="G287" s="206"/>
      <c r="H287" s="209">
        <v>7.84</v>
      </c>
      <c r="I287" s="210"/>
      <c r="J287" s="206"/>
      <c r="K287" s="206"/>
      <c r="L287" s="211"/>
      <c r="M287" s="212"/>
      <c r="N287" s="213"/>
      <c r="O287" s="213"/>
      <c r="P287" s="213"/>
      <c r="Q287" s="213"/>
      <c r="R287" s="213"/>
      <c r="S287" s="213"/>
      <c r="T287" s="214"/>
      <c r="AT287" s="215" t="s">
        <v>181</v>
      </c>
      <c r="AU287" s="215" t="s">
        <v>81</v>
      </c>
      <c r="AV287" s="13" t="s">
        <v>83</v>
      </c>
      <c r="AW287" s="13" t="s">
        <v>30</v>
      </c>
      <c r="AX287" s="13" t="s">
        <v>73</v>
      </c>
      <c r="AY287" s="215" t="s">
        <v>174</v>
      </c>
    </row>
    <row r="288" spans="1:65" s="13" customFormat="1" ht="12">
      <c r="B288" s="205"/>
      <c r="C288" s="206"/>
      <c r="D288" s="196" t="s">
        <v>181</v>
      </c>
      <c r="E288" s="207" t="s">
        <v>1</v>
      </c>
      <c r="F288" s="208" t="s">
        <v>1378</v>
      </c>
      <c r="G288" s="206"/>
      <c r="H288" s="209">
        <v>-4.0039999999999996</v>
      </c>
      <c r="I288" s="210"/>
      <c r="J288" s="206"/>
      <c r="K288" s="206"/>
      <c r="L288" s="211"/>
      <c r="M288" s="212"/>
      <c r="N288" s="213"/>
      <c r="O288" s="213"/>
      <c r="P288" s="213"/>
      <c r="Q288" s="213"/>
      <c r="R288" s="213"/>
      <c r="S288" s="213"/>
      <c r="T288" s="214"/>
      <c r="AT288" s="215" t="s">
        <v>181</v>
      </c>
      <c r="AU288" s="215" t="s">
        <v>81</v>
      </c>
      <c r="AV288" s="13" t="s">
        <v>83</v>
      </c>
      <c r="AW288" s="13" t="s">
        <v>30</v>
      </c>
      <c r="AX288" s="13" t="s">
        <v>73</v>
      </c>
      <c r="AY288" s="215" t="s">
        <v>174</v>
      </c>
    </row>
    <row r="289" spans="1:65" s="12" customFormat="1" ht="12">
      <c r="B289" s="194"/>
      <c r="C289" s="195"/>
      <c r="D289" s="196" t="s">
        <v>181</v>
      </c>
      <c r="E289" s="197" t="s">
        <v>1</v>
      </c>
      <c r="F289" s="198" t="s">
        <v>1265</v>
      </c>
      <c r="G289" s="195"/>
      <c r="H289" s="197" t="s">
        <v>1</v>
      </c>
      <c r="I289" s="199"/>
      <c r="J289" s="195"/>
      <c r="K289" s="195"/>
      <c r="L289" s="200"/>
      <c r="M289" s="201"/>
      <c r="N289" s="202"/>
      <c r="O289" s="202"/>
      <c r="P289" s="202"/>
      <c r="Q289" s="202"/>
      <c r="R289" s="202"/>
      <c r="S289" s="202"/>
      <c r="T289" s="203"/>
      <c r="AT289" s="204" t="s">
        <v>181</v>
      </c>
      <c r="AU289" s="204" t="s">
        <v>81</v>
      </c>
      <c r="AV289" s="12" t="s">
        <v>81</v>
      </c>
      <c r="AW289" s="12" t="s">
        <v>30</v>
      </c>
      <c r="AX289" s="12" t="s">
        <v>73</v>
      </c>
      <c r="AY289" s="204" t="s">
        <v>174</v>
      </c>
    </row>
    <row r="290" spans="1:65" s="13" customFormat="1" ht="12">
      <c r="B290" s="205"/>
      <c r="C290" s="206"/>
      <c r="D290" s="196" t="s">
        <v>181</v>
      </c>
      <c r="E290" s="207" t="s">
        <v>1</v>
      </c>
      <c r="F290" s="208" t="s">
        <v>1379</v>
      </c>
      <c r="G290" s="206"/>
      <c r="H290" s="209">
        <v>36.770000000000003</v>
      </c>
      <c r="I290" s="210"/>
      <c r="J290" s="206"/>
      <c r="K290" s="206"/>
      <c r="L290" s="211"/>
      <c r="M290" s="212"/>
      <c r="N290" s="213"/>
      <c r="O290" s="213"/>
      <c r="P290" s="213"/>
      <c r="Q290" s="213"/>
      <c r="R290" s="213"/>
      <c r="S290" s="213"/>
      <c r="T290" s="214"/>
      <c r="AT290" s="215" t="s">
        <v>181</v>
      </c>
      <c r="AU290" s="215" t="s">
        <v>81</v>
      </c>
      <c r="AV290" s="13" t="s">
        <v>83</v>
      </c>
      <c r="AW290" s="13" t="s">
        <v>30</v>
      </c>
      <c r="AX290" s="13" t="s">
        <v>73</v>
      </c>
      <c r="AY290" s="215" t="s">
        <v>174</v>
      </c>
    </row>
    <row r="291" spans="1:65" s="12" customFormat="1" ht="12">
      <c r="B291" s="194"/>
      <c r="C291" s="195"/>
      <c r="D291" s="196" t="s">
        <v>181</v>
      </c>
      <c r="E291" s="197" t="s">
        <v>1</v>
      </c>
      <c r="F291" s="198" t="s">
        <v>780</v>
      </c>
      <c r="G291" s="195"/>
      <c r="H291" s="197" t="s">
        <v>1</v>
      </c>
      <c r="I291" s="199"/>
      <c r="J291" s="195"/>
      <c r="K291" s="195"/>
      <c r="L291" s="200"/>
      <c r="M291" s="201"/>
      <c r="N291" s="202"/>
      <c r="O291" s="202"/>
      <c r="P291" s="202"/>
      <c r="Q291" s="202"/>
      <c r="R291" s="202"/>
      <c r="S291" s="202"/>
      <c r="T291" s="203"/>
      <c r="AT291" s="204" t="s">
        <v>181</v>
      </c>
      <c r="AU291" s="204" t="s">
        <v>81</v>
      </c>
      <c r="AV291" s="12" t="s">
        <v>81</v>
      </c>
      <c r="AW291" s="12" t="s">
        <v>30</v>
      </c>
      <c r="AX291" s="12" t="s">
        <v>73</v>
      </c>
      <c r="AY291" s="204" t="s">
        <v>174</v>
      </c>
    </row>
    <row r="292" spans="1:65" s="13" customFormat="1" ht="12">
      <c r="B292" s="205"/>
      <c r="C292" s="206"/>
      <c r="D292" s="196" t="s">
        <v>181</v>
      </c>
      <c r="E292" s="207" t="s">
        <v>1</v>
      </c>
      <c r="F292" s="208" t="s">
        <v>1380</v>
      </c>
      <c r="G292" s="206"/>
      <c r="H292" s="209">
        <v>51.302999999999997</v>
      </c>
      <c r="I292" s="210"/>
      <c r="J292" s="206"/>
      <c r="K292" s="206"/>
      <c r="L292" s="211"/>
      <c r="M292" s="212"/>
      <c r="N292" s="213"/>
      <c r="O292" s="213"/>
      <c r="P292" s="213"/>
      <c r="Q292" s="213"/>
      <c r="R292" s="213"/>
      <c r="S292" s="213"/>
      <c r="T292" s="214"/>
      <c r="AT292" s="215" t="s">
        <v>181</v>
      </c>
      <c r="AU292" s="215" t="s">
        <v>81</v>
      </c>
      <c r="AV292" s="13" t="s">
        <v>83</v>
      </c>
      <c r="AW292" s="13" t="s">
        <v>30</v>
      </c>
      <c r="AX292" s="13" t="s">
        <v>73</v>
      </c>
      <c r="AY292" s="215" t="s">
        <v>174</v>
      </c>
    </row>
    <row r="293" spans="1:65" s="13" customFormat="1" ht="12">
      <c r="B293" s="205"/>
      <c r="C293" s="206"/>
      <c r="D293" s="196" t="s">
        <v>181</v>
      </c>
      <c r="E293" s="207" t="s">
        <v>1</v>
      </c>
      <c r="F293" s="208" t="s">
        <v>1381</v>
      </c>
      <c r="G293" s="206"/>
      <c r="H293" s="209">
        <v>14.58</v>
      </c>
      <c r="I293" s="210"/>
      <c r="J293" s="206"/>
      <c r="K293" s="206"/>
      <c r="L293" s="211"/>
      <c r="M293" s="212"/>
      <c r="N293" s="213"/>
      <c r="O293" s="213"/>
      <c r="P293" s="213"/>
      <c r="Q293" s="213"/>
      <c r="R293" s="213"/>
      <c r="S293" s="213"/>
      <c r="T293" s="214"/>
      <c r="AT293" s="215" t="s">
        <v>181</v>
      </c>
      <c r="AU293" s="215" t="s">
        <v>81</v>
      </c>
      <c r="AV293" s="13" t="s">
        <v>83</v>
      </c>
      <c r="AW293" s="13" t="s">
        <v>30</v>
      </c>
      <c r="AX293" s="13" t="s">
        <v>73</v>
      </c>
      <c r="AY293" s="215" t="s">
        <v>174</v>
      </c>
    </row>
    <row r="294" spans="1:65" s="13" customFormat="1" ht="12">
      <c r="B294" s="205"/>
      <c r="C294" s="206"/>
      <c r="D294" s="196" t="s">
        <v>181</v>
      </c>
      <c r="E294" s="207" t="s">
        <v>1</v>
      </c>
      <c r="F294" s="208" t="s">
        <v>1382</v>
      </c>
      <c r="G294" s="206"/>
      <c r="H294" s="209">
        <v>29.504999999999999</v>
      </c>
      <c r="I294" s="210"/>
      <c r="J294" s="206"/>
      <c r="K294" s="206"/>
      <c r="L294" s="211"/>
      <c r="M294" s="212"/>
      <c r="N294" s="213"/>
      <c r="O294" s="213"/>
      <c r="P294" s="213"/>
      <c r="Q294" s="213"/>
      <c r="R294" s="213"/>
      <c r="S294" s="213"/>
      <c r="T294" s="214"/>
      <c r="AT294" s="215" t="s">
        <v>181</v>
      </c>
      <c r="AU294" s="215" t="s">
        <v>81</v>
      </c>
      <c r="AV294" s="13" t="s">
        <v>83</v>
      </c>
      <c r="AW294" s="13" t="s">
        <v>30</v>
      </c>
      <c r="AX294" s="13" t="s">
        <v>73</v>
      </c>
      <c r="AY294" s="215" t="s">
        <v>174</v>
      </c>
    </row>
    <row r="295" spans="1:65" s="13" customFormat="1" ht="12">
      <c r="B295" s="205"/>
      <c r="C295" s="206"/>
      <c r="D295" s="196" t="s">
        <v>181</v>
      </c>
      <c r="E295" s="207" t="s">
        <v>1</v>
      </c>
      <c r="F295" s="208" t="s">
        <v>1383</v>
      </c>
      <c r="G295" s="206"/>
      <c r="H295" s="209">
        <v>-9.4550000000000001</v>
      </c>
      <c r="I295" s="210"/>
      <c r="J295" s="206"/>
      <c r="K295" s="206"/>
      <c r="L295" s="211"/>
      <c r="M295" s="212"/>
      <c r="N295" s="213"/>
      <c r="O295" s="213"/>
      <c r="P295" s="213"/>
      <c r="Q295" s="213"/>
      <c r="R295" s="213"/>
      <c r="S295" s="213"/>
      <c r="T295" s="214"/>
      <c r="AT295" s="215" t="s">
        <v>181</v>
      </c>
      <c r="AU295" s="215" t="s">
        <v>81</v>
      </c>
      <c r="AV295" s="13" t="s">
        <v>83</v>
      </c>
      <c r="AW295" s="13" t="s">
        <v>30</v>
      </c>
      <c r="AX295" s="13" t="s">
        <v>73</v>
      </c>
      <c r="AY295" s="215" t="s">
        <v>174</v>
      </c>
    </row>
    <row r="296" spans="1:65" s="12" customFormat="1" ht="12">
      <c r="B296" s="194"/>
      <c r="C296" s="195"/>
      <c r="D296" s="196" t="s">
        <v>181</v>
      </c>
      <c r="E296" s="197" t="s">
        <v>1</v>
      </c>
      <c r="F296" s="198" t="s">
        <v>284</v>
      </c>
      <c r="G296" s="195"/>
      <c r="H296" s="197" t="s">
        <v>1</v>
      </c>
      <c r="I296" s="199"/>
      <c r="J296" s="195"/>
      <c r="K296" s="195"/>
      <c r="L296" s="200"/>
      <c r="M296" s="201"/>
      <c r="N296" s="202"/>
      <c r="O296" s="202"/>
      <c r="P296" s="202"/>
      <c r="Q296" s="202"/>
      <c r="R296" s="202"/>
      <c r="S296" s="202"/>
      <c r="T296" s="203"/>
      <c r="AT296" s="204" t="s">
        <v>181</v>
      </c>
      <c r="AU296" s="204" t="s">
        <v>81</v>
      </c>
      <c r="AV296" s="12" t="s">
        <v>81</v>
      </c>
      <c r="AW296" s="12" t="s">
        <v>30</v>
      </c>
      <c r="AX296" s="12" t="s">
        <v>73</v>
      </c>
      <c r="AY296" s="204" t="s">
        <v>174</v>
      </c>
    </row>
    <row r="297" spans="1:65" s="13" customFormat="1" ht="12">
      <c r="B297" s="205"/>
      <c r="C297" s="206"/>
      <c r="D297" s="196" t="s">
        <v>181</v>
      </c>
      <c r="E297" s="207" t="s">
        <v>1</v>
      </c>
      <c r="F297" s="208" t="s">
        <v>1384</v>
      </c>
      <c r="G297" s="206"/>
      <c r="H297" s="209">
        <v>7.25</v>
      </c>
      <c r="I297" s="210"/>
      <c r="J297" s="206"/>
      <c r="K297" s="206"/>
      <c r="L297" s="211"/>
      <c r="M297" s="212"/>
      <c r="N297" s="213"/>
      <c r="O297" s="213"/>
      <c r="P297" s="213"/>
      <c r="Q297" s="213"/>
      <c r="R297" s="213"/>
      <c r="S297" s="213"/>
      <c r="T297" s="214"/>
      <c r="AT297" s="215" t="s">
        <v>181</v>
      </c>
      <c r="AU297" s="215" t="s">
        <v>81</v>
      </c>
      <c r="AV297" s="13" t="s">
        <v>83</v>
      </c>
      <c r="AW297" s="13" t="s">
        <v>30</v>
      </c>
      <c r="AX297" s="13" t="s">
        <v>73</v>
      </c>
      <c r="AY297" s="215" t="s">
        <v>174</v>
      </c>
    </row>
    <row r="298" spans="1:65" s="14" customFormat="1" ht="12">
      <c r="B298" s="216"/>
      <c r="C298" s="217"/>
      <c r="D298" s="196" t="s">
        <v>181</v>
      </c>
      <c r="E298" s="218" t="s">
        <v>1</v>
      </c>
      <c r="F298" s="219" t="s">
        <v>183</v>
      </c>
      <c r="G298" s="217"/>
      <c r="H298" s="220">
        <v>133.78899999999999</v>
      </c>
      <c r="I298" s="221"/>
      <c r="J298" s="217"/>
      <c r="K298" s="217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181</v>
      </c>
      <c r="AU298" s="226" t="s">
        <v>81</v>
      </c>
      <c r="AV298" s="14" t="s">
        <v>179</v>
      </c>
      <c r="AW298" s="14" t="s">
        <v>30</v>
      </c>
      <c r="AX298" s="14" t="s">
        <v>81</v>
      </c>
      <c r="AY298" s="226" t="s">
        <v>174</v>
      </c>
    </row>
    <row r="299" spans="1:65" s="2" customFormat="1" ht="16.5" customHeight="1">
      <c r="A299" s="35"/>
      <c r="B299" s="36"/>
      <c r="C299" s="180" t="s">
        <v>327</v>
      </c>
      <c r="D299" s="180" t="s">
        <v>175</v>
      </c>
      <c r="E299" s="181" t="s">
        <v>1385</v>
      </c>
      <c r="F299" s="182" t="s">
        <v>1386</v>
      </c>
      <c r="G299" s="183" t="s">
        <v>230</v>
      </c>
      <c r="H299" s="184">
        <v>81.59</v>
      </c>
      <c r="I299" s="185"/>
      <c r="J299" s="186">
        <f>ROUND(I299*H299,2)</f>
        <v>0</v>
      </c>
      <c r="K299" s="187"/>
      <c r="L299" s="40"/>
      <c r="M299" s="188" t="s">
        <v>1</v>
      </c>
      <c r="N299" s="189" t="s">
        <v>38</v>
      </c>
      <c r="O299" s="72"/>
      <c r="P299" s="190">
        <f>O299*H299</f>
        <v>0</v>
      </c>
      <c r="Q299" s="190">
        <v>0</v>
      </c>
      <c r="R299" s="190">
        <f>Q299*H299</f>
        <v>0</v>
      </c>
      <c r="S299" s="190">
        <v>0.09</v>
      </c>
      <c r="T299" s="191">
        <f>S299*H299</f>
        <v>7.3430999999999997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2" t="s">
        <v>179</v>
      </c>
      <c r="AT299" s="192" t="s">
        <v>175</v>
      </c>
      <c r="AU299" s="192" t="s">
        <v>81</v>
      </c>
      <c r="AY299" s="18" t="s">
        <v>174</v>
      </c>
      <c r="BE299" s="193">
        <f>IF(N299="základní",J299,0)</f>
        <v>0</v>
      </c>
      <c r="BF299" s="193">
        <f>IF(N299="snížená",J299,0)</f>
        <v>0</v>
      </c>
      <c r="BG299" s="193">
        <f>IF(N299="zákl. přenesená",J299,0)</f>
        <v>0</v>
      </c>
      <c r="BH299" s="193">
        <f>IF(N299="sníž. přenesená",J299,0)</f>
        <v>0</v>
      </c>
      <c r="BI299" s="193">
        <f>IF(N299="nulová",J299,0)</f>
        <v>0</v>
      </c>
      <c r="BJ299" s="18" t="s">
        <v>81</v>
      </c>
      <c r="BK299" s="193">
        <f>ROUND(I299*H299,2)</f>
        <v>0</v>
      </c>
      <c r="BL299" s="18" t="s">
        <v>179</v>
      </c>
      <c r="BM299" s="192" t="s">
        <v>1387</v>
      </c>
    </row>
    <row r="300" spans="1:65" s="12" customFormat="1" ht="12">
      <c r="B300" s="194"/>
      <c r="C300" s="195"/>
      <c r="D300" s="196" t="s">
        <v>181</v>
      </c>
      <c r="E300" s="197" t="s">
        <v>1</v>
      </c>
      <c r="F300" s="198" t="s">
        <v>1388</v>
      </c>
      <c r="G300" s="195"/>
      <c r="H300" s="197" t="s">
        <v>1</v>
      </c>
      <c r="I300" s="199"/>
      <c r="J300" s="195"/>
      <c r="K300" s="195"/>
      <c r="L300" s="200"/>
      <c r="M300" s="201"/>
      <c r="N300" s="202"/>
      <c r="O300" s="202"/>
      <c r="P300" s="202"/>
      <c r="Q300" s="202"/>
      <c r="R300" s="202"/>
      <c r="S300" s="202"/>
      <c r="T300" s="203"/>
      <c r="AT300" s="204" t="s">
        <v>181</v>
      </c>
      <c r="AU300" s="204" t="s">
        <v>81</v>
      </c>
      <c r="AV300" s="12" t="s">
        <v>81</v>
      </c>
      <c r="AW300" s="12" t="s">
        <v>30</v>
      </c>
      <c r="AX300" s="12" t="s">
        <v>73</v>
      </c>
      <c r="AY300" s="204" t="s">
        <v>174</v>
      </c>
    </row>
    <row r="301" spans="1:65" s="12" customFormat="1" ht="12">
      <c r="B301" s="194"/>
      <c r="C301" s="195"/>
      <c r="D301" s="196" t="s">
        <v>181</v>
      </c>
      <c r="E301" s="197" t="s">
        <v>1</v>
      </c>
      <c r="F301" s="198" t="s">
        <v>1389</v>
      </c>
      <c r="G301" s="195"/>
      <c r="H301" s="197" t="s">
        <v>1</v>
      </c>
      <c r="I301" s="199"/>
      <c r="J301" s="195"/>
      <c r="K301" s="195"/>
      <c r="L301" s="200"/>
      <c r="M301" s="201"/>
      <c r="N301" s="202"/>
      <c r="O301" s="202"/>
      <c r="P301" s="202"/>
      <c r="Q301" s="202"/>
      <c r="R301" s="202"/>
      <c r="S301" s="202"/>
      <c r="T301" s="203"/>
      <c r="AT301" s="204" t="s">
        <v>181</v>
      </c>
      <c r="AU301" s="204" t="s">
        <v>81</v>
      </c>
      <c r="AV301" s="12" t="s">
        <v>81</v>
      </c>
      <c r="AW301" s="12" t="s">
        <v>30</v>
      </c>
      <c r="AX301" s="12" t="s">
        <v>73</v>
      </c>
      <c r="AY301" s="204" t="s">
        <v>174</v>
      </c>
    </row>
    <row r="302" spans="1:65" s="13" customFormat="1" ht="12">
      <c r="B302" s="205"/>
      <c r="C302" s="206"/>
      <c r="D302" s="196" t="s">
        <v>181</v>
      </c>
      <c r="E302" s="207" t="s">
        <v>1</v>
      </c>
      <c r="F302" s="208" t="s">
        <v>1390</v>
      </c>
      <c r="G302" s="206"/>
      <c r="H302" s="209">
        <v>74.989999999999995</v>
      </c>
      <c r="I302" s="210"/>
      <c r="J302" s="206"/>
      <c r="K302" s="206"/>
      <c r="L302" s="211"/>
      <c r="M302" s="212"/>
      <c r="N302" s="213"/>
      <c r="O302" s="213"/>
      <c r="P302" s="213"/>
      <c r="Q302" s="213"/>
      <c r="R302" s="213"/>
      <c r="S302" s="213"/>
      <c r="T302" s="214"/>
      <c r="AT302" s="215" t="s">
        <v>181</v>
      </c>
      <c r="AU302" s="215" t="s">
        <v>81</v>
      </c>
      <c r="AV302" s="13" t="s">
        <v>83</v>
      </c>
      <c r="AW302" s="13" t="s">
        <v>30</v>
      </c>
      <c r="AX302" s="13" t="s">
        <v>73</v>
      </c>
      <c r="AY302" s="215" t="s">
        <v>174</v>
      </c>
    </row>
    <row r="303" spans="1:65" s="12" customFormat="1" ht="12">
      <c r="B303" s="194"/>
      <c r="C303" s="195"/>
      <c r="D303" s="196" t="s">
        <v>181</v>
      </c>
      <c r="E303" s="197" t="s">
        <v>1</v>
      </c>
      <c r="F303" s="198" t="s">
        <v>1391</v>
      </c>
      <c r="G303" s="195"/>
      <c r="H303" s="197" t="s">
        <v>1</v>
      </c>
      <c r="I303" s="199"/>
      <c r="J303" s="195"/>
      <c r="K303" s="195"/>
      <c r="L303" s="200"/>
      <c r="M303" s="201"/>
      <c r="N303" s="202"/>
      <c r="O303" s="202"/>
      <c r="P303" s="202"/>
      <c r="Q303" s="202"/>
      <c r="R303" s="202"/>
      <c r="S303" s="202"/>
      <c r="T303" s="203"/>
      <c r="AT303" s="204" t="s">
        <v>181</v>
      </c>
      <c r="AU303" s="204" t="s">
        <v>81</v>
      </c>
      <c r="AV303" s="12" t="s">
        <v>81</v>
      </c>
      <c r="AW303" s="12" t="s">
        <v>30</v>
      </c>
      <c r="AX303" s="12" t="s">
        <v>73</v>
      </c>
      <c r="AY303" s="204" t="s">
        <v>174</v>
      </c>
    </row>
    <row r="304" spans="1:65" s="12" customFormat="1" ht="12">
      <c r="B304" s="194"/>
      <c r="C304" s="195"/>
      <c r="D304" s="196" t="s">
        <v>181</v>
      </c>
      <c r="E304" s="197" t="s">
        <v>1</v>
      </c>
      <c r="F304" s="198" t="s">
        <v>808</v>
      </c>
      <c r="G304" s="195"/>
      <c r="H304" s="197" t="s">
        <v>1</v>
      </c>
      <c r="I304" s="199"/>
      <c r="J304" s="195"/>
      <c r="K304" s="195"/>
      <c r="L304" s="200"/>
      <c r="M304" s="201"/>
      <c r="N304" s="202"/>
      <c r="O304" s="202"/>
      <c r="P304" s="202"/>
      <c r="Q304" s="202"/>
      <c r="R304" s="202"/>
      <c r="S304" s="202"/>
      <c r="T304" s="203"/>
      <c r="AT304" s="204" t="s">
        <v>181</v>
      </c>
      <c r="AU304" s="204" t="s">
        <v>81</v>
      </c>
      <c r="AV304" s="12" t="s">
        <v>81</v>
      </c>
      <c r="AW304" s="12" t="s">
        <v>30</v>
      </c>
      <c r="AX304" s="12" t="s">
        <v>73</v>
      </c>
      <c r="AY304" s="204" t="s">
        <v>174</v>
      </c>
    </row>
    <row r="305" spans="1:65" s="13" customFormat="1" ht="12">
      <c r="B305" s="205"/>
      <c r="C305" s="206"/>
      <c r="D305" s="196" t="s">
        <v>181</v>
      </c>
      <c r="E305" s="207" t="s">
        <v>1</v>
      </c>
      <c r="F305" s="208" t="s">
        <v>1392</v>
      </c>
      <c r="G305" s="206"/>
      <c r="H305" s="209">
        <v>6.6</v>
      </c>
      <c r="I305" s="210"/>
      <c r="J305" s="206"/>
      <c r="K305" s="206"/>
      <c r="L305" s="211"/>
      <c r="M305" s="212"/>
      <c r="N305" s="213"/>
      <c r="O305" s="213"/>
      <c r="P305" s="213"/>
      <c r="Q305" s="213"/>
      <c r="R305" s="213"/>
      <c r="S305" s="213"/>
      <c r="T305" s="214"/>
      <c r="AT305" s="215" t="s">
        <v>181</v>
      </c>
      <c r="AU305" s="215" t="s">
        <v>81</v>
      </c>
      <c r="AV305" s="13" t="s">
        <v>83</v>
      </c>
      <c r="AW305" s="13" t="s">
        <v>30</v>
      </c>
      <c r="AX305" s="13" t="s">
        <v>73</v>
      </c>
      <c r="AY305" s="215" t="s">
        <v>174</v>
      </c>
    </row>
    <row r="306" spans="1:65" s="14" customFormat="1" ht="12">
      <c r="B306" s="216"/>
      <c r="C306" s="217"/>
      <c r="D306" s="196" t="s">
        <v>181</v>
      </c>
      <c r="E306" s="218" t="s">
        <v>1</v>
      </c>
      <c r="F306" s="219" t="s">
        <v>183</v>
      </c>
      <c r="G306" s="217"/>
      <c r="H306" s="220">
        <v>81.589999999999989</v>
      </c>
      <c r="I306" s="221"/>
      <c r="J306" s="217"/>
      <c r="K306" s="217"/>
      <c r="L306" s="222"/>
      <c r="M306" s="223"/>
      <c r="N306" s="224"/>
      <c r="O306" s="224"/>
      <c r="P306" s="224"/>
      <c r="Q306" s="224"/>
      <c r="R306" s="224"/>
      <c r="S306" s="224"/>
      <c r="T306" s="225"/>
      <c r="AT306" s="226" t="s">
        <v>181</v>
      </c>
      <c r="AU306" s="226" t="s">
        <v>81</v>
      </c>
      <c r="AV306" s="14" t="s">
        <v>179</v>
      </c>
      <c r="AW306" s="14" t="s">
        <v>30</v>
      </c>
      <c r="AX306" s="14" t="s">
        <v>81</v>
      </c>
      <c r="AY306" s="226" t="s">
        <v>174</v>
      </c>
    </row>
    <row r="307" spans="1:65" s="2" customFormat="1" ht="24.25" customHeight="1">
      <c r="A307" s="35"/>
      <c r="B307" s="36"/>
      <c r="C307" s="180" t="s">
        <v>331</v>
      </c>
      <c r="D307" s="180" t="s">
        <v>175</v>
      </c>
      <c r="E307" s="181" t="s">
        <v>1393</v>
      </c>
      <c r="F307" s="182" t="s">
        <v>1394</v>
      </c>
      <c r="G307" s="183" t="s">
        <v>178</v>
      </c>
      <c r="H307" s="184">
        <v>3.45</v>
      </c>
      <c r="I307" s="185"/>
      <c r="J307" s="186">
        <f>ROUND(I307*H307,2)</f>
        <v>0</v>
      </c>
      <c r="K307" s="187"/>
      <c r="L307" s="40"/>
      <c r="M307" s="188" t="s">
        <v>1</v>
      </c>
      <c r="N307" s="189" t="s">
        <v>38</v>
      </c>
      <c r="O307" s="72"/>
      <c r="P307" s="190">
        <f>O307*H307</f>
        <v>0</v>
      </c>
      <c r="Q307" s="190">
        <v>0</v>
      </c>
      <c r="R307" s="190">
        <f>Q307*H307</f>
        <v>0</v>
      </c>
      <c r="S307" s="190">
        <v>1.6</v>
      </c>
      <c r="T307" s="191">
        <f>S307*H307</f>
        <v>5.5200000000000005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2" t="s">
        <v>179</v>
      </c>
      <c r="AT307" s="192" t="s">
        <v>175</v>
      </c>
      <c r="AU307" s="192" t="s">
        <v>81</v>
      </c>
      <c r="AY307" s="18" t="s">
        <v>174</v>
      </c>
      <c r="BE307" s="193">
        <f>IF(N307="základní",J307,0)</f>
        <v>0</v>
      </c>
      <c r="BF307" s="193">
        <f>IF(N307="snížená",J307,0)</f>
        <v>0</v>
      </c>
      <c r="BG307" s="193">
        <f>IF(N307="zákl. přenesená",J307,0)</f>
        <v>0</v>
      </c>
      <c r="BH307" s="193">
        <f>IF(N307="sníž. přenesená",J307,0)</f>
        <v>0</v>
      </c>
      <c r="BI307" s="193">
        <f>IF(N307="nulová",J307,0)</f>
        <v>0</v>
      </c>
      <c r="BJ307" s="18" t="s">
        <v>81</v>
      </c>
      <c r="BK307" s="193">
        <f>ROUND(I307*H307,2)</f>
        <v>0</v>
      </c>
      <c r="BL307" s="18" t="s">
        <v>179</v>
      </c>
      <c r="BM307" s="192" t="s">
        <v>1395</v>
      </c>
    </row>
    <row r="308" spans="1:65" s="12" customFormat="1" ht="12">
      <c r="B308" s="194"/>
      <c r="C308" s="195"/>
      <c r="D308" s="196" t="s">
        <v>181</v>
      </c>
      <c r="E308" s="197" t="s">
        <v>1</v>
      </c>
      <c r="F308" s="198" t="s">
        <v>1396</v>
      </c>
      <c r="G308" s="195"/>
      <c r="H308" s="197" t="s">
        <v>1</v>
      </c>
      <c r="I308" s="199"/>
      <c r="J308" s="195"/>
      <c r="K308" s="195"/>
      <c r="L308" s="200"/>
      <c r="M308" s="201"/>
      <c r="N308" s="202"/>
      <c r="O308" s="202"/>
      <c r="P308" s="202"/>
      <c r="Q308" s="202"/>
      <c r="R308" s="202"/>
      <c r="S308" s="202"/>
      <c r="T308" s="203"/>
      <c r="AT308" s="204" t="s">
        <v>181</v>
      </c>
      <c r="AU308" s="204" t="s">
        <v>81</v>
      </c>
      <c r="AV308" s="12" t="s">
        <v>81</v>
      </c>
      <c r="AW308" s="12" t="s">
        <v>30</v>
      </c>
      <c r="AX308" s="12" t="s">
        <v>73</v>
      </c>
      <c r="AY308" s="204" t="s">
        <v>174</v>
      </c>
    </row>
    <row r="309" spans="1:65" s="12" customFormat="1" ht="12">
      <c r="B309" s="194"/>
      <c r="C309" s="195"/>
      <c r="D309" s="196" t="s">
        <v>181</v>
      </c>
      <c r="E309" s="197" t="s">
        <v>1</v>
      </c>
      <c r="F309" s="198" t="s">
        <v>1389</v>
      </c>
      <c r="G309" s="195"/>
      <c r="H309" s="197" t="s">
        <v>1</v>
      </c>
      <c r="I309" s="199"/>
      <c r="J309" s="195"/>
      <c r="K309" s="195"/>
      <c r="L309" s="200"/>
      <c r="M309" s="201"/>
      <c r="N309" s="202"/>
      <c r="O309" s="202"/>
      <c r="P309" s="202"/>
      <c r="Q309" s="202"/>
      <c r="R309" s="202"/>
      <c r="S309" s="202"/>
      <c r="T309" s="203"/>
      <c r="AT309" s="204" t="s">
        <v>181</v>
      </c>
      <c r="AU309" s="204" t="s">
        <v>81</v>
      </c>
      <c r="AV309" s="12" t="s">
        <v>81</v>
      </c>
      <c r="AW309" s="12" t="s">
        <v>30</v>
      </c>
      <c r="AX309" s="12" t="s">
        <v>73</v>
      </c>
      <c r="AY309" s="204" t="s">
        <v>174</v>
      </c>
    </row>
    <row r="310" spans="1:65" s="13" customFormat="1" ht="12">
      <c r="B310" s="205"/>
      <c r="C310" s="206"/>
      <c r="D310" s="196" t="s">
        <v>181</v>
      </c>
      <c r="E310" s="207" t="s">
        <v>1</v>
      </c>
      <c r="F310" s="208" t="s">
        <v>1397</v>
      </c>
      <c r="G310" s="206"/>
      <c r="H310" s="209">
        <v>3.45</v>
      </c>
      <c r="I310" s="210"/>
      <c r="J310" s="206"/>
      <c r="K310" s="206"/>
      <c r="L310" s="211"/>
      <c r="M310" s="212"/>
      <c r="N310" s="213"/>
      <c r="O310" s="213"/>
      <c r="P310" s="213"/>
      <c r="Q310" s="213"/>
      <c r="R310" s="213"/>
      <c r="S310" s="213"/>
      <c r="T310" s="214"/>
      <c r="AT310" s="215" t="s">
        <v>181</v>
      </c>
      <c r="AU310" s="215" t="s">
        <v>81</v>
      </c>
      <c r="AV310" s="13" t="s">
        <v>83</v>
      </c>
      <c r="AW310" s="13" t="s">
        <v>30</v>
      </c>
      <c r="AX310" s="13" t="s">
        <v>73</v>
      </c>
      <c r="AY310" s="215" t="s">
        <v>174</v>
      </c>
    </row>
    <row r="311" spans="1:65" s="14" customFormat="1" ht="12">
      <c r="B311" s="216"/>
      <c r="C311" s="217"/>
      <c r="D311" s="196" t="s">
        <v>181</v>
      </c>
      <c r="E311" s="218" t="s">
        <v>1</v>
      </c>
      <c r="F311" s="219" t="s">
        <v>183</v>
      </c>
      <c r="G311" s="217"/>
      <c r="H311" s="220">
        <v>3.45</v>
      </c>
      <c r="I311" s="221"/>
      <c r="J311" s="217"/>
      <c r="K311" s="217"/>
      <c r="L311" s="222"/>
      <c r="M311" s="223"/>
      <c r="N311" s="224"/>
      <c r="O311" s="224"/>
      <c r="P311" s="224"/>
      <c r="Q311" s="224"/>
      <c r="R311" s="224"/>
      <c r="S311" s="224"/>
      <c r="T311" s="225"/>
      <c r="AT311" s="226" t="s">
        <v>181</v>
      </c>
      <c r="AU311" s="226" t="s">
        <v>81</v>
      </c>
      <c r="AV311" s="14" t="s">
        <v>179</v>
      </c>
      <c r="AW311" s="14" t="s">
        <v>30</v>
      </c>
      <c r="AX311" s="14" t="s">
        <v>81</v>
      </c>
      <c r="AY311" s="226" t="s">
        <v>174</v>
      </c>
    </row>
    <row r="312" spans="1:65" s="2" customFormat="1" ht="37.75" customHeight="1">
      <c r="A312" s="35"/>
      <c r="B312" s="36"/>
      <c r="C312" s="180" t="s">
        <v>354</v>
      </c>
      <c r="D312" s="180" t="s">
        <v>175</v>
      </c>
      <c r="E312" s="181" t="s">
        <v>1398</v>
      </c>
      <c r="F312" s="182" t="s">
        <v>1399</v>
      </c>
      <c r="G312" s="183" t="s">
        <v>230</v>
      </c>
      <c r="H312" s="184">
        <v>55.929000000000002</v>
      </c>
      <c r="I312" s="185"/>
      <c r="J312" s="186">
        <f>ROUND(I312*H312,2)</f>
        <v>0</v>
      </c>
      <c r="K312" s="187"/>
      <c r="L312" s="40"/>
      <c r="M312" s="188" t="s">
        <v>1</v>
      </c>
      <c r="N312" s="189" t="s">
        <v>38</v>
      </c>
      <c r="O312" s="72"/>
      <c r="P312" s="190">
        <f>O312*H312</f>
        <v>0</v>
      </c>
      <c r="Q312" s="190">
        <v>0</v>
      </c>
      <c r="R312" s="190">
        <f>Q312*H312</f>
        <v>0</v>
      </c>
      <c r="S312" s="190">
        <v>7.1999999999999995E-2</v>
      </c>
      <c r="T312" s="191">
        <f>S312*H312</f>
        <v>4.0268879999999996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2" t="s">
        <v>179</v>
      </c>
      <c r="AT312" s="192" t="s">
        <v>175</v>
      </c>
      <c r="AU312" s="192" t="s">
        <v>81</v>
      </c>
      <c r="AY312" s="18" t="s">
        <v>174</v>
      </c>
      <c r="BE312" s="193">
        <f>IF(N312="základní",J312,0)</f>
        <v>0</v>
      </c>
      <c r="BF312" s="193">
        <f>IF(N312="snížená",J312,0)</f>
        <v>0</v>
      </c>
      <c r="BG312" s="193">
        <f>IF(N312="zákl. přenesená",J312,0)</f>
        <v>0</v>
      </c>
      <c r="BH312" s="193">
        <f>IF(N312="sníž. přenesená",J312,0)</f>
        <v>0</v>
      </c>
      <c r="BI312" s="193">
        <f>IF(N312="nulová",J312,0)</f>
        <v>0</v>
      </c>
      <c r="BJ312" s="18" t="s">
        <v>81</v>
      </c>
      <c r="BK312" s="193">
        <f>ROUND(I312*H312,2)</f>
        <v>0</v>
      </c>
      <c r="BL312" s="18" t="s">
        <v>179</v>
      </c>
      <c r="BM312" s="192" t="s">
        <v>1400</v>
      </c>
    </row>
    <row r="313" spans="1:65" s="12" customFormat="1" ht="12">
      <c r="B313" s="194"/>
      <c r="C313" s="195"/>
      <c r="D313" s="196" t="s">
        <v>181</v>
      </c>
      <c r="E313" s="197" t="s">
        <v>1</v>
      </c>
      <c r="F313" s="198" t="s">
        <v>1401</v>
      </c>
      <c r="G313" s="195"/>
      <c r="H313" s="197" t="s">
        <v>1</v>
      </c>
      <c r="I313" s="199"/>
      <c r="J313" s="195"/>
      <c r="K313" s="195"/>
      <c r="L313" s="200"/>
      <c r="M313" s="201"/>
      <c r="N313" s="202"/>
      <c r="O313" s="202"/>
      <c r="P313" s="202"/>
      <c r="Q313" s="202"/>
      <c r="R313" s="202"/>
      <c r="S313" s="202"/>
      <c r="T313" s="203"/>
      <c r="AT313" s="204" t="s">
        <v>181</v>
      </c>
      <c r="AU313" s="204" t="s">
        <v>81</v>
      </c>
      <c r="AV313" s="12" t="s">
        <v>81</v>
      </c>
      <c r="AW313" s="12" t="s">
        <v>30</v>
      </c>
      <c r="AX313" s="12" t="s">
        <v>73</v>
      </c>
      <c r="AY313" s="204" t="s">
        <v>174</v>
      </c>
    </row>
    <row r="314" spans="1:65" s="12" customFormat="1" ht="12">
      <c r="B314" s="194"/>
      <c r="C314" s="195"/>
      <c r="D314" s="196" t="s">
        <v>181</v>
      </c>
      <c r="E314" s="197" t="s">
        <v>1</v>
      </c>
      <c r="F314" s="198" t="s">
        <v>1402</v>
      </c>
      <c r="G314" s="195"/>
      <c r="H314" s="197" t="s">
        <v>1</v>
      </c>
      <c r="I314" s="199"/>
      <c r="J314" s="195"/>
      <c r="K314" s="195"/>
      <c r="L314" s="200"/>
      <c r="M314" s="201"/>
      <c r="N314" s="202"/>
      <c r="O314" s="202"/>
      <c r="P314" s="202"/>
      <c r="Q314" s="202"/>
      <c r="R314" s="202"/>
      <c r="S314" s="202"/>
      <c r="T314" s="203"/>
      <c r="AT314" s="204" t="s">
        <v>181</v>
      </c>
      <c r="AU314" s="204" t="s">
        <v>81</v>
      </c>
      <c r="AV314" s="12" t="s">
        <v>81</v>
      </c>
      <c r="AW314" s="12" t="s">
        <v>30</v>
      </c>
      <c r="AX314" s="12" t="s">
        <v>73</v>
      </c>
      <c r="AY314" s="204" t="s">
        <v>174</v>
      </c>
    </row>
    <row r="315" spans="1:65" s="13" customFormat="1" ht="12">
      <c r="B315" s="205"/>
      <c r="C315" s="206"/>
      <c r="D315" s="196" t="s">
        <v>181</v>
      </c>
      <c r="E315" s="207" t="s">
        <v>1</v>
      </c>
      <c r="F315" s="208" t="s">
        <v>1403</v>
      </c>
      <c r="G315" s="206"/>
      <c r="H315" s="209">
        <v>50.508000000000003</v>
      </c>
      <c r="I315" s="210"/>
      <c r="J315" s="206"/>
      <c r="K315" s="206"/>
      <c r="L315" s="211"/>
      <c r="M315" s="212"/>
      <c r="N315" s="213"/>
      <c r="O315" s="213"/>
      <c r="P315" s="213"/>
      <c r="Q315" s="213"/>
      <c r="R315" s="213"/>
      <c r="S315" s="213"/>
      <c r="T315" s="214"/>
      <c r="AT315" s="215" t="s">
        <v>181</v>
      </c>
      <c r="AU315" s="215" t="s">
        <v>81</v>
      </c>
      <c r="AV315" s="13" t="s">
        <v>83</v>
      </c>
      <c r="AW315" s="13" t="s">
        <v>30</v>
      </c>
      <c r="AX315" s="13" t="s">
        <v>73</v>
      </c>
      <c r="AY315" s="215" t="s">
        <v>174</v>
      </c>
    </row>
    <row r="316" spans="1:65" s="13" customFormat="1" ht="12">
      <c r="B316" s="205"/>
      <c r="C316" s="206"/>
      <c r="D316" s="196" t="s">
        <v>181</v>
      </c>
      <c r="E316" s="207" t="s">
        <v>1</v>
      </c>
      <c r="F316" s="208" t="s">
        <v>1404</v>
      </c>
      <c r="G316" s="206"/>
      <c r="H316" s="209">
        <v>12.48</v>
      </c>
      <c r="I316" s="210"/>
      <c r="J316" s="206"/>
      <c r="K316" s="206"/>
      <c r="L316" s="211"/>
      <c r="M316" s="212"/>
      <c r="N316" s="213"/>
      <c r="O316" s="213"/>
      <c r="P316" s="213"/>
      <c r="Q316" s="213"/>
      <c r="R316" s="213"/>
      <c r="S316" s="213"/>
      <c r="T316" s="214"/>
      <c r="AT316" s="215" t="s">
        <v>181</v>
      </c>
      <c r="AU316" s="215" t="s">
        <v>81</v>
      </c>
      <c r="AV316" s="13" t="s">
        <v>83</v>
      </c>
      <c r="AW316" s="13" t="s">
        <v>30</v>
      </c>
      <c r="AX316" s="13" t="s">
        <v>73</v>
      </c>
      <c r="AY316" s="215" t="s">
        <v>174</v>
      </c>
    </row>
    <row r="317" spans="1:65" s="13" customFormat="1" ht="12">
      <c r="B317" s="205"/>
      <c r="C317" s="206"/>
      <c r="D317" s="196" t="s">
        <v>181</v>
      </c>
      <c r="E317" s="207" t="s">
        <v>1</v>
      </c>
      <c r="F317" s="208" t="s">
        <v>1405</v>
      </c>
      <c r="G317" s="206"/>
      <c r="H317" s="209">
        <v>-7.0590000000000002</v>
      </c>
      <c r="I317" s="210"/>
      <c r="J317" s="206"/>
      <c r="K317" s="206"/>
      <c r="L317" s="211"/>
      <c r="M317" s="212"/>
      <c r="N317" s="213"/>
      <c r="O317" s="213"/>
      <c r="P317" s="213"/>
      <c r="Q317" s="213"/>
      <c r="R317" s="213"/>
      <c r="S317" s="213"/>
      <c r="T317" s="214"/>
      <c r="AT317" s="215" t="s">
        <v>181</v>
      </c>
      <c r="AU317" s="215" t="s">
        <v>81</v>
      </c>
      <c r="AV317" s="13" t="s">
        <v>83</v>
      </c>
      <c r="AW317" s="13" t="s">
        <v>30</v>
      </c>
      <c r="AX317" s="13" t="s">
        <v>73</v>
      </c>
      <c r="AY317" s="215" t="s">
        <v>174</v>
      </c>
    </row>
    <row r="318" spans="1:65" s="14" customFormat="1" ht="12">
      <c r="B318" s="216"/>
      <c r="C318" s="217"/>
      <c r="D318" s="196" t="s">
        <v>181</v>
      </c>
      <c r="E318" s="218" t="s">
        <v>1</v>
      </c>
      <c r="F318" s="219" t="s">
        <v>183</v>
      </c>
      <c r="G318" s="217"/>
      <c r="H318" s="220">
        <v>55.929000000000002</v>
      </c>
      <c r="I318" s="221"/>
      <c r="J318" s="217"/>
      <c r="K318" s="217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181</v>
      </c>
      <c r="AU318" s="226" t="s">
        <v>81</v>
      </c>
      <c r="AV318" s="14" t="s">
        <v>179</v>
      </c>
      <c r="AW318" s="14" t="s">
        <v>30</v>
      </c>
      <c r="AX318" s="14" t="s">
        <v>81</v>
      </c>
      <c r="AY318" s="226" t="s">
        <v>174</v>
      </c>
    </row>
    <row r="319" spans="1:65" s="2" customFormat="1" ht="24.25" customHeight="1">
      <c r="A319" s="35"/>
      <c r="B319" s="36"/>
      <c r="C319" s="180" t="s">
        <v>360</v>
      </c>
      <c r="D319" s="180" t="s">
        <v>175</v>
      </c>
      <c r="E319" s="181" t="s">
        <v>1406</v>
      </c>
      <c r="F319" s="182" t="s">
        <v>1407</v>
      </c>
      <c r="G319" s="183" t="s">
        <v>178</v>
      </c>
      <c r="H319" s="184">
        <v>3.4</v>
      </c>
      <c r="I319" s="185"/>
      <c r="J319" s="186">
        <f>ROUND(I319*H319,2)</f>
        <v>0</v>
      </c>
      <c r="K319" s="187"/>
      <c r="L319" s="40"/>
      <c r="M319" s="188" t="s">
        <v>1</v>
      </c>
      <c r="N319" s="189" t="s">
        <v>38</v>
      </c>
      <c r="O319" s="72"/>
      <c r="P319" s="190">
        <f>O319*H319</f>
        <v>0</v>
      </c>
      <c r="Q319" s="190">
        <v>0</v>
      </c>
      <c r="R319" s="190">
        <f>Q319*H319</f>
        <v>0</v>
      </c>
      <c r="S319" s="190">
        <v>1.6</v>
      </c>
      <c r="T319" s="191">
        <f>S319*H319</f>
        <v>5.44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2" t="s">
        <v>179</v>
      </c>
      <c r="AT319" s="192" t="s">
        <v>175</v>
      </c>
      <c r="AU319" s="192" t="s">
        <v>81</v>
      </c>
      <c r="AY319" s="18" t="s">
        <v>174</v>
      </c>
      <c r="BE319" s="193">
        <f>IF(N319="základní",J319,0)</f>
        <v>0</v>
      </c>
      <c r="BF319" s="193">
        <f>IF(N319="snížená",J319,0)</f>
        <v>0</v>
      </c>
      <c r="BG319" s="193">
        <f>IF(N319="zákl. přenesená",J319,0)</f>
        <v>0</v>
      </c>
      <c r="BH319" s="193">
        <f>IF(N319="sníž. přenesená",J319,0)</f>
        <v>0</v>
      </c>
      <c r="BI319" s="193">
        <f>IF(N319="nulová",J319,0)</f>
        <v>0</v>
      </c>
      <c r="BJ319" s="18" t="s">
        <v>81</v>
      </c>
      <c r="BK319" s="193">
        <f>ROUND(I319*H319,2)</f>
        <v>0</v>
      </c>
      <c r="BL319" s="18" t="s">
        <v>179</v>
      </c>
      <c r="BM319" s="192" t="s">
        <v>1408</v>
      </c>
    </row>
    <row r="320" spans="1:65" s="2" customFormat="1" ht="24.25" customHeight="1">
      <c r="A320" s="35"/>
      <c r="B320" s="36"/>
      <c r="C320" s="180" t="s">
        <v>364</v>
      </c>
      <c r="D320" s="180" t="s">
        <v>175</v>
      </c>
      <c r="E320" s="181" t="s">
        <v>1409</v>
      </c>
      <c r="F320" s="182" t="s">
        <v>1410</v>
      </c>
      <c r="G320" s="183" t="s">
        <v>178</v>
      </c>
      <c r="H320" s="184">
        <v>0.94499999999999995</v>
      </c>
      <c r="I320" s="185"/>
      <c r="J320" s="186">
        <f>ROUND(I320*H320,2)</f>
        <v>0</v>
      </c>
      <c r="K320" s="187"/>
      <c r="L320" s="40"/>
      <c r="M320" s="188" t="s">
        <v>1</v>
      </c>
      <c r="N320" s="189" t="s">
        <v>38</v>
      </c>
      <c r="O320" s="72"/>
      <c r="P320" s="190">
        <f>O320*H320</f>
        <v>0</v>
      </c>
      <c r="Q320" s="190">
        <v>0</v>
      </c>
      <c r="R320" s="190">
        <f>Q320*H320</f>
        <v>0</v>
      </c>
      <c r="S320" s="190">
        <v>1.8</v>
      </c>
      <c r="T320" s="191">
        <f>S320*H320</f>
        <v>1.7009999999999998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2" t="s">
        <v>179</v>
      </c>
      <c r="AT320" s="192" t="s">
        <v>175</v>
      </c>
      <c r="AU320" s="192" t="s">
        <v>81</v>
      </c>
      <c r="AY320" s="18" t="s">
        <v>174</v>
      </c>
      <c r="BE320" s="193">
        <f>IF(N320="základní",J320,0)</f>
        <v>0</v>
      </c>
      <c r="BF320" s="193">
        <f>IF(N320="snížená",J320,0)</f>
        <v>0</v>
      </c>
      <c r="BG320" s="193">
        <f>IF(N320="zákl. přenesená",J320,0)</f>
        <v>0</v>
      </c>
      <c r="BH320" s="193">
        <f>IF(N320="sníž. přenesená",J320,0)</f>
        <v>0</v>
      </c>
      <c r="BI320" s="193">
        <f>IF(N320="nulová",J320,0)</f>
        <v>0</v>
      </c>
      <c r="BJ320" s="18" t="s">
        <v>81</v>
      </c>
      <c r="BK320" s="193">
        <f>ROUND(I320*H320,2)</f>
        <v>0</v>
      </c>
      <c r="BL320" s="18" t="s">
        <v>179</v>
      </c>
      <c r="BM320" s="192" t="s">
        <v>1411</v>
      </c>
    </row>
    <row r="321" spans="1:65" s="12" customFormat="1" ht="12">
      <c r="B321" s="194"/>
      <c r="C321" s="195"/>
      <c r="D321" s="196" t="s">
        <v>181</v>
      </c>
      <c r="E321" s="197" t="s">
        <v>1</v>
      </c>
      <c r="F321" s="198" t="s">
        <v>1412</v>
      </c>
      <c r="G321" s="195"/>
      <c r="H321" s="197" t="s">
        <v>1</v>
      </c>
      <c r="I321" s="199"/>
      <c r="J321" s="195"/>
      <c r="K321" s="195"/>
      <c r="L321" s="200"/>
      <c r="M321" s="201"/>
      <c r="N321" s="202"/>
      <c r="O321" s="202"/>
      <c r="P321" s="202"/>
      <c r="Q321" s="202"/>
      <c r="R321" s="202"/>
      <c r="S321" s="202"/>
      <c r="T321" s="203"/>
      <c r="AT321" s="204" t="s">
        <v>181</v>
      </c>
      <c r="AU321" s="204" t="s">
        <v>81</v>
      </c>
      <c r="AV321" s="12" t="s">
        <v>81</v>
      </c>
      <c r="AW321" s="12" t="s">
        <v>30</v>
      </c>
      <c r="AX321" s="12" t="s">
        <v>73</v>
      </c>
      <c r="AY321" s="204" t="s">
        <v>174</v>
      </c>
    </row>
    <row r="322" spans="1:65" s="13" customFormat="1" ht="12">
      <c r="B322" s="205"/>
      <c r="C322" s="206"/>
      <c r="D322" s="196" t="s">
        <v>181</v>
      </c>
      <c r="E322" s="207" t="s">
        <v>1</v>
      </c>
      <c r="F322" s="208" t="s">
        <v>1413</v>
      </c>
      <c r="G322" s="206"/>
      <c r="H322" s="209">
        <v>0.94499999999999995</v>
      </c>
      <c r="I322" s="210"/>
      <c r="J322" s="206"/>
      <c r="K322" s="206"/>
      <c r="L322" s="211"/>
      <c r="M322" s="212"/>
      <c r="N322" s="213"/>
      <c r="O322" s="213"/>
      <c r="P322" s="213"/>
      <c r="Q322" s="213"/>
      <c r="R322" s="213"/>
      <c r="S322" s="213"/>
      <c r="T322" s="214"/>
      <c r="AT322" s="215" t="s">
        <v>181</v>
      </c>
      <c r="AU322" s="215" t="s">
        <v>81</v>
      </c>
      <c r="AV322" s="13" t="s">
        <v>83</v>
      </c>
      <c r="AW322" s="13" t="s">
        <v>30</v>
      </c>
      <c r="AX322" s="13" t="s">
        <v>73</v>
      </c>
      <c r="AY322" s="215" t="s">
        <v>174</v>
      </c>
    </row>
    <row r="323" spans="1:65" s="14" customFormat="1" ht="12">
      <c r="B323" s="216"/>
      <c r="C323" s="217"/>
      <c r="D323" s="196" t="s">
        <v>181</v>
      </c>
      <c r="E323" s="218" t="s">
        <v>1</v>
      </c>
      <c r="F323" s="219" t="s">
        <v>183</v>
      </c>
      <c r="G323" s="217"/>
      <c r="H323" s="220">
        <v>0.94499999999999995</v>
      </c>
      <c r="I323" s="221"/>
      <c r="J323" s="217"/>
      <c r="K323" s="217"/>
      <c r="L323" s="222"/>
      <c r="M323" s="223"/>
      <c r="N323" s="224"/>
      <c r="O323" s="224"/>
      <c r="P323" s="224"/>
      <c r="Q323" s="224"/>
      <c r="R323" s="224"/>
      <c r="S323" s="224"/>
      <c r="T323" s="225"/>
      <c r="AT323" s="226" t="s">
        <v>181</v>
      </c>
      <c r="AU323" s="226" t="s">
        <v>81</v>
      </c>
      <c r="AV323" s="14" t="s">
        <v>179</v>
      </c>
      <c r="AW323" s="14" t="s">
        <v>30</v>
      </c>
      <c r="AX323" s="14" t="s">
        <v>81</v>
      </c>
      <c r="AY323" s="226" t="s">
        <v>174</v>
      </c>
    </row>
    <row r="324" spans="1:65" s="2" customFormat="1" ht="21.75" customHeight="1">
      <c r="A324" s="35"/>
      <c r="B324" s="36"/>
      <c r="C324" s="180" t="s">
        <v>413</v>
      </c>
      <c r="D324" s="180" t="s">
        <v>175</v>
      </c>
      <c r="E324" s="181" t="s">
        <v>1414</v>
      </c>
      <c r="F324" s="182" t="s">
        <v>1415</v>
      </c>
      <c r="G324" s="183" t="s">
        <v>230</v>
      </c>
      <c r="H324" s="184">
        <v>230.46</v>
      </c>
      <c r="I324" s="185"/>
      <c r="J324" s="186">
        <f>ROUND(I324*H324,2)</f>
        <v>0</v>
      </c>
      <c r="K324" s="187"/>
      <c r="L324" s="40"/>
      <c r="M324" s="188" t="s">
        <v>1</v>
      </c>
      <c r="N324" s="189" t="s">
        <v>38</v>
      </c>
      <c r="O324" s="72"/>
      <c r="P324" s="190">
        <f>O324*H324</f>
        <v>0</v>
      </c>
      <c r="Q324" s="190">
        <v>0</v>
      </c>
      <c r="R324" s="190">
        <f>Q324*H324</f>
        <v>0</v>
      </c>
      <c r="S324" s="190">
        <v>0</v>
      </c>
      <c r="T324" s="191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2" t="s">
        <v>179</v>
      </c>
      <c r="AT324" s="192" t="s">
        <v>175</v>
      </c>
      <c r="AU324" s="192" t="s">
        <v>81</v>
      </c>
      <c r="AY324" s="18" t="s">
        <v>174</v>
      </c>
      <c r="BE324" s="193">
        <f>IF(N324="základní",J324,0)</f>
        <v>0</v>
      </c>
      <c r="BF324" s="193">
        <f>IF(N324="snížená",J324,0)</f>
        <v>0</v>
      </c>
      <c r="BG324" s="193">
        <f>IF(N324="zákl. přenesená",J324,0)</f>
        <v>0</v>
      </c>
      <c r="BH324" s="193">
        <f>IF(N324="sníž. přenesená",J324,0)</f>
        <v>0</v>
      </c>
      <c r="BI324" s="193">
        <f>IF(N324="nulová",J324,0)</f>
        <v>0</v>
      </c>
      <c r="BJ324" s="18" t="s">
        <v>81</v>
      </c>
      <c r="BK324" s="193">
        <f>ROUND(I324*H324,2)</f>
        <v>0</v>
      </c>
      <c r="BL324" s="18" t="s">
        <v>179</v>
      </c>
      <c r="BM324" s="192" t="s">
        <v>1416</v>
      </c>
    </row>
    <row r="325" spans="1:65" s="12" customFormat="1" ht="12">
      <c r="B325" s="194"/>
      <c r="C325" s="195"/>
      <c r="D325" s="196" t="s">
        <v>181</v>
      </c>
      <c r="E325" s="197" t="s">
        <v>1</v>
      </c>
      <c r="F325" s="198" t="s">
        <v>1417</v>
      </c>
      <c r="G325" s="195"/>
      <c r="H325" s="197" t="s">
        <v>1</v>
      </c>
      <c r="I325" s="199"/>
      <c r="J325" s="195"/>
      <c r="K325" s="195"/>
      <c r="L325" s="200"/>
      <c r="M325" s="201"/>
      <c r="N325" s="202"/>
      <c r="O325" s="202"/>
      <c r="P325" s="202"/>
      <c r="Q325" s="202"/>
      <c r="R325" s="202"/>
      <c r="S325" s="202"/>
      <c r="T325" s="203"/>
      <c r="AT325" s="204" t="s">
        <v>181</v>
      </c>
      <c r="AU325" s="204" t="s">
        <v>81</v>
      </c>
      <c r="AV325" s="12" t="s">
        <v>81</v>
      </c>
      <c r="AW325" s="12" t="s">
        <v>30</v>
      </c>
      <c r="AX325" s="12" t="s">
        <v>73</v>
      </c>
      <c r="AY325" s="204" t="s">
        <v>174</v>
      </c>
    </row>
    <row r="326" spans="1:65" s="12" customFormat="1" ht="12">
      <c r="B326" s="194"/>
      <c r="C326" s="195"/>
      <c r="D326" s="196" t="s">
        <v>181</v>
      </c>
      <c r="E326" s="197" t="s">
        <v>1</v>
      </c>
      <c r="F326" s="198" t="s">
        <v>1418</v>
      </c>
      <c r="G326" s="195"/>
      <c r="H326" s="197" t="s">
        <v>1</v>
      </c>
      <c r="I326" s="199"/>
      <c r="J326" s="195"/>
      <c r="K326" s="195"/>
      <c r="L326" s="200"/>
      <c r="M326" s="201"/>
      <c r="N326" s="202"/>
      <c r="O326" s="202"/>
      <c r="P326" s="202"/>
      <c r="Q326" s="202"/>
      <c r="R326" s="202"/>
      <c r="S326" s="202"/>
      <c r="T326" s="203"/>
      <c r="AT326" s="204" t="s">
        <v>181</v>
      </c>
      <c r="AU326" s="204" t="s">
        <v>81</v>
      </c>
      <c r="AV326" s="12" t="s">
        <v>81</v>
      </c>
      <c r="AW326" s="12" t="s">
        <v>30</v>
      </c>
      <c r="AX326" s="12" t="s">
        <v>73</v>
      </c>
      <c r="AY326" s="204" t="s">
        <v>174</v>
      </c>
    </row>
    <row r="327" spans="1:65" s="13" customFormat="1" ht="12">
      <c r="B327" s="205"/>
      <c r="C327" s="206"/>
      <c r="D327" s="196" t="s">
        <v>181</v>
      </c>
      <c r="E327" s="207" t="s">
        <v>1</v>
      </c>
      <c r="F327" s="208" t="s">
        <v>1419</v>
      </c>
      <c r="G327" s="206"/>
      <c r="H327" s="209">
        <v>230.46</v>
      </c>
      <c r="I327" s="210"/>
      <c r="J327" s="206"/>
      <c r="K327" s="206"/>
      <c r="L327" s="211"/>
      <c r="M327" s="212"/>
      <c r="N327" s="213"/>
      <c r="O327" s="213"/>
      <c r="P327" s="213"/>
      <c r="Q327" s="213"/>
      <c r="R327" s="213"/>
      <c r="S327" s="213"/>
      <c r="T327" s="214"/>
      <c r="AT327" s="215" t="s">
        <v>181</v>
      </c>
      <c r="AU327" s="215" t="s">
        <v>81</v>
      </c>
      <c r="AV327" s="13" t="s">
        <v>83</v>
      </c>
      <c r="AW327" s="13" t="s">
        <v>30</v>
      </c>
      <c r="AX327" s="13" t="s">
        <v>73</v>
      </c>
      <c r="AY327" s="215" t="s">
        <v>174</v>
      </c>
    </row>
    <row r="328" spans="1:65" s="14" customFormat="1" ht="12">
      <c r="B328" s="216"/>
      <c r="C328" s="217"/>
      <c r="D328" s="196" t="s">
        <v>181</v>
      </c>
      <c r="E328" s="218" t="s">
        <v>1</v>
      </c>
      <c r="F328" s="219" t="s">
        <v>183</v>
      </c>
      <c r="G328" s="217"/>
      <c r="H328" s="220">
        <v>230.46</v>
      </c>
      <c r="I328" s="221"/>
      <c r="J328" s="217"/>
      <c r="K328" s="217"/>
      <c r="L328" s="222"/>
      <c r="M328" s="223"/>
      <c r="N328" s="224"/>
      <c r="O328" s="224"/>
      <c r="P328" s="224"/>
      <c r="Q328" s="224"/>
      <c r="R328" s="224"/>
      <c r="S328" s="224"/>
      <c r="T328" s="225"/>
      <c r="AT328" s="226" t="s">
        <v>181</v>
      </c>
      <c r="AU328" s="226" t="s">
        <v>81</v>
      </c>
      <c r="AV328" s="14" t="s">
        <v>179</v>
      </c>
      <c r="AW328" s="14" t="s">
        <v>30</v>
      </c>
      <c r="AX328" s="14" t="s">
        <v>81</v>
      </c>
      <c r="AY328" s="226" t="s">
        <v>174</v>
      </c>
    </row>
    <row r="329" spans="1:65" s="2" customFormat="1" ht="24.25" customHeight="1">
      <c r="A329" s="35"/>
      <c r="B329" s="36"/>
      <c r="C329" s="180" t="s">
        <v>417</v>
      </c>
      <c r="D329" s="180" t="s">
        <v>175</v>
      </c>
      <c r="E329" s="181" t="s">
        <v>1420</v>
      </c>
      <c r="F329" s="182" t="s">
        <v>1421</v>
      </c>
      <c r="G329" s="183" t="s">
        <v>178</v>
      </c>
      <c r="H329" s="184">
        <v>0.69299999999999995</v>
      </c>
      <c r="I329" s="185"/>
      <c r="J329" s="186">
        <f>ROUND(I329*H329,2)</f>
        <v>0</v>
      </c>
      <c r="K329" s="187"/>
      <c r="L329" s="40"/>
      <c r="M329" s="188" t="s">
        <v>1</v>
      </c>
      <c r="N329" s="189" t="s">
        <v>38</v>
      </c>
      <c r="O329" s="72"/>
      <c r="P329" s="190">
        <f>O329*H329</f>
        <v>0</v>
      </c>
      <c r="Q329" s="190">
        <v>0</v>
      </c>
      <c r="R329" s="190">
        <f>Q329*H329</f>
        <v>0</v>
      </c>
      <c r="S329" s="190">
        <v>1.4</v>
      </c>
      <c r="T329" s="191">
        <f>S329*H329</f>
        <v>0.97019999999999984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2" t="s">
        <v>179</v>
      </c>
      <c r="AT329" s="192" t="s">
        <v>175</v>
      </c>
      <c r="AU329" s="192" t="s">
        <v>81</v>
      </c>
      <c r="AY329" s="18" t="s">
        <v>174</v>
      </c>
      <c r="BE329" s="193">
        <f>IF(N329="základní",J329,0)</f>
        <v>0</v>
      </c>
      <c r="BF329" s="193">
        <f>IF(N329="snížená",J329,0)</f>
        <v>0</v>
      </c>
      <c r="BG329" s="193">
        <f>IF(N329="zákl. přenesená",J329,0)</f>
        <v>0</v>
      </c>
      <c r="BH329" s="193">
        <f>IF(N329="sníž. přenesená",J329,0)</f>
        <v>0</v>
      </c>
      <c r="BI329" s="193">
        <f>IF(N329="nulová",J329,0)</f>
        <v>0</v>
      </c>
      <c r="BJ329" s="18" t="s">
        <v>81</v>
      </c>
      <c r="BK329" s="193">
        <f>ROUND(I329*H329,2)</f>
        <v>0</v>
      </c>
      <c r="BL329" s="18" t="s">
        <v>179</v>
      </c>
      <c r="BM329" s="192" t="s">
        <v>1422</v>
      </c>
    </row>
    <row r="330" spans="1:65" s="12" customFormat="1" ht="12">
      <c r="B330" s="194"/>
      <c r="C330" s="195"/>
      <c r="D330" s="196" t="s">
        <v>181</v>
      </c>
      <c r="E330" s="197" t="s">
        <v>1</v>
      </c>
      <c r="F330" s="198" t="s">
        <v>1423</v>
      </c>
      <c r="G330" s="195"/>
      <c r="H330" s="197" t="s">
        <v>1</v>
      </c>
      <c r="I330" s="199"/>
      <c r="J330" s="195"/>
      <c r="K330" s="195"/>
      <c r="L330" s="200"/>
      <c r="M330" s="201"/>
      <c r="N330" s="202"/>
      <c r="O330" s="202"/>
      <c r="P330" s="202"/>
      <c r="Q330" s="202"/>
      <c r="R330" s="202"/>
      <c r="S330" s="202"/>
      <c r="T330" s="203"/>
      <c r="AT330" s="204" t="s">
        <v>181</v>
      </c>
      <c r="AU330" s="204" t="s">
        <v>81</v>
      </c>
      <c r="AV330" s="12" t="s">
        <v>81</v>
      </c>
      <c r="AW330" s="12" t="s">
        <v>30</v>
      </c>
      <c r="AX330" s="12" t="s">
        <v>73</v>
      </c>
      <c r="AY330" s="204" t="s">
        <v>174</v>
      </c>
    </row>
    <row r="331" spans="1:65" s="12" customFormat="1" ht="12">
      <c r="B331" s="194"/>
      <c r="C331" s="195"/>
      <c r="D331" s="196" t="s">
        <v>181</v>
      </c>
      <c r="E331" s="197" t="s">
        <v>1</v>
      </c>
      <c r="F331" s="198" t="s">
        <v>808</v>
      </c>
      <c r="G331" s="195"/>
      <c r="H331" s="197" t="s">
        <v>1</v>
      </c>
      <c r="I331" s="199"/>
      <c r="J331" s="195"/>
      <c r="K331" s="195"/>
      <c r="L331" s="200"/>
      <c r="M331" s="201"/>
      <c r="N331" s="202"/>
      <c r="O331" s="202"/>
      <c r="P331" s="202"/>
      <c r="Q331" s="202"/>
      <c r="R331" s="202"/>
      <c r="S331" s="202"/>
      <c r="T331" s="203"/>
      <c r="AT331" s="204" t="s">
        <v>181</v>
      </c>
      <c r="AU331" s="204" t="s">
        <v>81</v>
      </c>
      <c r="AV331" s="12" t="s">
        <v>81</v>
      </c>
      <c r="AW331" s="12" t="s">
        <v>30</v>
      </c>
      <c r="AX331" s="12" t="s">
        <v>73</v>
      </c>
      <c r="AY331" s="204" t="s">
        <v>174</v>
      </c>
    </row>
    <row r="332" spans="1:65" s="13" customFormat="1" ht="12">
      <c r="B332" s="205"/>
      <c r="C332" s="206"/>
      <c r="D332" s="196" t="s">
        <v>181</v>
      </c>
      <c r="E332" s="207" t="s">
        <v>1</v>
      </c>
      <c r="F332" s="208" t="s">
        <v>1424</v>
      </c>
      <c r="G332" s="206"/>
      <c r="H332" s="209">
        <v>0.69299999999999995</v>
      </c>
      <c r="I332" s="210"/>
      <c r="J332" s="206"/>
      <c r="K332" s="206"/>
      <c r="L332" s="211"/>
      <c r="M332" s="212"/>
      <c r="N332" s="213"/>
      <c r="O332" s="213"/>
      <c r="P332" s="213"/>
      <c r="Q332" s="213"/>
      <c r="R332" s="213"/>
      <c r="S332" s="213"/>
      <c r="T332" s="214"/>
      <c r="AT332" s="215" t="s">
        <v>181</v>
      </c>
      <c r="AU332" s="215" t="s">
        <v>81</v>
      </c>
      <c r="AV332" s="13" t="s">
        <v>83</v>
      </c>
      <c r="AW332" s="13" t="s">
        <v>30</v>
      </c>
      <c r="AX332" s="13" t="s">
        <v>73</v>
      </c>
      <c r="AY332" s="215" t="s">
        <v>174</v>
      </c>
    </row>
    <row r="333" spans="1:65" s="14" customFormat="1" ht="12">
      <c r="B333" s="216"/>
      <c r="C333" s="217"/>
      <c r="D333" s="196" t="s">
        <v>181</v>
      </c>
      <c r="E333" s="218" t="s">
        <v>1</v>
      </c>
      <c r="F333" s="219" t="s">
        <v>183</v>
      </c>
      <c r="G333" s="217"/>
      <c r="H333" s="220">
        <v>0.69299999999999995</v>
      </c>
      <c r="I333" s="221"/>
      <c r="J333" s="217"/>
      <c r="K333" s="217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181</v>
      </c>
      <c r="AU333" s="226" t="s">
        <v>81</v>
      </c>
      <c r="AV333" s="14" t="s">
        <v>179</v>
      </c>
      <c r="AW333" s="14" t="s">
        <v>30</v>
      </c>
      <c r="AX333" s="14" t="s">
        <v>81</v>
      </c>
      <c r="AY333" s="226" t="s">
        <v>174</v>
      </c>
    </row>
    <row r="334" spans="1:65" s="2" customFormat="1" ht="33" customHeight="1">
      <c r="A334" s="35"/>
      <c r="B334" s="36"/>
      <c r="C334" s="180" t="s">
        <v>421</v>
      </c>
      <c r="D334" s="180" t="s">
        <v>175</v>
      </c>
      <c r="E334" s="181" t="s">
        <v>1425</v>
      </c>
      <c r="F334" s="182" t="s">
        <v>1426</v>
      </c>
      <c r="G334" s="183" t="s">
        <v>230</v>
      </c>
      <c r="H334" s="184">
        <v>208.84800000000001</v>
      </c>
      <c r="I334" s="185"/>
      <c r="J334" s="186">
        <f>ROUND(I334*H334,2)</f>
        <v>0</v>
      </c>
      <c r="K334" s="187"/>
      <c r="L334" s="40"/>
      <c r="M334" s="188" t="s">
        <v>1</v>
      </c>
      <c r="N334" s="189" t="s">
        <v>38</v>
      </c>
      <c r="O334" s="72"/>
      <c r="P334" s="190">
        <f>O334*H334</f>
        <v>0</v>
      </c>
      <c r="Q334" s="190">
        <v>0</v>
      </c>
      <c r="R334" s="190">
        <f>Q334*H334</f>
        <v>0</v>
      </c>
      <c r="S334" s="190">
        <v>4.0000000000000001E-3</v>
      </c>
      <c r="T334" s="191">
        <f>S334*H334</f>
        <v>0.83539200000000002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2" t="s">
        <v>179</v>
      </c>
      <c r="AT334" s="192" t="s">
        <v>175</v>
      </c>
      <c r="AU334" s="192" t="s">
        <v>81</v>
      </c>
      <c r="AY334" s="18" t="s">
        <v>174</v>
      </c>
      <c r="BE334" s="193">
        <f>IF(N334="základní",J334,0)</f>
        <v>0</v>
      </c>
      <c r="BF334" s="193">
        <f>IF(N334="snížená",J334,0)</f>
        <v>0</v>
      </c>
      <c r="BG334" s="193">
        <f>IF(N334="zákl. přenesená",J334,0)</f>
        <v>0</v>
      </c>
      <c r="BH334" s="193">
        <f>IF(N334="sníž. přenesená",J334,0)</f>
        <v>0</v>
      </c>
      <c r="BI334" s="193">
        <f>IF(N334="nulová",J334,0)</f>
        <v>0</v>
      </c>
      <c r="BJ334" s="18" t="s">
        <v>81</v>
      </c>
      <c r="BK334" s="193">
        <f>ROUND(I334*H334,2)</f>
        <v>0</v>
      </c>
      <c r="BL334" s="18" t="s">
        <v>179</v>
      </c>
      <c r="BM334" s="192" t="s">
        <v>1427</v>
      </c>
    </row>
    <row r="335" spans="1:65" s="12" customFormat="1" ht="12">
      <c r="B335" s="194"/>
      <c r="C335" s="195"/>
      <c r="D335" s="196" t="s">
        <v>181</v>
      </c>
      <c r="E335" s="197" t="s">
        <v>1</v>
      </c>
      <c r="F335" s="198" t="s">
        <v>1428</v>
      </c>
      <c r="G335" s="195"/>
      <c r="H335" s="197" t="s">
        <v>1</v>
      </c>
      <c r="I335" s="199"/>
      <c r="J335" s="195"/>
      <c r="K335" s="195"/>
      <c r="L335" s="200"/>
      <c r="M335" s="201"/>
      <c r="N335" s="202"/>
      <c r="O335" s="202"/>
      <c r="P335" s="202"/>
      <c r="Q335" s="202"/>
      <c r="R335" s="202"/>
      <c r="S335" s="202"/>
      <c r="T335" s="203"/>
      <c r="AT335" s="204" t="s">
        <v>181</v>
      </c>
      <c r="AU335" s="204" t="s">
        <v>81</v>
      </c>
      <c r="AV335" s="12" t="s">
        <v>81</v>
      </c>
      <c r="AW335" s="12" t="s">
        <v>30</v>
      </c>
      <c r="AX335" s="12" t="s">
        <v>73</v>
      </c>
      <c r="AY335" s="204" t="s">
        <v>174</v>
      </c>
    </row>
    <row r="336" spans="1:65" s="12" customFormat="1" ht="12">
      <c r="B336" s="194"/>
      <c r="C336" s="195"/>
      <c r="D336" s="196" t="s">
        <v>181</v>
      </c>
      <c r="E336" s="197" t="s">
        <v>1</v>
      </c>
      <c r="F336" s="198" t="s">
        <v>810</v>
      </c>
      <c r="G336" s="195"/>
      <c r="H336" s="197" t="s">
        <v>1</v>
      </c>
      <c r="I336" s="199"/>
      <c r="J336" s="195"/>
      <c r="K336" s="195"/>
      <c r="L336" s="200"/>
      <c r="M336" s="201"/>
      <c r="N336" s="202"/>
      <c r="O336" s="202"/>
      <c r="P336" s="202"/>
      <c r="Q336" s="202"/>
      <c r="R336" s="202"/>
      <c r="S336" s="202"/>
      <c r="T336" s="203"/>
      <c r="AT336" s="204" t="s">
        <v>181</v>
      </c>
      <c r="AU336" s="204" t="s">
        <v>81</v>
      </c>
      <c r="AV336" s="12" t="s">
        <v>81</v>
      </c>
      <c r="AW336" s="12" t="s">
        <v>30</v>
      </c>
      <c r="AX336" s="12" t="s">
        <v>73</v>
      </c>
      <c r="AY336" s="204" t="s">
        <v>174</v>
      </c>
    </row>
    <row r="337" spans="1:65" s="13" customFormat="1" ht="12">
      <c r="B337" s="205"/>
      <c r="C337" s="206"/>
      <c r="D337" s="196" t="s">
        <v>181</v>
      </c>
      <c r="E337" s="207" t="s">
        <v>1</v>
      </c>
      <c r="F337" s="208" t="s">
        <v>1429</v>
      </c>
      <c r="G337" s="206"/>
      <c r="H337" s="209">
        <v>38.048000000000002</v>
      </c>
      <c r="I337" s="210"/>
      <c r="J337" s="206"/>
      <c r="K337" s="206"/>
      <c r="L337" s="211"/>
      <c r="M337" s="212"/>
      <c r="N337" s="213"/>
      <c r="O337" s="213"/>
      <c r="P337" s="213"/>
      <c r="Q337" s="213"/>
      <c r="R337" s="213"/>
      <c r="S337" s="213"/>
      <c r="T337" s="214"/>
      <c r="AT337" s="215" t="s">
        <v>181</v>
      </c>
      <c r="AU337" s="215" t="s">
        <v>81</v>
      </c>
      <c r="AV337" s="13" t="s">
        <v>83</v>
      </c>
      <c r="AW337" s="13" t="s">
        <v>30</v>
      </c>
      <c r="AX337" s="13" t="s">
        <v>73</v>
      </c>
      <c r="AY337" s="215" t="s">
        <v>174</v>
      </c>
    </row>
    <row r="338" spans="1:65" s="12" customFormat="1" ht="12">
      <c r="B338" s="194"/>
      <c r="C338" s="195"/>
      <c r="D338" s="196" t="s">
        <v>181</v>
      </c>
      <c r="E338" s="197" t="s">
        <v>1</v>
      </c>
      <c r="F338" s="198" t="s">
        <v>806</v>
      </c>
      <c r="G338" s="195"/>
      <c r="H338" s="197" t="s">
        <v>1</v>
      </c>
      <c r="I338" s="199"/>
      <c r="J338" s="195"/>
      <c r="K338" s="195"/>
      <c r="L338" s="200"/>
      <c r="M338" s="201"/>
      <c r="N338" s="202"/>
      <c r="O338" s="202"/>
      <c r="P338" s="202"/>
      <c r="Q338" s="202"/>
      <c r="R338" s="202"/>
      <c r="S338" s="202"/>
      <c r="T338" s="203"/>
      <c r="AT338" s="204" t="s">
        <v>181</v>
      </c>
      <c r="AU338" s="204" t="s">
        <v>81</v>
      </c>
      <c r="AV338" s="12" t="s">
        <v>81</v>
      </c>
      <c r="AW338" s="12" t="s">
        <v>30</v>
      </c>
      <c r="AX338" s="12" t="s">
        <v>73</v>
      </c>
      <c r="AY338" s="204" t="s">
        <v>174</v>
      </c>
    </row>
    <row r="339" spans="1:65" s="13" customFormat="1" ht="12">
      <c r="B339" s="205"/>
      <c r="C339" s="206"/>
      <c r="D339" s="196" t="s">
        <v>181</v>
      </c>
      <c r="E339" s="207" t="s">
        <v>1</v>
      </c>
      <c r="F339" s="208" t="s">
        <v>1430</v>
      </c>
      <c r="G339" s="206"/>
      <c r="H339" s="209">
        <v>81.343999999999994</v>
      </c>
      <c r="I339" s="210"/>
      <c r="J339" s="206"/>
      <c r="K339" s="206"/>
      <c r="L339" s="211"/>
      <c r="M339" s="212"/>
      <c r="N339" s="213"/>
      <c r="O339" s="213"/>
      <c r="P339" s="213"/>
      <c r="Q339" s="213"/>
      <c r="R339" s="213"/>
      <c r="S339" s="213"/>
      <c r="T339" s="214"/>
      <c r="AT339" s="215" t="s">
        <v>181</v>
      </c>
      <c r="AU339" s="215" t="s">
        <v>81</v>
      </c>
      <c r="AV339" s="13" t="s">
        <v>83</v>
      </c>
      <c r="AW339" s="13" t="s">
        <v>30</v>
      </c>
      <c r="AX339" s="13" t="s">
        <v>73</v>
      </c>
      <c r="AY339" s="215" t="s">
        <v>174</v>
      </c>
    </row>
    <row r="340" spans="1:65" s="12" customFormat="1" ht="12">
      <c r="B340" s="194"/>
      <c r="C340" s="195"/>
      <c r="D340" s="196" t="s">
        <v>181</v>
      </c>
      <c r="E340" s="197" t="s">
        <v>1</v>
      </c>
      <c r="F340" s="198" t="s">
        <v>713</v>
      </c>
      <c r="G340" s="195"/>
      <c r="H340" s="197" t="s">
        <v>1</v>
      </c>
      <c r="I340" s="199"/>
      <c r="J340" s="195"/>
      <c r="K340" s="195"/>
      <c r="L340" s="200"/>
      <c r="M340" s="201"/>
      <c r="N340" s="202"/>
      <c r="O340" s="202"/>
      <c r="P340" s="202"/>
      <c r="Q340" s="202"/>
      <c r="R340" s="202"/>
      <c r="S340" s="202"/>
      <c r="T340" s="203"/>
      <c r="AT340" s="204" t="s">
        <v>181</v>
      </c>
      <c r="AU340" s="204" t="s">
        <v>81</v>
      </c>
      <c r="AV340" s="12" t="s">
        <v>81</v>
      </c>
      <c r="AW340" s="12" t="s">
        <v>30</v>
      </c>
      <c r="AX340" s="12" t="s">
        <v>73</v>
      </c>
      <c r="AY340" s="204" t="s">
        <v>174</v>
      </c>
    </row>
    <row r="341" spans="1:65" s="13" customFormat="1" ht="12">
      <c r="B341" s="205"/>
      <c r="C341" s="206"/>
      <c r="D341" s="196" t="s">
        <v>181</v>
      </c>
      <c r="E341" s="207" t="s">
        <v>1</v>
      </c>
      <c r="F341" s="208" t="s">
        <v>1431</v>
      </c>
      <c r="G341" s="206"/>
      <c r="H341" s="209">
        <v>95.808000000000007</v>
      </c>
      <c r="I341" s="210"/>
      <c r="J341" s="206"/>
      <c r="K341" s="206"/>
      <c r="L341" s="211"/>
      <c r="M341" s="212"/>
      <c r="N341" s="213"/>
      <c r="O341" s="213"/>
      <c r="P341" s="213"/>
      <c r="Q341" s="213"/>
      <c r="R341" s="213"/>
      <c r="S341" s="213"/>
      <c r="T341" s="214"/>
      <c r="AT341" s="215" t="s">
        <v>181</v>
      </c>
      <c r="AU341" s="215" t="s">
        <v>81</v>
      </c>
      <c r="AV341" s="13" t="s">
        <v>83</v>
      </c>
      <c r="AW341" s="13" t="s">
        <v>30</v>
      </c>
      <c r="AX341" s="13" t="s">
        <v>73</v>
      </c>
      <c r="AY341" s="215" t="s">
        <v>174</v>
      </c>
    </row>
    <row r="342" spans="1:65" s="13" customFormat="1" ht="12">
      <c r="B342" s="205"/>
      <c r="C342" s="206"/>
      <c r="D342" s="196" t="s">
        <v>181</v>
      </c>
      <c r="E342" s="207" t="s">
        <v>1</v>
      </c>
      <c r="F342" s="208" t="s">
        <v>1432</v>
      </c>
      <c r="G342" s="206"/>
      <c r="H342" s="209">
        <v>-6.3520000000000003</v>
      </c>
      <c r="I342" s="210"/>
      <c r="J342" s="206"/>
      <c r="K342" s="206"/>
      <c r="L342" s="211"/>
      <c r="M342" s="212"/>
      <c r="N342" s="213"/>
      <c r="O342" s="213"/>
      <c r="P342" s="213"/>
      <c r="Q342" s="213"/>
      <c r="R342" s="213"/>
      <c r="S342" s="213"/>
      <c r="T342" s="214"/>
      <c r="AT342" s="215" t="s">
        <v>181</v>
      </c>
      <c r="AU342" s="215" t="s">
        <v>81</v>
      </c>
      <c r="AV342" s="13" t="s">
        <v>83</v>
      </c>
      <c r="AW342" s="13" t="s">
        <v>30</v>
      </c>
      <c r="AX342" s="13" t="s">
        <v>73</v>
      </c>
      <c r="AY342" s="215" t="s">
        <v>174</v>
      </c>
    </row>
    <row r="343" spans="1:65" s="14" customFormat="1" ht="12">
      <c r="B343" s="216"/>
      <c r="C343" s="217"/>
      <c r="D343" s="196" t="s">
        <v>181</v>
      </c>
      <c r="E343" s="218" t="s">
        <v>1</v>
      </c>
      <c r="F343" s="219" t="s">
        <v>183</v>
      </c>
      <c r="G343" s="217"/>
      <c r="H343" s="220">
        <v>208.84799999999998</v>
      </c>
      <c r="I343" s="221"/>
      <c r="J343" s="217"/>
      <c r="K343" s="217"/>
      <c r="L343" s="222"/>
      <c r="M343" s="223"/>
      <c r="N343" s="224"/>
      <c r="O343" s="224"/>
      <c r="P343" s="224"/>
      <c r="Q343" s="224"/>
      <c r="R343" s="224"/>
      <c r="S343" s="224"/>
      <c r="T343" s="225"/>
      <c r="AT343" s="226" t="s">
        <v>181</v>
      </c>
      <c r="AU343" s="226" t="s">
        <v>81</v>
      </c>
      <c r="AV343" s="14" t="s">
        <v>179</v>
      </c>
      <c r="AW343" s="14" t="s">
        <v>30</v>
      </c>
      <c r="AX343" s="14" t="s">
        <v>81</v>
      </c>
      <c r="AY343" s="226" t="s">
        <v>174</v>
      </c>
    </row>
    <row r="344" spans="1:65" s="2" customFormat="1" ht="21.75" customHeight="1">
      <c r="A344" s="35"/>
      <c r="B344" s="36"/>
      <c r="C344" s="180" t="s">
        <v>426</v>
      </c>
      <c r="D344" s="180" t="s">
        <v>175</v>
      </c>
      <c r="E344" s="181" t="s">
        <v>1433</v>
      </c>
      <c r="F344" s="182" t="s">
        <v>1434</v>
      </c>
      <c r="G344" s="183" t="s">
        <v>217</v>
      </c>
      <c r="H344" s="184">
        <v>1</v>
      </c>
      <c r="I344" s="185"/>
      <c r="J344" s="186">
        <f>ROUND(I344*H344,2)</f>
        <v>0</v>
      </c>
      <c r="K344" s="187"/>
      <c r="L344" s="40"/>
      <c r="M344" s="188" t="s">
        <v>1</v>
      </c>
      <c r="N344" s="189" t="s">
        <v>38</v>
      </c>
      <c r="O344" s="72"/>
      <c r="P344" s="190">
        <f>O344*H344</f>
        <v>0</v>
      </c>
      <c r="Q344" s="190">
        <v>0</v>
      </c>
      <c r="R344" s="190">
        <f>Q344*H344</f>
        <v>0</v>
      </c>
      <c r="S344" s="190">
        <v>0</v>
      </c>
      <c r="T344" s="191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92" t="s">
        <v>179</v>
      </c>
      <c r="AT344" s="192" t="s">
        <v>175</v>
      </c>
      <c r="AU344" s="192" t="s">
        <v>81</v>
      </c>
      <c r="AY344" s="18" t="s">
        <v>174</v>
      </c>
      <c r="BE344" s="193">
        <f>IF(N344="základní",J344,0)</f>
        <v>0</v>
      </c>
      <c r="BF344" s="193">
        <f>IF(N344="snížená",J344,0)</f>
        <v>0</v>
      </c>
      <c r="BG344" s="193">
        <f>IF(N344="zákl. přenesená",J344,0)</f>
        <v>0</v>
      </c>
      <c r="BH344" s="193">
        <f>IF(N344="sníž. přenesená",J344,0)</f>
        <v>0</v>
      </c>
      <c r="BI344" s="193">
        <f>IF(N344="nulová",J344,0)</f>
        <v>0</v>
      </c>
      <c r="BJ344" s="18" t="s">
        <v>81</v>
      </c>
      <c r="BK344" s="193">
        <f>ROUND(I344*H344,2)</f>
        <v>0</v>
      </c>
      <c r="BL344" s="18" t="s">
        <v>179</v>
      </c>
      <c r="BM344" s="192" t="s">
        <v>1435</v>
      </c>
    </row>
    <row r="345" spans="1:65" s="11" customFormat="1" ht="26" customHeight="1">
      <c r="B345" s="166"/>
      <c r="C345" s="167"/>
      <c r="D345" s="168" t="s">
        <v>72</v>
      </c>
      <c r="E345" s="169" t="s">
        <v>1436</v>
      </c>
      <c r="F345" s="169" t="s">
        <v>1437</v>
      </c>
      <c r="G345" s="167"/>
      <c r="H345" s="167"/>
      <c r="I345" s="170"/>
      <c r="J345" s="171">
        <f>BK345</f>
        <v>0</v>
      </c>
      <c r="K345" s="167"/>
      <c r="L345" s="172"/>
      <c r="M345" s="173"/>
      <c r="N345" s="174"/>
      <c r="O345" s="174"/>
      <c r="P345" s="175">
        <f>SUM(P346:P359)</f>
        <v>0</v>
      </c>
      <c r="Q345" s="174"/>
      <c r="R345" s="175">
        <f>SUM(R346:R359)</f>
        <v>0</v>
      </c>
      <c r="S345" s="174"/>
      <c r="T345" s="176">
        <f>SUM(T346:T359)</f>
        <v>0</v>
      </c>
      <c r="AR345" s="177" t="s">
        <v>81</v>
      </c>
      <c r="AT345" s="178" t="s">
        <v>72</v>
      </c>
      <c r="AU345" s="178" t="s">
        <v>73</v>
      </c>
      <c r="AY345" s="177" t="s">
        <v>174</v>
      </c>
      <c r="BK345" s="179">
        <f>SUM(BK346:BK359)</f>
        <v>0</v>
      </c>
    </row>
    <row r="346" spans="1:65" s="2" customFormat="1" ht="16.5" customHeight="1">
      <c r="A346" s="35"/>
      <c r="B346" s="36"/>
      <c r="C346" s="180" t="s">
        <v>431</v>
      </c>
      <c r="D346" s="180" t="s">
        <v>175</v>
      </c>
      <c r="E346" s="181" t="s">
        <v>1438</v>
      </c>
      <c r="F346" s="182" t="s">
        <v>1439</v>
      </c>
      <c r="G346" s="183" t="s">
        <v>188</v>
      </c>
      <c r="H346" s="184">
        <v>170.75700000000001</v>
      </c>
      <c r="I346" s="185"/>
      <c r="J346" s="186">
        <f>ROUND(I346*H346,2)</f>
        <v>0</v>
      </c>
      <c r="K346" s="187"/>
      <c r="L346" s="40"/>
      <c r="M346" s="188" t="s">
        <v>1</v>
      </c>
      <c r="N346" s="189" t="s">
        <v>38</v>
      </c>
      <c r="O346" s="72"/>
      <c r="P346" s="190">
        <f>O346*H346</f>
        <v>0</v>
      </c>
      <c r="Q346" s="190">
        <v>0</v>
      </c>
      <c r="R346" s="190">
        <f>Q346*H346</f>
        <v>0</v>
      </c>
      <c r="S346" s="190">
        <v>0</v>
      </c>
      <c r="T346" s="191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2" t="s">
        <v>179</v>
      </c>
      <c r="AT346" s="192" t="s">
        <v>175</v>
      </c>
      <c r="AU346" s="192" t="s">
        <v>81</v>
      </c>
      <c r="AY346" s="18" t="s">
        <v>174</v>
      </c>
      <c r="BE346" s="193">
        <f>IF(N346="základní",J346,0)</f>
        <v>0</v>
      </c>
      <c r="BF346" s="193">
        <f>IF(N346="snížená",J346,0)</f>
        <v>0</v>
      </c>
      <c r="BG346" s="193">
        <f>IF(N346="zákl. přenesená",J346,0)</f>
        <v>0</v>
      </c>
      <c r="BH346" s="193">
        <f>IF(N346="sníž. přenesená",J346,0)</f>
        <v>0</v>
      </c>
      <c r="BI346" s="193">
        <f>IF(N346="nulová",J346,0)</f>
        <v>0</v>
      </c>
      <c r="BJ346" s="18" t="s">
        <v>81</v>
      </c>
      <c r="BK346" s="193">
        <f>ROUND(I346*H346,2)</f>
        <v>0</v>
      </c>
      <c r="BL346" s="18" t="s">
        <v>179</v>
      </c>
      <c r="BM346" s="192" t="s">
        <v>1440</v>
      </c>
    </row>
    <row r="347" spans="1:65" s="2" customFormat="1" ht="33" customHeight="1">
      <c r="A347" s="35"/>
      <c r="B347" s="36"/>
      <c r="C347" s="180" t="s">
        <v>436</v>
      </c>
      <c r="D347" s="180" t="s">
        <v>175</v>
      </c>
      <c r="E347" s="181" t="s">
        <v>1441</v>
      </c>
      <c r="F347" s="182" t="s">
        <v>1442</v>
      </c>
      <c r="G347" s="183" t="s">
        <v>188</v>
      </c>
      <c r="H347" s="184">
        <v>170.75700000000001</v>
      </c>
      <c r="I347" s="185"/>
      <c r="J347" s="186">
        <f>ROUND(I347*H347,2)</f>
        <v>0</v>
      </c>
      <c r="K347" s="187"/>
      <c r="L347" s="40"/>
      <c r="M347" s="188" t="s">
        <v>1</v>
      </c>
      <c r="N347" s="189" t="s">
        <v>38</v>
      </c>
      <c r="O347" s="72"/>
      <c r="P347" s="190">
        <f>O347*H347</f>
        <v>0</v>
      </c>
      <c r="Q347" s="190">
        <v>0</v>
      </c>
      <c r="R347" s="190">
        <f>Q347*H347</f>
        <v>0</v>
      </c>
      <c r="S347" s="190">
        <v>0</v>
      </c>
      <c r="T347" s="191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2" t="s">
        <v>179</v>
      </c>
      <c r="AT347" s="192" t="s">
        <v>175</v>
      </c>
      <c r="AU347" s="192" t="s">
        <v>81</v>
      </c>
      <c r="AY347" s="18" t="s">
        <v>174</v>
      </c>
      <c r="BE347" s="193">
        <f>IF(N347="základní",J347,0)</f>
        <v>0</v>
      </c>
      <c r="BF347" s="193">
        <f>IF(N347="snížená",J347,0)</f>
        <v>0</v>
      </c>
      <c r="BG347" s="193">
        <f>IF(N347="zákl. přenesená",J347,0)</f>
        <v>0</v>
      </c>
      <c r="BH347" s="193">
        <f>IF(N347="sníž. přenesená",J347,0)</f>
        <v>0</v>
      </c>
      <c r="BI347" s="193">
        <f>IF(N347="nulová",J347,0)</f>
        <v>0</v>
      </c>
      <c r="BJ347" s="18" t="s">
        <v>81</v>
      </c>
      <c r="BK347" s="193">
        <f>ROUND(I347*H347,2)</f>
        <v>0</v>
      </c>
      <c r="BL347" s="18" t="s">
        <v>179</v>
      </c>
      <c r="BM347" s="192" t="s">
        <v>1443</v>
      </c>
    </row>
    <row r="348" spans="1:65" s="2" customFormat="1" ht="21.75" customHeight="1">
      <c r="A348" s="35"/>
      <c r="B348" s="36"/>
      <c r="C348" s="180" t="s">
        <v>441</v>
      </c>
      <c r="D348" s="180" t="s">
        <v>175</v>
      </c>
      <c r="E348" s="181" t="s">
        <v>1444</v>
      </c>
      <c r="F348" s="182" t="s">
        <v>1445</v>
      </c>
      <c r="G348" s="183" t="s">
        <v>188</v>
      </c>
      <c r="H348" s="184">
        <v>2388.0500000000002</v>
      </c>
      <c r="I348" s="185"/>
      <c r="J348" s="186">
        <f>ROUND(I348*H348,2)</f>
        <v>0</v>
      </c>
      <c r="K348" s="187"/>
      <c r="L348" s="40"/>
      <c r="M348" s="188" t="s">
        <v>1</v>
      </c>
      <c r="N348" s="189" t="s">
        <v>38</v>
      </c>
      <c r="O348" s="72"/>
      <c r="P348" s="190">
        <f>O348*H348</f>
        <v>0</v>
      </c>
      <c r="Q348" s="190">
        <v>0</v>
      </c>
      <c r="R348" s="190">
        <f>Q348*H348</f>
        <v>0</v>
      </c>
      <c r="S348" s="190">
        <v>0</v>
      </c>
      <c r="T348" s="191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2" t="s">
        <v>179</v>
      </c>
      <c r="AT348" s="192" t="s">
        <v>175</v>
      </c>
      <c r="AU348" s="192" t="s">
        <v>81</v>
      </c>
      <c r="AY348" s="18" t="s">
        <v>174</v>
      </c>
      <c r="BE348" s="193">
        <f>IF(N348="základní",J348,0)</f>
        <v>0</v>
      </c>
      <c r="BF348" s="193">
        <f>IF(N348="snížená",J348,0)</f>
        <v>0</v>
      </c>
      <c r="BG348" s="193">
        <f>IF(N348="zákl. přenesená",J348,0)</f>
        <v>0</v>
      </c>
      <c r="BH348" s="193">
        <f>IF(N348="sníž. přenesená",J348,0)</f>
        <v>0</v>
      </c>
      <c r="BI348" s="193">
        <f>IF(N348="nulová",J348,0)</f>
        <v>0</v>
      </c>
      <c r="BJ348" s="18" t="s">
        <v>81</v>
      </c>
      <c r="BK348" s="193">
        <f>ROUND(I348*H348,2)</f>
        <v>0</v>
      </c>
      <c r="BL348" s="18" t="s">
        <v>179</v>
      </c>
      <c r="BM348" s="192" t="s">
        <v>1446</v>
      </c>
    </row>
    <row r="349" spans="1:65" s="12" customFormat="1" ht="12">
      <c r="B349" s="194"/>
      <c r="C349" s="195"/>
      <c r="D349" s="196" t="s">
        <v>181</v>
      </c>
      <c r="E349" s="197" t="s">
        <v>1</v>
      </c>
      <c r="F349" s="198" t="s">
        <v>1447</v>
      </c>
      <c r="G349" s="195"/>
      <c r="H349" s="197" t="s">
        <v>1</v>
      </c>
      <c r="I349" s="199"/>
      <c r="J349" s="195"/>
      <c r="K349" s="195"/>
      <c r="L349" s="200"/>
      <c r="M349" s="201"/>
      <c r="N349" s="202"/>
      <c r="O349" s="202"/>
      <c r="P349" s="202"/>
      <c r="Q349" s="202"/>
      <c r="R349" s="202"/>
      <c r="S349" s="202"/>
      <c r="T349" s="203"/>
      <c r="AT349" s="204" t="s">
        <v>181</v>
      </c>
      <c r="AU349" s="204" t="s">
        <v>81</v>
      </c>
      <c r="AV349" s="12" t="s">
        <v>81</v>
      </c>
      <c r="AW349" s="12" t="s">
        <v>30</v>
      </c>
      <c r="AX349" s="12" t="s">
        <v>73</v>
      </c>
      <c r="AY349" s="204" t="s">
        <v>174</v>
      </c>
    </row>
    <row r="350" spans="1:65" s="13" customFormat="1" ht="12">
      <c r="B350" s="205"/>
      <c r="C350" s="206"/>
      <c r="D350" s="196" t="s">
        <v>181</v>
      </c>
      <c r="E350" s="207" t="s">
        <v>1</v>
      </c>
      <c r="F350" s="208" t="s">
        <v>1448</v>
      </c>
      <c r="G350" s="206"/>
      <c r="H350" s="209">
        <v>2388.0500000000002</v>
      </c>
      <c r="I350" s="210"/>
      <c r="J350" s="206"/>
      <c r="K350" s="206"/>
      <c r="L350" s="211"/>
      <c r="M350" s="212"/>
      <c r="N350" s="213"/>
      <c r="O350" s="213"/>
      <c r="P350" s="213"/>
      <c r="Q350" s="213"/>
      <c r="R350" s="213"/>
      <c r="S350" s="213"/>
      <c r="T350" s="214"/>
      <c r="AT350" s="215" t="s">
        <v>181</v>
      </c>
      <c r="AU350" s="215" t="s">
        <v>81</v>
      </c>
      <c r="AV350" s="13" t="s">
        <v>83</v>
      </c>
      <c r="AW350" s="13" t="s">
        <v>30</v>
      </c>
      <c r="AX350" s="13" t="s">
        <v>73</v>
      </c>
      <c r="AY350" s="215" t="s">
        <v>174</v>
      </c>
    </row>
    <row r="351" spans="1:65" s="14" customFormat="1" ht="12">
      <c r="B351" s="216"/>
      <c r="C351" s="217"/>
      <c r="D351" s="196" t="s">
        <v>181</v>
      </c>
      <c r="E351" s="218" t="s">
        <v>1</v>
      </c>
      <c r="F351" s="219" t="s">
        <v>183</v>
      </c>
      <c r="G351" s="217"/>
      <c r="H351" s="220">
        <v>2388.0500000000002</v>
      </c>
      <c r="I351" s="221"/>
      <c r="J351" s="217"/>
      <c r="K351" s="217"/>
      <c r="L351" s="222"/>
      <c r="M351" s="223"/>
      <c r="N351" s="224"/>
      <c r="O351" s="224"/>
      <c r="P351" s="224"/>
      <c r="Q351" s="224"/>
      <c r="R351" s="224"/>
      <c r="S351" s="224"/>
      <c r="T351" s="225"/>
      <c r="AT351" s="226" t="s">
        <v>181</v>
      </c>
      <c r="AU351" s="226" t="s">
        <v>81</v>
      </c>
      <c r="AV351" s="14" t="s">
        <v>179</v>
      </c>
      <c r="AW351" s="14" t="s">
        <v>30</v>
      </c>
      <c r="AX351" s="14" t="s">
        <v>81</v>
      </c>
      <c r="AY351" s="226" t="s">
        <v>174</v>
      </c>
    </row>
    <row r="352" spans="1:65" s="2" customFormat="1" ht="33" customHeight="1">
      <c r="A352" s="35"/>
      <c r="B352" s="36"/>
      <c r="C352" s="180" t="s">
        <v>450</v>
      </c>
      <c r="D352" s="180" t="s">
        <v>175</v>
      </c>
      <c r="E352" s="181" t="s">
        <v>1449</v>
      </c>
      <c r="F352" s="182" t="s">
        <v>1450</v>
      </c>
      <c r="G352" s="183" t="s">
        <v>188</v>
      </c>
      <c r="H352" s="184">
        <v>170.75700000000001</v>
      </c>
      <c r="I352" s="185"/>
      <c r="J352" s="186">
        <f t="shared" ref="J352:J359" si="0">ROUND(I352*H352,2)</f>
        <v>0</v>
      </c>
      <c r="K352" s="187"/>
      <c r="L352" s="40"/>
      <c r="M352" s="188" t="s">
        <v>1</v>
      </c>
      <c r="N352" s="189" t="s">
        <v>38</v>
      </c>
      <c r="O352" s="72"/>
      <c r="P352" s="190">
        <f t="shared" ref="P352:P359" si="1">O352*H352</f>
        <v>0</v>
      </c>
      <c r="Q352" s="190">
        <v>0</v>
      </c>
      <c r="R352" s="190">
        <f t="shared" ref="R352:R359" si="2">Q352*H352</f>
        <v>0</v>
      </c>
      <c r="S352" s="190">
        <v>0</v>
      </c>
      <c r="T352" s="191">
        <f t="shared" ref="T352:T359" si="3"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2" t="s">
        <v>179</v>
      </c>
      <c r="AT352" s="192" t="s">
        <v>175</v>
      </c>
      <c r="AU352" s="192" t="s">
        <v>81</v>
      </c>
      <c r="AY352" s="18" t="s">
        <v>174</v>
      </c>
      <c r="BE352" s="193">
        <f t="shared" ref="BE352:BE359" si="4">IF(N352="základní",J352,0)</f>
        <v>0</v>
      </c>
      <c r="BF352" s="193">
        <f t="shared" ref="BF352:BF359" si="5">IF(N352="snížená",J352,0)</f>
        <v>0</v>
      </c>
      <c r="BG352" s="193">
        <f t="shared" ref="BG352:BG359" si="6">IF(N352="zákl. přenesená",J352,0)</f>
        <v>0</v>
      </c>
      <c r="BH352" s="193">
        <f t="shared" ref="BH352:BH359" si="7">IF(N352="sníž. přenesená",J352,0)</f>
        <v>0</v>
      </c>
      <c r="BI352" s="193">
        <f t="shared" ref="BI352:BI359" si="8">IF(N352="nulová",J352,0)</f>
        <v>0</v>
      </c>
      <c r="BJ352" s="18" t="s">
        <v>81</v>
      </c>
      <c r="BK352" s="193">
        <f t="shared" ref="BK352:BK359" si="9">ROUND(I352*H352,2)</f>
        <v>0</v>
      </c>
      <c r="BL352" s="18" t="s">
        <v>179</v>
      </c>
      <c r="BM352" s="192" t="s">
        <v>1451</v>
      </c>
    </row>
    <row r="353" spans="1:65" s="2" customFormat="1" ht="33" customHeight="1">
      <c r="A353" s="35"/>
      <c r="B353" s="36"/>
      <c r="C353" s="180" t="s">
        <v>458</v>
      </c>
      <c r="D353" s="180" t="s">
        <v>175</v>
      </c>
      <c r="E353" s="181" t="s">
        <v>1452</v>
      </c>
      <c r="F353" s="182" t="s">
        <v>1453</v>
      </c>
      <c r="G353" s="183" t="s">
        <v>188</v>
      </c>
      <c r="H353" s="184">
        <v>18.300999999999998</v>
      </c>
      <c r="I353" s="185"/>
      <c r="J353" s="186">
        <f t="shared" si="0"/>
        <v>0</v>
      </c>
      <c r="K353" s="187"/>
      <c r="L353" s="40"/>
      <c r="M353" s="188" t="s">
        <v>1</v>
      </c>
      <c r="N353" s="189" t="s">
        <v>38</v>
      </c>
      <c r="O353" s="72"/>
      <c r="P353" s="190">
        <f t="shared" si="1"/>
        <v>0</v>
      </c>
      <c r="Q353" s="190">
        <v>0</v>
      </c>
      <c r="R353" s="190">
        <f t="shared" si="2"/>
        <v>0</v>
      </c>
      <c r="S353" s="190">
        <v>0</v>
      </c>
      <c r="T353" s="191">
        <f t="shared" si="3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2" t="s">
        <v>179</v>
      </c>
      <c r="AT353" s="192" t="s">
        <v>175</v>
      </c>
      <c r="AU353" s="192" t="s">
        <v>81</v>
      </c>
      <c r="AY353" s="18" t="s">
        <v>174</v>
      </c>
      <c r="BE353" s="193">
        <f t="shared" si="4"/>
        <v>0</v>
      </c>
      <c r="BF353" s="193">
        <f t="shared" si="5"/>
        <v>0</v>
      </c>
      <c r="BG353" s="193">
        <f t="shared" si="6"/>
        <v>0</v>
      </c>
      <c r="BH353" s="193">
        <f t="shared" si="7"/>
        <v>0</v>
      </c>
      <c r="BI353" s="193">
        <f t="shared" si="8"/>
        <v>0</v>
      </c>
      <c r="BJ353" s="18" t="s">
        <v>81</v>
      </c>
      <c r="BK353" s="193">
        <f t="shared" si="9"/>
        <v>0</v>
      </c>
      <c r="BL353" s="18" t="s">
        <v>179</v>
      </c>
      <c r="BM353" s="192" t="s">
        <v>1454</v>
      </c>
    </row>
    <row r="354" spans="1:65" s="2" customFormat="1" ht="33" customHeight="1">
      <c r="A354" s="35"/>
      <c r="B354" s="36"/>
      <c r="C354" s="180" t="s">
        <v>514</v>
      </c>
      <c r="D354" s="180" t="s">
        <v>175</v>
      </c>
      <c r="E354" s="181" t="s">
        <v>1455</v>
      </c>
      <c r="F354" s="182" t="s">
        <v>1456</v>
      </c>
      <c r="G354" s="183" t="s">
        <v>188</v>
      </c>
      <c r="H354" s="184">
        <v>121.322</v>
      </c>
      <c r="I354" s="185"/>
      <c r="J354" s="186">
        <f t="shared" si="0"/>
        <v>0</v>
      </c>
      <c r="K354" s="187"/>
      <c r="L354" s="40"/>
      <c r="M354" s="188" t="s">
        <v>1</v>
      </c>
      <c r="N354" s="189" t="s">
        <v>38</v>
      </c>
      <c r="O354" s="72"/>
      <c r="P354" s="190">
        <f t="shared" si="1"/>
        <v>0</v>
      </c>
      <c r="Q354" s="190">
        <v>0</v>
      </c>
      <c r="R354" s="190">
        <f t="shared" si="2"/>
        <v>0</v>
      </c>
      <c r="S354" s="190">
        <v>0</v>
      </c>
      <c r="T354" s="191">
        <f t="shared" si="3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2" t="s">
        <v>179</v>
      </c>
      <c r="AT354" s="192" t="s">
        <v>175</v>
      </c>
      <c r="AU354" s="192" t="s">
        <v>81</v>
      </c>
      <c r="AY354" s="18" t="s">
        <v>174</v>
      </c>
      <c r="BE354" s="193">
        <f t="shared" si="4"/>
        <v>0</v>
      </c>
      <c r="BF354" s="193">
        <f t="shared" si="5"/>
        <v>0</v>
      </c>
      <c r="BG354" s="193">
        <f t="shared" si="6"/>
        <v>0</v>
      </c>
      <c r="BH354" s="193">
        <f t="shared" si="7"/>
        <v>0</v>
      </c>
      <c r="BI354" s="193">
        <f t="shared" si="8"/>
        <v>0</v>
      </c>
      <c r="BJ354" s="18" t="s">
        <v>81</v>
      </c>
      <c r="BK354" s="193">
        <f t="shared" si="9"/>
        <v>0</v>
      </c>
      <c r="BL354" s="18" t="s">
        <v>179</v>
      </c>
      <c r="BM354" s="192" t="s">
        <v>1457</v>
      </c>
    </row>
    <row r="355" spans="1:65" s="2" customFormat="1" ht="33" customHeight="1">
      <c r="A355" s="35"/>
      <c r="B355" s="36"/>
      <c r="C355" s="180" t="s">
        <v>525</v>
      </c>
      <c r="D355" s="180" t="s">
        <v>175</v>
      </c>
      <c r="E355" s="181" t="s">
        <v>1458</v>
      </c>
      <c r="F355" s="182" t="s">
        <v>1459</v>
      </c>
      <c r="G355" s="183" t="s">
        <v>188</v>
      </c>
      <c r="H355" s="184">
        <v>21.97</v>
      </c>
      <c r="I355" s="185"/>
      <c r="J355" s="186">
        <f t="shared" si="0"/>
        <v>0</v>
      </c>
      <c r="K355" s="187"/>
      <c r="L355" s="40"/>
      <c r="M355" s="188" t="s">
        <v>1</v>
      </c>
      <c r="N355" s="189" t="s">
        <v>38</v>
      </c>
      <c r="O355" s="72"/>
      <c r="P355" s="190">
        <f t="shared" si="1"/>
        <v>0</v>
      </c>
      <c r="Q355" s="190">
        <v>0</v>
      </c>
      <c r="R355" s="190">
        <f t="shared" si="2"/>
        <v>0</v>
      </c>
      <c r="S355" s="190">
        <v>0</v>
      </c>
      <c r="T355" s="191">
        <f t="shared" si="3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2" t="s">
        <v>179</v>
      </c>
      <c r="AT355" s="192" t="s">
        <v>175</v>
      </c>
      <c r="AU355" s="192" t="s">
        <v>81</v>
      </c>
      <c r="AY355" s="18" t="s">
        <v>174</v>
      </c>
      <c r="BE355" s="193">
        <f t="shared" si="4"/>
        <v>0</v>
      </c>
      <c r="BF355" s="193">
        <f t="shared" si="5"/>
        <v>0</v>
      </c>
      <c r="BG355" s="193">
        <f t="shared" si="6"/>
        <v>0</v>
      </c>
      <c r="BH355" s="193">
        <f t="shared" si="7"/>
        <v>0</v>
      </c>
      <c r="BI355" s="193">
        <f t="shared" si="8"/>
        <v>0</v>
      </c>
      <c r="BJ355" s="18" t="s">
        <v>81</v>
      </c>
      <c r="BK355" s="193">
        <f t="shared" si="9"/>
        <v>0</v>
      </c>
      <c r="BL355" s="18" t="s">
        <v>179</v>
      </c>
      <c r="BM355" s="192" t="s">
        <v>1460</v>
      </c>
    </row>
    <row r="356" spans="1:65" s="2" customFormat="1" ht="33" customHeight="1">
      <c r="A356" s="35"/>
      <c r="B356" s="36"/>
      <c r="C356" s="180" t="s">
        <v>532</v>
      </c>
      <c r="D356" s="180" t="s">
        <v>175</v>
      </c>
      <c r="E356" s="181" t="s">
        <v>1461</v>
      </c>
      <c r="F356" s="182" t="s">
        <v>1462</v>
      </c>
      <c r="G356" s="183" t="s">
        <v>188</v>
      </c>
      <c r="H356" s="184">
        <v>5.6230000000000002</v>
      </c>
      <c r="I356" s="185"/>
      <c r="J356" s="186">
        <f t="shared" si="0"/>
        <v>0</v>
      </c>
      <c r="K356" s="187"/>
      <c r="L356" s="40"/>
      <c r="M356" s="188" t="s">
        <v>1</v>
      </c>
      <c r="N356" s="189" t="s">
        <v>38</v>
      </c>
      <c r="O356" s="72"/>
      <c r="P356" s="190">
        <f t="shared" si="1"/>
        <v>0</v>
      </c>
      <c r="Q356" s="190">
        <v>0</v>
      </c>
      <c r="R356" s="190">
        <f t="shared" si="2"/>
        <v>0</v>
      </c>
      <c r="S356" s="190">
        <v>0</v>
      </c>
      <c r="T356" s="191">
        <f t="shared" si="3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2" t="s">
        <v>179</v>
      </c>
      <c r="AT356" s="192" t="s">
        <v>175</v>
      </c>
      <c r="AU356" s="192" t="s">
        <v>81</v>
      </c>
      <c r="AY356" s="18" t="s">
        <v>174</v>
      </c>
      <c r="BE356" s="193">
        <f t="shared" si="4"/>
        <v>0</v>
      </c>
      <c r="BF356" s="193">
        <f t="shared" si="5"/>
        <v>0</v>
      </c>
      <c r="BG356" s="193">
        <f t="shared" si="6"/>
        <v>0</v>
      </c>
      <c r="BH356" s="193">
        <f t="shared" si="7"/>
        <v>0</v>
      </c>
      <c r="BI356" s="193">
        <f t="shared" si="8"/>
        <v>0</v>
      </c>
      <c r="BJ356" s="18" t="s">
        <v>81</v>
      </c>
      <c r="BK356" s="193">
        <f t="shared" si="9"/>
        <v>0</v>
      </c>
      <c r="BL356" s="18" t="s">
        <v>179</v>
      </c>
      <c r="BM356" s="192" t="s">
        <v>1463</v>
      </c>
    </row>
    <row r="357" spans="1:65" s="2" customFormat="1" ht="24.25" customHeight="1">
      <c r="A357" s="35"/>
      <c r="B357" s="36"/>
      <c r="C357" s="180" t="s">
        <v>538</v>
      </c>
      <c r="D357" s="180" t="s">
        <v>175</v>
      </c>
      <c r="E357" s="181" t="s">
        <v>1464</v>
      </c>
      <c r="F357" s="182" t="s">
        <v>1465</v>
      </c>
      <c r="G357" s="183" t="s">
        <v>188</v>
      </c>
      <c r="H357" s="184">
        <v>5.2999999999999999E-2</v>
      </c>
      <c r="I357" s="185"/>
      <c r="J357" s="186">
        <f t="shared" si="0"/>
        <v>0</v>
      </c>
      <c r="K357" s="187"/>
      <c r="L357" s="40"/>
      <c r="M357" s="188" t="s">
        <v>1</v>
      </c>
      <c r="N357" s="189" t="s">
        <v>38</v>
      </c>
      <c r="O357" s="72"/>
      <c r="P357" s="190">
        <f t="shared" si="1"/>
        <v>0</v>
      </c>
      <c r="Q357" s="190">
        <v>0</v>
      </c>
      <c r="R357" s="190">
        <f t="shared" si="2"/>
        <v>0</v>
      </c>
      <c r="S357" s="190">
        <v>0</v>
      </c>
      <c r="T357" s="191">
        <f t="shared" si="3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92" t="s">
        <v>179</v>
      </c>
      <c r="AT357" s="192" t="s">
        <v>175</v>
      </c>
      <c r="AU357" s="192" t="s">
        <v>81</v>
      </c>
      <c r="AY357" s="18" t="s">
        <v>174</v>
      </c>
      <c r="BE357" s="193">
        <f t="shared" si="4"/>
        <v>0</v>
      </c>
      <c r="BF357" s="193">
        <f t="shared" si="5"/>
        <v>0</v>
      </c>
      <c r="BG357" s="193">
        <f t="shared" si="6"/>
        <v>0</v>
      </c>
      <c r="BH357" s="193">
        <f t="shared" si="7"/>
        <v>0</v>
      </c>
      <c r="BI357" s="193">
        <f t="shared" si="8"/>
        <v>0</v>
      </c>
      <c r="BJ357" s="18" t="s">
        <v>81</v>
      </c>
      <c r="BK357" s="193">
        <f t="shared" si="9"/>
        <v>0</v>
      </c>
      <c r="BL357" s="18" t="s">
        <v>179</v>
      </c>
      <c r="BM357" s="192" t="s">
        <v>1466</v>
      </c>
    </row>
    <row r="358" spans="1:65" s="2" customFormat="1" ht="33" customHeight="1">
      <c r="A358" s="35"/>
      <c r="B358" s="36"/>
      <c r="C358" s="180" t="s">
        <v>543</v>
      </c>
      <c r="D358" s="180" t="s">
        <v>175</v>
      </c>
      <c r="E358" s="181" t="s">
        <v>1467</v>
      </c>
      <c r="F358" s="182" t="s">
        <v>1468</v>
      </c>
      <c r="G358" s="183" t="s">
        <v>188</v>
      </c>
      <c r="H358" s="184">
        <v>0.91</v>
      </c>
      <c r="I358" s="185"/>
      <c r="J358" s="186">
        <f t="shared" si="0"/>
        <v>0</v>
      </c>
      <c r="K358" s="187"/>
      <c r="L358" s="40"/>
      <c r="M358" s="188" t="s">
        <v>1</v>
      </c>
      <c r="N358" s="189" t="s">
        <v>38</v>
      </c>
      <c r="O358" s="72"/>
      <c r="P358" s="190">
        <f t="shared" si="1"/>
        <v>0</v>
      </c>
      <c r="Q358" s="190">
        <v>0</v>
      </c>
      <c r="R358" s="190">
        <f t="shared" si="2"/>
        <v>0</v>
      </c>
      <c r="S358" s="190">
        <v>0</v>
      </c>
      <c r="T358" s="191">
        <f t="shared" si="3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92" t="s">
        <v>179</v>
      </c>
      <c r="AT358" s="192" t="s">
        <v>175</v>
      </c>
      <c r="AU358" s="192" t="s">
        <v>81</v>
      </c>
      <c r="AY358" s="18" t="s">
        <v>174</v>
      </c>
      <c r="BE358" s="193">
        <f t="shared" si="4"/>
        <v>0</v>
      </c>
      <c r="BF358" s="193">
        <f t="shared" si="5"/>
        <v>0</v>
      </c>
      <c r="BG358" s="193">
        <f t="shared" si="6"/>
        <v>0</v>
      </c>
      <c r="BH358" s="193">
        <f t="shared" si="7"/>
        <v>0</v>
      </c>
      <c r="BI358" s="193">
        <f t="shared" si="8"/>
        <v>0</v>
      </c>
      <c r="BJ358" s="18" t="s">
        <v>81</v>
      </c>
      <c r="BK358" s="193">
        <f t="shared" si="9"/>
        <v>0</v>
      </c>
      <c r="BL358" s="18" t="s">
        <v>179</v>
      </c>
      <c r="BM358" s="192" t="s">
        <v>1469</v>
      </c>
    </row>
    <row r="359" spans="1:65" s="2" customFormat="1" ht="33" customHeight="1">
      <c r="A359" s="35"/>
      <c r="B359" s="36"/>
      <c r="C359" s="180" t="s">
        <v>547</v>
      </c>
      <c r="D359" s="180" t="s">
        <v>175</v>
      </c>
      <c r="E359" s="181" t="s">
        <v>1470</v>
      </c>
      <c r="F359" s="182" t="s">
        <v>1471</v>
      </c>
      <c r="G359" s="183" t="s">
        <v>188</v>
      </c>
      <c r="H359" s="184">
        <v>2.5779999999999998</v>
      </c>
      <c r="I359" s="185"/>
      <c r="J359" s="186">
        <f t="shared" si="0"/>
        <v>0</v>
      </c>
      <c r="K359" s="187"/>
      <c r="L359" s="40"/>
      <c r="M359" s="188" t="s">
        <v>1</v>
      </c>
      <c r="N359" s="189" t="s">
        <v>38</v>
      </c>
      <c r="O359" s="72"/>
      <c r="P359" s="190">
        <f t="shared" si="1"/>
        <v>0</v>
      </c>
      <c r="Q359" s="190">
        <v>0</v>
      </c>
      <c r="R359" s="190">
        <f t="shared" si="2"/>
        <v>0</v>
      </c>
      <c r="S359" s="190">
        <v>0</v>
      </c>
      <c r="T359" s="191">
        <f t="shared" si="3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2" t="s">
        <v>179</v>
      </c>
      <c r="AT359" s="192" t="s">
        <v>175</v>
      </c>
      <c r="AU359" s="192" t="s">
        <v>81</v>
      </c>
      <c r="AY359" s="18" t="s">
        <v>174</v>
      </c>
      <c r="BE359" s="193">
        <f t="shared" si="4"/>
        <v>0</v>
      </c>
      <c r="BF359" s="193">
        <f t="shared" si="5"/>
        <v>0</v>
      </c>
      <c r="BG359" s="193">
        <f t="shared" si="6"/>
        <v>0</v>
      </c>
      <c r="BH359" s="193">
        <f t="shared" si="7"/>
        <v>0</v>
      </c>
      <c r="BI359" s="193">
        <f t="shared" si="8"/>
        <v>0</v>
      </c>
      <c r="BJ359" s="18" t="s">
        <v>81</v>
      </c>
      <c r="BK359" s="193">
        <f t="shared" si="9"/>
        <v>0</v>
      </c>
      <c r="BL359" s="18" t="s">
        <v>179</v>
      </c>
      <c r="BM359" s="192" t="s">
        <v>1472</v>
      </c>
    </row>
    <row r="360" spans="1:65" s="11" customFormat="1" ht="26" customHeight="1">
      <c r="B360" s="166"/>
      <c r="C360" s="167"/>
      <c r="D360" s="168" t="s">
        <v>72</v>
      </c>
      <c r="E360" s="169" t="s">
        <v>1473</v>
      </c>
      <c r="F360" s="169" t="s">
        <v>1474</v>
      </c>
      <c r="G360" s="167"/>
      <c r="H360" s="167"/>
      <c r="I360" s="170"/>
      <c r="J360" s="171">
        <f>BK360</f>
        <v>0</v>
      </c>
      <c r="K360" s="167"/>
      <c r="L360" s="172"/>
      <c r="M360" s="173"/>
      <c r="N360" s="174"/>
      <c r="O360" s="174"/>
      <c r="P360" s="175">
        <f>SUM(P361:P371)</f>
        <v>0</v>
      </c>
      <c r="Q360" s="174"/>
      <c r="R360" s="175">
        <f>SUM(R361:R371)</f>
        <v>0</v>
      </c>
      <c r="S360" s="174"/>
      <c r="T360" s="176">
        <f>SUM(T361:T371)</f>
        <v>5.2000000000000005E-2</v>
      </c>
      <c r="AR360" s="177" t="s">
        <v>83</v>
      </c>
      <c r="AT360" s="178" t="s">
        <v>72</v>
      </c>
      <c r="AU360" s="178" t="s">
        <v>73</v>
      </c>
      <c r="AY360" s="177" t="s">
        <v>174</v>
      </c>
      <c r="BK360" s="179">
        <f>SUM(BK361:BK371)</f>
        <v>0</v>
      </c>
    </row>
    <row r="361" spans="1:65" s="2" customFormat="1" ht="16.5" customHeight="1">
      <c r="A361" s="35"/>
      <c r="B361" s="36"/>
      <c r="C361" s="180" t="s">
        <v>555</v>
      </c>
      <c r="D361" s="180" t="s">
        <v>175</v>
      </c>
      <c r="E361" s="181" t="s">
        <v>1475</v>
      </c>
      <c r="F361" s="182" t="s">
        <v>1476</v>
      </c>
      <c r="G361" s="183" t="s">
        <v>230</v>
      </c>
      <c r="H361" s="184">
        <v>13</v>
      </c>
      <c r="I361" s="185"/>
      <c r="J361" s="186">
        <f>ROUND(I361*H361,2)</f>
        <v>0</v>
      </c>
      <c r="K361" s="187"/>
      <c r="L361" s="40"/>
      <c r="M361" s="188" t="s">
        <v>1</v>
      </c>
      <c r="N361" s="189" t="s">
        <v>38</v>
      </c>
      <c r="O361" s="72"/>
      <c r="P361" s="190">
        <f>O361*H361</f>
        <v>0</v>
      </c>
      <c r="Q361" s="190">
        <v>0</v>
      </c>
      <c r="R361" s="190">
        <f>Q361*H361</f>
        <v>0</v>
      </c>
      <c r="S361" s="190">
        <v>4.0000000000000001E-3</v>
      </c>
      <c r="T361" s="191">
        <f>S361*H361</f>
        <v>5.2000000000000005E-2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2" t="s">
        <v>286</v>
      </c>
      <c r="AT361" s="192" t="s">
        <v>175</v>
      </c>
      <c r="AU361" s="192" t="s">
        <v>81</v>
      </c>
      <c r="AY361" s="18" t="s">
        <v>174</v>
      </c>
      <c r="BE361" s="193">
        <f>IF(N361="základní",J361,0)</f>
        <v>0</v>
      </c>
      <c r="BF361" s="193">
        <f>IF(N361="snížená",J361,0)</f>
        <v>0</v>
      </c>
      <c r="BG361" s="193">
        <f>IF(N361="zákl. přenesená",J361,0)</f>
        <v>0</v>
      </c>
      <c r="BH361" s="193">
        <f>IF(N361="sníž. přenesená",J361,0)</f>
        <v>0</v>
      </c>
      <c r="BI361" s="193">
        <f>IF(N361="nulová",J361,0)</f>
        <v>0</v>
      </c>
      <c r="BJ361" s="18" t="s">
        <v>81</v>
      </c>
      <c r="BK361" s="193">
        <f>ROUND(I361*H361,2)</f>
        <v>0</v>
      </c>
      <c r="BL361" s="18" t="s">
        <v>286</v>
      </c>
      <c r="BM361" s="192" t="s">
        <v>1477</v>
      </c>
    </row>
    <row r="362" spans="1:65" s="12" customFormat="1" ht="12">
      <c r="B362" s="194"/>
      <c r="C362" s="195"/>
      <c r="D362" s="196" t="s">
        <v>181</v>
      </c>
      <c r="E362" s="197" t="s">
        <v>1</v>
      </c>
      <c r="F362" s="198" t="s">
        <v>1243</v>
      </c>
      <c r="G362" s="195"/>
      <c r="H362" s="197" t="s">
        <v>1</v>
      </c>
      <c r="I362" s="199"/>
      <c r="J362" s="195"/>
      <c r="K362" s="195"/>
      <c r="L362" s="200"/>
      <c r="M362" s="201"/>
      <c r="N362" s="202"/>
      <c r="O362" s="202"/>
      <c r="P362" s="202"/>
      <c r="Q362" s="202"/>
      <c r="R362" s="202"/>
      <c r="S362" s="202"/>
      <c r="T362" s="203"/>
      <c r="AT362" s="204" t="s">
        <v>181</v>
      </c>
      <c r="AU362" s="204" t="s">
        <v>81</v>
      </c>
      <c r="AV362" s="12" t="s">
        <v>81</v>
      </c>
      <c r="AW362" s="12" t="s">
        <v>30</v>
      </c>
      <c r="AX362" s="12" t="s">
        <v>73</v>
      </c>
      <c r="AY362" s="204" t="s">
        <v>174</v>
      </c>
    </row>
    <row r="363" spans="1:65" s="12" customFormat="1" ht="12">
      <c r="B363" s="194"/>
      <c r="C363" s="195"/>
      <c r="D363" s="196" t="s">
        <v>181</v>
      </c>
      <c r="E363" s="197" t="s">
        <v>1</v>
      </c>
      <c r="F363" s="198" t="s">
        <v>1478</v>
      </c>
      <c r="G363" s="195"/>
      <c r="H363" s="197" t="s">
        <v>1</v>
      </c>
      <c r="I363" s="199"/>
      <c r="J363" s="195"/>
      <c r="K363" s="195"/>
      <c r="L363" s="200"/>
      <c r="M363" s="201"/>
      <c r="N363" s="202"/>
      <c r="O363" s="202"/>
      <c r="P363" s="202"/>
      <c r="Q363" s="202"/>
      <c r="R363" s="202"/>
      <c r="S363" s="202"/>
      <c r="T363" s="203"/>
      <c r="AT363" s="204" t="s">
        <v>181</v>
      </c>
      <c r="AU363" s="204" t="s">
        <v>81</v>
      </c>
      <c r="AV363" s="12" t="s">
        <v>81</v>
      </c>
      <c r="AW363" s="12" t="s">
        <v>30</v>
      </c>
      <c r="AX363" s="12" t="s">
        <v>73</v>
      </c>
      <c r="AY363" s="204" t="s">
        <v>174</v>
      </c>
    </row>
    <row r="364" spans="1:65" s="13" customFormat="1" ht="12">
      <c r="B364" s="205"/>
      <c r="C364" s="206"/>
      <c r="D364" s="196" t="s">
        <v>181</v>
      </c>
      <c r="E364" s="207" t="s">
        <v>1</v>
      </c>
      <c r="F364" s="208" t="s">
        <v>1479</v>
      </c>
      <c r="G364" s="206"/>
      <c r="H364" s="209">
        <v>11.128</v>
      </c>
      <c r="I364" s="210"/>
      <c r="J364" s="206"/>
      <c r="K364" s="206"/>
      <c r="L364" s="211"/>
      <c r="M364" s="212"/>
      <c r="N364" s="213"/>
      <c r="O364" s="213"/>
      <c r="P364" s="213"/>
      <c r="Q364" s="213"/>
      <c r="R364" s="213"/>
      <c r="S364" s="213"/>
      <c r="T364" s="214"/>
      <c r="AT364" s="215" t="s">
        <v>181</v>
      </c>
      <c r="AU364" s="215" t="s">
        <v>81</v>
      </c>
      <c r="AV364" s="13" t="s">
        <v>83</v>
      </c>
      <c r="AW364" s="13" t="s">
        <v>30</v>
      </c>
      <c r="AX364" s="13" t="s">
        <v>73</v>
      </c>
      <c r="AY364" s="215" t="s">
        <v>174</v>
      </c>
    </row>
    <row r="365" spans="1:65" s="12" customFormat="1" ht="12">
      <c r="B365" s="194"/>
      <c r="C365" s="195"/>
      <c r="D365" s="196" t="s">
        <v>181</v>
      </c>
      <c r="E365" s="197" t="s">
        <v>1</v>
      </c>
      <c r="F365" s="198" t="s">
        <v>1480</v>
      </c>
      <c r="G365" s="195"/>
      <c r="H365" s="197" t="s">
        <v>1</v>
      </c>
      <c r="I365" s="199"/>
      <c r="J365" s="195"/>
      <c r="K365" s="195"/>
      <c r="L365" s="200"/>
      <c r="M365" s="201"/>
      <c r="N365" s="202"/>
      <c r="O365" s="202"/>
      <c r="P365" s="202"/>
      <c r="Q365" s="202"/>
      <c r="R365" s="202"/>
      <c r="S365" s="202"/>
      <c r="T365" s="203"/>
      <c r="AT365" s="204" t="s">
        <v>181</v>
      </c>
      <c r="AU365" s="204" t="s">
        <v>81</v>
      </c>
      <c r="AV365" s="12" t="s">
        <v>81</v>
      </c>
      <c r="AW365" s="12" t="s">
        <v>30</v>
      </c>
      <c r="AX365" s="12" t="s">
        <v>73</v>
      </c>
      <c r="AY365" s="204" t="s">
        <v>174</v>
      </c>
    </row>
    <row r="366" spans="1:65" s="13" customFormat="1" ht="12">
      <c r="B366" s="205"/>
      <c r="C366" s="206"/>
      <c r="D366" s="196" t="s">
        <v>181</v>
      </c>
      <c r="E366" s="207" t="s">
        <v>1</v>
      </c>
      <c r="F366" s="208" t="s">
        <v>1481</v>
      </c>
      <c r="G366" s="206"/>
      <c r="H366" s="209">
        <v>0.67200000000000004</v>
      </c>
      <c r="I366" s="210"/>
      <c r="J366" s="206"/>
      <c r="K366" s="206"/>
      <c r="L366" s="211"/>
      <c r="M366" s="212"/>
      <c r="N366" s="213"/>
      <c r="O366" s="213"/>
      <c r="P366" s="213"/>
      <c r="Q366" s="213"/>
      <c r="R366" s="213"/>
      <c r="S366" s="213"/>
      <c r="T366" s="214"/>
      <c r="AT366" s="215" t="s">
        <v>181</v>
      </c>
      <c r="AU366" s="215" t="s">
        <v>81</v>
      </c>
      <c r="AV366" s="13" t="s">
        <v>83</v>
      </c>
      <c r="AW366" s="13" t="s">
        <v>30</v>
      </c>
      <c r="AX366" s="13" t="s">
        <v>73</v>
      </c>
      <c r="AY366" s="215" t="s">
        <v>174</v>
      </c>
    </row>
    <row r="367" spans="1:65" s="12" customFormat="1" ht="12">
      <c r="B367" s="194"/>
      <c r="C367" s="195"/>
      <c r="D367" s="196" t="s">
        <v>181</v>
      </c>
      <c r="E367" s="197" t="s">
        <v>1</v>
      </c>
      <c r="F367" s="198" t="s">
        <v>1482</v>
      </c>
      <c r="G367" s="195"/>
      <c r="H367" s="197" t="s">
        <v>1</v>
      </c>
      <c r="I367" s="199"/>
      <c r="J367" s="195"/>
      <c r="K367" s="195"/>
      <c r="L367" s="200"/>
      <c r="M367" s="201"/>
      <c r="N367" s="202"/>
      <c r="O367" s="202"/>
      <c r="P367" s="202"/>
      <c r="Q367" s="202"/>
      <c r="R367" s="202"/>
      <c r="S367" s="202"/>
      <c r="T367" s="203"/>
      <c r="AT367" s="204" t="s">
        <v>181</v>
      </c>
      <c r="AU367" s="204" t="s">
        <v>81</v>
      </c>
      <c r="AV367" s="12" t="s">
        <v>81</v>
      </c>
      <c r="AW367" s="12" t="s">
        <v>30</v>
      </c>
      <c r="AX367" s="12" t="s">
        <v>73</v>
      </c>
      <c r="AY367" s="204" t="s">
        <v>174</v>
      </c>
    </row>
    <row r="368" spans="1:65" s="13" customFormat="1" ht="12">
      <c r="B368" s="205"/>
      <c r="C368" s="206"/>
      <c r="D368" s="196" t="s">
        <v>181</v>
      </c>
      <c r="E368" s="207" t="s">
        <v>1</v>
      </c>
      <c r="F368" s="208" t="s">
        <v>1483</v>
      </c>
      <c r="G368" s="206"/>
      <c r="H368" s="209">
        <v>0.3</v>
      </c>
      <c r="I368" s="210"/>
      <c r="J368" s="206"/>
      <c r="K368" s="206"/>
      <c r="L368" s="211"/>
      <c r="M368" s="212"/>
      <c r="N368" s="213"/>
      <c r="O368" s="213"/>
      <c r="P368" s="213"/>
      <c r="Q368" s="213"/>
      <c r="R368" s="213"/>
      <c r="S368" s="213"/>
      <c r="T368" s="214"/>
      <c r="AT368" s="215" t="s">
        <v>181</v>
      </c>
      <c r="AU368" s="215" t="s">
        <v>81</v>
      </c>
      <c r="AV368" s="13" t="s">
        <v>83</v>
      </c>
      <c r="AW368" s="13" t="s">
        <v>30</v>
      </c>
      <c r="AX368" s="13" t="s">
        <v>73</v>
      </c>
      <c r="AY368" s="215" t="s">
        <v>174</v>
      </c>
    </row>
    <row r="369" spans="1:65" s="13" customFormat="1" ht="12">
      <c r="B369" s="205"/>
      <c r="C369" s="206"/>
      <c r="D369" s="196" t="s">
        <v>181</v>
      </c>
      <c r="E369" s="207" t="s">
        <v>1</v>
      </c>
      <c r="F369" s="208" t="s">
        <v>1484</v>
      </c>
      <c r="G369" s="206"/>
      <c r="H369" s="209">
        <v>0.9</v>
      </c>
      <c r="I369" s="210"/>
      <c r="J369" s="206"/>
      <c r="K369" s="206"/>
      <c r="L369" s="211"/>
      <c r="M369" s="212"/>
      <c r="N369" s="213"/>
      <c r="O369" s="213"/>
      <c r="P369" s="213"/>
      <c r="Q369" s="213"/>
      <c r="R369" s="213"/>
      <c r="S369" s="213"/>
      <c r="T369" s="214"/>
      <c r="AT369" s="215" t="s">
        <v>181</v>
      </c>
      <c r="AU369" s="215" t="s">
        <v>81</v>
      </c>
      <c r="AV369" s="13" t="s">
        <v>83</v>
      </c>
      <c r="AW369" s="13" t="s">
        <v>30</v>
      </c>
      <c r="AX369" s="13" t="s">
        <v>73</v>
      </c>
      <c r="AY369" s="215" t="s">
        <v>174</v>
      </c>
    </row>
    <row r="370" spans="1:65" s="14" customFormat="1" ht="12">
      <c r="B370" s="216"/>
      <c r="C370" s="217"/>
      <c r="D370" s="196" t="s">
        <v>181</v>
      </c>
      <c r="E370" s="218" t="s">
        <v>1</v>
      </c>
      <c r="F370" s="219" t="s">
        <v>183</v>
      </c>
      <c r="G370" s="217"/>
      <c r="H370" s="220">
        <v>13.000000000000002</v>
      </c>
      <c r="I370" s="221"/>
      <c r="J370" s="217"/>
      <c r="K370" s="217"/>
      <c r="L370" s="222"/>
      <c r="M370" s="223"/>
      <c r="N370" s="224"/>
      <c r="O370" s="224"/>
      <c r="P370" s="224"/>
      <c r="Q370" s="224"/>
      <c r="R370" s="224"/>
      <c r="S370" s="224"/>
      <c r="T370" s="225"/>
      <c r="AT370" s="226" t="s">
        <v>181</v>
      </c>
      <c r="AU370" s="226" t="s">
        <v>81</v>
      </c>
      <c r="AV370" s="14" t="s">
        <v>179</v>
      </c>
      <c r="AW370" s="14" t="s">
        <v>30</v>
      </c>
      <c r="AX370" s="14" t="s">
        <v>81</v>
      </c>
      <c r="AY370" s="226" t="s">
        <v>174</v>
      </c>
    </row>
    <row r="371" spans="1:65" s="2" customFormat="1" ht="24.25" customHeight="1">
      <c r="A371" s="35"/>
      <c r="B371" s="36"/>
      <c r="C371" s="180" t="s">
        <v>563</v>
      </c>
      <c r="D371" s="180" t="s">
        <v>175</v>
      </c>
      <c r="E371" s="181" t="s">
        <v>1485</v>
      </c>
      <c r="F371" s="182" t="s">
        <v>1486</v>
      </c>
      <c r="G371" s="183" t="s">
        <v>705</v>
      </c>
      <c r="H371" s="249"/>
      <c r="I371" s="185"/>
      <c r="J371" s="186">
        <f>ROUND(I371*H371,2)</f>
        <v>0</v>
      </c>
      <c r="K371" s="187"/>
      <c r="L371" s="40"/>
      <c r="M371" s="188" t="s">
        <v>1</v>
      </c>
      <c r="N371" s="189" t="s">
        <v>38</v>
      </c>
      <c r="O371" s="72"/>
      <c r="P371" s="190">
        <f>O371*H371</f>
        <v>0</v>
      </c>
      <c r="Q371" s="190">
        <v>0</v>
      </c>
      <c r="R371" s="190">
        <f>Q371*H371</f>
        <v>0</v>
      </c>
      <c r="S371" s="190">
        <v>0</v>
      </c>
      <c r="T371" s="191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92" t="s">
        <v>286</v>
      </c>
      <c r="AT371" s="192" t="s">
        <v>175</v>
      </c>
      <c r="AU371" s="192" t="s">
        <v>81</v>
      </c>
      <c r="AY371" s="18" t="s">
        <v>174</v>
      </c>
      <c r="BE371" s="193">
        <f>IF(N371="základní",J371,0)</f>
        <v>0</v>
      </c>
      <c r="BF371" s="193">
        <f>IF(N371="snížená",J371,0)</f>
        <v>0</v>
      </c>
      <c r="BG371" s="193">
        <f>IF(N371="zákl. přenesená",J371,0)</f>
        <v>0</v>
      </c>
      <c r="BH371" s="193">
        <f>IF(N371="sníž. přenesená",J371,0)</f>
        <v>0</v>
      </c>
      <c r="BI371" s="193">
        <f>IF(N371="nulová",J371,0)</f>
        <v>0</v>
      </c>
      <c r="BJ371" s="18" t="s">
        <v>81</v>
      </c>
      <c r="BK371" s="193">
        <f>ROUND(I371*H371,2)</f>
        <v>0</v>
      </c>
      <c r="BL371" s="18" t="s">
        <v>286</v>
      </c>
      <c r="BM371" s="192" t="s">
        <v>1487</v>
      </c>
    </row>
    <row r="372" spans="1:65" s="11" customFormat="1" ht="26" customHeight="1">
      <c r="B372" s="166"/>
      <c r="C372" s="167"/>
      <c r="D372" s="168" t="s">
        <v>72</v>
      </c>
      <c r="E372" s="169" t="s">
        <v>1488</v>
      </c>
      <c r="F372" s="169" t="s">
        <v>1489</v>
      </c>
      <c r="G372" s="167"/>
      <c r="H372" s="167"/>
      <c r="I372" s="170"/>
      <c r="J372" s="171">
        <f>BK372</f>
        <v>0</v>
      </c>
      <c r="K372" s="167"/>
      <c r="L372" s="172"/>
      <c r="M372" s="173"/>
      <c r="N372" s="174"/>
      <c r="O372" s="174"/>
      <c r="P372" s="175">
        <f>SUM(P373:P379)</f>
        <v>0</v>
      </c>
      <c r="Q372" s="174"/>
      <c r="R372" s="175">
        <f>SUM(R373:R379)</f>
        <v>0</v>
      </c>
      <c r="S372" s="174"/>
      <c r="T372" s="176">
        <f>SUM(T373:T379)</f>
        <v>5.04E-4</v>
      </c>
      <c r="AR372" s="177" t="s">
        <v>83</v>
      </c>
      <c r="AT372" s="178" t="s">
        <v>72</v>
      </c>
      <c r="AU372" s="178" t="s">
        <v>73</v>
      </c>
      <c r="AY372" s="177" t="s">
        <v>174</v>
      </c>
      <c r="BK372" s="179">
        <f>SUM(BK373:BK379)</f>
        <v>0</v>
      </c>
    </row>
    <row r="373" spans="1:65" s="2" customFormat="1" ht="24.25" customHeight="1">
      <c r="A373" s="35"/>
      <c r="B373" s="36"/>
      <c r="C373" s="180" t="s">
        <v>567</v>
      </c>
      <c r="D373" s="180" t="s">
        <v>175</v>
      </c>
      <c r="E373" s="181" t="s">
        <v>1490</v>
      </c>
      <c r="F373" s="182" t="s">
        <v>1491</v>
      </c>
      <c r="G373" s="183" t="s">
        <v>230</v>
      </c>
      <c r="H373" s="184">
        <v>1.2</v>
      </c>
      <c r="I373" s="185"/>
      <c r="J373" s="186">
        <f>ROUND(I373*H373,2)</f>
        <v>0</v>
      </c>
      <c r="K373" s="187"/>
      <c r="L373" s="40"/>
      <c r="M373" s="188" t="s">
        <v>1</v>
      </c>
      <c r="N373" s="189" t="s">
        <v>38</v>
      </c>
      <c r="O373" s="72"/>
      <c r="P373" s="190">
        <f>O373*H373</f>
        <v>0</v>
      </c>
      <c r="Q373" s="190">
        <v>0</v>
      </c>
      <c r="R373" s="190">
        <f>Q373*H373</f>
        <v>0</v>
      </c>
      <c r="S373" s="190">
        <v>4.2000000000000002E-4</v>
      </c>
      <c r="T373" s="191">
        <f>S373*H373</f>
        <v>5.04E-4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92" t="s">
        <v>286</v>
      </c>
      <c r="AT373" s="192" t="s">
        <v>175</v>
      </c>
      <c r="AU373" s="192" t="s">
        <v>81</v>
      </c>
      <c r="AY373" s="18" t="s">
        <v>174</v>
      </c>
      <c r="BE373" s="193">
        <f>IF(N373="základní",J373,0)</f>
        <v>0</v>
      </c>
      <c r="BF373" s="193">
        <f>IF(N373="snížená",J373,0)</f>
        <v>0</v>
      </c>
      <c r="BG373" s="193">
        <f>IF(N373="zákl. přenesená",J373,0)</f>
        <v>0</v>
      </c>
      <c r="BH373" s="193">
        <f>IF(N373="sníž. přenesená",J373,0)</f>
        <v>0</v>
      </c>
      <c r="BI373" s="193">
        <f>IF(N373="nulová",J373,0)</f>
        <v>0</v>
      </c>
      <c r="BJ373" s="18" t="s">
        <v>81</v>
      </c>
      <c r="BK373" s="193">
        <f>ROUND(I373*H373,2)</f>
        <v>0</v>
      </c>
      <c r="BL373" s="18" t="s">
        <v>286</v>
      </c>
      <c r="BM373" s="192" t="s">
        <v>1492</v>
      </c>
    </row>
    <row r="374" spans="1:65" s="12" customFormat="1" ht="12">
      <c r="B374" s="194"/>
      <c r="C374" s="195"/>
      <c r="D374" s="196" t="s">
        <v>181</v>
      </c>
      <c r="E374" s="197" t="s">
        <v>1</v>
      </c>
      <c r="F374" s="198" t="s">
        <v>1243</v>
      </c>
      <c r="G374" s="195"/>
      <c r="H374" s="197" t="s">
        <v>1</v>
      </c>
      <c r="I374" s="199"/>
      <c r="J374" s="195"/>
      <c r="K374" s="195"/>
      <c r="L374" s="200"/>
      <c r="M374" s="201"/>
      <c r="N374" s="202"/>
      <c r="O374" s="202"/>
      <c r="P374" s="202"/>
      <c r="Q374" s="202"/>
      <c r="R374" s="202"/>
      <c r="S374" s="202"/>
      <c r="T374" s="203"/>
      <c r="AT374" s="204" t="s">
        <v>181</v>
      </c>
      <c r="AU374" s="204" t="s">
        <v>81</v>
      </c>
      <c r="AV374" s="12" t="s">
        <v>81</v>
      </c>
      <c r="AW374" s="12" t="s">
        <v>30</v>
      </c>
      <c r="AX374" s="12" t="s">
        <v>73</v>
      </c>
      <c r="AY374" s="204" t="s">
        <v>174</v>
      </c>
    </row>
    <row r="375" spans="1:65" s="12" customFormat="1" ht="12">
      <c r="B375" s="194"/>
      <c r="C375" s="195"/>
      <c r="D375" s="196" t="s">
        <v>181</v>
      </c>
      <c r="E375" s="197" t="s">
        <v>1</v>
      </c>
      <c r="F375" s="198" t="s">
        <v>1482</v>
      </c>
      <c r="G375" s="195"/>
      <c r="H375" s="197" t="s">
        <v>1</v>
      </c>
      <c r="I375" s="199"/>
      <c r="J375" s="195"/>
      <c r="K375" s="195"/>
      <c r="L375" s="200"/>
      <c r="M375" s="201"/>
      <c r="N375" s="202"/>
      <c r="O375" s="202"/>
      <c r="P375" s="202"/>
      <c r="Q375" s="202"/>
      <c r="R375" s="202"/>
      <c r="S375" s="202"/>
      <c r="T375" s="203"/>
      <c r="AT375" s="204" t="s">
        <v>181</v>
      </c>
      <c r="AU375" s="204" t="s">
        <v>81</v>
      </c>
      <c r="AV375" s="12" t="s">
        <v>81</v>
      </c>
      <c r="AW375" s="12" t="s">
        <v>30</v>
      </c>
      <c r="AX375" s="12" t="s">
        <v>73</v>
      </c>
      <c r="AY375" s="204" t="s">
        <v>174</v>
      </c>
    </row>
    <row r="376" spans="1:65" s="13" customFormat="1" ht="12">
      <c r="B376" s="205"/>
      <c r="C376" s="206"/>
      <c r="D376" s="196" t="s">
        <v>181</v>
      </c>
      <c r="E376" s="207" t="s">
        <v>1</v>
      </c>
      <c r="F376" s="208" t="s">
        <v>1483</v>
      </c>
      <c r="G376" s="206"/>
      <c r="H376" s="209">
        <v>0.3</v>
      </c>
      <c r="I376" s="210"/>
      <c r="J376" s="206"/>
      <c r="K376" s="206"/>
      <c r="L376" s="211"/>
      <c r="M376" s="212"/>
      <c r="N376" s="213"/>
      <c r="O376" s="213"/>
      <c r="P376" s="213"/>
      <c r="Q376" s="213"/>
      <c r="R376" s="213"/>
      <c r="S376" s="213"/>
      <c r="T376" s="214"/>
      <c r="AT376" s="215" t="s">
        <v>181</v>
      </c>
      <c r="AU376" s="215" t="s">
        <v>81</v>
      </c>
      <c r="AV376" s="13" t="s">
        <v>83</v>
      </c>
      <c r="AW376" s="13" t="s">
        <v>30</v>
      </c>
      <c r="AX376" s="13" t="s">
        <v>73</v>
      </c>
      <c r="AY376" s="215" t="s">
        <v>174</v>
      </c>
    </row>
    <row r="377" spans="1:65" s="13" customFormat="1" ht="12">
      <c r="B377" s="205"/>
      <c r="C377" s="206"/>
      <c r="D377" s="196" t="s">
        <v>181</v>
      </c>
      <c r="E377" s="207" t="s">
        <v>1</v>
      </c>
      <c r="F377" s="208" t="s">
        <v>1484</v>
      </c>
      <c r="G377" s="206"/>
      <c r="H377" s="209">
        <v>0.9</v>
      </c>
      <c r="I377" s="210"/>
      <c r="J377" s="206"/>
      <c r="K377" s="206"/>
      <c r="L377" s="211"/>
      <c r="M377" s="212"/>
      <c r="N377" s="213"/>
      <c r="O377" s="213"/>
      <c r="P377" s="213"/>
      <c r="Q377" s="213"/>
      <c r="R377" s="213"/>
      <c r="S377" s="213"/>
      <c r="T377" s="214"/>
      <c r="AT377" s="215" t="s">
        <v>181</v>
      </c>
      <c r="AU377" s="215" t="s">
        <v>81</v>
      </c>
      <c r="AV377" s="13" t="s">
        <v>83</v>
      </c>
      <c r="AW377" s="13" t="s">
        <v>30</v>
      </c>
      <c r="AX377" s="13" t="s">
        <v>73</v>
      </c>
      <c r="AY377" s="215" t="s">
        <v>174</v>
      </c>
    </row>
    <row r="378" spans="1:65" s="14" customFormat="1" ht="12">
      <c r="B378" s="216"/>
      <c r="C378" s="217"/>
      <c r="D378" s="196" t="s">
        <v>181</v>
      </c>
      <c r="E378" s="218" t="s">
        <v>1</v>
      </c>
      <c r="F378" s="219" t="s">
        <v>183</v>
      </c>
      <c r="G378" s="217"/>
      <c r="H378" s="220">
        <v>1.2</v>
      </c>
      <c r="I378" s="221"/>
      <c r="J378" s="217"/>
      <c r="K378" s="217"/>
      <c r="L378" s="222"/>
      <c r="M378" s="223"/>
      <c r="N378" s="224"/>
      <c r="O378" s="224"/>
      <c r="P378" s="224"/>
      <c r="Q378" s="224"/>
      <c r="R378" s="224"/>
      <c r="S378" s="224"/>
      <c r="T378" s="225"/>
      <c r="AT378" s="226" t="s">
        <v>181</v>
      </c>
      <c r="AU378" s="226" t="s">
        <v>81</v>
      </c>
      <c r="AV378" s="14" t="s">
        <v>179</v>
      </c>
      <c r="AW378" s="14" t="s">
        <v>30</v>
      </c>
      <c r="AX378" s="14" t="s">
        <v>81</v>
      </c>
      <c r="AY378" s="226" t="s">
        <v>174</v>
      </c>
    </row>
    <row r="379" spans="1:65" s="2" customFormat="1" ht="24.25" customHeight="1">
      <c r="A379" s="35"/>
      <c r="B379" s="36"/>
      <c r="C379" s="180" t="s">
        <v>581</v>
      </c>
      <c r="D379" s="180" t="s">
        <v>175</v>
      </c>
      <c r="E379" s="181" t="s">
        <v>1493</v>
      </c>
      <c r="F379" s="182" t="s">
        <v>1494</v>
      </c>
      <c r="G379" s="183" t="s">
        <v>705</v>
      </c>
      <c r="H379" s="249"/>
      <c r="I379" s="185"/>
      <c r="J379" s="186">
        <f>ROUND(I379*H379,2)</f>
        <v>0</v>
      </c>
      <c r="K379" s="187"/>
      <c r="L379" s="40"/>
      <c r="M379" s="188" t="s">
        <v>1</v>
      </c>
      <c r="N379" s="189" t="s">
        <v>38</v>
      </c>
      <c r="O379" s="72"/>
      <c r="P379" s="190">
        <f>O379*H379</f>
        <v>0</v>
      </c>
      <c r="Q379" s="190">
        <v>0</v>
      </c>
      <c r="R379" s="190">
        <f>Q379*H379</f>
        <v>0</v>
      </c>
      <c r="S379" s="190">
        <v>0</v>
      </c>
      <c r="T379" s="191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92" t="s">
        <v>286</v>
      </c>
      <c r="AT379" s="192" t="s">
        <v>175</v>
      </c>
      <c r="AU379" s="192" t="s">
        <v>81</v>
      </c>
      <c r="AY379" s="18" t="s">
        <v>174</v>
      </c>
      <c r="BE379" s="193">
        <f>IF(N379="základní",J379,0)</f>
        <v>0</v>
      </c>
      <c r="BF379" s="193">
        <f>IF(N379="snížená",J379,0)</f>
        <v>0</v>
      </c>
      <c r="BG379" s="193">
        <f>IF(N379="zákl. přenesená",J379,0)</f>
        <v>0</v>
      </c>
      <c r="BH379" s="193">
        <f>IF(N379="sníž. přenesená",J379,0)</f>
        <v>0</v>
      </c>
      <c r="BI379" s="193">
        <f>IF(N379="nulová",J379,0)</f>
        <v>0</v>
      </c>
      <c r="BJ379" s="18" t="s">
        <v>81</v>
      </c>
      <c r="BK379" s="193">
        <f>ROUND(I379*H379,2)</f>
        <v>0</v>
      </c>
      <c r="BL379" s="18" t="s">
        <v>286</v>
      </c>
      <c r="BM379" s="192" t="s">
        <v>1495</v>
      </c>
    </row>
    <row r="380" spans="1:65" s="11" customFormat="1" ht="26" customHeight="1">
      <c r="B380" s="166"/>
      <c r="C380" s="167"/>
      <c r="D380" s="168" t="s">
        <v>72</v>
      </c>
      <c r="E380" s="169" t="s">
        <v>1496</v>
      </c>
      <c r="F380" s="169" t="s">
        <v>1497</v>
      </c>
      <c r="G380" s="167"/>
      <c r="H380" s="167"/>
      <c r="I380" s="170"/>
      <c r="J380" s="171">
        <f>BK380</f>
        <v>0</v>
      </c>
      <c r="K380" s="167"/>
      <c r="L380" s="172"/>
      <c r="M380" s="173"/>
      <c r="N380" s="174"/>
      <c r="O380" s="174"/>
      <c r="P380" s="175">
        <f>SUM(P381:P385)</f>
        <v>0</v>
      </c>
      <c r="Q380" s="174"/>
      <c r="R380" s="175">
        <f>SUM(R381:R385)</f>
        <v>2.9139999999999999E-2</v>
      </c>
      <c r="S380" s="174"/>
      <c r="T380" s="176">
        <f>SUM(T381:T385)</f>
        <v>0</v>
      </c>
      <c r="AR380" s="177" t="s">
        <v>83</v>
      </c>
      <c r="AT380" s="178" t="s">
        <v>72</v>
      </c>
      <c r="AU380" s="178" t="s">
        <v>73</v>
      </c>
      <c r="AY380" s="177" t="s">
        <v>174</v>
      </c>
      <c r="BK380" s="179">
        <f>SUM(BK381:BK385)</f>
        <v>0</v>
      </c>
    </row>
    <row r="381" spans="1:65" s="2" customFormat="1" ht="24.25" customHeight="1">
      <c r="A381" s="35"/>
      <c r="B381" s="36"/>
      <c r="C381" s="180" t="s">
        <v>586</v>
      </c>
      <c r="D381" s="180" t="s">
        <v>175</v>
      </c>
      <c r="E381" s="181" t="s">
        <v>1498</v>
      </c>
      <c r="F381" s="182" t="s">
        <v>1499</v>
      </c>
      <c r="G381" s="183" t="s">
        <v>988</v>
      </c>
      <c r="H381" s="184">
        <v>1</v>
      </c>
      <c r="I381" s="185"/>
      <c r="J381" s="186">
        <f>ROUND(I381*H381,2)</f>
        <v>0</v>
      </c>
      <c r="K381" s="187"/>
      <c r="L381" s="40"/>
      <c r="M381" s="188" t="s">
        <v>1</v>
      </c>
      <c r="N381" s="189" t="s">
        <v>38</v>
      </c>
      <c r="O381" s="72"/>
      <c r="P381" s="190">
        <f>O381*H381</f>
        <v>0</v>
      </c>
      <c r="Q381" s="190">
        <v>2.9139999999999999E-2</v>
      </c>
      <c r="R381" s="190">
        <f>Q381*H381</f>
        <v>2.9139999999999999E-2</v>
      </c>
      <c r="S381" s="190">
        <v>0</v>
      </c>
      <c r="T381" s="191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92" t="s">
        <v>286</v>
      </c>
      <c r="AT381" s="192" t="s">
        <v>175</v>
      </c>
      <c r="AU381" s="192" t="s">
        <v>81</v>
      </c>
      <c r="AY381" s="18" t="s">
        <v>174</v>
      </c>
      <c r="BE381" s="193">
        <f>IF(N381="základní",J381,0)</f>
        <v>0</v>
      </c>
      <c r="BF381" s="193">
        <f>IF(N381="snížená",J381,0)</f>
        <v>0</v>
      </c>
      <c r="BG381" s="193">
        <f>IF(N381="zákl. přenesená",J381,0)</f>
        <v>0</v>
      </c>
      <c r="BH381" s="193">
        <f>IF(N381="sníž. přenesená",J381,0)</f>
        <v>0</v>
      </c>
      <c r="BI381" s="193">
        <f>IF(N381="nulová",J381,0)</f>
        <v>0</v>
      </c>
      <c r="BJ381" s="18" t="s">
        <v>81</v>
      </c>
      <c r="BK381" s="193">
        <f>ROUND(I381*H381,2)</f>
        <v>0</v>
      </c>
      <c r="BL381" s="18" t="s">
        <v>286</v>
      </c>
      <c r="BM381" s="192" t="s">
        <v>1500</v>
      </c>
    </row>
    <row r="382" spans="1:65" s="12" customFormat="1" ht="12">
      <c r="B382" s="194"/>
      <c r="C382" s="195"/>
      <c r="D382" s="196" t="s">
        <v>181</v>
      </c>
      <c r="E382" s="197" t="s">
        <v>1</v>
      </c>
      <c r="F382" s="198" t="s">
        <v>1501</v>
      </c>
      <c r="G382" s="195"/>
      <c r="H382" s="197" t="s">
        <v>1</v>
      </c>
      <c r="I382" s="199"/>
      <c r="J382" s="195"/>
      <c r="K382" s="195"/>
      <c r="L382" s="200"/>
      <c r="M382" s="201"/>
      <c r="N382" s="202"/>
      <c r="O382" s="202"/>
      <c r="P382" s="202"/>
      <c r="Q382" s="202"/>
      <c r="R382" s="202"/>
      <c r="S382" s="202"/>
      <c r="T382" s="203"/>
      <c r="AT382" s="204" t="s">
        <v>181</v>
      </c>
      <c r="AU382" s="204" t="s">
        <v>81</v>
      </c>
      <c r="AV382" s="12" t="s">
        <v>81</v>
      </c>
      <c r="AW382" s="12" t="s">
        <v>30</v>
      </c>
      <c r="AX382" s="12" t="s">
        <v>73</v>
      </c>
      <c r="AY382" s="204" t="s">
        <v>174</v>
      </c>
    </row>
    <row r="383" spans="1:65" s="13" customFormat="1" ht="12">
      <c r="B383" s="205"/>
      <c r="C383" s="206"/>
      <c r="D383" s="196" t="s">
        <v>181</v>
      </c>
      <c r="E383" s="207" t="s">
        <v>1</v>
      </c>
      <c r="F383" s="208" t="s">
        <v>81</v>
      </c>
      <c r="G383" s="206"/>
      <c r="H383" s="209">
        <v>1</v>
      </c>
      <c r="I383" s="210"/>
      <c r="J383" s="206"/>
      <c r="K383" s="206"/>
      <c r="L383" s="211"/>
      <c r="M383" s="212"/>
      <c r="N383" s="213"/>
      <c r="O383" s="213"/>
      <c r="P383" s="213"/>
      <c r="Q383" s="213"/>
      <c r="R383" s="213"/>
      <c r="S383" s="213"/>
      <c r="T383" s="214"/>
      <c r="AT383" s="215" t="s">
        <v>181</v>
      </c>
      <c r="AU383" s="215" t="s">
        <v>81</v>
      </c>
      <c r="AV383" s="13" t="s">
        <v>83</v>
      </c>
      <c r="AW383" s="13" t="s">
        <v>30</v>
      </c>
      <c r="AX383" s="13" t="s">
        <v>73</v>
      </c>
      <c r="AY383" s="215" t="s">
        <v>174</v>
      </c>
    </row>
    <row r="384" spans="1:65" s="14" customFormat="1" ht="12">
      <c r="B384" s="216"/>
      <c r="C384" s="217"/>
      <c r="D384" s="196" t="s">
        <v>181</v>
      </c>
      <c r="E384" s="218" t="s">
        <v>1</v>
      </c>
      <c r="F384" s="219" t="s">
        <v>183</v>
      </c>
      <c r="G384" s="217"/>
      <c r="H384" s="220">
        <v>1</v>
      </c>
      <c r="I384" s="221"/>
      <c r="J384" s="217"/>
      <c r="K384" s="217"/>
      <c r="L384" s="222"/>
      <c r="M384" s="223"/>
      <c r="N384" s="224"/>
      <c r="O384" s="224"/>
      <c r="P384" s="224"/>
      <c r="Q384" s="224"/>
      <c r="R384" s="224"/>
      <c r="S384" s="224"/>
      <c r="T384" s="225"/>
      <c r="AT384" s="226" t="s">
        <v>181</v>
      </c>
      <c r="AU384" s="226" t="s">
        <v>81</v>
      </c>
      <c r="AV384" s="14" t="s">
        <v>179</v>
      </c>
      <c r="AW384" s="14" t="s">
        <v>30</v>
      </c>
      <c r="AX384" s="14" t="s">
        <v>81</v>
      </c>
      <c r="AY384" s="226" t="s">
        <v>174</v>
      </c>
    </row>
    <row r="385" spans="1:65" s="2" customFormat="1" ht="24.25" customHeight="1">
      <c r="A385" s="35"/>
      <c r="B385" s="36"/>
      <c r="C385" s="180" t="s">
        <v>597</v>
      </c>
      <c r="D385" s="180" t="s">
        <v>175</v>
      </c>
      <c r="E385" s="181" t="s">
        <v>1502</v>
      </c>
      <c r="F385" s="182" t="s">
        <v>1503</v>
      </c>
      <c r="G385" s="183" t="s">
        <v>705</v>
      </c>
      <c r="H385" s="249"/>
      <c r="I385" s="185"/>
      <c r="J385" s="186">
        <f>ROUND(I385*H385,2)</f>
        <v>0</v>
      </c>
      <c r="K385" s="187"/>
      <c r="L385" s="40"/>
      <c r="M385" s="188" t="s">
        <v>1</v>
      </c>
      <c r="N385" s="189" t="s">
        <v>38</v>
      </c>
      <c r="O385" s="72"/>
      <c r="P385" s="190">
        <f>O385*H385</f>
        <v>0</v>
      </c>
      <c r="Q385" s="190">
        <v>0</v>
      </c>
      <c r="R385" s="190">
        <f>Q385*H385</f>
        <v>0</v>
      </c>
      <c r="S385" s="190">
        <v>0</v>
      </c>
      <c r="T385" s="191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92" t="s">
        <v>286</v>
      </c>
      <c r="AT385" s="192" t="s">
        <v>175</v>
      </c>
      <c r="AU385" s="192" t="s">
        <v>81</v>
      </c>
      <c r="AY385" s="18" t="s">
        <v>174</v>
      </c>
      <c r="BE385" s="193">
        <f>IF(N385="základní",J385,0)</f>
        <v>0</v>
      </c>
      <c r="BF385" s="193">
        <f>IF(N385="snížená",J385,0)</f>
        <v>0</v>
      </c>
      <c r="BG385" s="193">
        <f>IF(N385="zákl. přenesená",J385,0)</f>
        <v>0</v>
      </c>
      <c r="BH385" s="193">
        <f>IF(N385="sníž. přenesená",J385,0)</f>
        <v>0</v>
      </c>
      <c r="BI385" s="193">
        <f>IF(N385="nulová",J385,0)</f>
        <v>0</v>
      </c>
      <c r="BJ385" s="18" t="s">
        <v>81</v>
      </c>
      <c r="BK385" s="193">
        <f>ROUND(I385*H385,2)</f>
        <v>0</v>
      </c>
      <c r="BL385" s="18" t="s">
        <v>286</v>
      </c>
      <c r="BM385" s="192" t="s">
        <v>1504</v>
      </c>
    </row>
    <row r="386" spans="1:65" s="11" customFormat="1" ht="26" customHeight="1">
      <c r="B386" s="166"/>
      <c r="C386" s="167"/>
      <c r="D386" s="168" t="s">
        <v>72</v>
      </c>
      <c r="E386" s="169" t="s">
        <v>1505</v>
      </c>
      <c r="F386" s="169" t="s">
        <v>1506</v>
      </c>
      <c r="G386" s="167"/>
      <c r="H386" s="167"/>
      <c r="I386" s="170"/>
      <c r="J386" s="171">
        <f>BK386</f>
        <v>0</v>
      </c>
      <c r="K386" s="167"/>
      <c r="L386" s="172"/>
      <c r="M386" s="173"/>
      <c r="N386" s="174"/>
      <c r="O386" s="174"/>
      <c r="P386" s="175">
        <f>SUM(P387:P398)</f>
        <v>0</v>
      </c>
      <c r="Q386" s="174"/>
      <c r="R386" s="175">
        <f>SUM(R387:R398)</f>
        <v>0</v>
      </c>
      <c r="S386" s="174"/>
      <c r="T386" s="176">
        <f>SUM(T387:T398)</f>
        <v>0.23517000000000002</v>
      </c>
      <c r="AR386" s="177" t="s">
        <v>83</v>
      </c>
      <c r="AT386" s="178" t="s">
        <v>72</v>
      </c>
      <c r="AU386" s="178" t="s">
        <v>73</v>
      </c>
      <c r="AY386" s="177" t="s">
        <v>174</v>
      </c>
      <c r="BK386" s="179">
        <f>SUM(BK387:BK398)</f>
        <v>0</v>
      </c>
    </row>
    <row r="387" spans="1:65" s="2" customFormat="1" ht="16.5" customHeight="1">
      <c r="A387" s="35"/>
      <c r="B387" s="36"/>
      <c r="C387" s="180" t="s">
        <v>602</v>
      </c>
      <c r="D387" s="180" t="s">
        <v>175</v>
      </c>
      <c r="E387" s="181" t="s">
        <v>1507</v>
      </c>
      <c r="F387" s="182" t="s">
        <v>1508</v>
      </c>
      <c r="G387" s="183" t="s">
        <v>988</v>
      </c>
      <c r="H387" s="184">
        <v>1</v>
      </c>
      <c r="I387" s="185"/>
      <c r="J387" s="186">
        <f>ROUND(I387*H387,2)</f>
        <v>0</v>
      </c>
      <c r="K387" s="187"/>
      <c r="L387" s="40"/>
      <c r="M387" s="188" t="s">
        <v>1</v>
      </c>
      <c r="N387" s="189" t="s">
        <v>38</v>
      </c>
      <c r="O387" s="72"/>
      <c r="P387" s="190">
        <f>O387*H387</f>
        <v>0</v>
      </c>
      <c r="Q387" s="190">
        <v>0</v>
      </c>
      <c r="R387" s="190">
        <f>Q387*H387</f>
        <v>0</v>
      </c>
      <c r="S387" s="190">
        <v>1.933E-2</v>
      </c>
      <c r="T387" s="191">
        <f>S387*H387</f>
        <v>1.933E-2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2" t="s">
        <v>286</v>
      </c>
      <c r="AT387" s="192" t="s">
        <v>175</v>
      </c>
      <c r="AU387" s="192" t="s">
        <v>81</v>
      </c>
      <c r="AY387" s="18" t="s">
        <v>174</v>
      </c>
      <c r="BE387" s="193">
        <f>IF(N387="základní",J387,0)</f>
        <v>0</v>
      </c>
      <c r="BF387" s="193">
        <f>IF(N387="snížená",J387,0)</f>
        <v>0</v>
      </c>
      <c r="BG387" s="193">
        <f>IF(N387="zákl. přenesená",J387,0)</f>
        <v>0</v>
      </c>
      <c r="BH387" s="193">
        <f>IF(N387="sníž. přenesená",J387,0)</f>
        <v>0</v>
      </c>
      <c r="BI387" s="193">
        <f>IF(N387="nulová",J387,0)</f>
        <v>0</v>
      </c>
      <c r="BJ387" s="18" t="s">
        <v>81</v>
      </c>
      <c r="BK387" s="193">
        <f>ROUND(I387*H387,2)</f>
        <v>0</v>
      </c>
      <c r="BL387" s="18" t="s">
        <v>286</v>
      </c>
      <c r="BM387" s="192" t="s">
        <v>1509</v>
      </c>
    </row>
    <row r="388" spans="1:65" s="12" customFormat="1" ht="12">
      <c r="B388" s="194"/>
      <c r="C388" s="195"/>
      <c r="D388" s="196" t="s">
        <v>181</v>
      </c>
      <c r="E388" s="197" t="s">
        <v>1</v>
      </c>
      <c r="F388" s="198" t="s">
        <v>1510</v>
      </c>
      <c r="G388" s="195"/>
      <c r="H388" s="197" t="s">
        <v>1</v>
      </c>
      <c r="I388" s="199"/>
      <c r="J388" s="195"/>
      <c r="K388" s="195"/>
      <c r="L388" s="200"/>
      <c r="M388" s="201"/>
      <c r="N388" s="202"/>
      <c r="O388" s="202"/>
      <c r="P388" s="202"/>
      <c r="Q388" s="202"/>
      <c r="R388" s="202"/>
      <c r="S388" s="202"/>
      <c r="T388" s="203"/>
      <c r="AT388" s="204" t="s">
        <v>181</v>
      </c>
      <c r="AU388" s="204" t="s">
        <v>81</v>
      </c>
      <c r="AV388" s="12" t="s">
        <v>81</v>
      </c>
      <c r="AW388" s="12" t="s">
        <v>30</v>
      </c>
      <c r="AX388" s="12" t="s">
        <v>73</v>
      </c>
      <c r="AY388" s="204" t="s">
        <v>174</v>
      </c>
    </row>
    <row r="389" spans="1:65" s="13" customFormat="1" ht="12">
      <c r="B389" s="205"/>
      <c r="C389" s="206"/>
      <c r="D389" s="196" t="s">
        <v>181</v>
      </c>
      <c r="E389" s="207" t="s">
        <v>1</v>
      </c>
      <c r="F389" s="208" t="s">
        <v>81</v>
      </c>
      <c r="G389" s="206"/>
      <c r="H389" s="209">
        <v>1</v>
      </c>
      <c r="I389" s="210"/>
      <c r="J389" s="206"/>
      <c r="K389" s="206"/>
      <c r="L389" s="211"/>
      <c r="M389" s="212"/>
      <c r="N389" s="213"/>
      <c r="O389" s="213"/>
      <c r="P389" s="213"/>
      <c r="Q389" s="213"/>
      <c r="R389" s="213"/>
      <c r="S389" s="213"/>
      <c r="T389" s="214"/>
      <c r="AT389" s="215" t="s">
        <v>181</v>
      </c>
      <c r="AU389" s="215" t="s">
        <v>81</v>
      </c>
      <c r="AV389" s="13" t="s">
        <v>83</v>
      </c>
      <c r="AW389" s="13" t="s">
        <v>30</v>
      </c>
      <c r="AX389" s="13" t="s">
        <v>73</v>
      </c>
      <c r="AY389" s="215" t="s">
        <v>174</v>
      </c>
    </row>
    <row r="390" spans="1:65" s="14" customFormat="1" ht="12">
      <c r="B390" s="216"/>
      <c r="C390" s="217"/>
      <c r="D390" s="196" t="s">
        <v>181</v>
      </c>
      <c r="E390" s="218" t="s">
        <v>1</v>
      </c>
      <c r="F390" s="219" t="s">
        <v>183</v>
      </c>
      <c r="G390" s="217"/>
      <c r="H390" s="220">
        <v>1</v>
      </c>
      <c r="I390" s="221"/>
      <c r="J390" s="217"/>
      <c r="K390" s="217"/>
      <c r="L390" s="222"/>
      <c r="M390" s="223"/>
      <c r="N390" s="224"/>
      <c r="O390" s="224"/>
      <c r="P390" s="224"/>
      <c r="Q390" s="224"/>
      <c r="R390" s="224"/>
      <c r="S390" s="224"/>
      <c r="T390" s="225"/>
      <c r="AT390" s="226" t="s">
        <v>181</v>
      </c>
      <c r="AU390" s="226" t="s">
        <v>81</v>
      </c>
      <c r="AV390" s="14" t="s">
        <v>179</v>
      </c>
      <c r="AW390" s="14" t="s">
        <v>30</v>
      </c>
      <c r="AX390" s="14" t="s">
        <v>81</v>
      </c>
      <c r="AY390" s="226" t="s">
        <v>174</v>
      </c>
    </row>
    <row r="391" spans="1:65" s="2" customFormat="1" ht="16.5" customHeight="1">
      <c r="A391" s="35"/>
      <c r="B391" s="36"/>
      <c r="C391" s="180" t="s">
        <v>610</v>
      </c>
      <c r="D391" s="180" t="s">
        <v>175</v>
      </c>
      <c r="E391" s="181" t="s">
        <v>1511</v>
      </c>
      <c r="F391" s="182" t="s">
        <v>1512</v>
      </c>
      <c r="G391" s="183" t="s">
        <v>988</v>
      </c>
      <c r="H391" s="184">
        <v>4</v>
      </c>
      <c r="I391" s="185"/>
      <c r="J391" s="186">
        <f>ROUND(I391*H391,2)</f>
        <v>0</v>
      </c>
      <c r="K391" s="187"/>
      <c r="L391" s="40"/>
      <c r="M391" s="188" t="s">
        <v>1</v>
      </c>
      <c r="N391" s="189" t="s">
        <v>38</v>
      </c>
      <c r="O391" s="72"/>
      <c r="P391" s="190">
        <f>O391*H391</f>
        <v>0</v>
      </c>
      <c r="Q391" s="190">
        <v>0</v>
      </c>
      <c r="R391" s="190">
        <f>Q391*H391</f>
        <v>0</v>
      </c>
      <c r="S391" s="190">
        <v>1.9460000000000002E-2</v>
      </c>
      <c r="T391" s="191">
        <f>S391*H391</f>
        <v>7.7840000000000006E-2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2" t="s">
        <v>286</v>
      </c>
      <c r="AT391" s="192" t="s">
        <v>175</v>
      </c>
      <c r="AU391" s="192" t="s">
        <v>81</v>
      </c>
      <c r="AY391" s="18" t="s">
        <v>174</v>
      </c>
      <c r="BE391" s="193">
        <f>IF(N391="základní",J391,0)</f>
        <v>0</v>
      </c>
      <c r="BF391" s="193">
        <f>IF(N391="snížená",J391,0)</f>
        <v>0</v>
      </c>
      <c r="BG391" s="193">
        <f>IF(N391="zákl. přenesená",J391,0)</f>
        <v>0</v>
      </c>
      <c r="BH391" s="193">
        <f>IF(N391="sníž. přenesená",J391,0)</f>
        <v>0</v>
      </c>
      <c r="BI391" s="193">
        <f>IF(N391="nulová",J391,0)</f>
        <v>0</v>
      </c>
      <c r="BJ391" s="18" t="s">
        <v>81</v>
      </c>
      <c r="BK391" s="193">
        <f>ROUND(I391*H391,2)</f>
        <v>0</v>
      </c>
      <c r="BL391" s="18" t="s">
        <v>286</v>
      </c>
      <c r="BM391" s="192" t="s">
        <v>1513</v>
      </c>
    </row>
    <row r="392" spans="1:65" s="12" customFormat="1" ht="12">
      <c r="B392" s="194"/>
      <c r="C392" s="195"/>
      <c r="D392" s="196" t="s">
        <v>181</v>
      </c>
      <c r="E392" s="197" t="s">
        <v>1</v>
      </c>
      <c r="F392" s="198" t="s">
        <v>1510</v>
      </c>
      <c r="G392" s="195"/>
      <c r="H392" s="197" t="s">
        <v>1</v>
      </c>
      <c r="I392" s="199"/>
      <c r="J392" s="195"/>
      <c r="K392" s="195"/>
      <c r="L392" s="200"/>
      <c r="M392" s="201"/>
      <c r="N392" s="202"/>
      <c r="O392" s="202"/>
      <c r="P392" s="202"/>
      <c r="Q392" s="202"/>
      <c r="R392" s="202"/>
      <c r="S392" s="202"/>
      <c r="T392" s="203"/>
      <c r="AT392" s="204" t="s">
        <v>181</v>
      </c>
      <c r="AU392" s="204" t="s">
        <v>81</v>
      </c>
      <c r="AV392" s="12" t="s">
        <v>81</v>
      </c>
      <c r="AW392" s="12" t="s">
        <v>30</v>
      </c>
      <c r="AX392" s="12" t="s">
        <v>73</v>
      </c>
      <c r="AY392" s="204" t="s">
        <v>174</v>
      </c>
    </row>
    <row r="393" spans="1:65" s="13" customFormat="1" ht="12">
      <c r="B393" s="205"/>
      <c r="C393" s="206"/>
      <c r="D393" s="196" t="s">
        <v>181</v>
      </c>
      <c r="E393" s="207" t="s">
        <v>1</v>
      </c>
      <c r="F393" s="208" t="s">
        <v>83</v>
      </c>
      <c r="G393" s="206"/>
      <c r="H393" s="209">
        <v>2</v>
      </c>
      <c r="I393" s="210"/>
      <c r="J393" s="206"/>
      <c r="K393" s="206"/>
      <c r="L393" s="211"/>
      <c r="M393" s="212"/>
      <c r="N393" s="213"/>
      <c r="O393" s="213"/>
      <c r="P393" s="213"/>
      <c r="Q393" s="213"/>
      <c r="R393" s="213"/>
      <c r="S393" s="213"/>
      <c r="T393" s="214"/>
      <c r="AT393" s="215" t="s">
        <v>181</v>
      </c>
      <c r="AU393" s="215" t="s">
        <v>81</v>
      </c>
      <c r="AV393" s="13" t="s">
        <v>83</v>
      </c>
      <c r="AW393" s="13" t="s">
        <v>30</v>
      </c>
      <c r="AX393" s="13" t="s">
        <v>73</v>
      </c>
      <c r="AY393" s="215" t="s">
        <v>174</v>
      </c>
    </row>
    <row r="394" spans="1:65" s="12" customFormat="1" ht="12">
      <c r="B394" s="194"/>
      <c r="C394" s="195"/>
      <c r="D394" s="196" t="s">
        <v>181</v>
      </c>
      <c r="E394" s="197" t="s">
        <v>1</v>
      </c>
      <c r="F394" s="198" t="s">
        <v>1514</v>
      </c>
      <c r="G394" s="195"/>
      <c r="H394" s="197" t="s">
        <v>1</v>
      </c>
      <c r="I394" s="199"/>
      <c r="J394" s="195"/>
      <c r="K394" s="195"/>
      <c r="L394" s="200"/>
      <c r="M394" s="201"/>
      <c r="N394" s="202"/>
      <c r="O394" s="202"/>
      <c r="P394" s="202"/>
      <c r="Q394" s="202"/>
      <c r="R394" s="202"/>
      <c r="S394" s="202"/>
      <c r="T394" s="203"/>
      <c r="AT394" s="204" t="s">
        <v>181</v>
      </c>
      <c r="AU394" s="204" t="s">
        <v>81</v>
      </c>
      <c r="AV394" s="12" t="s">
        <v>81</v>
      </c>
      <c r="AW394" s="12" t="s">
        <v>30</v>
      </c>
      <c r="AX394" s="12" t="s">
        <v>73</v>
      </c>
      <c r="AY394" s="204" t="s">
        <v>174</v>
      </c>
    </row>
    <row r="395" spans="1:65" s="13" customFormat="1" ht="12">
      <c r="B395" s="205"/>
      <c r="C395" s="206"/>
      <c r="D395" s="196" t="s">
        <v>181</v>
      </c>
      <c r="E395" s="207" t="s">
        <v>1</v>
      </c>
      <c r="F395" s="208" t="s">
        <v>83</v>
      </c>
      <c r="G395" s="206"/>
      <c r="H395" s="209">
        <v>2</v>
      </c>
      <c r="I395" s="210"/>
      <c r="J395" s="206"/>
      <c r="K395" s="206"/>
      <c r="L395" s="211"/>
      <c r="M395" s="212"/>
      <c r="N395" s="213"/>
      <c r="O395" s="213"/>
      <c r="P395" s="213"/>
      <c r="Q395" s="213"/>
      <c r="R395" s="213"/>
      <c r="S395" s="213"/>
      <c r="T395" s="214"/>
      <c r="AT395" s="215" t="s">
        <v>181</v>
      </c>
      <c r="AU395" s="215" t="s">
        <v>81</v>
      </c>
      <c r="AV395" s="13" t="s">
        <v>83</v>
      </c>
      <c r="AW395" s="13" t="s">
        <v>30</v>
      </c>
      <c r="AX395" s="13" t="s">
        <v>73</v>
      </c>
      <c r="AY395" s="215" t="s">
        <v>174</v>
      </c>
    </row>
    <row r="396" spans="1:65" s="14" customFormat="1" ht="12">
      <c r="B396" s="216"/>
      <c r="C396" s="217"/>
      <c r="D396" s="196" t="s">
        <v>181</v>
      </c>
      <c r="E396" s="218" t="s">
        <v>1</v>
      </c>
      <c r="F396" s="219" t="s">
        <v>183</v>
      </c>
      <c r="G396" s="217"/>
      <c r="H396" s="220">
        <v>4</v>
      </c>
      <c r="I396" s="221"/>
      <c r="J396" s="217"/>
      <c r="K396" s="217"/>
      <c r="L396" s="222"/>
      <c r="M396" s="223"/>
      <c r="N396" s="224"/>
      <c r="O396" s="224"/>
      <c r="P396" s="224"/>
      <c r="Q396" s="224"/>
      <c r="R396" s="224"/>
      <c r="S396" s="224"/>
      <c r="T396" s="225"/>
      <c r="AT396" s="226" t="s">
        <v>181</v>
      </c>
      <c r="AU396" s="226" t="s">
        <v>81</v>
      </c>
      <c r="AV396" s="14" t="s">
        <v>179</v>
      </c>
      <c r="AW396" s="14" t="s">
        <v>30</v>
      </c>
      <c r="AX396" s="14" t="s">
        <v>81</v>
      </c>
      <c r="AY396" s="226" t="s">
        <v>174</v>
      </c>
    </row>
    <row r="397" spans="1:65" s="2" customFormat="1" ht="16.5" customHeight="1">
      <c r="A397" s="35"/>
      <c r="B397" s="36"/>
      <c r="C397" s="180" t="s">
        <v>618</v>
      </c>
      <c r="D397" s="180" t="s">
        <v>175</v>
      </c>
      <c r="E397" s="181" t="s">
        <v>1515</v>
      </c>
      <c r="F397" s="182" t="s">
        <v>1516</v>
      </c>
      <c r="G397" s="183" t="s">
        <v>988</v>
      </c>
      <c r="H397" s="184">
        <v>1</v>
      </c>
      <c r="I397" s="185"/>
      <c r="J397" s="186">
        <f>ROUND(I397*H397,2)</f>
        <v>0</v>
      </c>
      <c r="K397" s="187"/>
      <c r="L397" s="40"/>
      <c r="M397" s="188" t="s">
        <v>1</v>
      </c>
      <c r="N397" s="189" t="s">
        <v>38</v>
      </c>
      <c r="O397" s="72"/>
      <c r="P397" s="190">
        <f>O397*H397</f>
        <v>0</v>
      </c>
      <c r="Q397" s="190">
        <v>0</v>
      </c>
      <c r="R397" s="190">
        <f>Q397*H397</f>
        <v>0</v>
      </c>
      <c r="S397" s="190">
        <v>0.13800000000000001</v>
      </c>
      <c r="T397" s="191">
        <f>S397*H397</f>
        <v>0.13800000000000001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2" t="s">
        <v>286</v>
      </c>
      <c r="AT397" s="192" t="s">
        <v>175</v>
      </c>
      <c r="AU397" s="192" t="s">
        <v>81</v>
      </c>
      <c r="AY397" s="18" t="s">
        <v>174</v>
      </c>
      <c r="BE397" s="193">
        <f>IF(N397="základní",J397,0)</f>
        <v>0</v>
      </c>
      <c r="BF397" s="193">
        <f>IF(N397="snížená",J397,0)</f>
        <v>0</v>
      </c>
      <c r="BG397" s="193">
        <f>IF(N397="zákl. přenesená",J397,0)</f>
        <v>0</v>
      </c>
      <c r="BH397" s="193">
        <f>IF(N397="sníž. přenesená",J397,0)</f>
        <v>0</v>
      </c>
      <c r="BI397" s="193">
        <f>IF(N397="nulová",J397,0)</f>
        <v>0</v>
      </c>
      <c r="BJ397" s="18" t="s">
        <v>81</v>
      </c>
      <c r="BK397" s="193">
        <f>ROUND(I397*H397,2)</f>
        <v>0</v>
      </c>
      <c r="BL397" s="18" t="s">
        <v>286</v>
      </c>
      <c r="BM397" s="192" t="s">
        <v>1517</v>
      </c>
    </row>
    <row r="398" spans="1:65" s="2" customFormat="1" ht="24.25" customHeight="1">
      <c r="A398" s="35"/>
      <c r="B398" s="36"/>
      <c r="C398" s="180" t="s">
        <v>624</v>
      </c>
      <c r="D398" s="180" t="s">
        <v>175</v>
      </c>
      <c r="E398" s="181" t="s">
        <v>1518</v>
      </c>
      <c r="F398" s="182" t="s">
        <v>1519</v>
      </c>
      <c r="G398" s="183" t="s">
        <v>705</v>
      </c>
      <c r="H398" s="249"/>
      <c r="I398" s="185"/>
      <c r="J398" s="186">
        <f>ROUND(I398*H398,2)</f>
        <v>0</v>
      </c>
      <c r="K398" s="187"/>
      <c r="L398" s="40"/>
      <c r="M398" s="188" t="s">
        <v>1</v>
      </c>
      <c r="N398" s="189" t="s">
        <v>38</v>
      </c>
      <c r="O398" s="72"/>
      <c r="P398" s="190">
        <f>O398*H398</f>
        <v>0</v>
      </c>
      <c r="Q398" s="190">
        <v>0</v>
      </c>
      <c r="R398" s="190">
        <f>Q398*H398</f>
        <v>0</v>
      </c>
      <c r="S398" s="190">
        <v>0</v>
      </c>
      <c r="T398" s="191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2" t="s">
        <v>286</v>
      </c>
      <c r="AT398" s="192" t="s">
        <v>175</v>
      </c>
      <c r="AU398" s="192" t="s">
        <v>81</v>
      </c>
      <c r="AY398" s="18" t="s">
        <v>174</v>
      </c>
      <c r="BE398" s="193">
        <f>IF(N398="základní",J398,0)</f>
        <v>0</v>
      </c>
      <c r="BF398" s="193">
        <f>IF(N398="snížená",J398,0)</f>
        <v>0</v>
      </c>
      <c r="BG398" s="193">
        <f>IF(N398="zákl. přenesená",J398,0)</f>
        <v>0</v>
      </c>
      <c r="BH398" s="193">
        <f>IF(N398="sníž. přenesená",J398,0)</f>
        <v>0</v>
      </c>
      <c r="BI398" s="193">
        <f>IF(N398="nulová",J398,0)</f>
        <v>0</v>
      </c>
      <c r="BJ398" s="18" t="s">
        <v>81</v>
      </c>
      <c r="BK398" s="193">
        <f>ROUND(I398*H398,2)</f>
        <v>0</v>
      </c>
      <c r="BL398" s="18" t="s">
        <v>286</v>
      </c>
      <c r="BM398" s="192" t="s">
        <v>1520</v>
      </c>
    </row>
    <row r="399" spans="1:65" s="11" customFormat="1" ht="26" customHeight="1">
      <c r="B399" s="166"/>
      <c r="C399" s="167"/>
      <c r="D399" s="168" t="s">
        <v>72</v>
      </c>
      <c r="E399" s="169" t="s">
        <v>1521</v>
      </c>
      <c r="F399" s="169" t="s">
        <v>1522</v>
      </c>
      <c r="G399" s="167"/>
      <c r="H399" s="167"/>
      <c r="I399" s="170"/>
      <c r="J399" s="171">
        <f>BK399</f>
        <v>0</v>
      </c>
      <c r="K399" s="167"/>
      <c r="L399" s="172"/>
      <c r="M399" s="173"/>
      <c r="N399" s="174"/>
      <c r="O399" s="174"/>
      <c r="P399" s="175">
        <f>SUM(P400:P412)</f>
        <v>0</v>
      </c>
      <c r="Q399" s="174"/>
      <c r="R399" s="175">
        <f>SUM(R400:R412)</f>
        <v>9.1200000000000005E-4</v>
      </c>
      <c r="S399" s="174"/>
      <c r="T399" s="176">
        <f>SUM(T400:T412)</f>
        <v>0.14592000000000002</v>
      </c>
      <c r="AR399" s="177" t="s">
        <v>83</v>
      </c>
      <c r="AT399" s="178" t="s">
        <v>72</v>
      </c>
      <c r="AU399" s="178" t="s">
        <v>73</v>
      </c>
      <c r="AY399" s="177" t="s">
        <v>174</v>
      </c>
      <c r="BK399" s="179">
        <f>SUM(BK400:BK412)</f>
        <v>0</v>
      </c>
    </row>
    <row r="400" spans="1:65" s="2" customFormat="1" ht="21.75" customHeight="1">
      <c r="A400" s="35"/>
      <c r="B400" s="36"/>
      <c r="C400" s="180" t="s">
        <v>628</v>
      </c>
      <c r="D400" s="180" t="s">
        <v>175</v>
      </c>
      <c r="E400" s="181" t="s">
        <v>1523</v>
      </c>
      <c r="F400" s="182" t="s">
        <v>1524</v>
      </c>
      <c r="G400" s="183" t="s">
        <v>444</v>
      </c>
      <c r="H400" s="184">
        <v>45.6</v>
      </c>
      <c r="I400" s="185"/>
      <c r="J400" s="186">
        <f>ROUND(I400*H400,2)</f>
        <v>0</v>
      </c>
      <c r="K400" s="187"/>
      <c r="L400" s="40"/>
      <c r="M400" s="188" t="s">
        <v>1</v>
      </c>
      <c r="N400" s="189" t="s">
        <v>38</v>
      </c>
      <c r="O400" s="72"/>
      <c r="P400" s="190">
        <f>O400*H400</f>
        <v>0</v>
      </c>
      <c r="Q400" s="190">
        <v>2.0000000000000002E-5</v>
      </c>
      <c r="R400" s="190">
        <f>Q400*H400</f>
        <v>9.1200000000000005E-4</v>
      </c>
      <c r="S400" s="190">
        <v>3.2000000000000002E-3</v>
      </c>
      <c r="T400" s="191">
        <f>S400*H400</f>
        <v>0.14592000000000002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92" t="s">
        <v>286</v>
      </c>
      <c r="AT400" s="192" t="s">
        <v>175</v>
      </c>
      <c r="AU400" s="192" t="s">
        <v>81</v>
      </c>
      <c r="AY400" s="18" t="s">
        <v>174</v>
      </c>
      <c r="BE400" s="193">
        <f>IF(N400="základní",J400,0)</f>
        <v>0</v>
      </c>
      <c r="BF400" s="193">
        <f>IF(N400="snížená",J400,0)</f>
        <v>0</v>
      </c>
      <c r="BG400" s="193">
        <f>IF(N400="zákl. přenesená",J400,0)</f>
        <v>0</v>
      </c>
      <c r="BH400" s="193">
        <f>IF(N400="sníž. přenesená",J400,0)</f>
        <v>0</v>
      </c>
      <c r="BI400" s="193">
        <f>IF(N400="nulová",J400,0)</f>
        <v>0</v>
      </c>
      <c r="BJ400" s="18" t="s">
        <v>81</v>
      </c>
      <c r="BK400" s="193">
        <f>ROUND(I400*H400,2)</f>
        <v>0</v>
      </c>
      <c r="BL400" s="18" t="s">
        <v>286</v>
      </c>
      <c r="BM400" s="192" t="s">
        <v>1525</v>
      </c>
    </row>
    <row r="401" spans="1:65" s="12" customFormat="1" ht="12">
      <c r="B401" s="194"/>
      <c r="C401" s="195"/>
      <c r="D401" s="196" t="s">
        <v>181</v>
      </c>
      <c r="E401" s="197" t="s">
        <v>1</v>
      </c>
      <c r="F401" s="198" t="s">
        <v>1526</v>
      </c>
      <c r="G401" s="195"/>
      <c r="H401" s="197" t="s">
        <v>1</v>
      </c>
      <c r="I401" s="199"/>
      <c r="J401" s="195"/>
      <c r="K401" s="195"/>
      <c r="L401" s="200"/>
      <c r="M401" s="201"/>
      <c r="N401" s="202"/>
      <c r="O401" s="202"/>
      <c r="P401" s="202"/>
      <c r="Q401" s="202"/>
      <c r="R401" s="202"/>
      <c r="S401" s="202"/>
      <c r="T401" s="203"/>
      <c r="AT401" s="204" t="s">
        <v>181</v>
      </c>
      <c r="AU401" s="204" t="s">
        <v>81</v>
      </c>
      <c r="AV401" s="12" t="s">
        <v>81</v>
      </c>
      <c r="AW401" s="12" t="s">
        <v>30</v>
      </c>
      <c r="AX401" s="12" t="s">
        <v>73</v>
      </c>
      <c r="AY401" s="204" t="s">
        <v>174</v>
      </c>
    </row>
    <row r="402" spans="1:65" s="12" customFormat="1" ht="12">
      <c r="B402" s="194"/>
      <c r="C402" s="195"/>
      <c r="D402" s="196" t="s">
        <v>181</v>
      </c>
      <c r="E402" s="197" t="s">
        <v>1</v>
      </c>
      <c r="F402" s="198" t="s">
        <v>1265</v>
      </c>
      <c r="G402" s="195"/>
      <c r="H402" s="197" t="s">
        <v>1</v>
      </c>
      <c r="I402" s="199"/>
      <c r="J402" s="195"/>
      <c r="K402" s="195"/>
      <c r="L402" s="200"/>
      <c r="M402" s="201"/>
      <c r="N402" s="202"/>
      <c r="O402" s="202"/>
      <c r="P402" s="202"/>
      <c r="Q402" s="202"/>
      <c r="R402" s="202"/>
      <c r="S402" s="202"/>
      <c r="T402" s="203"/>
      <c r="AT402" s="204" t="s">
        <v>181</v>
      </c>
      <c r="AU402" s="204" t="s">
        <v>81</v>
      </c>
      <c r="AV402" s="12" t="s">
        <v>81</v>
      </c>
      <c r="AW402" s="12" t="s">
        <v>30</v>
      </c>
      <c r="AX402" s="12" t="s">
        <v>73</v>
      </c>
      <c r="AY402" s="204" t="s">
        <v>174</v>
      </c>
    </row>
    <row r="403" spans="1:65" s="13" customFormat="1" ht="12">
      <c r="B403" s="205"/>
      <c r="C403" s="206"/>
      <c r="D403" s="196" t="s">
        <v>181</v>
      </c>
      <c r="E403" s="207" t="s">
        <v>1</v>
      </c>
      <c r="F403" s="208" t="s">
        <v>1527</v>
      </c>
      <c r="G403" s="206"/>
      <c r="H403" s="209">
        <v>12.8</v>
      </c>
      <c r="I403" s="210"/>
      <c r="J403" s="206"/>
      <c r="K403" s="206"/>
      <c r="L403" s="211"/>
      <c r="M403" s="212"/>
      <c r="N403" s="213"/>
      <c r="O403" s="213"/>
      <c r="P403" s="213"/>
      <c r="Q403" s="213"/>
      <c r="R403" s="213"/>
      <c r="S403" s="213"/>
      <c r="T403" s="214"/>
      <c r="AT403" s="215" t="s">
        <v>181</v>
      </c>
      <c r="AU403" s="215" t="s">
        <v>81</v>
      </c>
      <c r="AV403" s="13" t="s">
        <v>83</v>
      </c>
      <c r="AW403" s="13" t="s">
        <v>30</v>
      </c>
      <c r="AX403" s="13" t="s">
        <v>73</v>
      </c>
      <c r="AY403" s="215" t="s">
        <v>174</v>
      </c>
    </row>
    <row r="404" spans="1:65" s="12" customFormat="1" ht="12">
      <c r="B404" s="194"/>
      <c r="C404" s="195"/>
      <c r="D404" s="196" t="s">
        <v>181</v>
      </c>
      <c r="E404" s="197" t="s">
        <v>1</v>
      </c>
      <c r="F404" s="198" t="s">
        <v>1112</v>
      </c>
      <c r="G404" s="195"/>
      <c r="H404" s="197" t="s">
        <v>1</v>
      </c>
      <c r="I404" s="199"/>
      <c r="J404" s="195"/>
      <c r="K404" s="195"/>
      <c r="L404" s="200"/>
      <c r="M404" s="201"/>
      <c r="N404" s="202"/>
      <c r="O404" s="202"/>
      <c r="P404" s="202"/>
      <c r="Q404" s="202"/>
      <c r="R404" s="202"/>
      <c r="S404" s="202"/>
      <c r="T404" s="203"/>
      <c r="AT404" s="204" t="s">
        <v>181</v>
      </c>
      <c r="AU404" s="204" t="s">
        <v>81</v>
      </c>
      <c r="AV404" s="12" t="s">
        <v>81</v>
      </c>
      <c r="AW404" s="12" t="s">
        <v>30</v>
      </c>
      <c r="AX404" s="12" t="s">
        <v>73</v>
      </c>
      <c r="AY404" s="204" t="s">
        <v>174</v>
      </c>
    </row>
    <row r="405" spans="1:65" s="13" customFormat="1" ht="12">
      <c r="B405" s="205"/>
      <c r="C405" s="206"/>
      <c r="D405" s="196" t="s">
        <v>181</v>
      </c>
      <c r="E405" s="207" t="s">
        <v>1</v>
      </c>
      <c r="F405" s="208" t="s">
        <v>1528</v>
      </c>
      <c r="G405" s="206"/>
      <c r="H405" s="209">
        <v>6.4</v>
      </c>
      <c r="I405" s="210"/>
      <c r="J405" s="206"/>
      <c r="K405" s="206"/>
      <c r="L405" s="211"/>
      <c r="M405" s="212"/>
      <c r="N405" s="213"/>
      <c r="O405" s="213"/>
      <c r="P405" s="213"/>
      <c r="Q405" s="213"/>
      <c r="R405" s="213"/>
      <c r="S405" s="213"/>
      <c r="T405" s="214"/>
      <c r="AT405" s="215" t="s">
        <v>181</v>
      </c>
      <c r="AU405" s="215" t="s">
        <v>81</v>
      </c>
      <c r="AV405" s="13" t="s">
        <v>83</v>
      </c>
      <c r="AW405" s="13" t="s">
        <v>30</v>
      </c>
      <c r="AX405" s="13" t="s">
        <v>73</v>
      </c>
      <c r="AY405" s="215" t="s">
        <v>174</v>
      </c>
    </row>
    <row r="406" spans="1:65" s="12" customFormat="1" ht="12">
      <c r="B406" s="194"/>
      <c r="C406" s="195"/>
      <c r="D406" s="196" t="s">
        <v>181</v>
      </c>
      <c r="E406" s="197" t="s">
        <v>1</v>
      </c>
      <c r="F406" s="198" t="s">
        <v>1529</v>
      </c>
      <c r="G406" s="195"/>
      <c r="H406" s="197" t="s">
        <v>1</v>
      </c>
      <c r="I406" s="199"/>
      <c r="J406" s="195"/>
      <c r="K406" s="195"/>
      <c r="L406" s="200"/>
      <c r="M406" s="201"/>
      <c r="N406" s="202"/>
      <c r="O406" s="202"/>
      <c r="P406" s="202"/>
      <c r="Q406" s="202"/>
      <c r="R406" s="202"/>
      <c r="S406" s="202"/>
      <c r="T406" s="203"/>
      <c r="AT406" s="204" t="s">
        <v>181</v>
      </c>
      <c r="AU406" s="204" t="s">
        <v>81</v>
      </c>
      <c r="AV406" s="12" t="s">
        <v>81</v>
      </c>
      <c r="AW406" s="12" t="s">
        <v>30</v>
      </c>
      <c r="AX406" s="12" t="s">
        <v>73</v>
      </c>
      <c r="AY406" s="204" t="s">
        <v>174</v>
      </c>
    </row>
    <row r="407" spans="1:65" s="12" customFormat="1" ht="12">
      <c r="B407" s="194"/>
      <c r="C407" s="195"/>
      <c r="D407" s="196" t="s">
        <v>181</v>
      </c>
      <c r="E407" s="197" t="s">
        <v>1</v>
      </c>
      <c r="F407" s="198" t="s">
        <v>713</v>
      </c>
      <c r="G407" s="195"/>
      <c r="H407" s="197" t="s">
        <v>1</v>
      </c>
      <c r="I407" s="199"/>
      <c r="J407" s="195"/>
      <c r="K407" s="195"/>
      <c r="L407" s="200"/>
      <c r="M407" s="201"/>
      <c r="N407" s="202"/>
      <c r="O407" s="202"/>
      <c r="P407" s="202"/>
      <c r="Q407" s="202"/>
      <c r="R407" s="202"/>
      <c r="S407" s="202"/>
      <c r="T407" s="203"/>
      <c r="AT407" s="204" t="s">
        <v>181</v>
      </c>
      <c r="AU407" s="204" t="s">
        <v>81</v>
      </c>
      <c r="AV407" s="12" t="s">
        <v>81</v>
      </c>
      <c r="AW407" s="12" t="s">
        <v>30</v>
      </c>
      <c r="AX407" s="12" t="s">
        <v>73</v>
      </c>
      <c r="AY407" s="204" t="s">
        <v>174</v>
      </c>
    </row>
    <row r="408" spans="1:65" s="13" customFormat="1" ht="12">
      <c r="B408" s="205"/>
      <c r="C408" s="206"/>
      <c r="D408" s="196" t="s">
        <v>181</v>
      </c>
      <c r="E408" s="207" t="s">
        <v>1</v>
      </c>
      <c r="F408" s="208" t="s">
        <v>1530</v>
      </c>
      <c r="G408" s="206"/>
      <c r="H408" s="209">
        <v>19.8</v>
      </c>
      <c r="I408" s="210"/>
      <c r="J408" s="206"/>
      <c r="K408" s="206"/>
      <c r="L408" s="211"/>
      <c r="M408" s="212"/>
      <c r="N408" s="213"/>
      <c r="O408" s="213"/>
      <c r="P408" s="213"/>
      <c r="Q408" s="213"/>
      <c r="R408" s="213"/>
      <c r="S408" s="213"/>
      <c r="T408" s="214"/>
      <c r="AT408" s="215" t="s">
        <v>181</v>
      </c>
      <c r="AU408" s="215" t="s">
        <v>81</v>
      </c>
      <c r="AV408" s="13" t="s">
        <v>83</v>
      </c>
      <c r="AW408" s="13" t="s">
        <v>30</v>
      </c>
      <c r="AX408" s="13" t="s">
        <v>73</v>
      </c>
      <c r="AY408" s="215" t="s">
        <v>174</v>
      </c>
    </row>
    <row r="409" spans="1:65" s="12" customFormat="1" ht="12">
      <c r="B409" s="194"/>
      <c r="C409" s="195"/>
      <c r="D409" s="196" t="s">
        <v>181</v>
      </c>
      <c r="E409" s="197" t="s">
        <v>1</v>
      </c>
      <c r="F409" s="198" t="s">
        <v>806</v>
      </c>
      <c r="G409" s="195"/>
      <c r="H409" s="197" t="s">
        <v>1</v>
      </c>
      <c r="I409" s="199"/>
      <c r="J409" s="195"/>
      <c r="K409" s="195"/>
      <c r="L409" s="200"/>
      <c r="M409" s="201"/>
      <c r="N409" s="202"/>
      <c r="O409" s="202"/>
      <c r="P409" s="202"/>
      <c r="Q409" s="202"/>
      <c r="R409" s="202"/>
      <c r="S409" s="202"/>
      <c r="T409" s="203"/>
      <c r="AT409" s="204" t="s">
        <v>181</v>
      </c>
      <c r="AU409" s="204" t="s">
        <v>81</v>
      </c>
      <c r="AV409" s="12" t="s">
        <v>81</v>
      </c>
      <c r="AW409" s="12" t="s">
        <v>30</v>
      </c>
      <c r="AX409" s="12" t="s">
        <v>73</v>
      </c>
      <c r="AY409" s="204" t="s">
        <v>174</v>
      </c>
    </row>
    <row r="410" spans="1:65" s="13" customFormat="1" ht="12">
      <c r="B410" s="205"/>
      <c r="C410" s="206"/>
      <c r="D410" s="196" t="s">
        <v>181</v>
      </c>
      <c r="E410" s="207" t="s">
        <v>1</v>
      </c>
      <c r="F410" s="208" t="s">
        <v>1531</v>
      </c>
      <c r="G410" s="206"/>
      <c r="H410" s="209">
        <v>6.6</v>
      </c>
      <c r="I410" s="210"/>
      <c r="J410" s="206"/>
      <c r="K410" s="206"/>
      <c r="L410" s="211"/>
      <c r="M410" s="212"/>
      <c r="N410" s="213"/>
      <c r="O410" s="213"/>
      <c r="P410" s="213"/>
      <c r="Q410" s="213"/>
      <c r="R410" s="213"/>
      <c r="S410" s="213"/>
      <c r="T410" s="214"/>
      <c r="AT410" s="215" t="s">
        <v>181</v>
      </c>
      <c r="AU410" s="215" t="s">
        <v>81</v>
      </c>
      <c r="AV410" s="13" t="s">
        <v>83</v>
      </c>
      <c r="AW410" s="13" t="s">
        <v>30</v>
      </c>
      <c r="AX410" s="13" t="s">
        <v>73</v>
      </c>
      <c r="AY410" s="215" t="s">
        <v>174</v>
      </c>
    </row>
    <row r="411" spans="1:65" s="14" customFormat="1" ht="12">
      <c r="B411" s="216"/>
      <c r="C411" s="217"/>
      <c r="D411" s="196" t="s">
        <v>181</v>
      </c>
      <c r="E411" s="218" t="s">
        <v>1</v>
      </c>
      <c r="F411" s="219" t="s">
        <v>183</v>
      </c>
      <c r="G411" s="217"/>
      <c r="H411" s="220">
        <v>45.6</v>
      </c>
      <c r="I411" s="221"/>
      <c r="J411" s="217"/>
      <c r="K411" s="217"/>
      <c r="L411" s="222"/>
      <c r="M411" s="223"/>
      <c r="N411" s="224"/>
      <c r="O411" s="224"/>
      <c r="P411" s="224"/>
      <c r="Q411" s="224"/>
      <c r="R411" s="224"/>
      <c r="S411" s="224"/>
      <c r="T411" s="225"/>
      <c r="AT411" s="226" t="s">
        <v>181</v>
      </c>
      <c r="AU411" s="226" t="s">
        <v>81</v>
      </c>
      <c r="AV411" s="14" t="s">
        <v>179</v>
      </c>
      <c r="AW411" s="14" t="s">
        <v>30</v>
      </c>
      <c r="AX411" s="14" t="s">
        <v>81</v>
      </c>
      <c r="AY411" s="226" t="s">
        <v>174</v>
      </c>
    </row>
    <row r="412" spans="1:65" s="2" customFormat="1" ht="24.25" customHeight="1">
      <c r="A412" s="35"/>
      <c r="B412" s="36"/>
      <c r="C412" s="180" t="s">
        <v>636</v>
      </c>
      <c r="D412" s="180" t="s">
        <v>175</v>
      </c>
      <c r="E412" s="181" t="s">
        <v>1532</v>
      </c>
      <c r="F412" s="182" t="s">
        <v>1533</v>
      </c>
      <c r="G412" s="183" t="s">
        <v>705</v>
      </c>
      <c r="H412" s="249"/>
      <c r="I412" s="185"/>
      <c r="J412" s="186">
        <f>ROUND(I412*H412,2)</f>
        <v>0</v>
      </c>
      <c r="K412" s="187"/>
      <c r="L412" s="40"/>
      <c r="M412" s="188" t="s">
        <v>1</v>
      </c>
      <c r="N412" s="189" t="s">
        <v>38</v>
      </c>
      <c r="O412" s="72"/>
      <c r="P412" s="190">
        <f>O412*H412</f>
        <v>0</v>
      </c>
      <c r="Q412" s="190">
        <v>0</v>
      </c>
      <c r="R412" s="190">
        <f>Q412*H412</f>
        <v>0</v>
      </c>
      <c r="S412" s="190">
        <v>0</v>
      </c>
      <c r="T412" s="191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2" t="s">
        <v>286</v>
      </c>
      <c r="AT412" s="192" t="s">
        <v>175</v>
      </c>
      <c r="AU412" s="192" t="s">
        <v>81</v>
      </c>
      <c r="AY412" s="18" t="s">
        <v>174</v>
      </c>
      <c r="BE412" s="193">
        <f>IF(N412="základní",J412,0)</f>
        <v>0</v>
      </c>
      <c r="BF412" s="193">
        <f>IF(N412="snížená",J412,0)</f>
        <v>0</v>
      </c>
      <c r="BG412" s="193">
        <f>IF(N412="zákl. přenesená",J412,0)</f>
        <v>0</v>
      </c>
      <c r="BH412" s="193">
        <f>IF(N412="sníž. přenesená",J412,0)</f>
        <v>0</v>
      </c>
      <c r="BI412" s="193">
        <f>IF(N412="nulová",J412,0)</f>
        <v>0</v>
      </c>
      <c r="BJ412" s="18" t="s">
        <v>81</v>
      </c>
      <c r="BK412" s="193">
        <f>ROUND(I412*H412,2)</f>
        <v>0</v>
      </c>
      <c r="BL412" s="18" t="s">
        <v>286</v>
      </c>
      <c r="BM412" s="192" t="s">
        <v>1534</v>
      </c>
    </row>
    <row r="413" spans="1:65" s="11" customFormat="1" ht="26" customHeight="1">
      <c r="B413" s="166"/>
      <c r="C413" s="167"/>
      <c r="D413" s="168" t="s">
        <v>72</v>
      </c>
      <c r="E413" s="169" t="s">
        <v>1535</v>
      </c>
      <c r="F413" s="169" t="s">
        <v>1536</v>
      </c>
      <c r="G413" s="167"/>
      <c r="H413" s="167"/>
      <c r="I413" s="170"/>
      <c r="J413" s="171">
        <f>BK413</f>
        <v>0</v>
      </c>
      <c r="K413" s="167"/>
      <c r="L413" s="172"/>
      <c r="M413" s="173"/>
      <c r="N413" s="174"/>
      <c r="O413" s="174"/>
      <c r="P413" s="175">
        <f>SUM(P414:P436)</f>
        <v>0</v>
      </c>
      <c r="Q413" s="174"/>
      <c r="R413" s="175">
        <f>SUM(R414:R436)</f>
        <v>1.5200000000000001E-3</v>
      </c>
      <c r="S413" s="174"/>
      <c r="T413" s="176">
        <f>SUM(T414:T436)</f>
        <v>0.88824999999999998</v>
      </c>
      <c r="AR413" s="177" t="s">
        <v>83</v>
      </c>
      <c r="AT413" s="178" t="s">
        <v>72</v>
      </c>
      <c r="AU413" s="178" t="s">
        <v>73</v>
      </c>
      <c r="AY413" s="177" t="s">
        <v>174</v>
      </c>
      <c r="BK413" s="179">
        <f>SUM(BK414:BK436)</f>
        <v>0</v>
      </c>
    </row>
    <row r="414" spans="1:65" s="2" customFormat="1" ht="16.5" customHeight="1">
      <c r="A414" s="35"/>
      <c r="B414" s="36"/>
      <c r="C414" s="180" t="s">
        <v>640</v>
      </c>
      <c r="D414" s="180" t="s">
        <v>175</v>
      </c>
      <c r="E414" s="181" t="s">
        <v>1537</v>
      </c>
      <c r="F414" s="182" t="s">
        <v>1538</v>
      </c>
      <c r="G414" s="183" t="s">
        <v>217</v>
      </c>
      <c r="H414" s="184">
        <v>19</v>
      </c>
      <c r="I414" s="185"/>
      <c r="J414" s="186">
        <f>ROUND(I414*H414,2)</f>
        <v>0</v>
      </c>
      <c r="K414" s="187"/>
      <c r="L414" s="40"/>
      <c r="M414" s="188" t="s">
        <v>1</v>
      </c>
      <c r="N414" s="189" t="s">
        <v>38</v>
      </c>
      <c r="O414" s="72"/>
      <c r="P414" s="190">
        <f>O414*H414</f>
        <v>0</v>
      </c>
      <c r="Q414" s="190">
        <v>8.0000000000000007E-5</v>
      </c>
      <c r="R414" s="190">
        <f>Q414*H414</f>
        <v>1.5200000000000001E-3</v>
      </c>
      <c r="S414" s="190">
        <v>4.675E-2</v>
      </c>
      <c r="T414" s="191">
        <f>S414*H414</f>
        <v>0.88824999999999998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2" t="s">
        <v>286</v>
      </c>
      <c r="AT414" s="192" t="s">
        <v>175</v>
      </c>
      <c r="AU414" s="192" t="s">
        <v>81</v>
      </c>
      <c r="AY414" s="18" t="s">
        <v>174</v>
      </c>
      <c r="BE414" s="193">
        <f>IF(N414="základní",J414,0)</f>
        <v>0</v>
      </c>
      <c r="BF414" s="193">
        <f>IF(N414="snížená",J414,0)</f>
        <v>0</v>
      </c>
      <c r="BG414" s="193">
        <f>IF(N414="zákl. přenesená",J414,0)</f>
        <v>0</v>
      </c>
      <c r="BH414" s="193">
        <f>IF(N414="sníž. přenesená",J414,0)</f>
        <v>0</v>
      </c>
      <c r="BI414" s="193">
        <f>IF(N414="nulová",J414,0)</f>
        <v>0</v>
      </c>
      <c r="BJ414" s="18" t="s">
        <v>81</v>
      </c>
      <c r="BK414" s="193">
        <f>ROUND(I414*H414,2)</f>
        <v>0</v>
      </c>
      <c r="BL414" s="18" t="s">
        <v>286</v>
      </c>
      <c r="BM414" s="192" t="s">
        <v>1539</v>
      </c>
    </row>
    <row r="415" spans="1:65" s="12" customFormat="1" ht="12">
      <c r="B415" s="194"/>
      <c r="C415" s="195"/>
      <c r="D415" s="196" t="s">
        <v>181</v>
      </c>
      <c r="E415" s="197" t="s">
        <v>1</v>
      </c>
      <c r="F415" s="198" t="s">
        <v>1540</v>
      </c>
      <c r="G415" s="195"/>
      <c r="H415" s="197" t="s">
        <v>1</v>
      </c>
      <c r="I415" s="199"/>
      <c r="J415" s="195"/>
      <c r="K415" s="195"/>
      <c r="L415" s="200"/>
      <c r="M415" s="201"/>
      <c r="N415" s="202"/>
      <c r="O415" s="202"/>
      <c r="P415" s="202"/>
      <c r="Q415" s="202"/>
      <c r="R415" s="202"/>
      <c r="S415" s="202"/>
      <c r="T415" s="203"/>
      <c r="AT415" s="204" t="s">
        <v>181</v>
      </c>
      <c r="AU415" s="204" t="s">
        <v>81</v>
      </c>
      <c r="AV415" s="12" t="s">
        <v>81</v>
      </c>
      <c r="AW415" s="12" t="s">
        <v>30</v>
      </c>
      <c r="AX415" s="12" t="s">
        <v>73</v>
      </c>
      <c r="AY415" s="204" t="s">
        <v>174</v>
      </c>
    </row>
    <row r="416" spans="1:65" s="12" customFormat="1" ht="12">
      <c r="B416" s="194"/>
      <c r="C416" s="195"/>
      <c r="D416" s="196" t="s">
        <v>181</v>
      </c>
      <c r="E416" s="197" t="s">
        <v>1</v>
      </c>
      <c r="F416" s="198" t="s">
        <v>1265</v>
      </c>
      <c r="G416" s="195"/>
      <c r="H416" s="197" t="s">
        <v>1</v>
      </c>
      <c r="I416" s="199"/>
      <c r="J416" s="195"/>
      <c r="K416" s="195"/>
      <c r="L416" s="200"/>
      <c r="M416" s="201"/>
      <c r="N416" s="202"/>
      <c r="O416" s="202"/>
      <c r="P416" s="202"/>
      <c r="Q416" s="202"/>
      <c r="R416" s="202"/>
      <c r="S416" s="202"/>
      <c r="T416" s="203"/>
      <c r="AT416" s="204" t="s">
        <v>181</v>
      </c>
      <c r="AU416" s="204" t="s">
        <v>81</v>
      </c>
      <c r="AV416" s="12" t="s">
        <v>81</v>
      </c>
      <c r="AW416" s="12" t="s">
        <v>30</v>
      </c>
      <c r="AX416" s="12" t="s">
        <v>73</v>
      </c>
      <c r="AY416" s="204" t="s">
        <v>174</v>
      </c>
    </row>
    <row r="417" spans="2:51" s="13" customFormat="1" ht="12">
      <c r="B417" s="205"/>
      <c r="C417" s="206"/>
      <c r="D417" s="196" t="s">
        <v>181</v>
      </c>
      <c r="E417" s="207" t="s">
        <v>1</v>
      </c>
      <c r="F417" s="208" t="s">
        <v>179</v>
      </c>
      <c r="G417" s="206"/>
      <c r="H417" s="209">
        <v>4</v>
      </c>
      <c r="I417" s="210"/>
      <c r="J417" s="206"/>
      <c r="K417" s="206"/>
      <c r="L417" s="211"/>
      <c r="M417" s="212"/>
      <c r="N417" s="213"/>
      <c r="O417" s="213"/>
      <c r="P417" s="213"/>
      <c r="Q417" s="213"/>
      <c r="R417" s="213"/>
      <c r="S417" s="213"/>
      <c r="T417" s="214"/>
      <c r="AT417" s="215" t="s">
        <v>181</v>
      </c>
      <c r="AU417" s="215" t="s">
        <v>81</v>
      </c>
      <c r="AV417" s="13" t="s">
        <v>83</v>
      </c>
      <c r="AW417" s="13" t="s">
        <v>30</v>
      </c>
      <c r="AX417" s="13" t="s">
        <v>73</v>
      </c>
      <c r="AY417" s="215" t="s">
        <v>174</v>
      </c>
    </row>
    <row r="418" spans="2:51" s="12" customFormat="1" ht="12">
      <c r="B418" s="194"/>
      <c r="C418" s="195"/>
      <c r="D418" s="196" t="s">
        <v>181</v>
      </c>
      <c r="E418" s="197" t="s">
        <v>1</v>
      </c>
      <c r="F418" s="198" t="s">
        <v>1112</v>
      </c>
      <c r="G418" s="195"/>
      <c r="H418" s="197" t="s">
        <v>1</v>
      </c>
      <c r="I418" s="199"/>
      <c r="J418" s="195"/>
      <c r="K418" s="195"/>
      <c r="L418" s="200"/>
      <c r="M418" s="201"/>
      <c r="N418" s="202"/>
      <c r="O418" s="202"/>
      <c r="P418" s="202"/>
      <c r="Q418" s="202"/>
      <c r="R418" s="202"/>
      <c r="S418" s="202"/>
      <c r="T418" s="203"/>
      <c r="AT418" s="204" t="s">
        <v>181</v>
      </c>
      <c r="AU418" s="204" t="s">
        <v>81</v>
      </c>
      <c r="AV418" s="12" t="s">
        <v>81</v>
      </c>
      <c r="AW418" s="12" t="s">
        <v>30</v>
      </c>
      <c r="AX418" s="12" t="s">
        <v>73</v>
      </c>
      <c r="AY418" s="204" t="s">
        <v>174</v>
      </c>
    </row>
    <row r="419" spans="2:51" s="13" customFormat="1" ht="12">
      <c r="B419" s="205"/>
      <c r="C419" s="206"/>
      <c r="D419" s="196" t="s">
        <v>181</v>
      </c>
      <c r="E419" s="207" t="s">
        <v>1</v>
      </c>
      <c r="F419" s="208" t="s">
        <v>83</v>
      </c>
      <c r="G419" s="206"/>
      <c r="H419" s="209">
        <v>2</v>
      </c>
      <c r="I419" s="210"/>
      <c r="J419" s="206"/>
      <c r="K419" s="206"/>
      <c r="L419" s="211"/>
      <c r="M419" s="212"/>
      <c r="N419" s="213"/>
      <c r="O419" s="213"/>
      <c r="P419" s="213"/>
      <c r="Q419" s="213"/>
      <c r="R419" s="213"/>
      <c r="S419" s="213"/>
      <c r="T419" s="214"/>
      <c r="AT419" s="215" t="s">
        <v>181</v>
      </c>
      <c r="AU419" s="215" t="s">
        <v>81</v>
      </c>
      <c r="AV419" s="13" t="s">
        <v>83</v>
      </c>
      <c r="AW419" s="13" t="s">
        <v>30</v>
      </c>
      <c r="AX419" s="13" t="s">
        <v>73</v>
      </c>
      <c r="AY419" s="215" t="s">
        <v>174</v>
      </c>
    </row>
    <row r="420" spans="2:51" s="12" customFormat="1" ht="12">
      <c r="B420" s="194"/>
      <c r="C420" s="195"/>
      <c r="D420" s="196" t="s">
        <v>181</v>
      </c>
      <c r="E420" s="197" t="s">
        <v>1</v>
      </c>
      <c r="F420" s="198" t="s">
        <v>791</v>
      </c>
      <c r="G420" s="195"/>
      <c r="H420" s="197" t="s">
        <v>1</v>
      </c>
      <c r="I420" s="199"/>
      <c r="J420" s="195"/>
      <c r="K420" s="195"/>
      <c r="L420" s="200"/>
      <c r="M420" s="201"/>
      <c r="N420" s="202"/>
      <c r="O420" s="202"/>
      <c r="P420" s="202"/>
      <c r="Q420" s="202"/>
      <c r="R420" s="202"/>
      <c r="S420" s="202"/>
      <c r="T420" s="203"/>
      <c r="AT420" s="204" t="s">
        <v>181</v>
      </c>
      <c r="AU420" s="204" t="s">
        <v>81</v>
      </c>
      <c r="AV420" s="12" t="s">
        <v>81</v>
      </c>
      <c r="AW420" s="12" t="s">
        <v>30</v>
      </c>
      <c r="AX420" s="12" t="s">
        <v>73</v>
      </c>
      <c r="AY420" s="204" t="s">
        <v>174</v>
      </c>
    </row>
    <row r="421" spans="2:51" s="13" customFormat="1" ht="12">
      <c r="B421" s="205"/>
      <c r="C421" s="206"/>
      <c r="D421" s="196" t="s">
        <v>181</v>
      </c>
      <c r="E421" s="207" t="s">
        <v>1</v>
      </c>
      <c r="F421" s="208" t="s">
        <v>81</v>
      </c>
      <c r="G421" s="206"/>
      <c r="H421" s="209">
        <v>1</v>
      </c>
      <c r="I421" s="210"/>
      <c r="J421" s="206"/>
      <c r="K421" s="206"/>
      <c r="L421" s="211"/>
      <c r="M421" s="212"/>
      <c r="N421" s="213"/>
      <c r="O421" s="213"/>
      <c r="P421" s="213"/>
      <c r="Q421" s="213"/>
      <c r="R421" s="213"/>
      <c r="S421" s="213"/>
      <c r="T421" s="214"/>
      <c r="AT421" s="215" t="s">
        <v>181</v>
      </c>
      <c r="AU421" s="215" t="s">
        <v>81</v>
      </c>
      <c r="AV421" s="13" t="s">
        <v>83</v>
      </c>
      <c r="AW421" s="13" t="s">
        <v>30</v>
      </c>
      <c r="AX421" s="13" t="s">
        <v>73</v>
      </c>
      <c r="AY421" s="215" t="s">
        <v>174</v>
      </c>
    </row>
    <row r="422" spans="2:51" s="12" customFormat="1" ht="12">
      <c r="B422" s="194"/>
      <c r="C422" s="195"/>
      <c r="D422" s="196" t="s">
        <v>181</v>
      </c>
      <c r="E422" s="197" t="s">
        <v>1</v>
      </c>
      <c r="F422" s="198" t="s">
        <v>1352</v>
      </c>
      <c r="G422" s="195"/>
      <c r="H422" s="197" t="s">
        <v>1</v>
      </c>
      <c r="I422" s="199"/>
      <c r="J422" s="195"/>
      <c r="K422" s="195"/>
      <c r="L422" s="200"/>
      <c r="M422" s="201"/>
      <c r="N422" s="202"/>
      <c r="O422" s="202"/>
      <c r="P422" s="202"/>
      <c r="Q422" s="202"/>
      <c r="R422" s="202"/>
      <c r="S422" s="202"/>
      <c r="T422" s="203"/>
      <c r="AT422" s="204" t="s">
        <v>181</v>
      </c>
      <c r="AU422" s="204" t="s">
        <v>81</v>
      </c>
      <c r="AV422" s="12" t="s">
        <v>81</v>
      </c>
      <c r="AW422" s="12" t="s">
        <v>30</v>
      </c>
      <c r="AX422" s="12" t="s">
        <v>73</v>
      </c>
      <c r="AY422" s="204" t="s">
        <v>174</v>
      </c>
    </row>
    <row r="423" spans="2:51" s="13" customFormat="1" ht="12">
      <c r="B423" s="205"/>
      <c r="C423" s="206"/>
      <c r="D423" s="196" t="s">
        <v>181</v>
      </c>
      <c r="E423" s="207" t="s">
        <v>1</v>
      </c>
      <c r="F423" s="208" t="s">
        <v>81</v>
      </c>
      <c r="G423" s="206"/>
      <c r="H423" s="209">
        <v>1</v>
      </c>
      <c r="I423" s="210"/>
      <c r="J423" s="206"/>
      <c r="K423" s="206"/>
      <c r="L423" s="211"/>
      <c r="M423" s="212"/>
      <c r="N423" s="213"/>
      <c r="O423" s="213"/>
      <c r="P423" s="213"/>
      <c r="Q423" s="213"/>
      <c r="R423" s="213"/>
      <c r="S423" s="213"/>
      <c r="T423" s="214"/>
      <c r="AT423" s="215" t="s">
        <v>181</v>
      </c>
      <c r="AU423" s="215" t="s">
        <v>81</v>
      </c>
      <c r="AV423" s="13" t="s">
        <v>83</v>
      </c>
      <c r="AW423" s="13" t="s">
        <v>30</v>
      </c>
      <c r="AX423" s="13" t="s">
        <v>73</v>
      </c>
      <c r="AY423" s="215" t="s">
        <v>174</v>
      </c>
    </row>
    <row r="424" spans="2:51" s="12" customFormat="1" ht="12">
      <c r="B424" s="194"/>
      <c r="C424" s="195"/>
      <c r="D424" s="196" t="s">
        <v>181</v>
      </c>
      <c r="E424" s="197" t="s">
        <v>1</v>
      </c>
      <c r="F424" s="198" t="s">
        <v>1541</v>
      </c>
      <c r="G424" s="195"/>
      <c r="H424" s="197" t="s">
        <v>1</v>
      </c>
      <c r="I424" s="199"/>
      <c r="J424" s="195"/>
      <c r="K424" s="195"/>
      <c r="L424" s="200"/>
      <c r="M424" s="201"/>
      <c r="N424" s="202"/>
      <c r="O424" s="202"/>
      <c r="P424" s="202"/>
      <c r="Q424" s="202"/>
      <c r="R424" s="202"/>
      <c r="S424" s="202"/>
      <c r="T424" s="203"/>
      <c r="AT424" s="204" t="s">
        <v>181</v>
      </c>
      <c r="AU424" s="204" t="s">
        <v>81</v>
      </c>
      <c r="AV424" s="12" t="s">
        <v>81</v>
      </c>
      <c r="AW424" s="12" t="s">
        <v>30</v>
      </c>
      <c r="AX424" s="12" t="s">
        <v>73</v>
      </c>
      <c r="AY424" s="204" t="s">
        <v>174</v>
      </c>
    </row>
    <row r="425" spans="2:51" s="13" customFormat="1" ht="12">
      <c r="B425" s="205"/>
      <c r="C425" s="206"/>
      <c r="D425" s="196" t="s">
        <v>181</v>
      </c>
      <c r="E425" s="207" t="s">
        <v>1</v>
      </c>
      <c r="F425" s="208" t="s">
        <v>81</v>
      </c>
      <c r="G425" s="206"/>
      <c r="H425" s="209">
        <v>1</v>
      </c>
      <c r="I425" s="210"/>
      <c r="J425" s="206"/>
      <c r="K425" s="206"/>
      <c r="L425" s="211"/>
      <c r="M425" s="212"/>
      <c r="N425" s="213"/>
      <c r="O425" s="213"/>
      <c r="P425" s="213"/>
      <c r="Q425" s="213"/>
      <c r="R425" s="213"/>
      <c r="S425" s="213"/>
      <c r="T425" s="214"/>
      <c r="AT425" s="215" t="s">
        <v>181</v>
      </c>
      <c r="AU425" s="215" t="s">
        <v>81</v>
      </c>
      <c r="AV425" s="13" t="s">
        <v>83</v>
      </c>
      <c r="AW425" s="13" t="s">
        <v>30</v>
      </c>
      <c r="AX425" s="13" t="s">
        <v>73</v>
      </c>
      <c r="AY425" s="215" t="s">
        <v>174</v>
      </c>
    </row>
    <row r="426" spans="2:51" s="12" customFormat="1" ht="12">
      <c r="B426" s="194"/>
      <c r="C426" s="195"/>
      <c r="D426" s="196" t="s">
        <v>181</v>
      </c>
      <c r="E426" s="197" t="s">
        <v>1</v>
      </c>
      <c r="F426" s="198" t="s">
        <v>1542</v>
      </c>
      <c r="G426" s="195"/>
      <c r="H426" s="197" t="s">
        <v>1</v>
      </c>
      <c r="I426" s="199"/>
      <c r="J426" s="195"/>
      <c r="K426" s="195"/>
      <c r="L426" s="200"/>
      <c r="M426" s="201"/>
      <c r="N426" s="202"/>
      <c r="O426" s="202"/>
      <c r="P426" s="202"/>
      <c r="Q426" s="202"/>
      <c r="R426" s="202"/>
      <c r="S426" s="202"/>
      <c r="T426" s="203"/>
      <c r="AT426" s="204" t="s">
        <v>181</v>
      </c>
      <c r="AU426" s="204" t="s">
        <v>81</v>
      </c>
      <c r="AV426" s="12" t="s">
        <v>81</v>
      </c>
      <c r="AW426" s="12" t="s">
        <v>30</v>
      </c>
      <c r="AX426" s="12" t="s">
        <v>73</v>
      </c>
      <c r="AY426" s="204" t="s">
        <v>174</v>
      </c>
    </row>
    <row r="427" spans="2:51" s="12" customFormat="1" ht="12">
      <c r="B427" s="194"/>
      <c r="C427" s="195"/>
      <c r="D427" s="196" t="s">
        <v>181</v>
      </c>
      <c r="E427" s="197" t="s">
        <v>1</v>
      </c>
      <c r="F427" s="198" t="s">
        <v>1543</v>
      </c>
      <c r="G427" s="195"/>
      <c r="H427" s="197" t="s">
        <v>1</v>
      </c>
      <c r="I427" s="199"/>
      <c r="J427" s="195"/>
      <c r="K427" s="195"/>
      <c r="L427" s="200"/>
      <c r="M427" s="201"/>
      <c r="N427" s="202"/>
      <c r="O427" s="202"/>
      <c r="P427" s="202"/>
      <c r="Q427" s="202"/>
      <c r="R427" s="202"/>
      <c r="S427" s="202"/>
      <c r="T427" s="203"/>
      <c r="AT427" s="204" t="s">
        <v>181</v>
      </c>
      <c r="AU427" s="204" t="s">
        <v>81</v>
      </c>
      <c r="AV427" s="12" t="s">
        <v>81</v>
      </c>
      <c r="AW427" s="12" t="s">
        <v>30</v>
      </c>
      <c r="AX427" s="12" t="s">
        <v>73</v>
      </c>
      <c r="AY427" s="204" t="s">
        <v>174</v>
      </c>
    </row>
    <row r="428" spans="2:51" s="13" customFormat="1" ht="12">
      <c r="B428" s="205"/>
      <c r="C428" s="206"/>
      <c r="D428" s="196" t="s">
        <v>181</v>
      </c>
      <c r="E428" s="207" t="s">
        <v>1</v>
      </c>
      <c r="F428" s="208" t="s">
        <v>214</v>
      </c>
      <c r="G428" s="206"/>
      <c r="H428" s="209">
        <v>5</v>
      </c>
      <c r="I428" s="210"/>
      <c r="J428" s="206"/>
      <c r="K428" s="206"/>
      <c r="L428" s="211"/>
      <c r="M428" s="212"/>
      <c r="N428" s="213"/>
      <c r="O428" s="213"/>
      <c r="P428" s="213"/>
      <c r="Q428" s="213"/>
      <c r="R428" s="213"/>
      <c r="S428" s="213"/>
      <c r="T428" s="214"/>
      <c r="AT428" s="215" t="s">
        <v>181</v>
      </c>
      <c r="AU428" s="215" t="s">
        <v>81</v>
      </c>
      <c r="AV428" s="13" t="s">
        <v>83</v>
      </c>
      <c r="AW428" s="13" t="s">
        <v>30</v>
      </c>
      <c r="AX428" s="13" t="s">
        <v>73</v>
      </c>
      <c r="AY428" s="215" t="s">
        <v>174</v>
      </c>
    </row>
    <row r="429" spans="2:51" s="12" customFormat="1" ht="12">
      <c r="B429" s="194"/>
      <c r="C429" s="195"/>
      <c r="D429" s="196" t="s">
        <v>181</v>
      </c>
      <c r="E429" s="197" t="s">
        <v>1</v>
      </c>
      <c r="F429" s="198" t="s">
        <v>810</v>
      </c>
      <c r="G429" s="195"/>
      <c r="H429" s="197" t="s">
        <v>1</v>
      </c>
      <c r="I429" s="199"/>
      <c r="J429" s="195"/>
      <c r="K429" s="195"/>
      <c r="L429" s="200"/>
      <c r="M429" s="201"/>
      <c r="N429" s="202"/>
      <c r="O429" s="202"/>
      <c r="P429" s="202"/>
      <c r="Q429" s="202"/>
      <c r="R429" s="202"/>
      <c r="S429" s="202"/>
      <c r="T429" s="203"/>
      <c r="AT429" s="204" t="s">
        <v>181</v>
      </c>
      <c r="AU429" s="204" t="s">
        <v>81</v>
      </c>
      <c r="AV429" s="12" t="s">
        <v>81</v>
      </c>
      <c r="AW429" s="12" t="s">
        <v>30</v>
      </c>
      <c r="AX429" s="12" t="s">
        <v>73</v>
      </c>
      <c r="AY429" s="204" t="s">
        <v>174</v>
      </c>
    </row>
    <row r="430" spans="2:51" s="13" customFormat="1" ht="12">
      <c r="B430" s="205"/>
      <c r="C430" s="206"/>
      <c r="D430" s="196" t="s">
        <v>181</v>
      </c>
      <c r="E430" s="207" t="s">
        <v>1</v>
      </c>
      <c r="F430" s="208" t="s">
        <v>81</v>
      </c>
      <c r="G430" s="206"/>
      <c r="H430" s="209">
        <v>1</v>
      </c>
      <c r="I430" s="210"/>
      <c r="J430" s="206"/>
      <c r="K430" s="206"/>
      <c r="L430" s="211"/>
      <c r="M430" s="212"/>
      <c r="N430" s="213"/>
      <c r="O430" s="213"/>
      <c r="P430" s="213"/>
      <c r="Q430" s="213"/>
      <c r="R430" s="213"/>
      <c r="S430" s="213"/>
      <c r="T430" s="214"/>
      <c r="AT430" s="215" t="s">
        <v>181</v>
      </c>
      <c r="AU430" s="215" t="s">
        <v>81</v>
      </c>
      <c r="AV430" s="13" t="s">
        <v>83</v>
      </c>
      <c r="AW430" s="13" t="s">
        <v>30</v>
      </c>
      <c r="AX430" s="13" t="s">
        <v>73</v>
      </c>
      <c r="AY430" s="215" t="s">
        <v>174</v>
      </c>
    </row>
    <row r="431" spans="2:51" s="12" customFormat="1" ht="12">
      <c r="B431" s="194"/>
      <c r="C431" s="195"/>
      <c r="D431" s="196" t="s">
        <v>181</v>
      </c>
      <c r="E431" s="197" t="s">
        <v>1</v>
      </c>
      <c r="F431" s="198" t="s">
        <v>806</v>
      </c>
      <c r="G431" s="195"/>
      <c r="H431" s="197" t="s">
        <v>1</v>
      </c>
      <c r="I431" s="199"/>
      <c r="J431" s="195"/>
      <c r="K431" s="195"/>
      <c r="L431" s="200"/>
      <c r="M431" s="201"/>
      <c r="N431" s="202"/>
      <c r="O431" s="202"/>
      <c r="P431" s="202"/>
      <c r="Q431" s="202"/>
      <c r="R431" s="202"/>
      <c r="S431" s="202"/>
      <c r="T431" s="203"/>
      <c r="AT431" s="204" t="s">
        <v>181</v>
      </c>
      <c r="AU431" s="204" t="s">
        <v>81</v>
      </c>
      <c r="AV431" s="12" t="s">
        <v>81</v>
      </c>
      <c r="AW431" s="12" t="s">
        <v>30</v>
      </c>
      <c r="AX431" s="12" t="s">
        <v>73</v>
      </c>
      <c r="AY431" s="204" t="s">
        <v>174</v>
      </c>
    </row>
    <row r="432" spans="2:51" s="13" customFormat="1" ht="12">
      <c r="B432" s="205"/>
      <c r="C432" s="206"/>
      <c r="D432" s="196" t="s">
        <v>181</v>
      </c>
      <c r="E432" s="207" t="s">
        <v>1</v>
      </c>
      <c r="F432" s="208" t="s">
        <v>83</v>
      </c>
      <c r="G432" s="206"/>
      <c r="H432" s="209">
        <v>2</v>
      </c>
      <c r="I432" s="210"/>
      <c r="J432" s="206"/>
      <c r="K432" s="206"/>
      <c r="L432" s="211"/>
      <c r="M432" s="212"/>
      <c r="N432" s="213"/>
      <c r="O432" s="213"/>
      <c r="P432" s="213"/>
      <c r="Q432" s="213"/>
      <c r="R432" s="213"/>
      <c r="S432" s="213"/>
      <c r="T432" s="214"/>
      <c r="AT432" s="215" t="s">
        <v>181</v>
      </c>
      <c r="AU432" s="215" t="s">
        <v>81</v>
      </c>
      <c r="AV432" s="13" t="s">
        <v>83</v>
      </c>
      <c r="AW432" s="13" t="s">
        <v>30</v>
      </c>
      <c r="AX432" s="13" t="s">
        <v>73</v>
      </c>
      <c r="AY432" s="215" t="s">
        <v>174</v>
      </c>
    </row>
    <row r="433" spans="1:65" s="12" customFormat="1" ht="12">
      <c r="B433" s="194"/>
      <c r="C433" s="195"/>
      <c r="D433" s="196" t="s">
        <v>181</v>
      </c>
      <c r="E433" s="197" t="s">
        <v>1</v>
      </c>
      <c r="F433" s="198" t="s">
        <v>713</v>
      </c>
      <c r="G433" s="195"/>
      <c r="H433" s="197" t="s">
        <v>1</v>
      </c>
      <c r="I433" s="199"/>
      <c r="J433" s="195"/>
      <c r="K433" s="195"/>
      <c r="L433" s="200"/>
      <c r="M433" s="201"/>
      <c r="N433" s="202"/>
      <c r="O433" s="202"/>
      <c r="P433" s="202"/>
      <c r="Q433" s="202"/>
      <c r="R433" s="202"/>
      <c r="S433" s="202"/>
      <c r="T433" s="203"/>
      <c r="AT433" s="204" t="s">
        <v>181</v>
      </c>
      <c r="AU433" s="204" t="s">
        <v>81</v>
      </c>
      <c r="AV433" s="12" t="s">
        <v>81</v>
      </c>
      <c r="AW433" s="12" t="s">
        <v>30</v>
      </c>
      <c r="AX433" s="12" t="s">
        <v>73</v>
      </c>
      <c r="AY433" s="204" t="s">
        <v>174</v>
      </c>
    </row>
    <row r="434" spans="1:65" s="13" customFormat="1" ht="12">
      <c r="B434" s="205"/>
      <c r="C434" s="206"/>
      <c r="D434" s="196" t="s">
        <v>181</v>
      </c>
      <c r="E434" s="207" t="s">
        <v>1</v>
      </c>
      <c r="F434" s="208" t="s">
        <v>83</v>
      </c>
      <c r="G434" s="206"/>
      <c r="H434" s="209">
        <v>2</v>
      </c>
      <c r="I434" s="210"/>
      <c r="J434" s="206"/>
      <c r="K434" s="206"/>
      <c r="L434" s="211"/>
      <c r="M434" s="212"/>
      <c r="N434" s="213"/>
      <c r="O434" s="213"/>
      <c r="P434" s="213"/>
      <c r="Q434" s="213"/>
      <c r="R434" s="213"/>
      <c r="S434" s="213"/>
      <c r="T434" s="214"/>
      <c r="AT434" s="215" t="s">
        <v>181</v>
      </c>
      <c r="AU434" s="215" t="s">
        <v>81</v>
      </c>
      <c r="AV434" s="13" t="s">
        <v>83</v>
      </c>
      <c r="AW434" s="13" t="s">
        <v>30</v>
      </c>
      <c r="AX434" s="13" t="s">
        <v>73</v>
      </c>
      <c r="AY434" s="215" t="s">
        <v>174</v>
      </c>
    </row>
    <row r="435" spans="1:65" s="14" customFormat="1" ht="12">
      <c r="B435" s="216"/>
      <c r="C435" s="217"/>
      <c r="D435" s="196" t="s">
        <v>181</v>
      </c>
      <c r="E435" s="218" t="s">
        <v>1</v>
      </c>
      <c r="F435" s="219" t="s">
        <v>183</v>
      </c>
      <c r="G435" s="217"/>
      <c r="H435" s="220">
        <v>19</v>
      </c>
      <c r="I435" s="221"/>
      <c r="J435" s="217"/>
      <c r="K435" s="217"/>
      <c r="L435" s="222"/>
      <c r="M435" s="223"/>
      <c r="N435" s="224"/>
      <c r="O435" s="224"/>
      <c r="P435" s="224"/>
      <c r="Q435" s="224"/>
      <c r="R435" s="224"/>
      <c r="S435" s="224"/>
      <c r="T435" s="225"/>
      <c r="AT435" s="226" t="s">
        <v>181</v>
      </c>
      <c r="AU435" s="226" t="s">
        <v>81</v>
      </c>
      <c r="AV435" s="14" t="s">
        <v>179</v>
      </c>
      <c r="AW435" s="14" t="s">
        <v>30</v>
      </c>
      <c r="AX435" s="14" t="s">
        <v>81</v>
      </c>
      <c r="AY435" s="226" t="s">
        <v>174</v>
      </c>
    </row>
    <row r="436" spans="1:65" s="2" customFormat="1" ht="24.25" customHeight="1">
      <c r="A436" s="35"/>
      <c r="B436" s="36"/>
      <c r="C436" s="180" t="s">
        <v>647</v>
      </c>
      <c r="D436" s="180" t="s">
        <v>175</v>
      </c>
      <c r="E436" s="181" t="s">
        <v>1544</v>
      </c>
      <c r="F436" s="182" t="s">
        <v>1545</v>
      </c>
      <c r="G436" s="183" t="s">
        <v>705</v>
      </c>
      <c r="H436" s="249"/>
      <c r="I436" s="185"/>
      <c r="J436" s="186">
        <f>ROUND(I436*H436,2)</f>
        <v>0</v>
      </c>
      <c r="K436" s="187"/>
      <c r="L436" s="40"/>
      <c r="M436" s="188" t="s">
        <v>1</v>
      </c>
      <c r="N436" s="189" t="s">
        <v>38</v>
      </c>
      <c r="O436" s="72"/>
      <c r="P436" s="190">
        <f>O436*H436</f>
        <v>0</v>
      </c>
      <c r="Q436" s="190">
        <v>0</v>
      </c>
      <c r="R436" s="190">
        <f>Q436*H436</f>
        <v>0</v>
      </c>
      <c r="S436" s="190">
        <v>0</v>
      </c>
      <c r="T436" s="191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92" t="s">
        <v>286</v>
      </c>
      <c r="AT436" s="192" t="s">
        <v>175</v>
      </c>
      <c r="AU436" s="192" t="s">
        <v>81</v>
      </c>
      <c r="AY436" s="18" t="s">
        <v>174</v>
      </c>
      <c r="BE436" s="193">
        <f>IF(N436="základní",J436,0)</f>
        <v>0</v>
      </c>
      <c r="BF436" s="193">
        <f>IF(N436="snížená",J436,0)</f>
        <v>0</v>
      </c>
      <c r="BG436" s="193">
        <f>IF(N436="zákl. přenesená",J436,0)</f>
        <v>0</v>
      </c>
      <c r="BH436" s="193">
        <f>IF(N436="sníž. přenesená",J436,0)</f>
        <v>0</v>
      </c>
      <c r="BI436" s="193">
        <f>IF(N436="nulová",J436,0)</f>
        <v>0</v>
      </c>
      <c r="BJ436" s="18" t="s">
        <v>81</v>
      </c>
      <c r="BK436" s="193">
        <f>ROUND(I436*H436,2)</f>
        <v>0</v>
      </c>
      <c r="BL436" s="18" t="s">
        <v>286</v>
      </c>
      <c r="BM436" s="192" t="s">
        <v>1546</v>
      </c>
    </row>
    <row r="437" spans="1:65" s="11" customFormat="1" ht="26" customHeight="1">
      <c r="B437" s="166"/>
      <c r="C437" s="167"/>
      <c r="D437" s="168" t="s">
        <v>72</v>
      </c>
      <c r="E437" s="169" t="s">
        <v>1547</v>
      </c>
      <c r="F437" s="169" t="s">
        <v>115</v>
      </c>
      <c r="G437" s="167"/>
      <c r="H437" s="167"/>
      <c r="I437" s="170"/>
      <c r="J437" s="171">
        <f>BK437</f>
        <v>0</v>
      </c>
      <c r="K437" s="167"/>
      <c r="L437" s="172"/>
      <c r="M437" s="173"/>
      <c r="N437" s="174"/>
      <c r="O437" s="174"/>
      <c r="P437" s="175">
        <f>SUM(P438:P439)</f>
        <v>0</v>
      </c>
      <c r="Q437" s="174"/>
      <c r="R437" s="175">
        <f>SUM(R438:R439)</f>
        <v>0</v>
      </c>
      <c r="S437" s="174"/>
      <c r="T437" s="176">
        <f>SUM(T438:T439)</f>
        <v>0</v>
      </c>
      <c r="AR437" s="177" t="s">
        <v>83</v>
      </c>
      <c r="AT437" s="178" t="s">
        <v>72</v>
      </c>
      <c r="AU437" s="178" t="s">
        <v>73</v>
      </c>
      <c r="AY437" s="177" t="s">
        <v>174</v>
      </c>
      <c r="BK437" s="179">
        <f>SUM(BK438:BK439)</f>
        <v>0</v>
      </c>
    </row>
    <row r="438" spans="1:65" s="2" customFormat="1" ht="16.5" customHeight="1">
      <c r="A438" s="35"/>
      <c r="B438" s="36"/>
      <c r="C438" s="180" t="s">
        <v>654</v>
      </c>
      <c r="D438" s="180" t="s">
        <v>175</v>
      </c>
      <c r="E438" s="181" t="s">
        <v>1548</v>
      </c>
      <c r="F438" s="182" t="s">
        <v>1549</v>
      </c>
      <c r="G438" s="183" t="s">
        <v>444</v>
      </c>
      <c r="H438" s="184">
        <v>8.5</v>
      </c>
      <c r="I438" s="185"/>
      <c r="J438" s="186">
        <f>ROUND(I438*H438,2)</f>
        <v>0</v>
      </c>
      <c r="K438" s="187"/>
      <c r="L438" s="40"/>
      <c r="M438" s="188" t="s">
        <v>1</v>
      </c>
      <c r="N438" s="189" t="s">
        <v>38</v>
      </c>
      <c r="O438" s="72"/>
      <c r="P438" s="190">
        <f>O438*H438</f>
        <v>0</v>
      </c>
      <c r="Q438" s="190">
        <v>0</v>
      </c>
      <c r="R438" s="190">
        <f>Q438*H438</f>
        <v>0</v>
      </c>
      <c r="S438" s="190">
        <v>0</v>
      </c>
      <c r="T438" s="191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92" t="s">
        <v>286</v>
      </c>
      <c r="AT438" s="192" t="s">
        <v>175</v>
      </c>
      <c r="AU438" s="192" t="s">
        <v>81</v>
      </c>
      <c r="AY438" s="18" t="s">
        <v>174</v>
      </c>
      <c r="BE438" s="193">
        <f>IF(N438="základní",J438,0)</f>
        <v>0</v>
      </c>
      <c r="BF438" s="193">
        <f>IF(N438="snížená",J438,0)</f>
        <v>0</v>
      </c>
      <c r="BG438" s="193">
        <f>IF(N438="zákl. přenesená",J438,0)</f>
        <v>0</v>
      </c>
      <c r="BH438" s="193">
        <f>IF(N438="sníž. přenesená",J438,0)</f>
        <v>0</v>
      </c>
      <c r="BI438" s="193">
        <f>IF(N438="nulová",J438,0)</f>
        <v>0</v>
      </c>
      <c r="BJ438" s="18" t="s">
        <v>81</v>
      </c>
      <c r="BK438" s="193">
        <f>ROUND(I438*H438,2)</f>
        <v>0</v>
      </c>
      <c r="BL438" s="18" t="s">
        <v>286</v>
      </c>
      <c r="BM438" s="192" t="s">
        <v>1550</v>
      </c>
    </row>
    <row r="439" spans="1:65" s="2" customFormat="1" ht="16.5" customHeight="1">
      <c r="A439" s="35"/>
      <c r="B439" s="36"/>
      <c r="C439" s="180" t="s">
        <v>662</v>
      </c>
      <c r="D439" s="180" t="s">
        <v>175</v>
      </c>
      <c r="E439" s="181" t="s">
        <v>1551</v>
      </c>
      <c r="F439" s="182" t="s">
        <v>1552</v>
      </c>
      <c r="G439" s="183" t="s">
        <v>217</v>
      </c>
      <c r="H439" s="184">
        <v>4</v>
      </c>
      <c r="I439" s="185"/>
      <c r="J439" s="186">
        <f>ROUND(I439*H439,2)</f>
        <v>0</v>
      </c>
      <c r="K439" s="187"/>
      <c r="L439" s="40"/>
      <c r="M439" s="188" t="s">
        <v>1</v>
      </c>
      <c r="N439" s="189" t="s">
        <v>38</v>
      </c>
      <c r="O439" s="72"/>
      <c r="P439" s="190">
        <f>O439*H439</f>
        <v>0</v>
      </c>
      <c r="Q439" s="190">
        <v>0</v>
      </c>
      <c r="R439" s="190">
        <f>Q439*H439</f>
        <v>0</v>
      </c>
      <c r="S439" s="190">
        <v>0</v>
      </c>
      <c r="T439" s="191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92" t="s">
        <v>286</v>
      </c>
      <c r="AT439" s="192" t="s">
        <v>175</v>
      </c>
      <c r="AU439" s="192" t="s">
        <v>81</v>
      </c>
      <c r="AY439" s="18" t="s">
        <v>174</v>
      </c>
      <c r="BE439" s="193">
        <f>IF(N439="základní",J439,0)</f>
        <v>0</v>
      </c>
      <c r="BF439" s="193">
        <f>IF(N439="snížená",J439,0)</f>
        <v>0</v>
      </c>
      <c r="BG439" s="193">
        <f>IF(N439="zákl. přenesená",J439,0)</f>
        <v>0</v>
      </c>
      <c r="BH439" s="193">
        <f>IF(N439="sníž. přenesená",J439,0)</f>
        <v>0</v>
      </c>
      <c r="BI439" s="193">
        <f>IF(N439="nulová",J439,0)</f>
        <v>0</v>
      </c>
      <c r="BJ439" s="18" t="s">
        <v>81</v>
      </c>
      <c r="BK439" s="193">
        <f>ROUND(I439*H439,2)</f>
        <v>0</v>
      </c>
      <c r="BL439" s="18" t="s">
        <v>286</v>
      </c>
      <c r="BM439" s="192" t="s">
        <v>1553</v>
      </c>
    </row>
    <row r="440" spans="1:65" s="11" customFormat="1" ht="26" customHeight="1">
      <c r="B440" s="166"/>
      <c r="C440" s="167"/>
      <c r="D440" s="168" t="s">
        <v>72</v>
      </c>
      <c r="E440" s="169" t="s">
        <v>1554</v>
      </c>
      <c r="F440" s="169" t="s">
        <v>1555</v>
      </c>
      <c r="G440" s="167"/>
      <c r="H440" s="167"/>
      <c r="I440" s="170"/>
      <c r="J440" s="171">
        <f>BK440</f>
        <v>0</v>
      </c>
      <c r="K440" s="167"/>
      <c r="L440" s="172"/>
      <c r="M440" s="173"/>
      <c r="N440" s="174"/>
      <c r="O440" s="174"/>
      <c r="P440" s="175">
        <f>P441</f>
        <v>0</v>
      </c>
      <c r="Q440" s="174"/>
      <c r="R440" s="175">
        <f>R441</f>
        <v>0</v>
      </c>
      <c r="S440" s="174"/>
      <c r="T440" s="176">
        <f>T441</f>
        <v>0</v>
      </c>
      <c r="AR440" s="177" t="s">
        <v>81</v>
      </c>
      <c r="AT440" s="178" t="s">
        <v>72</v>
      </c>
      <c r="AU440" s="178" t="s">
        <v>73</v>
      </c>
      <c r="AY440" s="177" t="s">
        <v>174</v>
      </c>
      <c r="BK440" s="179">
        <f>BK441</f>
        <v>0</v>
      </c>
    </row>
    <row r="441" spans="1:65" s="2" customFormat="1" ht="16.5" customHeight="1">
      <c r="A441" s="35"/>
      <c r="B441" s="36"/>
      <c r="C441" s="180" t="s">
        <v>666</v>
      </c>
      <c r="D441" s="180" t="s">
        <v>175</v>
      </c>
      <c r="E441" s="181" t="s">
        <v>1556</v>
      </c>
      <c r="F441" s="182" t="s">
        <v>1557</v>
      </c>
      <c r="G441" s="183" t="s">
        <v>217</v>
      </c>
      <c r="H441" s="184">
        <v>2</v>
      </c>
      <c r="I441" s="185"/>
      <c r="J441" s="186">
        <f>ROUND(I441*H441,2)</f>
        <v>0</v>
      </c>
      <c r="K441" s="187"/>
      <c r="L441" s="40"/>
      <c r="M441" s="188" t="s">
        <v>1</v>
      </c>
      <c r="N441" s="189" t="s">
        <v>38</v>
      </c>
      <c r="O441" s="72"/>
      <c r="P441" s="190">
        <f>O441*H441</f>
        <v>0</v>
      </c>
      <c r="Q441" s="190">
        <v>0</v>
      </c>
      <c r="R441" s="190">
        <f>Q441*H441</f>
        <v>0</v>
      </c>
      <c r="S441" s="190">
        <v>0</v>
      </c>
      <c r="T441" s="191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92" t="s">
        <v>179</v>
      </c>
      <c r="AT441" s="192" t="s">
        <v>175</v>
      </c>
      <c r="AU441" s="192" t="s">
        <v>81</v>
      </c>
      <c r="AY441" s="18" t="s">
        <v>174</v>
      </c>
      <c r="BE441" s="193">
        <f>IF(N441="základní",J441,0)</f>
        <v>0</v>
      </c>
      <c r="BF441" s="193">
        <f>IF(N441="snížená",J441,0)</f>
        <v>0</v>
      </c>
      <c r="BG441" s="193">
        <f>IF(N441="zákl. přenesená",J441,0)</f>
        <v>0</v>
      </c>
      <c r="BH441" s="193">
        <f>IF(N441="sníž. přenesená",J441,0)</f>
        <v>0</v>
      </c>
      <c r="BI441" s="193">
        <f>IF(N441="nulová",J441,0)</f>
        <v>0</v>
      </c>
      <c r="BJ441" s="18" t="s">
        <v>81</v>
      </c>
      <c r="BK441" s="193">
        <f>ROUND(I441*H441,2)</f>
        <v>0</v>
      </c>
      <c r="BL441" s="18" t="s">
        <v>179</v>
      </c>
      <c r="BM441" s="192" t="s">
        <v>1558</v>
      </c>
    </row>
    <row r="442" spans="1:65" s="11" customFormat="1" ht="26" customHeight="1">
      <c r="B442" s="166"/>
      <c r="C442" s="167"/>
      <c r="D442" s="168" t="s">
        <v>72</v>
      </c>
      <c r="E442" s="169" t="s">
        <v>1559</v>
      </c>
      <c r="F442" s="169" t="s">
        <v>109</v>
      </c>
      <c r="G442" s="167"/>
      <c r="H442" s="167"/>
      <c r="I442" s="170"/>
      <c r="J442" s="171">
        <f>BK442</f>
        <v>0</v>
      </c>
      <c r="K442" s="167"/>
      <c r="L442" s="172"/>
      <c r="M442" s="173"/>
      <c r="N442" s="174"/>
      <c r="O442" s="174"/>
      <c r="P442" s="175">
        <f>SUM(P443:P444)</f>
        <v>0</v>
      </c>
      <c r="Q442" s="174"/>
      <c r="R442" s="175">
        <f>SUM(R443:R444)</f>
        <v>0</v>
      </c>
      <c r="S442" s="174"/>
      <c r="T442" s="176">
        <f>SUM(T443:T444)</f>
        <v>9.1000000000000004E-3</v>
      </c>
      <c r="AR442" s="177" t="s">
        <v>83</v>
      </c>
      <c r="AT442" s="178" t="s">
        <v>72</v>
      </c>
      <c r="AU442" s="178" t="s">
        <v>73</v>
      </c>
      <c r="AY442" s="177" t="s">
        <v>174</v>
      </c>
      <c r="BK442" s="179">
        <f>SUM(BK443:BK444)</f>
        <v>0</v>
      </c>
    </row>
    <row r="443" spans="1:65" s="2" customFormat="1" ht="16.5" customHeight="1">
      <c r="A443" s="35"/>
      <c r="B443" s="36"/>
      <c r="C443" s="180" t="s">
        <v>670</v>
      </c>
      <c r="D443" s="180" t="s">
        <v>175</v>
      </c>
      <c r="E443" s="181" t="s">
        <v>1560</v>
      </c>
      <c r="F443" s="182" t="s">
        <v>1561</v>
      </c>
      <c r="G443" s="183" t="s">
        <v>217</v>
      </c>
      <c r="H443" s="184">
        <v>1</v>
      </c>
      <c r="I443" s="185"/>
      <c r="J443" s="186">
        <f>ROUND(I443*H443,2)</f>
        <v>0</v>
      </c>
      <c r="K443" s="187"/>
      <c r="L443" s="40"/>
      <c r="M443" s="188" t="s">
        <v>1</v>
      </c>
      <c r="N443" s="189" t="s">
        <v>38</v>
      </c>
      <c r="O443" s="72"/>
      <c r="P443" s="190">
        <f>O443*H443</f>
        <v>0</v>
      </c>
      <c r="Q443" s="190">
        <v>0</v>
      </c>
      <c r="R443" s="190">
        <f>Q443*H443</f>
        <v>0</v>
      </c>
      <c r="S443" s="190">
        <v>8.5000000000000006E-3</v>
      </c>
      <c r="T443" s="191">
        <f>S443*H443</f>
        <v>8.5000000000000006E-3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92" t="s">
        <v>286</v>
      </c>
      <c r="AT443" s="192" t="s">
        <v>175</v>
      </c>
      <c r="AU443" s="192" t="s">
        <v>81</v>
      </c>
      <c r="AY443" s="18" t="s">
        <v>174</v>
      </c>
      <c r="BE443" s="193">
        <f>IF(N443="základní",J443,0)</f>
        <v>0</v>
      </c>
      <c r="BF443" s="193">
        <f>IF(N443="snížená",J443,0)</f>
        <v>0</v>
      </c>
      <c r="BG443" s="193">
        <f>IF(N443="zákl. přenesená",J443,0)</f>
        <v>0</v>
      </c>
      <c r="BH443" s="193">
        <f>IF(N443="sníž. přenesená",J443,0)</f>
        <v>0</v>
      </c>
      <c r="BI443" s="193">
        <f>IF(N443="nulová",J443,0)</f>
        <v>0</v>
      </c>
      <c r="BJ443" s="18" t="s">
        <v>81</v>
      </c>
      <c r="BK443" s="193">
        <f>ROUND(I443*H443,2)</f>
        <v>0</v>
      </c>
      <c r="BL443" s="18" t="s">
        <v>286</v>
      </c>
      <c r="BM443" s="192" t="s">
        <v>1562</v>
      </c>
    </row>
    <row r="444" spans="1:65" s="2" customFormat="1" ht="21.75" customHeight="1">
      <c r="A444" s="35"/>
      <c r="B444" s="36"/>
      <c r="C444" s="180" t="s">
        <v>678</v>
      </c>
      <c r="D444" s="180" t="s">
        <v>175</v>
      </c>
      <c r="E444" s="181" t="s">
        <v>1563</v>
      </c>
      <c r="F444" s="182" t="s">
        <v>1564</v>
      </c>
      <c r="G444" s="183" t="s">
        <v>217</v>
      </c>
      <c r="H444" s="184">
        <v>3</v>
      </c>
      <c r="I444" s="185"/>
      <c r="J444" s="186">
        <f>ROUND(I444*H444,2)</f>
        <v>0</v>
      </c>
      <c r="K444" s="187"/>
      <c r="L444" s="40"/>
      <c r="M444" s="188" t="s">
        <v>1</v>
      </c>
      <c r="N444" s="189" t="s">
        <v>38</v>
      </c>
      <c r="O444" s="72"/>
      <c r="P444" s="190">
        <f>O444*H444</f>
        <v>0</v>
      </c>
      <c r="Q444" s="190">
        <v>0</v>
      </c>
      <c r="R444" s="190">
        <f>Q444*H444</f>
        <v>0</v>
      </c>
      <c r="S444" s="190">
        <v>2.0000000000000001E-4</v>
      </c>
      <c r="T444" s="191">
        <f>S444*H444</f>
        <v>6.0000000000000006E-4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192" t="s">
        <v>286</v>
      </c>
      <c r="AT444" s="192" t="s">
        <v>175</v>
      </c>
      <c r="AU444" s="192" t="s">
        <v>81</v>
      </c>
      <c r="AY444" s="18" t="s">
        <v>174</v>
      </c>
      <c r="BE444" s="193">
        <f>IF(N444="základní",J444,0)</f>
        <v>0</v>
      </c>
      <c r="BF444" s="193">
        <f>IF(N444="snížená",J444,0)</f>
        <v>0</v>
      </c>
      <c r="BG444" s="193">
        <f>IF(N444="zákl. přenesená",J444,0)</f>
        <v>0</v>
      </c>
      <c r="BH444" s="193">
        <f>IF(N444="sníž. přenesená",J444,0)</f>
        <v>0</v>
      </c>
      <c r="BI444" s="193">
        <f>IF(N444="nulová",J444,0)</f>
        <v>0</v>
      </c>
      <c r="BJ444" s="18" t="s">
        <v>81</v>
      </c>
      <c r="BK444" s="193">
        <f>ROUND(I444*H444,2)</f>
        <v>0</v>
      </c>
      <c r="BL444" s="18" t="s">
        <v>286</v>
      </c>
      <c r="BM444" s="192" t="s">
        <v>1565</v>
      </c>
    </row>
    <row r="445" spans="1:65" s="11" customFormat="1" ht="26" customHeight="1">
      <c r="B445" s="166"/>
      <c r="C445" s="167"/>
      <c r="D445" s="168" t="s">
        <v>72</v>
      </c>
      <c r="E445" s="169" t="s">
        <v>1566</v>
      </c>
      <c r="F445" s="169" t="s">
        <v>1567</v>
      </c>
      <c r="G445" s="167"/>
      <c r="H445" s="167"/>
      <c r="I445" s="170"/>
      <c r="J445" s="171">
        <f>BK445</f>
        <v>0</v>
      </c>
      <c r="K445" s="167"/>
      <c r="L445" s="172"/>
      <c r="M445" s="173"/>
      <c r="N445" s="174"/>
      <c r="O445" s="174"/>
      <c r="P445" s="175">
        <f>SUM(P446:P453)</f>
        <v>0</v>
      </c>
      <c r="Q445" s="174"/>
      <c r="R445" s="175">
        <f>SUM(R446:R453)</f>
        <v>0</v>
      </c>
      <c r="S445" s="174"/>
      <c r="T445" s="176">
        <f>SUM(T446:T453)</f>
        <v>0.26729999999999998</v>
      </c>
      <c r="AR445" s="177" t="s">
        <v>83</v>
      </c>
      <c r="AT445" s="178" t="s">
        <v>72</v>
      </c>
      <c r="AU445" s="178" t="s">
        <v>73</v>
      </c>
      <c r="AY445" s="177" t="s">
        <v>174</v>
      </c>
      <c r="BK445" s="179">
        <f>SUM(BK446:BK453)</f>
        <v>0</v>
      </c>
    </row>
    <row r="446" spans="1:65" s="2" customFormat="1" ht="21.75" customHeight="1">
      <c r="A446" s="35"/>
      <c r="B446" s="36"/>
      <c r="C446" s="180" t="s">
        <v>684</v>
      </c>
      <c r="D446" s="180" t="s">
        <v>175</v>
      </c>
      <c r="E446" s="181" t="s">
        <v>1568</v>
      </c>
      <c r="F446" s="182" t="s">
        <v>1569</v>
      </c>
      <c r="G446" s="183" t="s">
        <v>230</v>
      </c>
      <c r="H446" s="184">
        <v>14.85</v>
      </c>
      <c r="I446" s="185"/>
      <c r="J446" s="186">
        <f>ROUND(I446*H446,2)</f>
        <v>0</v>
      </c>
      <c r="K446" s="187"/>
      <c r="L446" s="40"/>
      <c r="M446" s="188" t="s">
        <v>1</v>
      </c>
      <c r="N446" s="189" t="s">
        <v>38</v>
      </c>
      <c r="O446" s="72"/>
      <c r="P446" s="190">
        <f>O446*H446</f>
        <v>0</v>
      </c>
      <c r="Q446" s="190">
        <v>0</v>
      </c>
      <c r="R446" s="190">
        <f>Q446*H446</f>
        <v>0</v>
      </c>
      <c r="S446" s="190">
        <v>1.7999999999999999E-2</v>
      </c>
      <c r="T446" s="191">
        <f>S446*H446</f>
        <v>0.26729999999999998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92" t="s">
        <v>286</v>
      </c>
      <c r="AT446" s="192" t="s">
        <v>175</v>
      </c>
      <c r="AU446" s="192" t="s">
        <v>81</v>
      </c>
      <c r="AY446" s="18" t="s">
        <v>174</v>
      </c>
      <c r="BE446" s="193">
        <f>IF(N446="základní",J446,0)</f>
        <v>0</v>
      </c>
      <c r="BF446" s="193">
        <f>IF(N446="snížená",J446,0)</f>
        <v>0</v>
      </c>
      <c r="BG446" s="193">
        <f>IF(N446="zákl. přenesená",J446,0)</f>
        <v>0</v>
      </c>
      <c r="BH446" s="193">
        <f>IF(N446="sníž. přenesená",J446,0)</f>
        <v>0</v>
      </c>
      <c r="BI446" s="193">
        <f>IF(N446="nulová",J446,0)</f>
        <v>0</v>
      </c>
      <c r="BJ446" s="18" t="s">
        <v>81</v>
      </c>
      <c r="BK446" s="193">
        <f>ROUND(I446*H446,2)</f>
        <v>0</v>
      </c>
      <c r="BL446" s="18" t="s">
        <v>286</v>
      </c>
      <c r="BM446" s="192" t="s">
        <v>1570</v>
      </c>
    </row>
    <row r="447" spans="1:65" s="12" customFormat="1" ht="12">
      <c r="B447" s="194"/>
      <c r="C447" s="195"/>
      <c r="D447" s="196" t="s">
        <v>181</v>
      </c>
      <c r="E447" s="197" t="s">
        <v>1</v>
      </c>
      <c r="F447" s="198" t="s">
        <v>1391</v>
      </c>
      <c r="G447" s="195"/>
      <c r="H447" s="197" t="s">
        <v>1</v>
      </c>
      <c r="I447" s="199"/>
      <c r="J447" s="195"/>
      <c r="K447" s="195"/>
      <c r="L447" s="200"/>
      <c r="M447" s="201"/>
      <c r="N447" s="202"/>
      <c r="O447" s="202"/>
      <c r="P447" s="202"/>
      <c r="Q447" s="202"/>
      <c r="R447" s="202"/>
      <c r="S447" s="202"/>
      <c r="T447" s="203"/>
      <c r="AT447" s="204" t="s">
        <v>181</v>
      </c>
      <c r="AU447" s="204" t="s">
        <v>81</v>
      </c>
      <c r="AV447" s="12" t="s">
        <v>81</v>
      </c>
      <c r="AW447" s="12" t="s">
        <v>30</v>
      </c>
      <c r="AX447" s="12" t="s">
        <v>73</v>
      </c>
      <c r="AY447" s="204" t="s">
        <v>174</v>
      </c>
    </row>
    <row r="448" spans="1:65" s="12" customFormat="1" ht="12">
      <c r="B448" s="194"/>
      <c r="C448" s="195"/>
      <c r="D448" s="196" t="s">
        <v>181</v>
      </c>
      <c r="E448" s="197" t="s">
        <v>1</v>
      </c>
      <c r="F448" s="198" t="s">
        <v>1571</v>
      </c>
      <c r="G448" s="195"/>
      <c r="H448" s="197" t="s">
        <v>1</v>
      </c>
      <c r="I448" s="199"/>
      <c r="J448" s="195"/>
      <c r="K448" s="195"/>
      <c r="L448" s="200"/>
      <c r="M448" s="201"/>
      <c r="N448" s="202"/>
      <c r="O448" s="202"/>
      <c r="P448" s="202"/>
      <c r="Q448" s="202"/>
      <c r="R448" s="202"/>
      <c r="S448" s="202"/>
      <c r="T448" s="203"/>
      <c r="AT448" s="204" t="s">
        <v>181</v>
      </c>
      <c r="AU448" s="204" t="s">
        <v>81</v>
      </c>
      <c r="AV448" s="12" t="s">
        <v>81</v>
      </c>
      <c r="AW448" s="12" t="s">
        <v>30</v>
      </c>
      <c r="AX448" s="12" t="s">
        <v>73</v>
      </c>
      <c r="AY448" s="204" t="s">
        <v>174</v>
      </c>
    </row>
    <row r="449" spans="1:65" s="13" customFormat="1" ht="12">
      <c r="B449" s="205"/>
      <c r="C449" s="206"/>
      <c r="D449" s="196" t="s">
        <v>181</v>
      </c>
      <c r="E449" s="207" t="s">
        <v>1</v>
      </c>
      <c r="F449" s="208" t="s">
        <v>1572</v>
      </c>
      <c r="G449" s="206"/>
      <c r="H449" s="209">
        <v>8.25</v>
      </c>
      <c r="I449" s="210"/>
      <c r="J449" s="206"/>
      <c r="K449" s="206"/>
      <c r="L449" s="211"/>
      <c r="M449" s="212"/>
      <c r="N449" s="213"/>
      <c r="O449" s="213"/>
      <c r="P449" s="213"/>
      <c r="Q449" s="213"/>
      <c r="R449" s="213"/>
      <c r="S449" s="213"/>
      <c r="T449" s="214"/>
      <c r="AT449" s="215" t="s">
        <v>181</v>
      </c>
      <c r="AU449" s="215" t="s">
        <v>81</v>
      </c>
      <c r="AV449" s="13" t="s">
        <v>83</v>
      </c>
      <c r="AW449" s="13" t="s">
        <v>30</v>
      </c>
      <c r="AX449" s="13" t="s">
        <v>73</v>
      </c>
      <c r="AY449" s="215" t="s">
        <v>174</v>
      </c>
    </row>
    <row r="450" spans="1:65" s="12" customFormat="1" ht="12">
      <c r="B450" s="194"/>
      <c r="C450" s="195"/>
      <c r="D450" s="196" t="s">
        <v>181</v>
      </c>
      <c r="E450" s="197" t="s">
        <v>1</v>
      </c>
      <c r="F450" s="198" t="s">
        <v>1573</v>
      </c>
      <c r="G450" s="195"/>
      <c r="H450" s="197" t="s">
        <v>1</v>
      </c>
      <c r="I450" s="199"/>
      <c r="J450" s="195"/>
      <c r="K450" s="195"/>
      <c r="L450" s="200"/>
      <c r="M450" s="201"/>
      <c r="N450" s="202"/>
      <c r="O450" s="202"/>
      <c r="P450" s="202"/>
      <c r="Q450" s="202"/>
      <c r="R450" s="202"/>
      <c r="S450" s="202"/>
      <c r="T450" s="203"/>
      <c r="AT450" s="204" t="s">
        <v>181</v>
      </c>
      <c r="AU450" s="204" t="s">
        <v>81</v>
      </c>
      <c r="AV450" s="12" t="s">
        <v>81</v>
      </c>
      <c r="AW450" s="12" t="s">
        <v>30</v>
      </c>
      <c r="AX450" s="12" t="s">
        <v>73</v>
      </c>
      <c r="AY450" s="204" t="s">
        <v>174</v>
      </c>
    </row>
    <row r="451" spans="1:65" s="13" customFormat="1" ht="12">
      <c r="B451" s="205"/>
      <c r="C451" s="206"/>
      <c r="D451" s="196" t="s">
        <v>181</v>
      </c>
      <c r="E451" s="207" t="s">
        <v>1</v>
      </c>
      <c r="F451" s="208" t="s">
        <v>1392</v>
      </c>
      <c r="G451" s="206"/>
      <c r="H451" s="209">
        <v>6.6</v>
      </c>
      <c r="I451" s="210"/>
      <c r="J451" s="206"/>
      <c r="K451" s="206"/>
      <c r="L451" s="211"/>
      <c r="M451" s="212"/>
      <c r="N451" s="213"/>
      <c r="O451" s="213"/>
      <c r="P451" s="213"/>
      <c r="Q451" s="213"/>
      <c r="R451" s="213"/>
      <c r="S451" s="213"/>
      <c r="T451" s="214"/>
      <c r="AT451" s="215" t="s">
        <v>181</v>
      </c>
      <c r="AU451" s="215" t="s">
        <v>81</v>
      </c>
      <c r="AV451" s="13" t="s">
        <v>83</v>
      </c>
      <c r="AW451" s="13" t="s">
        <v>30</v>
      </c>
      <c r="AX451" s="13" t="s">
        <v>73</v>
      </c>
      <c r="AY451" s="215" t="s">
        <v>174</v>
      </c>
    </row>
    <row r="452" spans="1:65" s="14" customFormat="1" ht="12">
      <c r="B452" s="216"/>
      <c r="C452" s="217"/>
      <c r="D452" s="196" t="s">
        <v>181</v>
      </c>
      <c r="E452" s="218" t="s">
        <v>1</v>
      </c>
      <c r="F452" s="219" t="s">
        <v>183</v>
      </c>
      <c r="G452" s="217"/>
      <c r="H452" s="220">
        <v>14.85</v>
      </c>
      <c r="I452" s="221"/>
      <c r="J452" s="217"/>
      <c r="K452" s="217"/>
      <c r="L452" s="222"/>
      <c r="M452" s="223"/>
      <c r="N452" s="224"/>
      <c r="O452" s="224"/>
      <c r="P452" s="224"/>
      <c r="Q452" s="224"/>
      <c r="R452" s="224"/>
      <c r="S452" s="224"/>
      <c r="T452" s="225"/>
      <c r="AT452" s="226" t="s">
        <v>181</v>
      </c>
      <c r="AU452" s="226" t="s">
        <v>81</v>
      </c>
      <c r="AV452" s="14" t="s">
        <v>179</v>
      </c>
      <c r="AW452" s="14" t="s">
        <v>30</v>
      </c>
      <c r="AX452" s="14" t="s">
        <v>81</v>
      </c>
      <c r="AY452" s="226" t="s">
        <v>174</v>
      </c>
    </row>
    <row r="453" spans="1:65" s="2" customFormat="1" ht="24.25" customHeight="1">
      <c r="A453" s="35"/>
      <c r="B453" s="36"/>
      <c r="C453" s="180" t="s">
        <v>689</v>
      </c>
      <c r="D453" s="180" t="s">
        <v>175</v>
      </c>
      <c r="E453" s="181" t="s">
        <v>1574</v>
      </c>
      <c r="F453" s="182" t="s">
        <v>1575</v>
      </c>
      <c r="G453" s="183" t="s">
        <v>705</v>
      </c>
      <c r="H453" s="249"/>
      <c r="I453" s="185"/>
      <c r="J453" s="186">
        <f>ROUND(I453*H453,2)</f>
        <v>0</v>
      </c>
      <c r="K453" s="187"/>
      <c r="L453" s="40"/>
      <c r="M453" s="188" t="s">
        <v>1</v>
      </c>
      <c r="N453" s="189" t="s">
        <v>38</v>
      </c>
      <c r="O453" s="72"/>
      <c r="P453" s="190">
        <f>O453*H453</f>
        <v>0</v>
      </c>
      <c r="Q453" s="190">
        <v>0</v>
      </c>
      <c r="R453" s="190">
        <f>Q453*H453</f>
        <v>0</v>
      </c>
      <c r="S453" s="190">
        <v>0</v>
      </c>
      <c r="T453" s="191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92" t="s">
        <v>286</v>
      </c>
      <c r="AT453" s="192" t="s">
        <v>175</v>
      </c>
      <c r="AU453" s="192" t="s">
        <v>81</v>
      </c>
      <c r="AY453" s="18" t="s">
        <v>174</v>
      </c>
      <c r="BE453" s="193">
        <f>IF(N453="základní",J453,0)</f>
        <v>0</v>
      </c>
      <c r="BF453" s="193">
        <f>IF(N453="snížená",J453,0)</f>
        <v>0</v>
      </c>
      <c r="BG453" s="193">
        <f>IF(N453="zákl. přenesená",J453,0)</f>
        <v>0</v>
      </c>
      <c r="BH453" s="193">
        <f>IF(N453="sníž. přenesená",J453,0)</f>
        <v>0</v>
      </c>
      <c r="BI453" s="193">
        <f>IF(N453="nulová",J453,0)</f>
        <v>0</v>
      </c>
      <c r="BJ453" s="18" t="s">
        <v>81</v>
      </c>
      <c r="BK453" s="193">
        <f>ROUND(I453*H453,2)</f>
        <v>0</v>
      </c>
      <c r="BL453" s="18" t="s">
        <v>286</v>
      </c>
      <c r="BM453" s="192" t="s">
        <v>1576</v>
      </c>
    </row>
    <row r="454" spans="1:65" s="11" customFormat="1" ht="26" customHeight="1">
      <c r="B454" s="166"/>
      <c r="C454" s="167"/>
      <c r="D454" s="168" t="s">
        <v>72</v>
      </c>
      <c r="E454" s="169" t="s">
        <v>1577</v>
      </c>
      <c r="F454" s="169" t="s">
        <v>1578</v>
      </c>
      <c r="G454" s="167"/>
      <c r="H454" s="167"/>
      <c r="I454" s="170"/>
      <c r="J454" s="171">
        <f>BK454</f>
        <v>0</v>
      </c>
      <c r="K454" s="167"/>
      <c r="L454" s="172"/>
      <c r="M454" s="173"/>
      <c r="N454" s="174"/>
      <c r="O454" s="174"/>
      <c r="P454" s="175">
        <f>SUM(P455:P474)</f>
        <v>0</v>
      </c>
      <c r="Q454" s="174"/>
      <c r="R454" s="175">
        <f>SUM(R455:R474)</f>
        <v>0</v>
      </c>
      <c r="S454" s="174"/>
      <c r="T454" s="176">
        <f>SUM(T455:T474)</f>
        <v>0.91041954999999997</v>
      </c>
      <c r="AR454" s="177" t="s">
        <v>83</v>
      </c>
      <c r="AT454" s="178" t="s">
        <v>72</v>
      </c>
      <c r="AU454" s="178" t="s">
        <v>73</v>
      </c>
      <c r="AY454" s="177" t="s">
        <v>174</v>
      </c>
      <c r="BK454" s="179">
        <f>SUM(BK455:BK474)</f>
        <v>0</v>
      </c>
    </row>
    <row r="455" spans="1:65" s="2" customFormat="1" ht="33" customHeight="1">
      <c r="A455" s="35"/>
      <c r="B455" s="36"/>
      <c r="C455" s="180" t="s">
        <v>695</v>
      </c>
      <c r="D455" s="180" t="s">
        <v>175</v>
      </c>
      <c r="E455" s="181" t="s">
        <v>1579</v>
      </c>
      <c r="F455" s="182" t="s">
        <v>1580</v>
      </c>
      <c r="G455" s="183" t="s">
        <v>230</v>
      </c>
      <c r="H455" s="184">
        <v>11.371</v>
      </c>
      <c r="I455" s="185"/>
      <c r="J455" s="186">
        <f>ROUND(I455*H455,2)</f>
        <v>0</v>
      </c>
      <c r="K455" s="187"/>
      <c r="L455" s="40"/>
      <c r="M455" s="188" t="s">
        <v>1</v>
      </c>
      <c r="N455" s="189" t="s">
        <v>38</v>
      </c>
      <c r="O455" s="72"/>
      <c r="P455" s="190">
        <f>O455*H455</f>
        <v>0</v>
      </c>
      <c r="Q455" s="190">
        <v>0</v>
      </c>
      <c r="R455" s="190">
        <f>Q455*H455</f>
        <v>0</v>
      </c>
      <c r="S455" s="190">
        <v>1.8339999999999999E-2</v>
      </c>
      <c r="T455" s="191">
        <f>S455*H455</f>
        <v>0.20854413999999999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92" t="s">
        <v>286</v>
      </c>
      <c r="AT455" s="192" t="s">
        <v>175</v>
      </c>
      <c r="AU455" s="192" t="s">
        <v>81</v>
      </c>
      <c r="AY455" s="18" t="s">
        <v>174</v>
      </c>
      <c r="BE455" s="193">
        <f>IF(N455="základní",J455,0)</f>
        <v>0</v>
      </c>
      <c r="BF455" s="193">
        <f>IF(N455="snížená",J455,0)</f>
        <v>0</v>
      </c>
      <c r="BG455" s="193">
        <f>IF(N455="zákl. přenesená",J455,0)</f>
        <v>0</v>
      </c>
      <c r="BH455" s="193">
        <f>IF(N455="sníž. přenesená",J455,0)</f>
        <v>0</v>
      </c>
      <c r="BI455" s="193">
        <f>IF(N455="nulová",J455,0)</f>
        <v>0</v>
      </c>
      <c r="BJ455" s="18" t="s">
        <v>81</v>
      </c>
      <c r="BK455" s="193">
        <f>ROUND(I455*H455,2)</f>
        <v>0</v>
      </c>
      <c r="BL455" s="18" t="s">
        <v>286</v>
      </c>
      <c r="BM455" s="192" t="s">
        <v>1581</v>
      </c>
    </row>
    <row r="456" spans="1:65" s="12" customFormat="1" ht="12">
      <c r="B456" s="194"/>
      <c r="C456" s="195"/>
      <c r="D456" s="196" t="s">
        <v>181</v>
      </c>
      <c r="E456" s="197" t="s">
        <v>1</v>
      </c>
      <c r="F456" s="198" t="s">
        <v>1582</v>
      </c>
      <c r="G456" s="195"/>
      <c r="H456" s="197" t="s">
        <v>1</v>
      </c>
      <c r="I456" s="199"/>
      <c r="J456" s="195"/>
      <c r="K456" s="195"/>
      <c r="L456" s="200"/>
      <c r="M456" s="201"/>
      <c r="N456" s="202"/>
      <c r="O456" s="202"/>
      <c r="P456" s="202"/>
      <c r="Q456" s="202"/>
      <c r="R456" s="202"/>
      <c r="S456" s="202"/>
      <c r="T456" s="203"/>
      <c r="AT456" s="204" t="s">
        <v>181</v>
      </c>
      <c r="AU456" s="204" t="s">
        <v>81</v>
      </c>
      <c r="AV456" s="12" t="s">
        <v>81</v>
      </c>
      <c r="AW456" s="12" t="s">
        <v>30</v>
      </c>
      <c r="AX456" s="12" t="s">
        <v>73</v>
      </c>
      <c r="AY456" s="204" t="s">
        <v>174</v>
      </c>
    </row>
    <row r="457" spans="1:65" s="12" customFormat="1" ht="12">
      <c r="B457" s="194"/>
      <c r="C457" s="195"/>
      <c r="D457" s="196" t="s">
        <v>181</v>
      </c>
      <c r="E457" s="197" t="s">
        <v>1</v>
      </c>
      <c r="F457" s="198" t="s">
        <v>1265</v>
      </c>
      <c r="G457" s="195"/>
      <c r="H457" s="197" t="s">
        <v>1</v>
      </c>
      <c r="I457" s="199"/>
      <c r="J457" s="195"/>
      <c r="K457" s="195"/>
      <c r="L457" s="200"/>
      <c r="M457" s="201"/>
      <c r="N457" s="202"/>
      <c r="O457" s="202"/>
      <c r="P457" s="202"/>
      <c r="Q457" s="202"/>
      <c r="R457" s="202"/>
      <c r="S457" s="202"/>
      <c r="T457" s="203"/>
      <c r="AT457" s="204" t="s">
        <v>181</v>
      </c>
      <c r="AU457" s="204" t="s">
        <v>81</v>
      </c>
      <c r="AV457" s="12" t="s">
        <v>81</v>
      </c>
      <c r="AW457" s="12" t="s">
        <v>30</v>
      </c>
      <c r="AX457" s="12" t="s">
        <v>73</v>
      </c>
      <c r="AY457" s="204" t="s">
        <v>174</v>
      </c>
    </row>
    <row r="458" spans="1:65" s="13" customFormat="1" ht="12">
      <c r="B458" s="205"/>
      <c r="C458" s="206"/>
      <c r="D458" s="196" t="s">
        <v>181</v>
      </c>
      <c r="E458" s="207" t="s">
        <v>1</v>
      </c>
      <c r="F458" s="208" t="s">
        <v>1583</v>
      </c>
      <c r="G458" s="206"/>
      <c r="H458" s="209">
        <v>11.371</v>
      </c>
      <c r="I458" s="210"/>
      <c r="J458" s="206"/>
      <c r="K458" s="206"/>
      <c r="L458" s="211"/>
      <c r="M458" s="212"/>
      <c r="N458" s="213"/>
      <c r="O458" s="213"/>
      <c r="P458" s="213"/>
      <c r="Q458" s="213"/>
      <c r="R458" s="213"/>
      <c r="S458" s="213"/>
      <c r="T458" s="214"/>
      <c r="AT458" s="215" t="s">
        <v>181</v>
      </c>
      <c r="AU458" s="215" t="s">
        <v>81</v>
      </c>
      <c r="AV458" s="13" t="s">
        <v>83</v>
      </c>
      <c r="AW458" s="13" t="s">
        <v>30</v>
      </c>
      <c r="AX458" s="13" t="s">
        <v>73</v>
      </c>
      <c r="AY458" s="215" t="s">
        <v>174</v>
      </c>
    </row>
    <row r="459" spans="1:65" s="14" customFormat="1" ht="12">
      <c r="B459" s="216"/>
      <c r="C459" s="217"/>
      <c r="D459" s="196" t="s">
        <v>181</v>
      </c>
      <c r="E459" s="218" t="s">
        <v>1</v>
      </c>
      <c r="F459" s="219" t="s">
        <v>183</v>
      </c>
      <c r="G459" s="217"/>
      <c r="H459" s="220">
        <v>11.371</v>
      </c>
      <c r="I459" s="221"/>
      <c r="J459" s="217"/>
      <c r="K459" s="217"/>
      <c r="L459" s="222"/>
      <c r="M459" s="223"/>
      <c r="N459" s="224"/>
      <c r="O459" s="224"/>
      <c r="P459" s="224"/>
      <c r="Q459" s="224"/>
      <c r="R459" s="224"/>
      <c r="S459" s="224"/>
      <c r="T459" s="225"/>
      <c r="AT459" s="226" t="s">
        <v>181</v>
      </c>
      <c r="AU459" s="226" t="s">
        <v>81</v>
      </c>
      <c r="AV459" s="14" t="s">
        <v>179</v>
      </c>
      <c r="AW459" s="14" t="s">
        <v>30</v>
      </c>
      <c r="AX459" s="14" t="s">
        <v>81</v>
      </c>
      <c r="AY459" s="226" t="s">
        <v>174</v>
      </c>
    </row>
    <row r="460" spans="1:65" s="2" customFormat="1" ht="24.25" customHeight="1">
      <c r="A460" s="35"/>
      <c r="B460" s="36"/>
      <c r="C460" s="180" t="s">
        <v>702</v>
      </c>
      <c r="D460" s="180" t="s">
        <v>175</v>
      </c>
      <c r="E460" s="181" t="s">
        <v>1584</v>
      </c>
      <c r="F460" s="182" t="s">
        <v>1585</v>
      </c>
      <c r="G460" s="183" t="s">
        <v>230</v>
      </c>
      <c r="H460" s="184">
        <v>66.909000000000006</v>
      </c>
      <c r="I460" s="185"/>
      <c r="J460" s="186">
        <f>ROUND(I460*H460,2)</f>
        <v>0</v>
      </c>
      <c r="K460" s="187"/>
      <c r="L460" s="40"/>
      <c r="M460" s="188" t="s">
        <v>1</v>
      </c>
      <c r="N460" s="189" t="s">
        <v>38</v>
      </c>
      <c r="O460" s="72"/>
      <c r="P460" s="190">
        <f>O460*H460</f>
        <v>0</v>
      </c>
      <c r="Q460" s="190">
        <v>0</v>
      </c>
      <c r="R460" s="190">
        <f>Q460*H460</f>
        <v>0</v>
      </c>
      <c r="S460" s="190">
        <v>1.0489999999999999E-2</v>
      </c>
      <c r="T460" s="191">
        <f>S460*H460</f>
        <v>0.70187540999999998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92" t="s">
        <v>286</v>
      </c>
      <c r="AT460" s="192" t="s">
        <v>175</v>
      </c>
      <c r="AU460" s="192" t="s">
        <v>81</v>
      </c>
      <c r="AY460" s="18" t="s">
        <v>174</v>
      </c>
      <c r="BE460" s="193">
        <f>IF(N460="základní",J460,0)</f>
        <v>0</v>
      </c>
      <c r="BF460" s="193">
        <f>IF(N460="snížená",J460,0)</f>
        <v>0</v>
      </c>
      <c r="BG460" s="193">
        <f>IF(N460="zákl. přenesená",J460,0)</f>
        <v>0</v>
      </c>
      <c r="BH460" s="193">
        <f>IF(N460="sníž. přenesená",J460,0)</f>
        <v>0</v>
      </c>
      <c r="BI460" s="193">
        <f>IF(N460="nulová",J460,0)</f>
        <v>0</v>
      </c>
      <c r="BJ460" s="18" t="s">
        <v>81</v>
      </c>
      <c r="BK460" s="193">
        <f>ROUND(I460*H460,2)</f>
        <v>0</v>
      </c>
      <c r="BL460" s="18" t="s">
        <v>286</v>
      </c>
      <c r="BM460" s="192" t="s">
        <v>1586</v>
      </c>
    </row>
    <row r="461" spans="1:65" s="12" customFormat="1" ht="12">
      <c r="B461" s="194"/>
      <c r="C461" s="195"/>
      <c r="D461" s="196" t="s">
        <v>181</v>
      </c>
      <c r="E461" s="197" t="s">
        <v>1</v>
      </c>
      <c r="F461" s="198" t="s">
        <v>1587</v>
      </c>
      <c r="G461" s="195"/>
      <c r="H461" s="197" t="s">
        <v>1</v>
      </c>
      <c r="I461" s="199"/>
      <c r="J461" s="195"/>
      <c r="K461" s="195"/>
      <c r="L461" s="200"/>
      <c r="M461" s="201"/>
      <c r="N461" s="202"/>
      <c r="O461" s="202"/>
      <c r="P461" s="202"/>
      <c r="Q461" s="202"/>
      <c r="R461" s="202"/>
      <c r="S461" s="202"/>
      <c r="T461" s="203"/>
      <c r="AT461" s="204" t="s">
        <v>181</v>
      </c>
      <c r="AU461" s="204" t="s">
        <v>81</v>
      </c>
      <c r="AV461" s="12" t="s">
        <v>81</v>
      </c>
      <c r="AW461" s="12" t="s">
        <v>30</v>
      </c>
      <c r="AX461" s="12" t="s">
        <v>73</v>
      </c>
      <c r="AY461" s="204" t="s">
        <v>174</v>
      </c>
    </row>
    <row r="462" spans="1:65" s="12" customFormat="1" ht="12">
      <c r="B462" s="194"/>
      <c r="C462" s="195"/>
      <c r="D462" s="196" t="s">
        <v>181</v>
      </c>
      <c r="E462" s="197" t="s">
        <v>1</v>
      </c>
      <c r="F462" s="198" t="s">
        <v>791</v>
      </c>
      <c r="G462" s="195"/>
      <c r="H462" s="197" t="s">
        <v>1</v>
      </c>
      <c r="I462" s="199"/>
      <c r="J462" s="195"/>
      <c r="K462" s="195"/>
      <c r="L462" s="200"/>
      <c r="M462" s="201"/>
      <c r="N462" s="202"/>
      <c r="O462" s="202"/>
      <c r="P462" s="202"/>
      <c r="Q462" s="202"/>
      <c r="R462" s="202"/>
      <c r="S462" s="202"/>
      <c r="T462" s="203"/>
      <c r="AT462" s="204" t="s">
        <v>181</v>
      </c>
      <c r="AU462" s="204" t="s">
        <v>81</v>
      </c>
      <c r="AV462" s="12" t="s">
        <v>81</v>
      </c>
      <c r="AW462" s="12" t="s">
        <v>30</v>
      </c>
      <c r="AX462" s="12" t="s">
        <v>73</v>
      </c>
      <c r="AY462" s="204" t="s">
        <v>174</v>
      </c>
    </row>
    <row r="463" spans="1:65" s="13" customFormat="1" ht="12">
      <c r="B463" s="205"/>
      <c r="C463" s="206"/>
      <c r="D463" s="196" t="s">
        <v>181</v>
      </c>
      <c r="E463" s="207" t="s">
        <v>1</v>
      </c>
      <c r="F463" s="208" t="s">
        <v>1588</v>
      </c>
      <c r="G463" s="206"/>
      <c r="H463" s="209">
        <v>8.41</v>
      </c>
      <c r="I463" s="210"/>
      <c r="J463" s="206"/>
      <c r="K463" s="206"/>
      <c r="L463" s="211"/>
      <c r="M463" s="212"/>
      <c r="N463" s="213"/>
      <c r="O463" s="213"/>
      <c r="P463" s="213"/>
      <c r="Q463" s="213"/>
      <c r="R463" s="213"/>
      <c r="S463" s="213"/>
      <c r="T463" s="214"/>
      <c r="AT463" s="215" t="s">
        <v>181</v>
      </c>
      <c r="AU463" s="215" t="s">
        <v>81</v>
      </c>
      <c r="AV463" s="13" t="s">
        <v>83</v>
      </c>
      <c r="AW463" s="13" t="s">
        <v>30</v>
      </c>
      <c r="AX463" s="13" t="s">
        <v>73</v>
      </c>
      <c r="AY463" s="215" t="s">
        <v>174</v>
      </c>
    </row>
    <row r="464" spans="1:65" s="12" customFormat="1" ht="12">
      <c r="B464" s="194"/>
      <c r="C464" s="195"/>
      <c r="D464" s="196" t="s">
        <v>181</v>
      </c>
      <c r="E464" s="197" t="s">
        <v>1</v>
      </c>
      <c r="F464" s="198" t="s">
        <v>1352</v>
      </c>
      <c r="G464" s="195"/>
      <c r="H464" s="197" t="s">
        <v>1</v>
      </c>
      <c r="I464" s="199"/>
      <c r="J464" s="195"/>
      <c r="K464" s="195"/>
      <c r="L464" s="200"/>
      <c r="M464" s="201"/>
      <c r="N464" s="202"/>
      <c r="O464" s="202"/>
      <c r="P464" s="202"/>
      <c r="Q464" s="202"/>
      <c r="R464" s="202"/>
      <c r="S464" s="202"/>
      <c r="T464" s="203"/>
      <c r="AT464" s="204" t="s">
        <v>181</v>
      </c>
      <c r="AU464" s="204" t="s">
        <v>81</v>
      </c>
      <c r="AV464" s="12" t="s">
        <v>81</v>
      </c>
      <c r="AW464" s="12" t="s">
        <v>30</v>
      </c>
      <c r="AX464" s="12" t="s">
        <v>73</v>
      </c>
      <c r="AY464" s="204" t="s">
        <v>174</v>
      </c>
    </row>
    <row r="465" spans="1:65" s="13" customFormat="1" ht="12">
      <c r="B465" s="205"/>
      <c r="C465" s="206"/>
      <c r="D465" s="196" t="s">
        <v>181</v>
      </c>
      <c r="E465" s="207" t="s">
        <v>1</v>
      </c>
      <c r="F465" s="208" t="s">
        <v>1589</v>
      </c>
      <c r="G465" s="206"/>
      <c r="H465" s="209">
        <v>7.16</v>
      </c>
      <c r="I465" s="210"/>
      <c r="J465" s="206"/>
      <c r="K465" s="206"/>
      <c r="L465" s="211"/>
      <c r="M465" s="212"/>
      <c r="N465" s="213"/>
      <c r="O465" s="213"/>
      <c r="P465" s="213"/>
      <c r="Q465" s="213"/>
      <c r="R465" s="213"/>
      <c r="S465" s="213"/>
      <c r="T465" s="214"/>
      <c r="AT465" s="215" t="s">
        <v>181</v>
      </c>
      <c r="AU465" s="215" t="s">
        <v>81</v>
      </c>
      <c r="AV465" s="13" t="s">
        <v>83</v>
      </c>
      <c r="AW465" s="13" t="s">
        <v>30</v>
      </c>
      <c r="AX465" s="13" t="s">
        <v>73</v>
      </c>
      <c r="AY465" s="215" t="s">
        <v>174</v>
      </c>
    </row>
    <row r="466" spans="1:65" s="12" customFormat="1" ht="12">
      <c r="B466" s="194"/>
      <c r="C466" s="195"/>
      <c r="D466" s="196" t="s">
        <v>181</v>
      </c>
      <c r="E466" s="197" t="s">
        <v>1</v>
      </c>
      <c r="F466" s="198" t="s">
        <v>284</v>
      </c>
      <c r="G466" s="195"/>
      <c r="H466" s="197" t="s">
        <v>1</v>
      </c>
      <c r="I466" s="199"/>
      <c r="J466" s="195"/>
      <c r="K466" s="195"/>
      <c r="L466" s="200"/>
      <c r="M466" s="201"/>
      <c r="N466" s="202"/>
      <c r="O466" s="202"/>
      <c r="P466" s="202"/>
      <c r="Q466" s="202"/>
      <c r="R466" s="202"/>
      <c r="S466" s="202"/>
      <c r="T466" s="203"/>
      <c r="AT466" s="204" t="s">
        <v>181</v>
      </c>
      <c r="AU466" s="204" t="s">
        <v>81</v>
      </c>
      <c r="AV466" s="12" t="s">
        <v>81</v>
      </c>
      <c r="AW466" s="12" t="s">
        <v>30</v>
      </c>
      <c r="AX466" s="12" t="s">
        <v>73</v>
      </c>
      <c r="AY466" s="204" t="s">
        <v>174</v>
      </c>
    </row>
    <row r="467" spans="1:65" s="13" customFormat="1" ht="12">
      <c r="B467" s="205"/>
      <c r="C467" s="206"/>
      <c r="D467" s="196" t="s">
        <v>181</v>
      </c>
      <c r="E467" s="207" t="s">
        <v>1</v>
      </c>
      <c r="F467" s="208" t="s">
        <v>1590</v>
      </c>
      <c r="G467" s="206"/>
      <c r="H467" s="209">
        <v>7.9420000000000002</v>
      </c>
      <c r="I467" s="210"/>
      <c r="J467" s="206"/>
      <c r="K467" s="206"/>
      <c r="L467" s="211"/>
      <c r="M467" s="212"/>
      <c r="N467" s="213"/>
      <c r="O467" s="213"/>
      <c r="P467" s="213"/>
      <c r="Q467" s="213"/>
      <c r="R467" s="213"/>
      <c r="S467" s="213"/>
      <c r="T467" s="214"/>
      <c r="AT467" s="215" t="s">
        <v>181</v>
      </c>
      <c r="AU467" s="215" t="s">
        <v>81</v>
      </c>
      <c r="AV467" s="13" t="s">
        <v>83</v>
      </c>
      <c r="AW467" s="13" t="s">
        <v>30</v>
      </c>
      <c r="AX467" s="13" t="s">
        <v>73</v>
      </c>
      <c r="AY467" s="215" t="s">
        <v>174</v>
      </c>
    </row>
    <row r="468" spans="1:65" s="12" customFormat="1" ht="12">
      <c r="B468" s="194"/>
      <c r="C468" s="195"/>
      <c r="D468" s="196" t="s">
        <v>181</v>
      </c>
      <c r="E468" s="197" t="s">
        <v>1</v>
      </c>
      <c r="F468" s="198" t="s">
        <v>1591</v>
      </c>
      <c r="G468" s="195"/>
      <c r="H468" s="197" t="s">
        <v>1</v>
      </c>
      <c r="I468" s="199"/>
      <c r="J468" s="195"/>
      <c r="K468" s="195"/>
      <c r="L468" s="200"/>
      <c r="M468" s="201"/>
      <c r="N468" s="202"/>
      <c r="O468" s="202"/>
      <c r="P468" s="202"/>
      <c r="Q468" s="202"/>
      <c r="R468" s="202"/>
      <c r="S468" s="202"/>
      <c r="T468" s="203"/>
      <c r="AT468" s="204" t="s">
        <v>181</v>
      </c>
      <c r="AU468" s="204" t="s">
        <v>81</v>
      </c>
      <c r="AV468" s="12" t="s">
        <v>81</v>
      </c>
      <c r="AW468" s="12" t="s">
        <v>30</v>
      </c>
      <c r="AX468" s="12" t="s">
        <v>73</v>
      </c>
      <c r="AY468" s="204" t="s">
        <v>174</v>
      </c>
    </row>
    <row r="469" spans="1:65" s="13" customFormat="1" ht="12">
      <c r="B469" s="205"/>
      <c r="C469" s="206"/>
      <c r="D469" s="196" t="s">
        <v>181</v>
      </c>
      <c r="E469" s="207" t="s">
        <v>1</v>
      </c>
      <c r="F469" s="208" t="s">
        <v>1592</v>
      </c>
      <c r="G469" s="206"/>
      <c r="H469" s="209">
        <v>4.9870000000000001</v>
      </c>
      <c r="I469" s="210"/>
      <c r="J469" s="206"/>
      <c r="K469" s="206"/>
      <c r="L469" s="211"/>
      <c r="M469" s="212"/>
      <c r="N469" s="213"/>
      <c r="O469" s="213"/>
      <c r="P469" s="213"/>
      <c r="Q469" s="213"/>
      <c r="R469" s="213"/>
      <c r="S469" s="213"/>
      <c r="T469" s="214"/>
      <c r="AT469" s="215" t="s">
        <v>181</v>
      </c>
      <c r="AU469" s="215" t="s">
        <v>81</v>
      </c>
      <c r="AV469" s="13" t="s">
        <v>83</v>
      </c>
      <c r="AW469" s="13" t="s">
        <v>30</v>
      </c>
      <c r="AX469" s="13" t="s">
        <v>73</v>
      </c>
      <c r="AY469" s="215" t="s">
        <v>174</v>
      </c>
    </row>
    <row r="470" spans="1:65" s="12" customFormat="1" ht="12">
      <c r="B470" s="194"/>
      <c r="C470" s="195"/>
      <c r="D470" s="196" t="s">
        <v>181</v>
      </c>
      <c r="E470" s="197" t="s">
        <v>1</v>
      </c>
      <c r="F470" s="198" t="s">
        <v>1593</v>
      </c>
      <c r="G470" s="195"/>
      <c r="H470" s="197" t="s">
        <v>1</v>
      </c>
      <c r="I470" s="199"/>
      <c r="J470" s="195"/>
      <c r="K470" s="195"/>
      <c r="L470" s="200"/>
      <c r="M470" s="201"/>
      <c r="N470" s="202"/>
      <c r="O470" s="202"/>
      <c r="P470" s="202"/>
      <c r="Q470" s="202"/>
      <c r="R470" s="202"/>
      <c r="S470" s="202"/>
      <c r="T470" s="203"/>
      <c r="AT470" s="204" t="s">
        <v>181</v>
      </c>
      <c r="AU470" s="204" t="s">
        <v>81</v>
      </c>
      <c r="AV470" s="12" t="s">
        <v>81</v>
      </c>
      <c r="AW470" s="12" t="s">
        <v>30</v>
      </c>
      <c r="AX470" s="12" t="s">
        <v>73</v>
      </c>
      <c r="AY470" s="204" t="s">
        <v>174</v>
      </c>
    </row>
    <row r="471" spans="1:65" s="12" customFormat="1" ht="12">
      <c r="B471" s="194"/>
      <c r="C471" s="195"/>
      <c r="D471" s="196" t="s">
        <v>181</v>
      </c>
      <c r="E471" s="197" t="s">
        <v>1</v>
      </c>
      <c r="F471" s="198" t="s">
        <v>806</v>
      </c>
      <c r="G471" s="195"/>
      <c r="H471" s="197" t="s">
        <v>1</v>
      </c>
      <c r="I471" s="199"/>
      <c r="J471" s="195"/>
      <c r="K471" s="195"/>
      <c r="L471" s="200"/>
      <c r="M471" s="201"/>
      <c r="N471" s="202"/>
      <c r="O471" s="202"/>
      <c r="P471" s="202"/>
      <c r="Q471" s="202"/>
      <c r="R471" s="202"/>
      <c r="S471" s="202"/>
      <c r="T471" s="203"/>
      <c r="AT471" s="204" t="s">
        <v>181</v>
      </c>
      <c r="AU471" s="204" t="s">
        <v>81</v>
      </c>
      <c r="AV471" s="12" t="s">
        <v>81</v>
      </c>
      <c r="AW471" s="12" t="s">
        <v>30</v>
      </c>
      <c r="AX471" s="12" t="s">
        <v>73</v>
      </c>
      <c r="AY471" s="204" t="s">
        <v>174</v>
      </c>
    </row>
    <row r="472" spans="1:65" s="13" customFormat="1" ht="12">
      <c r="B472" s="205"/>
      <c r="C472" s="206"/>
      <c r="D472" s="196" t="s">
        <v>181</v>
      </c>
      <c r="E472" s="207" t="s">
        <v>1</v>
      </c>
      <c r="F472" s="208" t="s">
        <v>1594</v>
      </c>
      <c r="G472" s="206"/>
      <c r="H472" s="209">
        <v>38.409999999999997</v>
      </c>
      <c r="I472" s="210"/>
      <c r="J472" s="206"/>
      <c r="K472" s="206"/>
      <c r="L472" s="211"/>
      <c r="M472" s="212"/>
      <c r="N472" s="213"/>
      <c r="O472" s="213"/>
      <c r="P472" s="213"/>
      <c r="Q472" s="213"/>
      <c r="R472" s="213"/>
      <c r="S472" s="213"/>
      <c r="T472" s="214"/>
      <c r="AT472" s="215" t="s">
        <v>181</v>
      </c>
      <c r="AU472" s="215" t="s">
        <v>81</v>
      </c>
      <c r="AV472" s="13" t="s">
        <v>83</v>
      </c>
      <c r="AW472" s="13" t="s">
        <v>30</v>
      </c>
      <c r="AX472" s="13" t="s">
        <v>73</v>
      </c>
      <c r="AY472" s="215" t="s">
        <v>174</v>
      </c>
    </row>
    <row r="473" spans="1:65" s="14" customFormat="1" ht="12">
      <c r="B473" s="216"/>
      <c r="C473" s="217"/>
      <c r="D473" s="196" t="s">
        <v>181</v>
      </c>
      <c r="E473" s="218" t="s">
        <v>1</v>
      </c>
      <c r="F473" s="219" t="s">
        <v>183</v>
      </c>
      <c r="G473" s="217"/>
      <c r="H473" s="220">
        <v>66.908999999999992</v>
      </c>
      <c r="I473" s="221"/>
      <c r="J473" s="217"/>
      <c r="K473" s="217"/>
      <c r="L473" s="222"/>
      <c r="M473" s="223"/>
      <c r="N473" s="224"/>
      <c r="O473" s="224"/>
      <c r="P473" s="224"/>
      <c r="Q473" s="224"/>
      <c r="R473" s="224"/>
      <c r="S473" s="224"/>
      <c r="T473" s="225"/>
      <c r="AT473" s="226" t="s">
        <v>181</v>
      </c>
      <c r="AU473" s="226" t="s">
        <v>81</v>
      </c>
      <c r="AV473" s="14" t="s">
        <v>179</v>
      </c>
      <c r="AW473" s="14" t="s">
        <v>30</v>
      </c>
      <c r="AX473" s="14" t="s">
        <v>81</v>
      </c>
      <c r="AY473" s="226" t="s">
        <v>174</v>
      </c>
    </row>
    <row r="474" spans="1:65" s="2" customFormat="1" ht="24.25" customHeight="1">
      <c r="A474" s="35"/>
      <c r="B474" s="36"/>
      <c r="C474" s="180" t="s">
        <v>709</v>
      </c>
      <c r="D474" s="180" t="s">
        <v>175</v>
      </c>
      <c r="E474" s="181" t="s">
        <v>1595</v>
      </c>
      <c r="F474" s="182" t="s">
        <v>1596</v>
      </c>
      <c r="G474" s="183" t="s">
        <v>705</v>
      </c>
      <c r="H474" s="249"/>
      <c r="I474" s="185"/>
      <c r="J474" s="186">
        <f>ROUND(I474*H474,2)</f>
        <v>0</v>
      </c>
      <c r="K474" s="187"/>
      <c r="L474" s="40"/>
      <c r="M474" s="188" t="s">
        <v>1</v>
      </c>
      <c r="N474" s="189" t="s">
        <v>38</v>
      </c>
      <c r="O474" s="72"/>
      <c r="P474" s="190">
        <f>O474*H474</f>
        <v>0</v>
      </c>
      <c r="Q474" s="190">
        <v>0</v>
      </c>
      <c r="R474" s="190">
        <f>Q474*H474</f>
        <v>0</v>
      </c>
      <c r="S474" s="190">
        <v>0</v>
      </c>
      <c r="T474" s="191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192" t="s">
        <v>286</v>
      </c>
      <c r="AT474" s="192" t="s">
        <v>175</v>
      </c>
      <c r="AU474" s="192" t="s">
        <v>81</v>
      </c>
      <c r="AY474" s="18" t="s">
        <v>174</v>
      </c>
      <c r="BE474" s="193">
        <f>IF(N474="základní",J474,0)</f>
        <v>0</v>
      </c>
      <c r="BF474" s="193">
        <f>IF(N474="snížená",J474,0)</f>
        <v>0</v>
      </c>
      <c r="BG474" s="193">
        <f>IF(N474="zákl. přenesená",J474,0)</f>
        <v>0</v>
      </c>
      <c r="BH474" s="193">
        <f>IF(N474="sníž. přenesená",J474,0)</f>
        <v>0</v>
      </c>
      <c r="BI474" s="193">
        <f>IF(N474="nulová",J474,0)</f>
        <v>0</v>
      </c>
      <c r="BJ474" s="18" t="s">
        <v>81</v>
      </c>
      <c r="BK474" s="193">
        <f>ROUND(I474*H474,2)</f>
        <v>0</v>
      </c>
      <c r="BL474" s="18" t="s">
        <v>286</v>
      </c>
      <c r="BM474" s="192" t="s">
        <v>1597</v>
      </c>
    </row>
    <row r="475" spans="1:65" s="11" customFormat="1" ht="26" customHeight="1">
      <c r="B475" s="166"/>
      <c r="C475" s="167"/>
      <c r="D475" s="168" t="s">
        <v>72</v>
      </c>
      <c r="E475" s="169" t="s">
        <v>1598</v>
      </c>
      <c r="F475" s="169" t="s">
        <v>1599</v>
      </c>
      <c r="G475" s="167"/>
      <c r="H475" s="167"/>
      <c r="I475" s="170"/>
      <c r="J475" s="171">
        <f>BK475</f>
        <v>0</v>
      </c>
      <c r="K475" s="167"/>
      <c r="L475" s="172"/>
      <c r="M475" s="173"/>
      <c r="N475" s="174"/>
      <c r="O475" s="174"/>
      <c r="P475" s="175">
        <f>SUM(P476:P550)</f>
        <v>0</v>
      </c>
      <c r="Q475" s="174"/>
      <c r="R475" s="175">
        <f>SUM(R476:R550)</f>
        <v>0</v>
      </c>
      <c r="S475" s="174"/>
      <c r="T475" s="176">
        <f>SUM(T476:T550)</f>
        <v>0.95366610000000007</v>
      </c>
      <c r="AR475" s="177" t="s">
        <v>83</v>
      </c>
      <c r="AT475" s="178" t="s">
        <v>72</v>
      </c>
      <c r="AU475" s="178" t="s">
        <v>73</v>
      </c>
      <c r="AY475" s="177" t="s">
        <v>174</v>
      </c>
      <c r="BK475" s="179">
        <f>SUM(BK476:BK550)</f>
        <v>0</v>
      </c>
    </row>
    <row r="476" spans="1:65" s="2" customFormat="1" ht="21.75" customHeight="1">
      <c r="A476" s="35"/>
      <c r="B476" s="36"/>
      <c r="C476" s="180" t="s">
        <v>717</v>
      </c>
      <c r="D476" s="180" t="s">
        <v>175</v>
      </c>
      <c r="E476" s="181" t="s">
        <v>1600</v>
      </c>
      <c r="F476" s="182" t="s">
        <v>1601</v>
      </c>
      <c r="G476" s="183" t="s">
        <v>444</v>
      </c>
      <c r="H476" s="184">
        <v>87.015000000000001</v>
      </c>
      <c r="I476" s="185"/>
      <c r="J476" s="186">
        <f>ROUND(I476*H476,2)</f>
        <v>0</v>
      </c>
      <c r="K476" s="187"/>
      <c r="L476" s="40"/>
      <c r="M476" s="188" t="s">
        <v>1</v>
      </c>
      <c r="N476" s="189" t="s">
        <v>38</v>
      </c>
      <c r="O476" s="72"/>
      <c r="P476" s="190">
        <f>O476*H476</f>
        <v>0</v>
      </c>
      <c r="Q476" s="190">
        <v>0</v>
      </c>
      <c r="R476" s="190">
        <f>Q476*H476</f>
        <v>0</v>
      </c>
      <c r="S476" s="190">
        <v>1.7700000000000001E-3</v>
      </c>
      <c r="T476" s="191">
        <f>S476*H476</f>
        <v>0.15401655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92" t="s">
        <v>286</v>
      </c>
      <c r="AT476" s="192" t="s">
        <v>175</v>
      </c>
      <c r="AU476" s="192" t="s">
        <v>81</v>
      </c>
      <c r="AY476" s="18" t="s">
        <v>174</v>
      </c>
      <c r="BE476" s="193">
        <f>IF(N476="základní",J476,0)</f>
        <v>0</v>
      </c>
      <c r="BF476" s="193">
        <f>IF(N476="snížená",J476,0)</f>
        <v>0</v>
      </c>
      <c r="BG476" s="193">
        <f>IF(N476="zákl. přenesená",J476,0)</f>
        <v>0</v>
      </c>
      <c r="BH476" s="193">
        <f>IF(N476="sníž. přenesená",J476,0)</f>
        <v>0</v>
      </c>
      <c r="BI476" s="193">
        <f>IF(N476="nulová",J476,0)</f>
        <v>0</v>
      </c>
      <c r="BJ476" s="18" t="s">
        <v>81</v>
      </c>
      <c r="BK476" s="193">
        <f>ROUND(I476*H476,2)</f>
        <v>0</v>
      </c>
      <c r="BL476" s="18" t="s">
        <v>286</v>
      </c>
      <c r="BM476" s="192" t="s">
        <v>1602</v>
      </c>
    </row>
    <row r="477" spans="1:65" s="12" customFormat="1" ht="12">
      <c r="B477" s="194"/>
      <c r="C477" s="195"/>
      <c r="D477" s="196" t="s">
        <v>181</v>
      </c>
      <c r="E477" s="197" t="s">
        <v>1</v>
      </c>
      <c r="F477" s="198" t="s">
        <v>1603</v>
      </c>
      <c r="G477" s="195"/>
      <c r="H477" s="197" t="s">
        <v>1</v>
      </c>
      <c r="I477" s="199"/>
      <c r="J477" s="195"/>
      <c r="K477" s="195"/>
      <c r="L477" s="200"/>
      <c r="M477" s="201"/>
      <c r="N477" s="202"/>
      <c r="O477" s="202"/>
      <c r="P477" s="202"/>
      <c r="Q477" s="202"/>
      <c r="R477" s="202"/>
      <c r="S477" s="202"/>
      <c r="T477" s="203"/>
      <c r="AT477" s="204" t="s">
        <v>181</v>
      </c>
      <c r="AU477" s="204" t="s">
        <v>81</v>
      </c>
      <c r="AV477" s="12" t="s">
        <v>81</v>
      </c>
      <c r="AW477" s="12" t="s">
        <v>30</v>
      </c>
      <c r="AX477" s="12" t="s">
        <v>73</v>
      </c>
      <c r="AY477" s="204" t="s">
        <v>174</v>
      </c>
    </row>
    <row r="478" spans="1:65" s="12" customFormat="1" ht="12">
      <c r="B478" s="194"/>
      <c r="C478" s="195"/>
      <c r="D478" s="196" t="s">
        <v>181</v>
      </c>
      <c r="E478" s="197" t="s">
        <v>1</v>
      </c>
      <c r="F478" s="198" t="s">
        <v>1604</v>
      </c>
      <c r="G478" s="195"/>
      <c r="H478" s="197" t="s">
        <v>1</v>
      </c>
      <c r="I478" s="199"/>
      <c r="J478" s="195"/>
      <c r="K478" s="195"/>
      <c r="L478" s="200"/>
      <c r="M478" s="201"/>
      <c r="N478" s="202"/>
      <c r="O478" s="202"/>
      <c r="P478" s="202"/>
      <c r="Q478" s="202"/>
      <c r="R478" s="202"/>
      <c r="S478" s="202"/>
      <c r="T478" s="203"/>
      <c r="AT478" s="204" t="s">
        <v>181</v>
      </c>
      <c r="AU478" s="204" t="s">
        <v>81</v>
      </c>
      <c r="AV478" s="12" t="s">
        <v>81</v>
      </c>
      <c r="AW478" s="12" t="s">
        <v>30</v>
      </c>
      <c r="AX478" s="12" t="s">
        <v>73</v>
      </c>
      <c r="AY478" s="204" t="s">
        <v>174</v>
      </c>
    </row>
    <row r="479" spans="1:65" s="13" customFormat="1" ht="12">
      <c r="B479" s="205"/>
      <c r="C479" s="206"/>
      <c r="D479" s="196" t="s">
        <v>181</v>
      </c>
      <c r="E479" s="207" t="s">
        <v>1</v>
      </c>
      <c r="F479" s="208" t="s">
        <v>1605</v>
      </c>
      <c r="G479" s="206"/>
      <c r="H479" s="209">
        <v>21.664999999999999</v>
      </c>
      <c r="I479" s="210"/>
      <c r="J479" s="206"/>
      <c r="K479" s="206"/>
      <c r="L479" s="211"/>
      <c r="M479" s="212"/>
      <c r="N479" s="213"/>
      <c r="O479" s="213"/>
      <c r="P479" s="213"/>
      <c r="Q479" s="213"/>
      <c r="R479" s="213"/>
      <c r="S479" s="213"/>
      <c r="T479" s="214"/>
      <c r="AT479" s="215" t="s">
        <v>181</v>
      </c>
      <c r="AU479" s="215" t="s">
        <v>81</v>
      </c>
      <c r="AV479" s="13" t="s">
        <v>83</v>
      </c>
      <c r="AW479" s="13" t="s">
        <v>30</v>
      </c>
      <c r="AX479" s="13" t="s">
        <v>73</v>
      </c>
      <c r="AY479" s="215" t="s">
        <v>174</v>
      </c>
    </row>
    <row r="480" spans="1:65" s="12" customFormat="1" ht="12">
      <c r="B480" s="194"/>
      <c r="C480" s="195"/>
      <c r="D480" s="196" t="s">
        <v>181</v>
      </c>
      <c r="E480" s="197" t="s">
        <v>1</v>
      </c>
      <c r="F480" s="198" t="s">
        <v>1606</v>
      </c>
      <c r="G480" s="195"/>
      <c r="H480" s="197" t="s">
        <v>1</v>
      </c>
      <c r="I480" s="199"/>
      <c r="J480" s="195"/>
      <c r="K480" s="195"/>
      <c r="L480" s="200"/>
      <c r="M480" s="201"/>
      <c r="N480" s="202"/>
      <c r="O480" s="202"/>
      <c r="P480" s="202"/>
      <c r="Q480" s="202"/>
      <c r="R480" s="202"/>
      <c r="S480" s="202"/>
      <c r="T480" s="203"/>
      <c r="AT480" s="204" t="s">
        <v>181</v>
      </c>
      <c r="AU480" s="204" t="s">
        <v>81</v>
      </c>
      <c r="AV480" s="12" t="s">
        <v>81</v>
      </c>
      <c r="AW480" s="12" t="s">
        <v>30</v>
      </c>
      <c r="AX480" s="12" t="s">
        <v>73</v>
      </c>
      <c r="AY480" s="204" t="s">
        <v>174</v>
      </c>
    </row>
    <row r="481" spans="1:65" s="13" customFormat="1" ht="12">
      <c r="B481" s="205"/>
      <c r="C481" s="206"/>
      <c r="D481" s="196" t="s">
        <v>181</v>
      </c>
      <c r="E481" s="207" t="s">
        <v>1</v>
      </c>
      <c r="F481" s="208" t="s">
        <v>1607</v>
      </c>
      <c r="G481" s="206"/>
      <c r="H481" s="209">
        <v>20.27</v>
      </c>
      <c r="I481" s="210"/>
      <c r="J481" s="206"/>
      <c r="K481" s="206"/>
      <c r="L481" s="211"/>
      <c r="M481" s="212"/>
      <c r="N481" s="213"/>
      <c r="O481" s="213"/>
      <c r="P481" s="213"/>
      <c r="Q481" s="213"/>
      <c r="R481" s="213"/>
      <c r="S481" s="213"/>
      <c r="T481" s="214"/>
      <c r="AT481" s="215" t="s">
        <v>181</v>
      </c>
      <c r="AU481" s="215" t="s">
        <v>81</v>
      </c>
      <c r="AV481" s="13" t="s">
        <v>83</v>
      </c>
      <c r="AW481" s="13" t="s">
        <v>30</v>
      </c>
      <c r="AX481" s="13" t="s">
        <v>73</v>
      </c>
      <c r="AY481" s="215" t="s">
        <v>174</v>
      </c>
    </row>
    <row r="482" spans="1:65" s="12" customFormat="1" ht="12">
      <c r="B482" s="194"/>
      <c r="C482" s="195"/>
      <c r="D482" s="196" t="s">
        <v>181</v>
      </c>
      <c r="E482" s="197" t="s">
        <v>1</v>
      </c>
      <c r="F482" s="198" t="s">
        <v>1608</v>
      </c>
      <c r="G482" s="195"/>
      <c r="H482" s="197" t="s">
        <v>1</v>
      </c>
      <c r="I482" s="199"/>
      <c r="J482" s="195"/>
      <c r="K482" s="195"/>
      <c r="L482" s="200"/>
      <c r="M482" s="201"/>
      <c r="N482" s="202"/>
      <c r="O482" s="202"/>
      <c r="P482" s="202"/>
      <c r="Q482" s="202"/>
      <c r="R482" s="202"/>
      <c r="S482" s="202"/>
      <c r="T482" s="203"/>
      <c r="AT482" s="204" t="s">
        <v>181</v>
      </c>
      <c r="AU482" s="204" t="s">
        <v>81</v>
      </c>
      <c r="AV482" s="12" t="s">
        <v>81</v>
      </c>
      <c r="AW482" s="12" t="s">
        <v>30</v>
      </c>
      <c r="AX482" s="12" t="s">
        <v>73</v>
      </c>
      <c r="AY482" s="204" t="s">
        <v>174</v>
      </c>
    </row>
    <row r="483" spans="1:65" s="13" customFormat="1" ht="12">
      <c r="B483" s="205"/>
      <c r="C483" s="206"/>
      <c r="D483" s="196" t="s">
        <v>181</v>
      </c>
      <c r="E483" s="207" t="s">
        <v>1</v>
      </c>
      <c r="F483" s="208" t="s">
        <v>1609</v>
      </c>
      <c r="G483" s="206"/>
      <c r="H483" s="209">
        <v>23.24</v>
      </c>
      <c r="I483" s="210"/>
      <c r="J483" s="206"/>
      <c r="K483" s="206"/>
      <c r="L483" s="211"/>
      <c r="M483" s="212"/>
      <c r="N483" s="213"/>
      <c r="O483" s="213"/>
      <c r="P483" s="213"/>
      <c r="Q483" s="213"/>
      <c r="R483" s="213"/>
      <c r="S483" s="213"/>
      <c r="T483" s="214"/>
      <c r="AT483" s="215" t="s">
        <v>181</v>
      </c>
      <c r="AU483" s="215" t="s">
        <v>81</v>
      </c>
      <c r="AV483" s="13" t="s">
        <v>83</v>
      </c>
      <c r="AW483" s="13" t="s">
        <v>30</v>
      </c>
      <c r="AX483" s="13" t="s">
        <v>73</v>
      </c>
      <c r="AY483" s="215" t="s">
        <v>174</v>
      </c>
    </row>
    <row r="484" spans="1:65" s="12" customFormat="1" ht="12">
      <c r="B484" s="194"/>
      <c r="C484" s="195"/>
      <c r="D484" s="196" t="s">
        <v>181</v>
      </c>
      <c r="E484" s="197" t="s">
        <v>1</v>
      </c>
      <c r="F484" s="198" t="s">
        <v>1610</v>
      </c>
      <c r="G484" s="195"/>
      <c r="H484" s="197" t="s">
        <v>1</v>
      </c>
      <c r="I484" s="199"/>
      <c r="J484" s="195"/>
      <c r="K484" s="195"/>
      <c r="L484" s="200"/>
      <c r="M484" s="201"/>
      <c r="N484" s="202"/>
      <c r="O484" s="202"/>
      <c r="P484" s="202"/>
      <c r="Q484" s="202"/>
      <c r="R484" s="202"/>
      <c r="S484" s="202"/>
      <c r="T484" s="203"/>
      <c r="AT484" s="204" t="s">
        <v>181</v>
      </c>
      <c r="AU484" s="204" t="s">
        <v>81</v>
      </c>
      <c r="AV484" s="12" t="s">
        <v>81</v>
      </c>
      <c r="AW484" s="12" t="s">
        <v>30</v>
      </c>
      <c r="AX484" s="12" t="s">
        <v>73</v>
      </c>
      <c r="AY484" s="204" t="s">
        <v>174</v>
      </c>
    </row>
    <row r="485" spans="1:65" s="13" customFormat="1" ht="12">
      <c r="B485" s="205"/>
      <c r="C485" s="206"/>
      <c r="D485" s="196" t="s">
        <v>181</v>
      </c>
      <c r="E485" s="207" t="s">
        <v>1</v>
      </c>
      <c r="F485" s="208" t="s">
        <v>1611</v>
      </c>
      <c r="G485" s="206"/>
      <c r="H485" s="209">
        <v>21.84</v>
      </c>
      <c r="I485" s="210"/>
      <c r="J485" s="206"/>
      <c r="K485" s="206"/>
      <c r="L485" s="211"/>
      <c r="M485" s="212"/>
      <c r="N485" s="213"/>
      <c r="O485" s="213"/>
      <c r="P485" s="213"/>
      <c r="Q485" s="213"/>
      <c r="R485" s="213"/>
      <c r="S485" s="213"/>
      <c r="T485" s="214"/>
      <c r="AT485" s="215" t="s">
        <v>181</v>
      </c>
      <c r="AU485" s="215" t="s">
        <v>81</v>
      </c>
      <c r="AV485" s="13" t="s">
        <v>83</v>
      </c>
      <c r="AW485" s="13" t="s">
        <v>30</v>
      </c>
      <c r="AX485" s="13" t="s">
        <v>73</v>
      </c>
      <c r="AY485" s="215" t="s">
        <v>174</v>
      </c>
    </row>
    <row r="486" spans="1:65" s="14" customFormat="1" ht="12">
      <c r="B486" s="216"/>
      <c r="C486" s="217"/>
      <c r="D486" s="196" t="s">
        <v>181</v>
      </c>
      <c r="E486" s="218" t="s">
        <v>1</v>
      </c>
      <c r="F486" s="219" t="s">
        <v>183</v>
      </c>
      <c r="G486" s="217"/>
      <c r="H486" s="220">
        <v>87.015000000000001</v>
      </c>
      <c r="I486" s="221"/>
      <c r="J486" s="217"/>
      <c r="K486" s="217"/>
      <c r="L486" s="222"/>
      <c r="M486" s="223"/>
      <c r="N486" s="224"/>
      <c r="O486" s="224"/>
      <c r="P486" s="224"/>
      <c r="Q486" s="224"/>
      <c r="R486" s="224"/>
      <c r="S486" s="224"/>
      <c r="T486" s="225"/>
      <c r="AT486" s="226" t="s">
        <v>181</v>
      </c>
      <c r="AU486" s="226" t="s">
        <v>81</v>
      </c>
      <c r="AV486" s="14" t="s">
        <v>179</v>
      </c>
      <c r="AW486" s="14" t="s">
        <v>30</v>
      </c>
      <c r="AX486" s="14" t="s">
        <v>81</v>
      </c>
      <c r="AY486" s="226" t="s">
        <v>174</v>
      </c>
    </row>
    <row r="487" spans="1:65" s="2" customFormat="1" ht="16.5" customHeight="1">
      <c r="A487" s="35"/>
      <c r="B487" s="36"/>
      <c r="C487" s="180" t="s">
        <v>724</v>
      </c>
      <c r="D487" s="180" t="s">
        <v>175</v>
      </c>
      <c r="E487" s="181" t="s">
        <v>1612</v>
      </c>
      <c r="F487" s="182" t="s">
        <v>1613</v>
      </c>
      <c r="G487" s="183" t="s">
        <v>444</v>
      </c>
      <c r="H487" s="184">
        <v>87.015000000000001</v>
      </c>
      <c r="I487" s="185"/>
      <c r="J487" s="186">
        <f>ROUND(I487*H487,2)</f>
        <v>0</v>
      </c>
      <c r="K487" s="187"/>
      <c r="L487" s="40"/>
      <c r="M487" s="188" t="s">
        <v>1</v>
      </c>
      <c r="N487" s="189" t="s">
        <v>38</v>
      </c>
      <c r="O487" s="72"/>
      <c r="P487" s="190">
        <f>O487*H487</f>
        <v>0</v>
      </c>
      <c r="Q487" s="190">
        <v>0</v>
      </c>
      <c r="R487" s="190">
        <f>Q487*H487</f>
        <v>0</v>
      </c>
      <c r="S487" s="190">
        <v>2E-3</v>
      </c>
      <c r="T487" s="191">
        <f>S487*H487</f>
        <v>0.17403000000000002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192" t="s">
        <v>286</v>
      </c>
      <c r="AT487" s="192" t="s">
        <v>175</v>
      </c>
      <c r="AU487" s="192" t="s">
        <v>81</v>
      </c>
      <c r="AY487" s="18" t="s">
        <v>174</v>
      </c>
      <c r="BE487" s="193">
        <f>IF(N487="základní",J487,0)</f>
        <v>0</v>
      </c>
      <c r="BF487" s="193">
        <f>IF(N487="snížená",J487,0)</f>
        <v>0</v>
      </c>
      <c r="BG487" s="193">
        <f>IF(N487="zákl. přenesená",J487,0)</f>
        <v>0</v>
      </c>
      <c r="BH487" s="193">
        <f>IF(N487="sníž. přenesená",J487,0)</f>
        <v>0</v>
      </c>
      <c r="BI487" s="193">
        <f>IF(N487="nulová",J487,0)</f>
        <v>0</v>
      </c>
      <c r="BJ487" s="18" t="s">
        <v>81</v>
      </c>
      <c r="BK487" s="193">
        <f>ROUND(I487*H487,2)</f>
        <v>0</v>
      </c>
      <c r="BL487" s="18" t="s">
        <v>286</v>
      </c>
      <c r="BM487" s="192" t="s">
        <v>1614</v>
      </c>
    </row>
    <row r="488" spans="1:65" s="12" customFormat="1" ht="12">
      <c r="B488" s="194"/>
      <c r="C488" s="195"/>
      <c r="D488" s="196" t="s">
        <v>181</v>
      </c>
      <c r="E488" s="197" t="s">
        <v>1</v>
      </c>
      <c r="F488" s="198" t="s">
        <v>1603</v>
      </c>
      <c r="G488" s="195"/>
      <c r="H488" s="197" t="s">
        <v>1</v>
      </c>
      <c r="I488" s="199"/>
      <c r="J488" s="195"/>
      <c r="K488" s="195"/>
      <c r="L488" s="200"/>
      <c r="M488" s="201"/>
      <c r="N488" s="202"/>
      <c r="O488" s="202"/>
      <c r="P488" s="202"/>
      <c r="Q488" s="202"/>
      <c r="R488" s="202"/>
      <c r="S488" s="202"/>
      <c r="T488" s="203"/>
      <c r="AT488" s="204" t="s">
        <v>181</v>
      </c>
      <c r="AU488" s="204" t="s">
        <v>81</v>
      </c>
      <c r="AV488" s="12" t="s">
        <v>81</v>
      </c>
      <c r="AW488" s="12" t="s">
        <v>30</v>
      </c>
      <c r="AX488" s="12" t="s">
        <v>73</v>
      </c>
      <c r="AY488" s="204" t="s">
        <v>174</v>
      </c>
    </row>
    <row r="489" spans="1:65" s="12" customFormat="1" ht="12">
      <c r="B489" s="194"/>
      <c r="C489" s="195"/>
      <c r="D489" s="196" t="s">
        <v>181</v>
      </c>
      <c r="E489" s="197" t="s">
        <v>1</v>
      </c>
      <c r="F489" s="198" t="s">
        <v>1604</v>
      </c>
      <c r="G489" s="195"/>
      <c r="H489" s="197" t="s">
        <v>1</v>
      </c>
      <c r="I489" s="199"/>
      <c r="J489" s="195"/>
      <c r="K489" s="195"/>
      <c r="L489" s="200"/>
      <c r="M489" s="201"/>
      <c r="N489" s="202"/>
      <c r="O489" s="202"/>
      <c r="P489" s="202"/>
      <c r="Q489" s="202"/>
      <c r="R489" s="202"/>
      <c r="S489" s="202"/>
      <c r="T489" s="203"/>
      <c r="AT489" s="204" t="s">
        <v>181</v>
      </c>
      <c r="AU489" s="204" t="s">
        <v>81</v>
      </c>
      <c r="AV489" s="12" t="s">
        <v>81</v>
      </c>
      <c r="AW489" s="12" t="s">
        <v>30</v>
      </c>
      <c r="AX489" s="12" t="s">
        <v>73</v>
      </c>
      <c r="AY489" s="204" t="s">
        <v>174</v>
      </c>
    </row>
    <row r="490" spans="1:65" s="13" customFormat="1" ht="12">
      <c r="B490" s="205"/>
      <c r="C490" s="206"/>
      <c r="D490" s="196" t="s">
        <v>181</v>
      </c>
      <c r="E490" s="207" t="s">
        <v>1</v>
      </c>
      <c r="F490" s="208" t="s">
        <v>1605</v>
      </c>
      <c r="G490" s="206"/>
      <c r="H490" s="209">
        <v>21.664999999999999</v>
      </c>
      <c r="I490" s="210"/>
      <c r="J490" s="206"/>
      <c r="K490" s="206"/>
      <c r="L490" s="211"/>
      <c r="M490" s="212"/>
      <c r="N490" s="213"/>
      <c r="O490" s="213"/>
      <c r="P490" s="213"/>
      <c r="Q490" s="213"/>
      <c r="R490" s="213"/>
      <c r="S490" s="213"/>
      <c r="T490" s="214"/>
      <c r="AT490" s="215" t="s">
        <v>181</v>
      </c>
      <c r="AU490" s="215" t="s">
        <v>81</v>
      </c>
      <c r="AV490" s="13" t="s">
        <v>83</v>
      </c>
      <c r="AW490" s="13" t="s">
        <v>30</v>
      </c>
      <c r="AX490" s="13" t="s">
        <v>73</v>
      </c>
      <c r="AY490" s="215" t="s">
        <v>174</v>
      </c>
    </row>
    <row r="491" spans="1:65" s="12" customFormat="1" ht="12">
      <c r="B491" s="194"/>
      <c r="C491" s="195"/>
      <c r="D491" s="196" t="s">
        <v>181</v>
      </c>
      <c r="E491" s="197" t="s">
        <v>1</v>
      </c>
      <c r="F491" s="198" t="s">
        <v>1606</v>
      </c>
      <c r="G491" s="195"/>
      <c r="H491" s="197" t="s">
        <v>1</v>
      </c>
      <c r="I491" s="199"/>
      <c r="J491" s="195"/>
      <c r="K491" s="195"/>
      <c r="L491" s="200"/>
      <c r="M491" s="201"/>
      <c r="N491" s="202"/>
      <c r="O491" s="202"/>
      <c r="P491" s="202"/>
      <c r="Q491" s="202"/>
      <c r="R491" s="202"/>
      <c r="S491" s="202"/>
      <c r="T491" s="203"/>
      <c r="AT491" s="204" t="s">
        <v>181</v>
      </c>
      <c r="AU491" s="204" t="s">
        <v>81</v>
      </c>
      <c r="AV491" s="12" t="s">
        <v>81</v>
      </c>
      <c r="AW491" s="12" t="s">
        <v>30</v>
      </c>
      <c r="AX491" s="12" t="s">
        <v>73</v>
      </c>
      <c r="AY491" s="204" t="s">
        <v>174</v>
      </c>
    </row>
    <row r="492" spans="1:65" s="13" customFormat="1" ht="12">
      <c r="B492" s="205"/>
      <c r="C492" s="206"/>
      <c r="D492" s="196" t="s">
        <v>181</v>
      </c>
      <c r="E492" s="207" t="s">
        <v>1</v>
      </c>
      <c r="F492" s="208" t="s">
        <v>1607</v>
      </c>
      <c r="G492" s="206"/>
      <c r="H492" s="209">
        <v>20.27</v>
      </c>
      <c r="I492" s="210"/>
      <c r="J492" s="206"/>
      <c r="K492" s="206"/>
      <c r="L492" s="211"/>
      <c r="M492" s="212"/>
      <c r="N492" s="213"/>
      <c r="O492" s="213"/>
      <c r="P492" s="213"/>
      <c r="Q492" s="213"/>
      <c r="R492" s="213"/>
      <c r="S492" s="213"/>
      <c r="T492" s="214"/>
      <c r="AT492" s="215" t="s">
        <v>181</v>
      </c>
      <c r="AU492" s="215" t="s">
        <v>81</v>
      </c>
      <c r="AV492" s="13" t="s">
        <v>83</v>
      </c>
      <c r="AW492" s="13" t="s">
        <v>30</v>
      </c>
      <c r="AX492" s="13" t="s">
        <v>73</v>
      </c>
      <c r="AY492" s="215" t="s">
        <v>174</v>
      </c>
    </row>
    <row r="493" spans="1:65" s="12" customFormat="1" ht="12">
      <c r="B493" s="194"/>
      <c r="C493" s="195"/>
      <c r="D493" s="196" t="s">
        <v>181</v>
      </c>
      <c r="E493" s="197" t="s">
        <v>1</v>
      </c>
      <c r="F493" s="198" t="s">
        <v>1608</v>
      </c>
      <c r="G493" s="195"/>
      <c r="H493" s="197" t="s">
        <v>1</v>
      </c>
      <c r="I493" s="199"/>
      <c r="J493" s="195"/>
      <c r="K493" s="195"/>
      <c r="L493" s="200"/>
      <c r="M493" s="201"/>
      <c r="N493" s="202"/>
      <c r="O493" s="202"/>
      <c r="P493" s="202"/>
      <c r="Q493" s="202"/>
      <c r="R493" s="202"/>
      <c r="S493" s="202"/>
      <c r="T493" s="203"/>
      <c r="AT493" s="204" t="s">
        <v>181</v>
      </c>
      <c r="AU493" s="204" t="s">
        <v>81</v>
      </c>
      <c r="AV493" s="12" t="s">
        <v>81</v>
      </c>
      <c r="AW493" s="12" t="s">
        <v>30</v>
      </c>
      <c r="AX493" s="12" t="s">
        <v>73</v>
      </c>
      <c r="AY493" s="204" t="s">
        <v>174</v>
      </c>
    </row>
    <row r="494" spans="1:65" s="13" customFormat="1" ht="12">
      <c r="B494" s="205"/>
      <c r="C494" s="206"/>
      <c r="D494" s="196" t="s">
        <v>181</v>
      </c>
      <c r="E494" s="207" t="s">
        <v>1</v>
      </c>
      <c r="F494" s="208" t="s">
        <v>1609</v>
      </c>
      <c r="G494" s="206"/>
      <c r="H494" s="209">
        <v>23.24</v>
      </c>
      <c r="I494" s="210"/>
      <c r="J494" s="206"/>
      <c r="K494" s="206"/>
      <c r="L494" s="211"/>
      <c r="M494" s="212"/>
      <c r="N494" s="213"/>
      <c r="O494" s="213"/>
      <c r="P494" s="213"/>
      <c r="Q494" s="213"/>
      <c r="R494" s="213"/>
      <c r="S494" s="213"/>
      <c r="T494" s="214"/>
      <c r="AT494" s="215" t="s">
        <v>181</v>
      </c>
      <c r="AU494" s="215" t="s">
        <v>81</v>
      </c>
      <c r="AV494" s="13" t="s">
        <v>83</v>
      </c>
      <c r="AW494" s="13" t="s">
        <v>30</v>
      </c>
      <c r="AX494" s="13" t="s">
        <v>73</v>
      </c>
      <c r="AY494" s="215" t="s">
        <v>174</v>
      </c>
    </row>
    <row r="495" spans="1:65" s="12" customFormat="1" ht="12">
      <c r="B495" s="194"/>
      <c r="C495" s="195"/>
      <c r="D495" s="196" t="s">
        <v>181</v>
      </c>
      <c r="E495" s="197" t="s">
        <v>1</v>
      </c>
      <c r="F495" s="198" t="s">
        <v>1610</v>
      </c>
      <c r="G495" s="195"/>
      <c r="H495" s="197" t="s">
        <v>1</v>
      </c>
      <c r="I495" s="199"/>
      <c r="J495" s="195"/>
      <c r="K495" s="195"/>
      <c r="L495" s="200"/>
      <c r="M495" s="201"/>
      <c r="N495" s="202"/>
      <c r="O495" s="202"/>
      <c r="P495" s="202"/>
      <c r="Q495" s="202"/>
      <c r="R495" s="202"/>
      <c r="S495" s="202"/>
      <c r="T495" s="203"/>
      <c r="AT495" s="204" t="s">
        <v>181</v>
      </c>
      <c r="AU495" s="204" t="s">
        <v>81</v>
      </c>
      <c r="AV495" s="12" t="s">
        <v>81</v>
      </c>
      <c r="AW495" s="12" t="s">
        <v>30</v>
      </c>
      <c r="AX495" s="12" t="s">
        <v>73</v>
      </c>
      <c r="AY495" s="204" t="s">
        <v>174</v>
      </c>
    </row>
    <row r="496" spans="1:65" s="13" customFormat="1" ht="12">
      <c r="B496" s="205"/>
      <c r="C496" s="206"/>
      <c r="D496" s="196" t="s">
        <v>181</v>
      </c>
      <c r="E496" s="207" t="s">
        <v>1</v>
      </c>
      <c r="F496" s="208" t="s">
        <v>1611</v>
      </c>
      <c r="G496" s="206"/>
      <c r="H496" s="209">
        <v>21.84</v>
      </c>
      <c r="I496" s="210"/>
      <c r="J496" s="206"/>
      <c r="K496" s="206"/>
      <c r="L496" s="211"/>
      <c r="M496" s="212"/>
      <c r="N496" s="213"/>
      <c r="O496" s="213"/>
      <c r="P496" s="213"/>
      <c r="Q496" s="213"/>
      <c r="R496" s="213"/>
      <c r="S496" s="213"/>
      <c r="T496" s="214"/>
      <c r="AT496" s="215" t="s">
        <v>181</v>
      </c>
      <c r="AU496" s="215" t="s">
        <v>81</v>
      </c>
      <c r="AV496" s="13" t="s">
        <v>83</v>
      </c>
      <c r="AW496" s="13" t="s">
        <v>30</v>
      </c>
      <c r="AX496" s="13" t="s">
        <v>73</v>
      </c>
      <c r="AY496" s="215" t="s">
        <v>174</v>
      </c>
    </row>
    <row r="497" spans="1:65" s="14" customFormat="1" ht="12">
      <c r="B497" s="216"/>
      <c r="C497" s="217"/>
      <c r="D497" s="196" t="s">
        <v>181</v>
      </c>
      <c r="E497" s="218" t="s">
        <v>1</v>
      </c>
      <c r="F497" s="219" t="s">
        <v>183</v>
      </c>
      <c r="G497" s="217"/>
      <c r="H497" s="220">
        <v>87.015000000000001</v>
      </c>
      <c r="I497" s="221"/>
      <c r="J497" s="217"/>
      <c r="K497" s="217"/>
      <c r="L497" s="222"/>
      <c r="M497" s="223"/>
      <c r="N497" s="224"/>
      <c r="O497" s="224"/>
      <c r="P497" s="224"/>
      <c r="Q497" s="224"/>
      <c r="R497" s="224"/>
      <c r="S497" s="224"/>
      <c r="T497" s="225"/>
      <c r="AT497" s="226" t="s">
        <v>181</v>
      </c>
      <c r="AU497" s="226" t="s">
        <v>81</v>
      </c>
      <c r="AV497" s="14" t="s">
        <v>179</v>
      </c>
      <c r="AW497" s="14" t="s">
        <v>30</v>
      </c>
      <c r="AX497" s="14" t="s">
        <v>81</v>
      </c>
      <c r="AY497" s="226" t="s">
        <v>174</v>
      </c>
    </row>
    <row r="498" spans="1:65" s="2" customFormat="1" ht="16.5" customHeight="1">
      <c r="A498" s="35"/>
      <c r="B498" s="36"/>
      <c r="C498" s="180" t="s">
        <v>729</v>
      </c>
      <c r="D498" s="180" t="s">
        <v>175</v>
      </c>
      <c r="E498" s="181" t="s">
        <v>1615</v>
      </c>
      <c r="F498" s="182" t="s">
        <v>1616</v>
      </c>
      <c r="G498" s="183" t="s">
        <v>444</v>
      </c>
      <c r="H498" s="184">
        <v>38.729999999999997</v>
      </c>
      <c r="I498" s="185"/>
      <c r="J498" s="186">
        <f>ROUND(I498*H498,2)</f>
        <v>0</v>
      </c>
      <c r="K498" s="187"/>
      <c r="L498" s="40"/>
      <c r="M498" s="188" t="s">
        <v>1</v>
      </c>
      <c r="N498" s="189" t="s">
        <v>38</v>
      </c>
      <c r="O498" s="72"/>
      <c r="P498" s="190">
        <f>O498*H498</f>
        <v>0</v>
      </c>
      <c r="Q498" s="190">
        <v>0</v>
      </c>
      <c r="R498" s="190">
        <f>Q498*H498</f>
        <v>0</v>
      </c>
      <c r="S498" s="190">
        <v>1.67E-3</v>
      </c>
      <c r="T498" s="191">
        <f>S498*H498</f>
        <v>6.4679100000000003E-2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192" t="s">
        <v>286</v>
      </c>
      <c r="AT498" s="192" t="s">
        <v>175</v>
      </c>
      <c r="AU498" s="192" t="s">
        <v>81</v>
      </c>
      <c r="AY498" s="18" t="s">
        <v>174</v>
      </c>
      <c r="BE498" s="193">
        <f>IF(N498="základní",J498,0)</f>
        <v>0</v>
      </c>
      <c r="BF498" s="193">
        <f>IF(N498="snížená",J498,0)</f>
        <v>0</v>
      </c>
      <c r="BG498" s="193">
        <f>IF(N498="zákl. přenesená",J498,0)</f>
        <v>0</v>
      </c>
      <c r="BH498" s="193">
        <f>IF(N498="sníž. přenesená",J498,0)</f>
        <v>0</v>
      </c>
      <c r="BI498" s="193">
        <f>IF(N498="nulová",J498,0)</f>
        <v>0</v>
      </c>
      <c r="BJ498" s="18" t="s">
        <v>81</v>
      </c>
      <c r="BK498" s="193">
        <f>ROUND(I498*H498,2)</f>
        <v>0</v>
      </c>
      <c r="BL498" s="18" t="s">
        <v>286</v>
      </c>
      <c r="BM498" s="192" t="s">
        <v>1617</v>
      </c>
    </row>
    <row r="499" spans="1:65" s="12" customFormat="1" ht="12">
      <c r="B499" s="194"/>
      <c r="C499" s="195"/>
      <c r="D499" s="196" t="s">
        <v>181</v>
      </c>
      <c r="E499" s="197" t="s">
        <v>1</v>
      </c>
      <c r="F499" s="198" t="s">
        <v>1603</v>
      </c>
      <c r="G499" s="195"/>
      <c r="H499" s="197" t="s">
        <v>1</v>
      </c>
      <c r="I499" s="199"/>
      <c r="J499" s="195"/>
      <c r="K499" s="195"/>
      <c r="L499" s="200"/>
      <c r="M499" s="201"/>
      <c r="N499" s="202"/>
      <c r="O499" s="202"/>
      <c r="P499" s="202"/>
      <c r="Q499" s="202"/>
      <c r="R499" s="202"/>
      <c r="S499" s="202"/>
      <c r="T499" s="203"/>
      <c r="AT499" s="204" t="s">
        <v>181</v>
      </c>
      <c r="AU499" s="204" t="s">
        <v>81</v>
      </c>
      <c r="AV499" s="12" t="s">
        <v>81</v>
      </c>
      <c r="AW499" s="12" t="s">
        <v>30</v>
      </c>
      <c r="AX499" s="12" t="s">
        <v>73</v>
      </c>
      <c r="AY499" s="204" t="s">
        <v>174</v>
      </c>
    </row>
    <row r="500" spans="1:65" s="12" customFormat="1" ht="12">
      <c r="B500" s="194"/>
      <c r="C500" s="195"/>
      <c r="D500" s="196" t="s">
        <v>181</v>
      </c>
      <c r="E500" s="197" t="s">
        <v>1</v>
      </c>
      <c r="F500" s="198" t="s">
        <v>1604</v>
      </c>
      <c r="G500" s="195"/>
      <c r="H500" s="197" t="s">
        <v>1</v>
      </c>
      <c r="I500" s="199"/>
      <c r="J500" s="195"/>
      <c r="K500" s="195"/>
      <c r="L500" s="200"/>
      <c r="M500" s="201"/>
      <c r="N500" s="202"/>
      <c r="O500" s="202"/>
      <c r="P500" s="202"/>
      <c r="Q500" s="202"/>
      <c r="R500" s="202"/>
      <c r="S500" s="202"/>
      <c r="T500" s="203"/>
      <c r="AT500" s="204" t="s">
        <v>181</v>
      </c>
      <c r="AU500" s="204" t="s">
        <v>81</v>
      </c>
      <c r="AV500" s="12" t="s">
        <v>81</v>
      </c>
      <c r="AW500" s="12" t="s">
        <v>30</v>
      </c>
      <c r="AX500" s="12" t="s">
        <v>73</v>
      </c>
      <c r="AY500" s="204" t="s">
        <v>174</v>
      </c>
    </row>
    <row r="501" spans="1:65" s="12" customFormat="1" ht="12">
      <c r="B501" s="194"/>
      <c r="C501" s="195"/>
      <c r="D501" s="196" t="s">
        <v>181</v>
      </c>
      <c r="E501" s="197" t="s">
        <v>1</v>
      </c>
      <c r="F501" s="198" t="s">
        <v>190</v>
      </c>
      <c r="G501" s="195"/>
      <c r="H501" s="197" t="s">
        <v>1</v>
      </c>
      <c r="I501" s="199"/>
      <c r="J501" s="195"/>
      <c r="K501" s="195"/>
      <c r="L501" s="200"/>
      <c r="M501" s="201"/>
      <c r="N501" s="202"/>
      <c r="O501" s="202"/>
      <c r="P501" s="202"/>
      <c r="Q501" s="202"/>
      <c r="R501" s="202"/>
      <c r="S501" s="202"/>
      <c r="T501" s="203"/>
      <c r="AT501" s="204" t="s">
        <v>181</v>
      </c>
      <c r="AU501" s="204" t="s">
        <v>81</v>
      </c>
      <c r="AV501" s="12" t="s">
        <v>81</v>
      </c>
      <c r="AW501" s="12" t="s">
        <v>30</v>
      </c>
      <c r="AX501" s="12" t="s">
        <v>73</v>
      </c>
      <c r="AY501" s="204" t="s">
        <v>174</v>
      </c>
    </row>
    <row r="502" spans="1:65" s="13" customFormat="1" ht="12">
      <c r="B502" s="205"/>
      <c r="C502" s="206"/>
      <c r="D502" s="196" t="s">
        <v>181</v>
      </c>
      <c r="E502" s="207" t="s">
        <v>1</v>
      </c>
      <c r="F502" s="208" t="s">
        <v>848</v>
      </c>
      <c r="G502" s="206"/>
      <c r="H502" s="209">
        <v>2.76</v>
      </c>
      <c r="I502" s="210"/>
      <c r="J502" s="206"/>
      <c r="K502" s="206"/>
      <c r="L502" s="211"/>
      <c r="M502" s="212"/>
      <c r="N502" s="213"/>
      <c r="O502" s="213"/>
      <c r="P502" s="213"/>
      <c r="Q502" s="213"/>
      <c r="R502" s="213"/>
      <c r="S502" s="213"/>
      <c r="T502" s="214"/>
      <c r="AT502" s="215" t="s">
        <v>181</v>
      </c>
      <c r="AU502" s="215" t="s">
        <v>81</v>
      </c>
      <c r="AV502" s="13" t="s">
        <v>83</v>
      </c>
      <c r="AW502" s="13" t="s">
        <v>30</v>
      </c>
      <c r="AX502" s="13" t="s">
        <v>73</v>
      </c>
      <c r="AY502" s="215" t="s">
        <v>174</v>
      </c>
    </row>
    <row r="503" spans="1:65" s="13" customFormat="1" ht="12">
      <c r="B503" s="205"/>
      <c r="C503" s="206"/>
      <c r="D503" s="196" t="s">
        <v>181</v>
      </c>
      <c r="E503" s="207" t="s">
        <v>1</v>
      </c>
      <c r="F503" s="208" t="s">
        <v>850</v>
      </c>
      <c r="G503" s="206"/>
      <c r="H503" s="209">
        <v>1.355</v>
      </c>
      <c r="I503" s="210"/>
      <c r="J503" s="206"/>
      <c r="K503" s="206"/>
      <c r="L503" s="211"/>
      <c r="M503" s="212"/>
      <c r="N503" s="213"/>
      <c r="O503" s="213"/>
      <c r="P503" s="213"/>
      <c r="Q503" s="213"/>
      <c r="R503" s="213"/>
      <c r="S503" s="213"/>
      <c r="T503" s="214"/>
      <c r="AT503" s="215" t="s">
        <v>181</v>
      </c>
      <c r="AU503" s="215" t="s">
        <v>81</v>
      </c>
      <c r="AV503" s="13" t="s">
        <v>83</v>
      </c>
      <c r="AW503" s="13" t="s">
        <v>30</v>
      </c>
      <c r="AX503" s="13" t="s">
        <v>73</v>
      </c>
      <c r="AY503" s="215" t="s">
        <v>174</v>
      </c>
    </row>
    <row r="504" spans="1:65" s="13" customFormat="1" ht="12">
      <c r="B504" s="205"/>
      <c r="C504" s="206"/>
      <c r="D504" s="196" t="s">
        <v>181</v>
      </c>
      <c r="E504" s="207" t="s">
        <v>1</v>
      </c>
      <c r="F504" s="208" t="s">
        <v>849</v>
      </c>
      <c r="G504" s="206"/>
      <c r="H504" s="209">
        <v>2.74</v>
      </c>
      <c r="I504" s="210"/>
      <c r="J504" s="206"/>
      <c r="K504" s="206"/>
      <c r="L504" s="211"/>
      <c r="M504" s="212"/>
      <c r="N504" s="213"/>
      <c r="O504" s="213"/>
      <c r="P504" s="213"/>
      <c r="Q504" s="213"/>
      <c r="R504" s="213"/>
      <c r="S504" s="213"/>
      <c r="T504" s="214"/>
      <c r="AT504" s="215" t="s">
        <v>181</v>
      </c>
      <c r="AU504" s="215" t="s">
        <v>81</v>
      </c>
      <c r="AV504" s="13" t="s">
        <v>83</v>
      </c>
      <c r="AW504" s="13" t="s">
        <v>30</v>
      </c>
      <c r="AX504" s="13" t="s">
        <v>73</v>
      </c>
      <c r="AY504" s="215" t="s">
        <v>174</v>
      </c>
    </row>
    <row r="505" spans="1:65" s="12" customFormat="1" ht="12">
      <c r="B505" s="194"/>
      <c r="C505" s="195"/>
      <c r="D505" s="196" t="s">
        <v>181</v>
      </c>
      <c r="E505" s="197" t="s">
        <v>1</v>
      </c>
      <c r="F505" s="198" t="s">
        <v>201</v>
      </c>
      <c r="G505" s="195"/>
      <c r="H505" s="197" t="s">
        <v>1</v>
      </c>
      <c r="I505" s="199"/>
      <c r="J505" s="195"/>
      <c r="K505" s="195"/>
      <c r="L505" s="200"/>
      <c r="M505" s="201"/>
      <c r="N505" s="202"/>
      <c r="O505" s="202"/>
      <c r="P505" s="202"/>
      <c r="Q505" s="202"/>
      <c r="R505" s="202"/>
      <c r="S505" s="202"/>
      <c r="T505" s="203"/>
      <c r="AT505" s="204" t="s">
        <v>181</v>
      </c>
      <c r="AU505" s="204" t="s">
        <v>81</v>
      </c>
      <c r="AV505" s="12" t="s">
        <v>81</v>
      </c>
      <c r="AW505" s="12" t="s">
        <v>30</v>
      </c>
      <c r="AX505" s="12" t="s">
        <v>73</v>
      </c>
      <c r="AY505" s="204" t="s">
        <v>174</v>
      </c>
    </row>
    <row r="506" spans="1:65" s="13" customFormat="1" ht="12">
      <c r="B506" s="205"/>
      <c r="C506" s="206"/>
      <c r="D506" s="196" t="s">
        <v>181</v>
      </c>
      <c r="E506" s="207" t="s">
        <v>1</v>
      </c>
      <c r="F506" s="208" t="s">
        <v>1618</v>
      </c>
      <c r="G506" s="206"/>
      <c r="H506" s="209">
        <v>6.8550000000000004</v>
      </c>
      <c r="I506" s="210"/>
      <c r="J506" s="206"/>
      <c r="K506" s="206"/>
      <c r="L506" s="211"/>
      <c r="M506" s="212"/>
      <c r="N506" s="213"/>
      <c r="O506" s="213"/>
      <c r="P506" s="213"/>
      <c r="Q506" s="213"/>
      <c r="R506" s="213"/>
      <c r="S506" s="213"/>
      <c r="T506" s="214"/>
      <c r="AT506" s="215" t="s">
        <v>181</v>
      </c>
      <c r="AU506" s="215" t="s">
        <v>81</v>
      </c>
      <c r="AV506" s="13" t="s">
        <v>83</v>
      </c>
      <c r="AW506" s="13" t="s">
        <v>30</v>
      </c>
      <c r="AX506" s="13" t="s">
        <v>73</v>
      </c>
      <c r="AY506" s="215" t="s">
        <v>174</v>
      </c>
    </row>
    <row r="507" spans="1:65" s="12" customFormat="1" ht="12">
      <c r="B507" s="194"/>
      <c r="C507" s="195"/>
      <c r="D507" s="196" t="s">
        <v>181</v>
      </c>
      <c r="E507" s="197" t="s">
        <v>1</v>
      </c>
      <c r="F507" s="198" t="s">
        <v>1606</v>
      </c>
      <c r="G507" s="195"/>
      <c r="H507" s="197" t="s">
        <v>1</v>
      </c>
      <c r="I507" s="199"/>
      <c r="J507" s="195"/>
      <c r="K507" s="195"/>
      <c r="L507" s="200"/>
      <c r="M507" s="201"/>
      <c r="N507" s="202"/>
      <c r="O507" s="202"/>
      <c r="P507" s="202"/>
      <c r="Q507" s="202"/>
      <c r="R507" s="202"/>
      <c r="S507" s="202"/>
      <c r="T507" s="203"/>
      <c r="AT507" s="204" t="s">
        <v>181</v>
      </c>
      <c r="AU507" s="204" t="s">
        <v>81</v>
      </c>
      <c r="AV507" s="12" t="s">
        <v>81</v>
      </c>
      <c r="AW507" s="12" t="s">
        <v>30</v>
      </c>
      <c r="AX507" s="12" t="s">
        <v>73</v>
      </c>
      <c r="AY507" s="204" t="s">
        <v>174</v>
      </c>
    </row>
    <row r="508" spans="1:65" s="12" customFormat="1" ht="12">
      <c r="B508" s="194"/>
      <c r="C508" s="195"/>
      <c r="D508" s="196" t="s">
        <v>181</v>
      </c>
      <c r="E508" s="197" t="s">
        <v>1</v>
      </c>
      <c r="F508" s="198" t="s">
        <v>190</v>
      </c>
      <c r="G508" s="195"/>
      <c r="H508" s="197" t="s">
        <v>1</v>
      </c>
      <c r="I508" s="199"/>
      <c r="J508" s="195"/>
      <c r="K508" s="195"/>
      <c r="L508" s="200"/>
      <c r="M508" s="201"/>
      <c r="N508" s="202"/>
      <c r="O508" s="202"/>
      <c r="P508" s="202"/>
      <c r="Q508" s="202"/>
      <c r="R508" s="202"/>
      <c r="S508" s="202"/>
      <c r="T508" s="203"/>
      <c r="AT508" s="204" t="s">
        <v>181</v>
      </c>
      <c r="AU508" s="204" t="s">
        <v>81</v>
      </c>
      <c r="AV508" s="12" t="s">
        <v>81</v>
      </c>
      <c r="AW508" s="12" t="s">
        <v>30</v>
      </c>
      <c r="AX508" s="12" t="s">
        <v>73</v>
      </c>
      <c r="AY508" s="204" t="s">
        <v>174</v>
      </c>
    </row>
    <row r="509" spans="1:65" s="13" customFormat="1" ht="12">
      <c r="B509" s="205"/>
      <c r="C509" s="206"/>
      <c r="D509" s="196" t="s">
        <v>181</v>
      </c>
      <c r="E509" s="207" t="s">
        <v>1</v>
      </c>
      <c r="F509" s="208" t="s">
        <v>1619</v>
      </c>
      <c r="G509" s="206"/>
      <c r="H509" s="209">
        <v>4.18</v>
      </c>
      <c r="I509" s="210"/>
      <c r="J509" s="206"/>
      <c r="K509" s="206"/>
      <c r="L509" s="211"/>
      <c r="M509" s="212"/>
      <c r="N509" s="213"/>
      <c r="O509" s="213"/>
      <c r="P509" s="213"/>
      <c r="Q509" s="213"/>
      <c r="R509" s="213"/>
      <c r="S509" s="213"/>
      <c r="T509" s="214"/>
      <c r="AT509" s="215" t="s">
        <v>181</v>
      </c>
      <c r="AU509" s="215" t="s">
        <v>81</v>
      </c>
      <c r="AV509" s="13" t="s">
        <v>83</v>
      </c>
      <c r="AW509" s="13" t="s">
        <v>30</v>
      </c>
      <c r="AX509" s="13" t="s">
        <v>73</v>
      </c>
      <c r="AY509" s="215" t="s">
        <v>174</v>
      </c>
    </row>
    <row r="510" spans="1:65" s="12" customFormat="1" ht="12">
      <c r="B510" s="194"/>
      <c r="C510" s="195"/>
      <c r="D510" s="196" t="s">
        <v>181</v>
      </c>
      <c r="E510" s="197" t="s">
        <v>1</v>
      </c>
      <c r="F510" s="198" t="s">
        <v>1608</v>
      </c>
      <c r="G510" s="195"/>
      <c r="H510" s="197" t="s">
        <v>1</v>
      </c>
      <c r="I510" s="199"/>
      <c r="J510" s="195"/>
      <c r="K510" s="195"/>
      <c r="L510" s="200"/>
      <c r="M510" s="201"/>
      <c r="N510" s="202"/>
      <c r="O510" s="202"/>
      <c r="P510" s="202"/>
      <c r="Q510" s="202"/>
      <c r="R510" s="202"/>
      <c r="S510" s="202"/>
      <c r="T510" s="203"/>
      <c r="AT510" s="204" t="s">
        <v>181</v>
      </c>
      <c r="AU510" s="204" t="s">
        <v>81</v>
      </c>
      <c r="AV510" s="12" t="s">
        <v>81</v>
      </c>
      <c r="AW510" s="12" t="s">
        <v>30</v>
      </c>
      <c r="AX510" s="12" t="s">
        <v>73</v>
      </c>
      <c r="AY510" s="204" t="s">
        <v>174</v>
      </c>
    </row>
    <row r="511" spans="1:65" s="12" customFormat="1" ht="12">
      <c r="B511" s="194"/>
      <c r="C511" s="195"/>
      <c r="D511" s="196" t="s">
        <v>181</v>
      </c>
      <c r="E511" s="197" t="s">
        <v>1</v>
      </c>
      <c r="F511" s="198" t="s">
        <v>190</v>
      </c>
      <c r="G511" s="195"/>
      <c r="H511" s="197" t="s">
        <v>1</v>
      </c>
      <c r="I511" s="199"/>
      <c r="J511" s="195"/>
      <c r="K511" s="195"/>
      <c r="L511" s="200"/>
      <c r="M511" s="201"/>
      <c r="N511" s="202"/>
      <c r="O511" s="202"/>
      <c r="P511" s="202"/>
      <c r="Q511" s="202"/>
      <c r="R511" s="202"/>
      <c r="S511" s="202"/>
      <c r="T511" s="203"/>
      <c r="AT511" s="204" t="s">
        <v>181</v>
      </c>
      <c r="AU511" s="204" t="s">
        <v>81</v>
      </c>
      <c r="AV511" s="12" t="s">
        <v>81</v>
      </c>
      <c r="AW511" s="12" t="s">
        <v>30</v>
      </c>
      <c r="AX511" s="12" t="s">
        <v>73</v>
      </c>
      <c r="AY511" s="204" t="s">
        <v>174</v>
      </c>
    </row>
    <row r="512" spans="1:65" s="13" customFormat="1" ht="12">
      <c r="B512" s="205"/>
      <c r="C512" s="206"/>
      <c r="D512" s="196" t="s">
        <v>181</v>
      </c>
      <c r="E512" s="207" t="s">
        <v>1</v>
      </c>
      <c r="F512" s="208" t="s">
        <v>1620</v>
      </c>
      <c r="G512" s="206"/>
      <c r="H512" s="209">
        <v>6.42</v>
      </c>
      <c r="I512" s="210"/>
      <c r="J512" s="206"/>
      <c r="K512" s="206"/>
      <c r="L512" s="211"/>
      <c r="M512" s="212"/>
      <c r="N512" s="213"/>
      <c r="O512" s="213"/>
      <c r="P512" s="213"/>
      <c r="Q512" s="213"/>
      <c r="R512" s="213"/>
      <c r="S512" s="213"/>
      <c r="T512" s="214"/>
      <c r="AT512" s="215" t="s">
        <v>181</v>
      </c>
      <c r="AU512" s="215" t="s">
        <v>81</v>
      </c>
      <c r="AV512" s="13" t="s">
        <v>83</v>
      </c>
      <c r="AW512" s="13" t="s">
        <v>30</v>
      </c>
      <c r="AX512" s="13" t="s">
        <v>73</v>
      </c>
      <c r="AY512" s="215" t="s">
        <v>174</v>
      </c>
    </row>
    <row r="513" spans="1:65" s="12" customFormat="1" ht="12">
      <c r="B513" s="194"/>
      <c r="C513" s="195"/>
      <c r="D513" s="196" t="s">
        <v>181</v>
      </c>
      <c r="E513" s="197" t="s">
        <v>1</v>
      </c>
      <c r="F513" s="198" t="s">
        <v>201</v>
      </c>
      <c r="G513" s="195"/>
      <c r="H513" s="197" t="s">
        <v>1</v>
      </c>
      <c r="I513" s="199"/>
      <c r="J513" s="195"/>
      <c r="K513" s="195"/>
      <c r="L513" s="200"/>
      <c r="M513" s="201"/>
      <c r="N513" s="202"/>
      <c r="O513" s="202"/>
      <c r="P513" s="202"/>
      <c r="Q513" s="202"/>
      <c r="R513" s="202"/>
      <c r="S513" s="202"/>
      <c r="T513" s="203"/>
      <c r="AT513" s="204" t="s">
        <v>181</v>
      </c>
      <c r="AU513" s="204" t="s">
        <v>81</v>
      </c>
      <c r="AV513" s="12" t="s">
        <v>81</v>
      </c>
      <c r="AW513" s="12" t="s">
        <v>30</v>
      </c>
      <c r="AX513" s="12" t="s">
        <v>73</v>
      </c>
      <c r="AY513" s="204" t="s">
        <v>174</v>
      </c>
    </row>
    <row r="514" spans="1:65" s="13" customFormat="1" ht="12">
      <c r="B514" s="205"/>
      <c r="C514" s="206"/>
      <c r="D514" s="196" t="s">
        <v>181</v>
      </c>
      <c r="E514" s="207" t="s">
        <v>1</v>
      </c>
      <c r="F514" s="208" t="s">
        <v>1621</v>
      </c>
      <c r="G514" s="206"/>
      <c r="H514" s="209">
        <v>7.62</v>
      </c>
      <c r="I514" s="210"/>
      <c r="J514" s="206"/>
      <c r="K514" s="206"/>
      <c r="L514" s="211"/>
      <c r="M514" s="212"/>
      <c r="N514" s="213"/>
      <c r="O514" s="213"/>
      <c r="P514" s="213"/>
      <c r="Q514" s="213"/>
      <c r="R514" s="213"/>
      <c r="S514" s="213"/>
      <c r="T514" s="214"/>
      <c r="AT514" s="215" t="s">
        <v>181</v>
      </c>
      <c r="AU514" s="215" t="s">
        <v>81</v>
      </c>
      <c r="AV514" s="13" t="s">
        <v>83</v>
      </c>
      <c r="AW514" s="13" t="s">
        <v>30</v>
      </c>
      <c r="AX514" s="13" t="s">
        <v>73</v>
      </c>
      <c r="AY514" s="215" t="s">
        <v>174</v>
      </c>
    </row>
    <row r="515" spans="1:65" s="12" customFormat="1" ht="12">
      <c r="B515" s="194"/>
      <c r="C515" s="195"/>
      <c r="D515" s="196" t="s">
        <v>181</v>
      </c>
      <c r="E515" s="197" t="s">
        <v>1</v>
      </c>
      <c r="F515" s="198" t="s">
        <v>1610</v>
      </c>
      <c r="G515" s="195"/>
      <c r="H515" s="197" t="s">
        <v>1</v>
      </c>
      <c r="I515" s="199"/>
      <c r="J515" s="195"/>
      <c r="K515" s="195"/>
      <c r="L515" s="200"/>
      <c r="M515" s="201"/>
      <c r="N515" s="202"/>
      <c r="O515" s="202"/>
      <c r="P515" s="202"/>
      <c r="Q515" s="202"/>
      <c r="R515" s="202"/>
      <c r="S515" s="202"/>
      <c r="T515" s="203"/>
      <c r="AT515" s="204" t="s">
        <v>181</v>
      </c>
      <c r="AU515" s="204" t="s">
        <v>81</v>
      </c>
      <c r="AV515" s="12" t="s">
        <v>81</v>
      </c>
      <c r="AW515" s="12" t="s">
        <v>30</v>
      </c>
      <c r="AX515" s="12" t="s">
        <v>73</v>
      </c>
      <c r="AY515" s="204" t="s">
        <v>174</v>
      </c>
    </row>
    <row r="516" spans="1:65" s="12" customFormat="1" ht="12">
      <c r="B516" s="194"/>
      <c r="C516" s="195"/>
      <c r="D516" s="196" t="s">
        <v>181</v>
      </c>
      <c r="E516" s="197" t="s">
        <v>1</v>
      </c>
      <c r="F516" s="198" t="s">
        <v>201</v>
      </c>
      <c r="G516" s="195"/>
      <c r="H516" s="197" t="s">
        <v>1</v>
      </c>
      <c r="I516" s="199"/>
      <c r="J516" s="195"/>
      <c r="K516" s="195"/>
      <c r="L516" s="200"/>
      <c r="M516" s="201"/>
      <c r="N516" s="202"/>
      <c r="O516" s="202"/>
      <c r="P516" s="202"/>
      <c r="Q516" s="202"/>
      <c r="R516" s="202"/>
      <c r="S516" s="202"/>
      <c r="T516" s="203"/>
      <c r="AT516" s="204" t="s">
        <v>181</v>
      </c>
      <c r="AU516" s="204" t="s">
        <v>81</v>
      </c>
      <c r="AV516" s="12" t="s">
        <v>81</v>
      </c>
      <c r="AW516" s="12" t="s">
        <v>30</v>
      </c>
      <c r="AX516" s="12" t="s">
        <v>73</v>
      </c>
      <c r="AY516" s="204" t="s">
        <v>174</v>
      </c>
    </row>
    <row r="517" spans="1:65" s="13" customFormat="1" ht="12">
      <c r="B517" s="205"/>
      <c r="C517" s="206"/>
      <c r="D517" s="196" t="s">
        <v>181</v>
      </c>
      <c r="E517" s="207" t="s">
        <v>1</v>
      </c>
      <c r="F517" s="208" t="s">
        <v>1622</v>
      </c>
      <c r="G517" s="206"/>
      <c r="H517" s="209">
        <v>6.8</v>
      </c>
      <c r="I517" s="210"/>
      <c r="J517" s="206"/>
      <c r="K517" s="206"/>
      <c r="L517" s="211"/>
      <c r="M517" s="212"/>
      <c r="N517" s="213"/>
      <c r="O517" s="213"/>
      <c r="P517" s="213"/>
      <c r="Q517" s="213"/>
      <c r="R517" s="213"/>
      <c r="S517" s="213"/>
      <c r="T517" s="214"/>
      <c r="AT517" s="215" t="s">
        <v>181</v>
      </c>
      <c r="AU517" s="215" t="s">
        <v>81</v>
      </c>
      <c r="AV517" s="13" t="s">
        <v>83</v>
      </c>
      <c r="AW517" s="13" t="s">
        <v>30</v>
      </c>
      <c r="AX517" s="13" t="s">
        <v>73</v>
      </c>
      <c r="AY517" s="215" t="s">
        <v>174</v>
      </c>
    </row>
    <row r="518" spans="1:65" s="14" customFormat="1" ht="12">
      <c r="B518" s="216"/>
      <c r="C518" s="217"/>
      <c r="D518" s="196" t="s">
        <v>181</v>
      </c>
      <c r="E518" s="218" t="s">
        <v>1</v>
      </c>
      <c r="F518" s="219" t="s">
        <v>183</v>
      </c>
      <c r="G518" s="217"/>
      <c r="H518" s="220">
        <v>38.730000000000004</v>
      </c>
      <c r="I518" s="221"/>
      <c r="J518" s="217"/>
      <c r="K518" s="217"/>
      <c r="L518" s="222"/>
      <c r="M518" s="223"/>
      <c r="N518" s="224"/>
      <c r="O518" s="224"/>
      <c r="P518" s="224"/>
      <c r="Q518" s="224"/>
      <c r="R518" s="224"/>
      <c r="S518" s="224"/>
      <c r="T518" s="225"/>
      <c r="AT518" s="226" t="s">
        <v>181</v>
      </c>
      <c r="AU518" s="226" t="s">
        <v>81</v>
      </c>
      <c r="AV518" s="14" t="s">
        <v>179</v>
      </c>
      <c r="AW518" s="14" t="s">
        <v>30</v>
      </c>
      <c r="AX518" s="14" t="s">
        <v>81</v>
      </c>
      <c r="AY518" s="226" t="s">
        <v>174</v>
      </c>
    </row>
    <row r="519" spans="1:65" s="2" customFormat="1" ht="16.5" customHeight="1">
      <c r="A519" s="35"/>
      <c r="B519" s="36"/>
      <c r="C519" s="180" t="s">
        <v>734</v>
      </c>
      <c r="D519" s="180" t="s">
        <v>175</v>
      </c>
      <c r="E519" s="181" t="s">
        <v>1623</v>
      </c>
      <c r="F519" s="182" t="s">
        <v>1624</v>
      </c>
      <c r="G519" s="183" t="s">
        <v>444</v>
      </c>
      <c r="H519" s="184">
        <v>87.015000000000001</v>
      </c>
      <c r="I519" s="185"/>
      <c r="J519" s="186">
        <f>ROUND(I519*H519,2)</f>
        <v>0</v>
      </c>
      <c r="K519" s="187"/>
      <c r="L519" s="40"/>
      <c r="M519" s="188" t="s">
        <v>1</v>
      </c>
      <c r="N519" s="189" t="s">
        <v>38</v>
      </c>
      <c r="O519" s="72"/>
      <c r="P519" s="190">
        <f>O519*H519</f>
        <v>0</v>
      </c>
      <c r="Q519" s="190">
        <v>0</v>
      </c>
      <c r="R519" s="190">
        <f>Q519*H519</f>
        <v>0</v>
      </c>
      <c r="S519" s="190">
        <v>2.5999999999999999E-3</v>
      </c>
      <c r="T519" s="191">
        <f>S519*H519</f>
        <v>0.226239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92" t="s">
        <v>286</v>
      </c>
      <c r="AT519" s="192" t="s">
        <v>175</v>
      </c>
      <c r="AU519" s="192" t="s">
        <v>81</v>
      </c>
      <c r="AY519" s="18" t="s">
        <v>174</v>
      </c>
      <c r="BE519" s="193">
        <f>IF(N519="základní",J519,0)</f>
        <v>0</v>
      </c>
      <c r="BF519" s="193">
        <f>IF(N519="snížená",J519,0)</f>
        <v>0</v>
      </c>
      <c r="BG519" s="193">
        <f>IF(N519="zákl. přenesená",J519,0)</f>
        <v>0</v>
      </c>
      <c r="BH519" s="193">
        <f>IF(N519="sníž. přenesená",J519,0)</f>
        <v>0</v>
      </c>
      <c r="BI519" s="193">
        <f>IF(N519="nulová",J519,0)</f>
        <v>0</v>
      </c>
      <c r="BJ519" s="18" t="s">
        <v>81</v>
      </c>
      <c r="BK519" s="193">
        <f>ROUND(I519*H519,2)</f>
        <v>0</v>
      </c>
      <c r="BL519" s="18" t="s">
        <v>286</v>
      </c>
      <c r="BM519" s="192" t="s">
        <v>1625</v>
      </c>
    </row>
    <row r="520" spans="1:65" s="12" customFormat="1" ht="12">
      <c r="B520" s="194"/>
      <c r="C520" s="195"/>
      <c r="D520" s="196" t="s">
        <v>181</v>
      </c>
      <c r="E520" s="197" t="s">
        <v>1</v>
      </c>
      <c r="F520" s="198" t="s">
        <v>1603</v>
      </c>
      <c r="G520" s="195"/>
      <c r="H520" s="197" t="s">
        <v>1</v>
      </c>
      <c r="I520" s="199"/>
      <c r="J520" s="195"/>
      <c r="K520" s="195"/>
      <c r="L520" s="200"/>
      <c r="M520" s="201"/>
      <c r="N520" s="202"/>
      <c r="O520" s="202"/>
      <c r="P520" s="202"/>
      <c r="Q520" s="202"/>
      <c r="R520" s="202"/>
      <c r="S520" s="202"/>
      <c r="T520" s="203"/>
      <c r="AT520" s="204" t="s">
        <v>181</v>
      </c>
      <c r="AU520" s="204" t="s">
        <v>81</v>
      </c>
      <c r="AV520" s="12" t="s">
        <v>81</v>
      </c>
      <c r="AW520" s="12" t="s">
        <v>30</v>
      </c>
      <c r="AX520" s="12" t="s">
        <v>73</v>
      </c>
      <c r="AY520" s="204" t="s">
        <v>174</v>
      </c>
    </row>
    <row r="521" spans="1:65" s="12" customFormat="1" ht="12">
      <c r="B521" s="194"/>
      <c r="C521" s="195"/>
      <c r="D521" s="196" t="s">
        <v>181</v>
      </c>
      <c r="E521" s="197" t="s">
        <v>1</v>
      </c>
      <c r="F521" s="198" t="s">
        <v>1604</v>
      </c>
      <c r="G521" s="195"/>
      <c r="H521" s="197" t="s">
        <v>1</v>
      </c>
      <c r="I521" s="199"/>
      <c r="J521" s="195"/>
      <c r="K521" s="195"/>
      <c r="L521" s="200"/>
      <c r="M521" s="201"/>
      <c r="N521" s="202"/>
      <c r="O521" s="202"/>
      <c r="P521" s="202"/>
      <c r="Q521" s="202"/>
      <c r="R521" s="202"/>
      <c r="S521" s="202"/>
      <c r="T521" s="203"/>
      <c r="AT521" s="204" t="s">
        <v>181</v>
      </c>
      <c r="AU521" s="204" t="s">
        <v>81</v>
      </c>
      <c r="AV521" s="12" t="s">
        <v>81</v>
      </c>
      <c r="AW521" s="12" t="s">
        <v>30</v>
      </c>
      <c r="AX521" s="12" t="s">
        <v>73</v>
      </c>
      <c r="AY521" s="204" t="s">
        <v>174</v>
      </c>
    </row>
    <row r="522" spans="1:65" s="13" customFormat="1" ht="12">
      <c r="B522" s="205"/>
      <c r="C522" s="206"/>
      <c r="D522" s="196" t="s">
        <v>181</v>
      </c>
      <c r="E522" s="207" t="s">
        <v>1</v>
      </c>
      <c r="F522" s="208" t="s">
        <v>1605</v>
      </c>
      <c r="G522" s="206"/>
      <c r="H522" s="209">
        <v>21.664999999999999</v>
      </c>
      <c r="I522" s="210"/>
      <c r="J522" s="206"/>
      <c r="K522" s="206"/>
      <c r="L522" s="211"/>
      <c r="M522" s="212"/>
      <c r="N522" s="213"/>
      <c r="O522" s="213"/>
      <c r="P522" s="213"/>
      <c r="Q522" s="213"/>
      <c r="R522" s="213"/>
      <c r="S522" s="213"/>
      <c r="T522" s="214"/>
      <c r="AT522" s="215" t="s">
        <v>181</v>
      </c>
      <c r="AU522" s="215" t="s">
        <v>81</v>
      </c>
      <c r="AV522" s="13" t="s">
        <v>83</v>
      </c>
      <c r="AW522" s="13" t="s">
        <v>30</v>
      </c>
      <c r="AX522" s="13" t="s">
        <v>73</v>
      </c>
      <c r="AY522" s="215" t="s">
        <v>174</v>
      </c>
    </row>
    <row r="523" spans="1:65" s="12" customFormat="1" ht="12">
      <c r="B523" s="194"/>
      <c r="C523" s="195"/>
      <c r="D523" s="196" t="s">
        <v>181</v>
      </c>
      <c r="E523" s="197" t="s">
        <v>1</v>
      </c>
      <c r="F523" s="198" t="s">
        <v>1606</v>
      </c>
      <c r="G523" s="195"/>
      <c r="H523" s="197" t="s">
        <v>1</v>
      </c>
      <c r="I523" s="199"/>
      <c r="J523" s="195"/>
      <c r="K523" s="195"/>
      <c r="L523" s="200"/>
      <c r="M523" s="201"/>
      <c r="N523" s="202"/>
      <c r="O523" s="202"/>
      <c r="P523" s="202"/>
      <c r="Q523" s="202"/>
      <c r="R523" s="202"/>
      <c r="S523" s="202"/>
      <c r="T523" s="203"/>
      <c r="AT523" s="204" t="s">
        <v>181</v>
      </c>
      <c r="AU523" s="204" t="s">
        <v>81</v>
      </c>
      <c r="AV523" s="12" t="s">
        <v>81</v>
      </c>
      <c r="AW523" s="12" t="s">
        <v>30</v>
      </c>
      <c r="AX523" s="12" t="s">
        <v>73</v>
      </c>
      <c r="AY523" s="204" t="s">
        <v>174</v>
      </c>
    </row>
    <row r="524" spans="1:65" s="13" customFormat="1" ht="12">
      <c r="B524" s="205"/>
      <c r="C524" s="206"/>
      <c r="D524" s="196" t="s">
        <v>181</v>
      </c>
      <c r="E524" s="207" t="s">
        <v>1</v>
      </c>
      <c r="F524" s="208" t="s">
        <v>1607</v>
      </c>
      <c r="G524" s="206"/>
      <c r="H524" s="209">
        <v>20.27</v>
      </c>
      <c r="I524" s="210"/>
      <c r="J524" s="206"/>
      <c r="K524" s="206"/>
      <c r="L524" s="211"/>
      <c r="M524" s="212"/>
      <c r="N524" s="213"/>
      <c r="O524" s="213"/>
      <c r="P524" s="213"/>
      <c r="Q524" s="213"/>
      <c r="R524" s="213"/>
      <c r="S524" s="213"/>
      <c r="T524" s="214"/>
      <c r="AT524" s="215" t="s">
        <v>181</v>
      </c>
      <c r="AU524" s="215" t="s">
        <v>81</v>
      </c>
      <c r="AV524" s="13" t="s">
        <v>83</v>
      </c>
      <c r="AW524" s="13" t="s">
        <v>30</v>
      </c>
      <c r="AX524" s="13" t="s">
        <v>73</v>
      </c>
      <c r="AY524" s="215" t="s">
        <v>174</v>
      </c>
    </row>
    <row r="525" spans="1:65" s="12" customFormat="1" ht="12">
      <c r="B525" s="194"/>
      <c r="C525" s="195"/>
      <c r="D525" s="196" t="s">
        <v>181</v>
      </c>
      <c r="E525" s="197" t="s">
        <v>1</v>
      </c>
      <c r="F525" s="198" t="s">
        <v>1608</v>
      </c>
      <c r="G525" s="195"/>
      <c r="H525" s="197" t="s">
        <v>1</v>
      </c>
      <c r="I525" s="199"/>
      <c r="J525" s="195"/>
      <c r="K525" s="195"/>
      <c r="L525" s="200"/>
      <c r="M525" s="201"/>
      <c r="N525" s="202"/>
      <c r="O525" s="202"/>
      <c r="P525" s="202"/>
      <c r="Q525" s="202"/>
      <c r="R525" s="202"/>
      <c r="S525" s="202"/>
      <c r="T525" s="203"/>
      <c r="AT525" s="204" t="s">
        <v>181</v>
      </c>
      <c r="AU525" s="204" t="s">
        <v>81</v>
      </c>
      <c r="AV525" s="12" t="s">
        <v>81</v>
      </c>
      <c r="AW525" s="12" t="s">
        <v>30</v>
      </c>
      <c r="AX525" s="12" t="s">
        <v>73</v>
      </c>
      <c r="AY525" s="204" t="s">
        <v>174</v>
      </c>
    </row>
    <row r="526" spans="1:65" s="13" customFormat="1" ht="12">
      <c r="B526" s="205"/>
      <c r="C526" s="206"/>
      <c r="D526" s="196" t="s">
        <v>181</v>
      </c>
      <c r="E526" s="207" t="s">
        <v>1</v>
      </c>
      <c r="F526" s="208" t="s">
        <v>1609</v>
      </c>
      <c r="G526" s="206"/>
      <c r="H526" s="209">
        <v>23.24</v>
      </c>
      <c r="I526" s="210"/>
      <c r="J526" s="206"/>
      <c r="K526" s="206"/>
      <c r="L526" s="211"/>
      <c r="M526" s="212"/>
      <c r="N526" s="213"/>
      <c r="O526" s="213"/>
      <c r="P526" s="213"/>
      <c r="Q526" s="213"/>
      <c r="R526" s="213"/>
      <c r="S526" s="213"/>
      <c r="T526" s="214"/>
      <c r="AT526" s="215" t="s">
        <v>181</v>
      </c>
      <c r="AU526" s="215" t="s">
        <v>81</v>
      </c>
      <c r="AV526" s="13" t="s">
        <v>83</v>
      </c>
      <c r="AW526" s="13" t="s">
        <v>30</v>
      </c>
      <c r="AX526" s="13" t="s">
        <v>73</v>
      </c>
      <c r="AY526" s="215" t="s">
        <v>174</v>
      </c>
    </row>
    <row r="527" spans="1:65" s="12" customFormat="1" ht="12">
      <c r="B527" s="194"/>
      <c r="C527" s="195"/>
      <c r="D527" s="196" t="s">
        <v>181</v>
      </c>
      <c r="E527" s="197" t="s">
        <v>1</v>
      </c>
      <c r="F527" s="198" t="s">
        <v>1610</v>
      </c>
      <c r="G527" s="195"/>
      <c r="H527" s="197" t="s">
        <v>1</v>
      </c>
      <c r="I527" s="199"/>
      <c r="J527" s="195"/>
      <c r="K527" s="195"/>
      <c r="L527" s="200"/>
      <c r="M527" s="201"/>
      <c r="N527" s="202"/>
      <c r="O527" s="202"/>
      <c r="P527" s="202"/>
      <c r="Q527" s="202"/>
      <c r="R527" s="202"/>
      <c r="S527" s="202"/>
      <c r="T527" s="203"/>
      <c r="AT527" s="204" t="s">
        <v>181</v>
      </c>
      <c r="AU527" s="204" t="s">
        <v>81</v>
      </c>
      <c r="AV527" s="12" t="s">
        <v>81</v>
      </c>
      <c r="AW527" s="12" t="s">
        <v>30</v>
      </c>
      <c r="AX527" s="12" t="s">
        <v>73</v>
      </c>
      <c r="AY527" s="204" t="s">
        <v>174</v>
      </c>
    </row>
    <row r="528" spans="1:65" s="13" customFormat="1" ht="12">
      <c r="B528" s="205"/>
      <c r="C528" s="206"/>
      <c r="D528" s="196" t="s">
        <v>181</v>
      </c>
      <c r="E528" s="207" t="s">
        <v>1</v>
      </c>
      <c r="F528" s="208" t="s">
        <v>1611</v>
      </c>
      <c r="G528" s="206"/>
      <c r="H528" s="209">
        <v>21.84</v>
      </c>
      <c r="I528" s="210"/>
      <c r="J528" s="206"/>
      <c r="K528" s="206"/>
      <c r="L528" s="211"/>
      <c r="M528" s="212"/>
      <c r="N528" s="213"/>
      <c r="O528" s="213"/>
      <c r="P528" s="213"/>
      <c r="Q528" s="213"/>
      <c r="R528" s="213"/>
      <c r="S528" s="213"/>
      <c r="T528" s="214"/>
      <c r="AT528" s="215" t="s">
        <v>181</v>
      </c>
      <c r="AU528" s="215" t="s">
        <v>81</v>
      </c>
      <c r="AV528" s="13" t="s">
        <v>83</v>
      </c>
      <c r="AW528" s="13" t="s">
        <v>30</v>
      </c>
      <c r="AX528" s="13" t="s">
        <v>73</v>
      </c>
      <c r="AY528" s="215" t="s">
        <v>174</v>
      </c>
    </row>
    <row r="529" spans="1:65" s="14" customFormat="1" ht="12">
      <c r="B529" s="216"/>
      <c r="C529" s="217"/>
      <c r="D529" s="196" t="s">
        <v>181</v>
      </c>
      <c r="E529" s="218" t="s">
        <v>1</v>
      </c>
      <c r="F529" s="219" t="s">
        <v>183</v>
      </c>
      <c r="G529" s="217"/>
      <c r="H529" s="220">
        <v>87.015000000000001</v>
      </c>
      <c r="I529" s="221"/>
      <c r="J529" s="217"/>
      <c r="K529" s="217"/>
      <c r="L529" s="222"/>
      <c r="M529" s="223"/>
      <c r="N529" s="224"/>
      <c r="O529" s="224"/>
      <c r="P529" s="224"/>
      <c r="Q529" s="224"/>
      <c r="R529" s="224"/>
      <c r="S529" s="224"/>
      <c r="T529" s="225"/>
      <c r="AT529" s="226" t="s">
        <v>181</v>
      </c>
      <c r="AU529" s="226" t="s">
        <v>81</v>
      </c>
      <c r="AV529" s="14" t="s">
        <v>179</v>
      </c>
      <c r="AW529" s="14" t="s">
        <v>30</v>
      </c>
      <c r="AX529" s="14" t="s">
        <v>81</v>
      </c>
      <c r="AY529" s="226" t="s">
        <v>174</v>
      </c>
    </row>
    <row r="530" spans="1:65" s="2" customFormat="1" ht="16.5" customHeight="1">
      <c r="A530" s="35"/>
      <c r="B530" s="36"/>
      <c r="C530" s="180" t="s">
        <v>740</v>
      </c>
      <c r="D530" s="180" t="s">
        <v>175</v>
      </c>
      <c r="E530" s="181" t="s">
        <v>1626</v>
      </c>
      <c r="F530" s="182" t="s">
        <v>1627</v>
      </c>
      <c r="G530" s="183" t="s">
        <v>444</v>
      </c>
      <c r="H530" s="184">
        <v>35.700000000000003</v>
      </c>
      <c r="I530" s="185"/>
      <c r="J530" s="186">
        <f>ROUND(I530*H530,2)</f>
        <v>0</v>
      </c>
      <c r="K530" s="187"/>
      <c r="L530" s="40"/>
      <c r="M530" s="188" t="s">
        <v>1</v>
      </c>
      <c r="N530" s="189" t="s">
        <v>38</v>
      </c>
      <c r="O530" s="72"/>
      <c r="P530" s="190">
        <f>O530*H530</f>
        <v>0</v>
      </c>
      <c r="Q530" s="190">
        <v>0</v>
      </c>
      <c r="R530" s="190">
        <f>Q530*H530</f>
        <v>0</v>
      </c>
      <c r="S530" s="190">
        <v>3.9399999999999999E-3</v>
      </c>
      <c r="T530" s="191">
        <f>S530*H530</f>
        <v>0.14065800000000001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192" t="s">
        <v>286</v>
      </c>
      <c r="AT530" s="192" t="s">
        <v>175</v>
      </c>
      <c r="AU530" s="192" t="s">
        <v>81</v>
      </c>
      <c r="AY530" s="18" t="s">
        <v>174</v>
      </c>
      <c r="BE530" s="193">
        <f>IF(N530="základní",J530,0)</f>
        <v>0</v>
      </c>
      <c r="BF530" s="193">
        <f>IF(N530="snížená",J530,0)</f>
        <v>0</v>
      </c>
      <c r="BG530" s="193">
        <f>IF(N530="zákl. přenesená",J530,0)</f>
        <v>0</v>
      </c>
      <c r="BH530" s="193">
        <f>IF(N530="sníž. přenesená",J530,0)</f>
        <v>0</v>
      </c>
      <c r="BI530" s="193">
        <f>IF(N530="nulová",J530,0)</f>
        <v>0</v>
      </c>
      <c r="BJ530" s="18" t="s">
        <v>81</v>
      </c>
      <c r="BK530" s="193">
        <f>ROUND(I530*H530,2)</f>
        <v>0</v>
      </c>
      <c r="BL530" s="18" t="s">
        <v>286</v>
      </c>
      <c r="BM530" s="192" t="s">
        <v>1628</v>
      </c>
    </row>
    <row r="531" spans="1:65" s="12" customFormat="1" ht="12">
      <c r="B531" s="194"/>
      <c r="C531" s="195"/>
      <c r="D531" s="196" t="s">
        <v>181</v>
      </c>
      <c r="E531" s="197" t="s">
        <v>1</v>
      </c>
      <c r="F531" s="198" t="s">
        <v>1629</v>
      </c>
      <c r="G531" s="195"/>
      <c r="H531" s="197" t="s">
        <v>1</v>
      </c>
      <c r="I531" s="199"/>
      <c r="J531" s="195"/>
      <c r="K531" s="195"/>
      <c r="L531" s="200"/>
      <c r="M531" s="201"/>
      <c r="N531" s="202"/>
      <c r="O531" s="202"/>
      <c r="P531" s="202"/>
      <c r="Q531" s="202"/>
      <c r="R531" s="202"/>
      <c r="S531" s="202"/>
      <c r="T531" s="203"/>
      <c r="AT531" s="204" t="s">
        <v>181</v>
      </c>
      <c r="AU531" s="204" t="s">
        <v>81</v>
      </c>
      <c r="AV531" s="12" t="s">
        <v>81</v>
      </c>
      <c r="AW531" s="12" t="s">
        <v>30</v>
      </c>
      <c r="AX531" s="12" t="s">
        <v>73</v>
      </c>
      <c r="AY531" s="204" t="s">
        <v>174</v>
      </c>
    </row>
    <row r="532" spans="1:65" s="12" customFormat="1" ht="12">
      <c r="B532" s="194"/>
      <c r="C532" s="195"/>
      <c r="D532" s="196" t="s">
        <v>181</v>
      </c>
      <c r="E532" s="197" t="s">
        <v>1</v>
      </c>
      <c r="F532" s="198" t="s">
        <v>1630</v>
      </c>
      <c r="G532" s="195"/>
      <c r="H532" s="197" t="s">
        <v>1</v>
      </c>
      <c r="I532" s="199"/>
      <c r="J532" s="195"/>
      <c r="K532" s="195"/>
      <c r="L532" s="200"/>
      <c r="M532" s="201"/>
      <c r="N532" s="202"/>
      <c r="O532" s="202"/>
      <c r="P532" s="202"/>
      <c r="Q532" s="202"/>
      <c r="R532" s="202"/>
      <c r="S532" s="202"/>
      <c r="T532" s="203"/>
      <c r="AT532" s="204" t="s">
        <v>181</v>
      </c>
      <c r="AU532" s="204" t="s">
        <v>81</v>
      </c>
      <c r="AV532" s="12" t="s">
        <v>81</v>
      </c>
      <c r="AW532" s="12" t="s">
        <v>30</v>
      </c>
      <c r="AX532" s="12" t="s">
        <v>73</v>
      </c>
      <c r="AY532" s="204" t="s">
        <v>174</v>
      </c>
    </row>
    <row r="533" spans="1:65" s="13" customFormat="1" ht="12">
      <c r="B533" s="205"/>
      <c r="C533" s="206"/>
      <c r="D533" s="196" t="s">
        <v>181</v>
      </c>
      <c r="E533" s="207" t="s">
        <v>1</v>
      </c>
      <c r="F533" s="208" t="s">
        <v>1631</v>
      </c>
      <c r="G533" s="206"/>
      <c r="H533" s="209">
        <v>13.9</v>
      </c>
      <c r="I533" s="210"/>
      <c r="J533" s="206"/>
      <c r="K533" s="206"/>
      <c r="L533" s="211"/>
      <c r="M533" s="212"/>
      <c r="N533" s="213"/>
      <c r="O533" s="213"/>
      <c r="P533" s="213"/>
      <c r="Q533" s="213"/>
      <c r="R533" s="213"/>
      <c r="S533" s="213"/>
      <c r="T533" s="214"/>
      <c r="AT533" s="215" t="s">
        <v>181</v>
      </c>
      <c r="AU533" s="215" t="s">
        <v>81</v>
      </c>
      <c r="AV533" s="13" t="s">
        <v>83</v>
      </c>
      <c r="AW533" s="13" t="s">
        <v>30</v>
      </c>
      <c r="AX533" s="13" t="s">
        <v>73</v>
      </c>
      <c r="AY533" s="215" t="s">
        <v>174</v>
      </c>
    </row>
    <row r="534" spans="1:65" s="12" customFormat="1" ht="12">
      <c r="B534" s="194"/>
      <c r="C534" s="195"/>
      <c r="D534" s="196" t="s">
        <v>181</v>
      </c>
      <c r="E534" s="197" t="s">
        <v>1</v>
      </c>
      <c r="F534" s="198" t="s">
        <v>1632</v>
      </c>
      <c r="G534" s="195"/>
      <c r="H534" s="197" t="s">
        <v>1</v>
      </c>
      <c r="I534" s="199"/>
      <c r="J534" s="195"/>
      <c r="K534" s="195"/>
      <c r="L534" s="200"/>
      <c r="M534" s="201"/>
      <c r="N534" s="202"/>
      <c r="O534" s="202"/>
      <c r="P534" s="202"/>
      <c r="Q534" s="202"/>
      <c r="R534" s="202"/>
      <c r="S534" s="202"/>
      <c r="T534" s="203"/>
      <c r="AT534" s="204" t="s">
        <v>181</v>
      </c>
      <c r="AU534" s="204" t="s">
        <v>81</v>
      </c>
      <c r="AV534" s="12" t="s">
        <v>81</v>
      </c>
      <c r="AW534" s="12" t="s">
        <v>30</v>
      </c>
      <c r="AX534" s="12" t="s">
        <v>73</v>
      </c>
      <c r="AY534" s="204" t="s">
        <v>174</v>
      </c>
    </row>
    <row r="535" spans="1:65" s="13" customFormat="1" ht="12">
      <c r="B535" s="205"/>
      <c r="C535" s="206"/>
      <c r="D535" s="196" t="s">
        <v>181</v>
      </c>
      <c r="E535" s="207" t="s">
        <v>1</v>
      </c>
      <c r="F535" s="208" t="s">
        <v>1633</v>
      </c>
      <c r="G535" s="206"/>
      <c r="H535" s="209">
        <v>14.6</v>
      </c>
      <c r="I535" s="210"/>
      <c r="J535" s="206"/>
      <c r="K535" s="206"/>
      <c r="L535" s="211"/>
      <c r="M535" s="212"/>
      <c r="N535" s="213"/>
      <c r="O535" s="213"/>
      <c r="P535" s="213"/>
      <c r="Q535" s="213"/>
      <c r="R535" s="213"/>
      <c r="S535" s="213"/>
      <c r="T535" s="214"/>
      <c r="AT535" s="215" t="s">
        <v>181</v>
      </c>
      <c r="AU535" s="215" t="s">
        <v>81</v>
      </c>
      <c r="AV535" s="13" t="s">
        <v>83</v>
      </c>
      <c r="AW535" s="13" t="s">
        <v>30</v>
      </c>
      <c r="AX535" s="13" t="s">
        <v>73</v>
      </c>
      <c r="AY535" s="215" t="s">
        <v>174</v>
      </c>
    </row>
    <row r="536" spans="1:65" s="12" customFormat="1" ht="12">
      <c r="B536" s="194"/>
      <c r="C536" s="195"/>
      <c r="D536" s="196" t="s">
        <v>181</v>
      </c>
      <c r="E536" s="197" t="s">
        <v>1</v>
      </c>
      <c r="F536" s="198" t="s">
        <v>1402</v>
      </c>
      <c r="G536" s="195"/>
      <c r="H536" s="197" t="s">
        <v>1</v>
      </c>
      <c r="I536" s="199"/>
      <c r="J536" s="195"/>
      <c r="K536" s="195"/>
      <c r="L536" s="200"/>
      <c r="M536" s="201"/>
      <c r="N536" s="202"/>
      <c r="O536" s="202"/>
      <c r="P536" s="202"/>
      <c r="Q536" s="202"/>
      <c r="R536" s="202"/>
      <c r="S536" s="202"/>
      <c r="T536" s="203"/>
      <c r="AT536" s="204" t="s">
        <v>181</v>
      </c>
      <c r="AU536" s="204" t="s">
        <v>81</v>
      </c>
      <c r="AV536" s="12" t="s">
        <v>81</v>
      </c>
      <c r="AW536" s="12" t="s">
        <v>30</v>
      </c>
      <c r="AX536" s="12" t="s">
        <v>73</v>
      </c>
      <c r="AY536" s="204" t="s">
        <v>174</v>
      </c>
    </row>
    <row r="537" spans="1:65" s="13" customFormat="1" ht="12">
      <c r="B537" s="205"/>
      <c r="C537" s="206"/>
      <c r="D537" s="196" t="s">
        <v>181</v>
      </c>
      <c r="E537" s="207" t="s">
        <v>1</v>
      </c>
      <c r="F537" s="208" t="s">
        <v>1634</v>
      </c>
      <c r="G537" s="206"/>
      <c r="H537" s="209">
        <v>7.2</v>
      </c>
      <c r="I537" s="210"/>
      <c r="J537" s="206"/>
      <c r="K537" s="206"/>
      <c r="L537" s="211"/>
      <c r="M537" s="212"/>
      <c r="N537" s="213"/>
      <c r="O537" s="213"/>
      <c r="P537" s="213"/>
      <c r="Q537" s="213"/>
      <c r="R537" s="213"/>
      <c r="S537" s="213"/>
      <c r="T537" s="214"/>
      <c r="AT537" s="215" t="s">
        <v>181</v>
      </c>
      <c r="AU537" s="215" t="s">
        <v>81</v>
      </c>
      <c r="AV537" s="13" t="s">
        <v>83</v>
      </c>
      <c r="AW537" s="13" t="s">
        <v>30</v>
      </c>
      <c r="AX537" s="13" t="s">
        <v>73</v>
      </c>
      <c r="AY537" s="215" t="s">
        <v>174</v>
      </c>
    </row>
    <row r="538" spans="1:65" s="14" customFormat="1" ht="12">
      <c r="B538" s="216"/>
      <c r="C538" s="217"/>
      <c r="D538" s="196" t="s">
        <v>181</v>
      </c>
      <c r="E538" s="218" t="s">
        <v>1</v>
      </c>
      <c r="F538" s="219" t="s">
        <v>183</v>
      </c>
      <c r="G538" s="217"/>
      <c r="H538" s="220">
        <v>35.700000000000003</v>
      </c>
      <c r="I538" s="221"/>
      <c r="J538" s="217"/>
      <c r="K538" s="217"/>
      <c r="L538" s="222"/>
      <c r="M538" s="223"/>
      <c r="N538" s="224"/>
      <c r="O538" s="224"/>
      <c r="P538" s="224"/>
      <c r="Q538" s="224"/>
      <c r="R538" s="224"/>
      <c r="S538" s="224"/>
      <c r="T538" s="225"/>
      <c r="AT538" s="226" t="s">
        <v>181</v>
      </c>
      <c r="AU538" s="226" t="s">
        <v>81</v>
      </c>
      <c r="AV538" s="14" t="s">
        <v>179</v>
      </c>
      <c r="AW538" s="14" t="s">
        <v>30</v>
      </c>
      <c r="AX538" s="14" t="s">
        <v>81</v>
      </c>
      <c r="AY538" s="226" t="s">
        <v>174</v>
      </c>
    </row>
    <row r="539" spans="1:65" s="2" customFormat="1" ht="24.25" customHeight="1">
      <c r="A539" s="35"/>
      <c r="B539" s="36"/>
      <c r="C539" s="180" t="s">
        <v>751</v>
      </c>
      <c r="D539" s="180" t="s">
        <v>175</v>
      </c>
      <c r="E539" s="181" t="s">
        <v>1635</v>
      </c>
      <c r="F539" s="182" t="s">
        <v>1636</v>
      </c>
      <c r="G539" s="183" t="s">
        <v>444</v>
      </c>
      <c r="H539" s="184">
        <v>87.015000000000001</v>
      </c>
      <c r="I539" s="185"/>
      <c r="J539" s="186">
        <f>ROUND(I539*H539,2)</f>
        <v>0</v>
      </c>
      <c r="K539" s="187"/>
      <c r="L539" s="40"/>
      <c r="M539" s="188" t="s">
        <v>1</v>
      </c>
      <c r="N539" s="189" t="s">
        <v>38</v>
      </c>
      <c r="O539" s="72"/>
      <c r="P539" s="190">
        <f>O539*H539</f>
        <v>0</v>
      </c>
      <c r="Q539" s="190">
        <v>0</v>
      </c>
      <c r="R539" s="190">
        <f>Q539*H539</f>
        <v>0</v>
      </c>
      <c r="S539" s="190">
        <v>2.2300000000000002E-3</v>
      </c>
      <c r="T539" s="191">
        <f>S539*H539</f>
        <v>0.19404345000000001</v>
      </c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R539" s="192" t="s">
        <v>286</v>
      </c>
      <c r="AT539" s="192" t="s">
        <v>175</v>
      </c>
      <c r="AU539" s="192" t="s">
        <v>81</v>
      </c>
      <c r="AY539" s="18" t="s">
        <v>174</v>
      </c>
      <c r="BE539" s="193">
        <f>IF(N539="základní",J539,0)</f>
        <v>0</v>
      </c>
      <c r="BF539" s="193">
        <f>IF(N539="snížená",J539,0)</f>
        <v>0</v>
      </c>
      <c r="BG539" s="193">
        <f>IF(N539="zákl. přenesená",J539,0)</f>
        <v>0</v>
      </c>
      <c r="BH539" s="193">
        <f>IF(N539="sníž. přenesená",J539,0)</f>
        <v>0</v>
      </c>
      <c r="BI539" s="193">
        <f>IF(N539="nulová",J539,0)</f>
        <v>0</v>
      </c>
      <c r="BJ539" s="18" t="s">
        <v>81</v>
      </c>
      <c r="BK539" s="193">
        <f>ROUND(I539*H539,2)</f>
        <v>0</v>
      </c>
      <c r="BL539" s="18" t="s">
        <v>286</v>
      </c>
      <c r="BM539" s="192" t="s">
        <v>1637</v>
      </c>
    </row>
    <row r="540" spans="1:65" s="12" customFormat="1" ht="12">
      <c r="B540" s="194"/>
      <c r="C540" s="195"/>
      <c r="D540" s="196" t="s">
        <v>181</v>
      </c>
      <c r="E540" s="197" t="s">
        <v>1</v>
      </c>
      <c r="F540" s="198" t="s">
        <v>1603</v>
      </c>
      <c r="G540" s="195"/>
      <c r="H540" s="197" t="s">
        <v>1</v>
      </c>
      <c r="I540" s="199"/>
      <c r="J540" s="195"/>
      <c r="K540" s="195"/>
      <c r="L540" s="200"/>
      <c r="M540" s="201"/>
      <c r="N540" s="202"/>
      <c r="O540" s="202"/>
      <c r="P540" s="202"/>
      <c r="Q540" s="202"/>
      <c r="R540" s="202"/>
      <c r="S540" s="202"/>
      <c r="T540" s="203"/>
      <c r="AT540" s="204" t="s">
        <v>181</v>
      </c>
      <c r="AU540" s="204" t="s">
        <v>81</v>
      </c>
      <c r="AV540" s="12" t="s">
        <v>81</v>
      </c>
      <c r="AW540" s="12" t="s">
        <v>30</v>
      </c>
      <c r="AX540" s="12" t="s">
        <v>73</v>
      </c>
      <c r="AY540" s="204" t="s">
        <v>174</v>
      </c>
    </row>
    <row r="541" spans="1:65" s="12" customFormat="1" ht="12">
      <c r="B541" s="194"/>
      <c r="C541" s="195"/>
      <c r="D541" s="196" t="s">
        <v>181</v>
      </c>
      <c r="E541" s="197" t="s">
        <v>1</v>
      </c>
      <c r="F541" s="198" t="s">
        <v>1604</v>
      </c>
      <c r="G541" s="195"/>
      <c r="H541" s="197" t="s">
        <v>1</v>
      </c>
      <c r="I541" s="199"/>
      <c r="J541" s="195"/>
      <c r="K541" s="195"/>
      <c r="L541" s="200"/>
      <c r="M541" s="201"/>
      <c r="N541" s="202"/>
      <c r="O541" s="202"/>
      <c r="P541" s="202"/>
      <c r="Q541" s="202"/>
      <c r="R541" s="202"/>
      <c r="S541" s="202"/>
      <c r="T541" s="203"/>
      <c r="AT541" s="204" t="s">
        <v>181</v>
      </c>
      <c r="AU541" s="204" t="s">
        <v>81</v>
      </c>
      <c r="AV541" s="12" t="s">
        <v>81</v>
      </c>
      <c r="AW541" s="12" t="s">
        <v>30</v>
      </c>
      <c r="AX541" s="12" t="s">
        <v>73</v>
      </c>
      <c r="AY541" s="204" t="s">
        <v>174</v>
      </c>
    </row>
    <row r="542" spans="1:65" s="13" customFormat="1" ht="12">
      <c r="B542" s="205"/>
      <c r="C542" s="206"/>
      <c r="D542" s="196" t="s">
        <v>181</v>
      </c>
      <c r="E542" s="207" t="s">
        <v>1</v>
      </c>
      <c r="F542" s="208" t="s">
        <v>1605</v>
      </c>
      <c r="G542" s="206"/>
      <c r="H542" s="209">
        <v>21.664999999999999</v>
      </c>
      <c r="I542" s="210"/>
      <c r="J542" s="206"/>
      <c r="K542" s="206"/>
      <c r="L542" s="211"/>
      <c r="M542" s="212"/>
      <c r="N542" s="213"/>
      <c r="O542" s="213"/>
      <c r="P542" s="213"/>
      <c r="Q542" s="213"/>
      <c r="R542" s="213"/>
      <c r="S542" s="213"/>
      <c r="T542" s="214"/>
      <c r="AT542" s="215" t="s">
        <v>181</v>
      </c>
      <c r="AU542" s="215" t="s">
        <v>81</v>
      </c>
      <c r="AV542" s="13" t="s">
        <v>83</v>
      </c>
      <c r="AW542" s="13" t="s">
        <v>30</v>
      </c>
      <c r="AX542" s="13" t="s">
        <v>73</v>
      </c>
      <c r="AY542" s="215" t="s">
        <v>174</v>
      </c>
    </row>
    <row r="543" spans="1:65" s="12" customFormat="1" ht="12">
      <c r="B543" s="194"/>
      <c r="C543" s="195"/>
      <c r="D543" s="196" t="s">
        <v>181</v>
      </c>
      <c r="E543" s="197" t="s">
        <v>1</v>
      </c>
      <c r="F543" s="198" t="s">
        <v>1606</v>
      </c>
      <c r="G543" s="195"/>
      <c r="H543" s="197" t="s">
        <v>1</v>
      </c>
      <c r="I543" s="199"/>
      <c r="J543" s="195"/>
      <c r="K543" s="195"/>
      <c r="L543" s="200"/>
      <c r="M543" s="201"/>
      <c r="N543" s="202"/>
      <c r="O543" s="202"/>
      <c r="P543" s="202"/>
      <c r="Q543" s="202"/>
      <c r="R543" s="202"/>
      <c r="S543" s="202"/>
      <c r="T543" s="203"/>
      <c r="AT543" s="204" t="s">
        <v>181</v>
      </c>
      <c r="AU543" s="204" t="s">
        <v>81</v>
      </c>
      <c r="AV543" s="12" t="s">
        <v>81</v>
      </c>
      <c r="AW543" s="12" t="s">
        <v>30</v>
      </c>
      <c r="AX543" s="12" t="s">
        <v>73</v>
      </c>
      <c r="AY543" s="204" t="s">
        <v>174</v>
      </c>
    </row>
    <row r="544" spans="1:65" s="13" customFormat="1" ht="12">
      <c r="B544" s="205"/>
      <c r="C544" s="206"/>
      <c r="D544" s="196" t="s">
        <v>181</v>
      </c>
      <c r="E544" s="207" t="s">
        <v>1</v>
      </c>
      <c r="F544" s="208" t="s">
        <v>1607</v>
      </c>
      <c r="G544" s="206"/>
      <c r="H544" s="209">
        <v>20.27</v>
      </c>
      <c r="I544" s="210"/>
      <c r="J544" s="206"/>
      <c r="K544" s="206"/>
      <c r="L544" s="211"/>
      <c r="M544" s="212"/>
      <c r="N544" s="213"/>
      <c r="O544" s="213"/>
      <c r="P544" s="213"/>
      <c r="Q544" s="213"/>
      <c r="R544" s="213"/>
      <c r="S544" s="213"/>
      <c r="T544" s="214"/>
      <c r="AT544" s="215" t="s">
        <v>181</v>
      </c>
      <c r="AU544" s="215" t="s">
        <v>81</v>
      </c>
      <c r="AV544" s="13" t="s">
        <v>83</v>
      </c>
      <c r="AW544" s="13" t="s">
        <v>30</v>
      </c>
      <c r="AX544" s="13" t="s">
        <v>73</v>
      </c>
      <c r="AY544" s="215" t="s">
        <v>174</v>
      </c>
    </row>
    <row r="545" spans="1:65" s="12" customFormat="1" ht="12">
      <c r="B545" s="194"/>
      <c r="C545" s="195"/>
      <c r="D545" s="196" t="s">
        <v>181</v>
      </c>
      <c r="E545" s="197" t="s">
        <v>1</v>
      </c>
      <c r="F545" s="198" t="s">
        <v>1608</v>
      </c>
      <c r="G545" s="195"/>
      <c r="H545" s="197" t="s">
        <v>1</v>
      </c>
      <c r="I545" s="199"/>
      <c r="J545" s="195"/>
      <c r="K545" s="195"/>
      <c r="L545" s="200"/>
      <c r="M545" s="201"/>
      <c r="N545" s="202"/>
      <c r="O545" s="202"/>
      <c r="P545" s="202"/>
      <c r="Q545" s="202"/>
      <c r="R545" s="202"/>
      <c r="S545" s="202"/>
      <c r="T545" s="203"/>
      <c r="AT545" s="204" t="s">
        <v>181</v>
      </c>
      <c r="AU545" s="204" t="s">
        <v>81</v>
      </c>
      <c r="AV545" s="12" t="s">
        <v>81</v>
      </c>
      <c r="AW545" s="12" t="s">
        <v>30</v>
      </c>
      <c r="AX545" s="12" t="s">
        <v>73</v>
      </c>
      <c r="AY545" s="204" t="s">
        <v>174</v>
      </c>
    </row>
    <row r="546" spans="1:65" s="13" customFormat="1" ht="12">
      <c r="B546" s="205"/>
      <c r="C546" s="206"/>
      <c r="D546" s="196" t="s">
        <v>181</v>
      </c>
      <c r="E546" s="207" t="s">
        <v>1</v>
      </c>
      <c r="F546" s="208" t="s">
        <v>1609</v>
      </c>
      <c r="G546" s="206"/>
      <c r="H546" s="209">
        <v>23.24</v>
      </c>
      <c r="I546" s="210"/>
      <c r="J546" s="206"/>
      <c r="K546" s="206"/>
      <c r="L546" s="211"/>
      <c r="M546" s="212"/>
      <c r="N546" s="213"/>
      <c r="O546" s="213"/>
      <c r="P546" s="213"/>
      <c r="Q546" s="213"/>
      <c r="R546" s="213"/>
      <c r="S546" s="213"/>
      <c r="T546" s="214"/>
      <c r="AT546" s="215" t="s">
        <v>181</v>
      </c>
      <c r="AU546" s="215" t="s">
        <v>81</v>
      </c>
      <c r="AV546" s="13" t="s">
        <v>83</v>
      </c>
      <c r="AW546" s="13" t="s">
        <v>30</v>
      </c>
      <c r="AX546" s="13" t="s">
        <v>73</v>
      </c>
      <c r="AY546" s="215" t="s">
        <v>174</v>
      </c>
    </row>
    <row r="547" spans="1:65" s="12" customFormat="1" ht="12">
      <c r="B547" s="194"/>
      <c r="C547" s="195"/>
      <c r="D547" s="196" t="s">
        <v>181</v>
      </c>
      <c r="E547" s="197" t="s">
        <v>1</v>
      </c>
      <c r="F547" s="198" t="s">
        <v>1610</v>
      </c>
      <c r="G547" s="195"/>
      <c r="H547" s="197" t="s">
        <v>1</v>
      </c>
      <c r="I547" s="199"/>
      <c r="J547" s="195"/>
      <c r="K547" s="195"/>
      <c r="L547" s="200"/>
      <c r="M547" s="201"/>
      <c r="N547" s="202"/>
      <c r="O547" s="202"/>
      <c r="P547" s="202"/>
      <c r="Q547" s="202"/>
      <c r="R547" s="202"/>
      <c r="S547" s="202"/>
      <c r="T547" s="203"/>
      <c r="AT547" s="204" t="s">
        <v>181</v>
      </c>
      <c r="AU547" s="204" t="s">
        <v>81</v>
      </c>
      <c r="AV547" s="12" t="s">
        <v>81</v>
      </c>
      <c r="AW547" s="12" t="s">
        <v>30</v>
      </c>
      <c r="AX547" s="12" t="s">
        <v>73</v>
      </c>
      <c r="AY547" s="204" t="s">
        <v>174</v>
      </c>
    </row>
    <row r="548" spans="1:65" s="13" customFormat="1" ht="12">
      <c r="B548" s="205"/>
      <c r="C548" s="206"/>
      <c r="D548" s="196" t="s">
        <v>181</v>
      </c>
      <c r="E548" s="207" t="s">
        <v>1</v>
      </c>
      <c r="F548" s="208" t="s">
        <v>1611</v>
      </c>
      <c r="G548" s="206"/>
      <c r="H548" s="209">
        <v>21.84</v>
      </c>
      <c r="I548" s="210"/>
      <c r="J548" s="206"/>
      <c r="K548" s="206"/>
      <c r="L548" s="211"/>
      <c r="M548" s="212"/>
      <c r="N548" s="213"/>
      <c r="O548" s="213"/>
      <c r="P548" s="213"/>
      <c r="Q548" s="213"/>
      <c r="R548" s="213"/>
      <c r="S548" s="213"/>
      <c r="T548" s="214"/>
      <c r="AT548" s="215" t="s">
        <v>181</v>
      </c>
      <c r="AU548" s="215" t="s">
        <v>81</v>
      </c>
      <c r="AV548" s="13" t="s">
        <v>83</v>
      </c>
      <c r="AW548" s="13" t="s">
        <v>30</v>
      </c>
      <c r="AX548" s="13" t="s">
        <v>73</v>
      </c>
      <c r="AY548" s="215" t="s">
        <v>174</v>
      </c>
    </row>
    <row r="549" spans="1:65" s="14" customFormat="1" ht="12">
      <c r="B549" s="216"/>
      <c r="C549" s="217"/>
      <c r="D549" s="196" t="s">
        <v>181</v>
      </c>
      <c r="E549" s="218" t="s">
        <v>1</v>
      </c>
      <c r="F549" s="219" t="s">
        <v>183</v>
      </c>
      <c r="G549" s="217"/>
      <c r="H549" s="220">
        <v>87.015000000000001</v>
      </c>
      <c r="I549" s="221"/>
      <c r="J549" s="217"/>
      <c r="K549" s="217"/>
      <c r="L549" s="222"/>
      <c r="M549" s="223"/>
      <c r="N549" s="224"/>
      <c r="O549" s="224"/>
      <c r="P549" s="224"/>
      <c r="Q549" s="224"/>
      <c r="R549" s="224"/>
      <c r="S549" s="224"/>
      <c r="T549" s="225"/>
      <c r="AT549" s="226" t="s">
        <v>181</v>
      </c>
      <c r="AU549" s="226" t="s">
        <v>81</v>
      </c>
      <c r="AV549" s="14" t="s">
        <v>179</v>
      </c>
      <c r="AW549" s="14" t="s">
        <v>30</v>
      </c>
      <c r="AX549" s="14" t="s">
        <v>81</v>
      </c>
      <c r="AY549" s="226" t="s">
        <v>174</v>
      </c>
    </row>
    <row r="550" spans="1:65" s="2" customFormat="1" ht="24.25" customHeight="1">
      <c r="A550" s="35"/>
      <c r="B550" s="36"/>
      <c r="C550" s="180" t="s">
        <v>757</v>
      </c>
      <c r="D550" s="180" t="s">
        <v>175</v>
      </c>
      <c r="E550" s="181" t="s">
        <v>1638</v>
      </c>
      <c r="F550" s="182" t="s">
        <v>1639</v>
      </c>
      <c r="G550" s="183" t="s">
        <v>705</v>
      </c>
      <c r="H550" s="249"/>
      <c r="I550" s="185"/>
      <c r="J550" s="186">
        <f>ROUND(I550*H550,2)</f>
        <v>0</v>
      </c>
      <c r="K550" s="187"/>
      <c r="L550" s="40"/>
      <c r="M550" s="188" t="s">
        <v>1</v>
      </c>
      <c r="N550" s="189" t="s">
        <v>38</v>
      </c>
      <c r="O550" s="72"/>
      <c r="P550" s="190">
        <f>O550*H550</f>
        <v>0</v>
      </c>
      <c r="Q550" s="190">
        <v>0</v>
      </c>
      <c r="R550" s="190">
        <f>Q550*H550</f>
        <v>0</v>
      </c>
      <c r="S550" s="190">
        <v>0</v>
      </c>
      <c r="T550" s="191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92" t="s">
        <v>286</v>
      </c>
      <c r="AT550" s="192" t="s">
        <v>175</v>
      </c>
      <c r="AU550" s="192" t="s">
        <v>81</v>
      </c>
      <c r="AY550" s="18" t="s">
        <v>174</v>
      </c>
      <c r="BE550" s="193">
        <f>IF(N550="základní",J550,0)</f>
        <v>0</v>
      </c>
      <c r="BF550" s="193">
        <f>IF(N550="snížená",J550,0)</f>
        <v>0</v>
      </c>
      <c r="BG550" s="193">
        <f>IF(N550="zákl. přenesená",J550,0)</f>
        <v>0</v>
      </c>
      <c r="BH550" s="193">
        <f>IF(N550="sníž. přenesená",J550,0)</f>
        <v>0</v>
      </c>
      <c r="BI550" s="193">
        <f>IF(N550="nulová",J550,0)</f>
        <v>0</v>
      </c>
      <c r="BJ550" s="18" t="s">
        <v>81</v>
      </c>
      <c r="BK550" s="193">
        <f>ROUND(I550*H550,2)</f>
        <v>0</v>
      </c>
      <c r="BL550" s="18" t="s">
        <v>286</v>
      </c>
      <c r="BM550" s="192" t="s">
        <v>1640</v>
      </c>
    </row>
    <row r="551" spans="1:65" s="11" customFormat="1" ht="26" customHeight="1">
      <c r="B551" s="166"/>
      <c r="C551" s="167"/>
      <c r="D551" s="168" t="s">
        <v>72</v>
      </c>
      <c r="E551" s="169" t="s">
        <v>1641</v>
      </c>
      <c r="F551" s="169" t="s">
        <v>1642</v>
      </c>
      <c r="G551" s="167"/>
      <c r="H551" s="167"/>
      <c r="I551" s="170"/>
      <c r="J551" s="171">
        <f>BK551</f>
        <v>0</v>
      </c>
      <c r="K551" s="167"/>
      <c r="L551" s="172"/>
      <c r="M551" s="173"/>
      <c r="N551" s="174"/>
      <c r="O551" s="174"/>
      <c r="P551" s="175">
        <f>SUM(P552:P649)</f>
        <v>0</v>
      </c>
      <c r="Q551" s="174"/>
      <c r="R551" s="175">
        <f>SUM(R552:R649)</f>
        <v>0</v>
      </c>
      <c r="S551" s="174"/>
      <c r="T551" s="176">
        <f>SUM(T552:T649)</f>
        <v>5.3560454499999999</v>
      </c>
      <c r="AR551" s="177" t="s">
        <v>83</v>
      </c>
      <c r="AT551" s="178" t="s">
        <v>72</v>
      </c>
      <c r="AU551" s="178" t="s">
        <v>73</v>
      </c>
      <c r="AY551" s="177" t="s">
        <v>174</v>
      </c>
      <c r="BK551" s="179">
        <f>SUM(BK552:BK649)</f>
        <v>0</v>
      </c>
    </row>
    <row r="552" spans="1:65" s="2" customFormat="1" ht="24.25" customHeight="1">
      <c r="A552" s="35"/>
      <c r="B552" s="36"/>
      <c r="C552" s="180" t="s">
        <v>761</v>
      </c>
      <c r="D552" s="180" t="s">
        <v>175</v>
      </c>
      <c r="E552" s="181" t="s">
        <v>1643</v>
      </c>
      <c r="F552" s="182" t="s">
        <v>1644</v>
      </c>
      <c r="G552" s="183" t="s">
        <v>217</v>
      </c>
      <c r="H552" s="184">
        <v>1</v>
      </c>
      <c r="I552" s="185"/>
      <c r="J552" s="186">
        <f>ROUND(I552*H552,2)</f>
        <v>0</v>
      </c>
      <c r="K552" s="187"/>
      <c r="L552" s="40"/>
      <c r="M552" s="188" t="s">
        <v>1</v>
      </c>
      <c r="N552" s="189" t="s">
        <v>38</v>
      </c>
      <c r="O552" s="72"/>
      <c r="P552" s="190">
        <f>O552*H552</f>
        <v>0</v>
      </c>
      <c r="Q552" s="190">
        <v>0</v>
      </c>
      <c r="R552" s="190">
        <f>Q552*H552</f>
        <v>0</v>
      </c>
      <c r="S552" s="190">
        <v>5.0000000000000001E-3</v>
      </c>
      <c r="T552" s="191">
        <f>S552*H552</f>
        <v>5.0000000000000001E-3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92" t="s">
        <v>286</v>
      </c>
      <c r="AT552" s="192" t="s">
        <v>175</v>
      </c>
      <c r="AU552" s="192" t="s">
        <v>81</v>
      </c>
      <c r="AY552" s="18" t="s">
        <v>174</v>
      </c>
      <c r="BE552" s="193">
        <f>IF(N552="základní",J552,0)</f>
        <v>0</v>
      </c>
      <c r="BF552" s="193">
        <f>IF(N552="snížená",J552,0)</f>
        <v>0</v>
      </c>
      <c r="BG552" s="193">
        <f>IF(N552="zákl. přenesená",J552,0)</f>
        <v>0</v>
      </c>
      <c r="BH552" s="193">
        <f>IF(N552="sníž. přenesená",J552,0)</f>
        <v>0</v>
      </c>
      <c r="BI552" s="193">
        <f>IF(N552="nulová",J552,0)</f>
        <v>0</v>
      </c>
      <c r="BJ552" s="18" t="s">
        <v>81</v>
      </c>
      <c r="BK552" s="193">
        <f>ROUND(I552*H552,2)</f>
        <v>0</v>
      </c>
      <c r="BL552" s="18" t="s">
        <v>286</v>
      </c>
      <c r="BM552" s="192" t="s">
        <v>1645</v>
      </c>
    </row>
    <row r="553" spans="1:65" s="12" customFormat="1" ht="12">
      <c r="B553" s="194"/>
      <c r="C553" s="195"/>
      <c r="D553" s="196" t="s">
        <v>181</v>
      </c>
      <c r="E553" s="197" t="s">
        <v>1</v>
      </c>
      <c r="F553" s="198" t="s">
        <v>1646</v>
      </c>
      <c r="G553" s="195"/>
      <c r="H553" s="197" t="s">
        <v>1</v>
      </c>
      <c r="I553" s="199"/>
      <c r="J553" s="195"/>
      <c r="K553" s="195"/>
      <c r="L553" s="200"/>
      <c r="M553" s="201"/>
      <c r="N553" s="202"/>
      <c r="O553" s="202"/>
      <c r="P553" s="202"/>
      <c r="Q553" s="202"/>
      <c r="R553" s="202"/>
      <c r="S553" s="202"/>
      <c r="T553" s="203"/>
      <c r="AT553" s="204" t="s">
        <v>181</v>
      </c>
      <c r="AU553" s="204" t="s">
        <v>81</v>
      </c>
      <c r="AV553" s="12" t="s">
        <v>81</v>
      </c>
      <c r="AW553" s="12" t="s">
        <v>30</v>
      </c>
      <c r="AX553" s="12" t="s">
        <v>73</v>
      </c>
      <c r="AY553" s="204" t="s">
        <v>174</v>
      </c>
    </row>
    <row r="554" spans="1:65" s="13" customFormat="1" ht="12">
      <c r="B554" s="205"/>
      <c r="C554" s="206"/>
      <c r="D554" s="196" t="s">
        <v>181</v>
      </c>
      <c r="E554" s="207" t="s">
        <v>1</v>
      </c>
      <c r="F554" s="208" t="s">
        <v>81</v>
      </c>
      <c r="G554" s="206"/>
      <c r="H554" s="209">
        <v>1</v>
      </c>
      <c r="I554" s="210"/>
      <c r="J554" s="206"/>
      <c r="K554" s="206"/>
      <c r="L554" s="211"/>
      <c r="M554" s="212"/>
      <c r="N554" s="213"/>
      <c r="O554" s="213"/>
      <c r="P554" s="213"/>
      <c r="Q554" s="213"/>
      <c r="R554" s="213"/>
      <c r="S554" s="213"/>
      <c r="T554" s="214"/>
      <c r="AT554" s="215" t="s">
        <v>181</v>
      </c>
      <c r="AU554" s="215" t="s">
        <v>81</v>
      </c>
      <c r="AV554" s="13" t="s">
        <v>83</v>
      </c>
      <c r="AW554" s="13" t="s">
        <v>30</v>
      </c>
      <c r="AX554" s="13" t="s">
        <v>73</v>
      </c>
      <c r="AY554" s="215" t="s">
        <v>174</v>
      </c>
    </row>
    <row r="555" spans="1:65" s="14" customFormat="1" ht="12">
      <c r="B555" s="216"/>
      <c r="C555" s="217"/>
      <c r="D555" s="196" t="s">
        <v>181</v>
      </c>
      <c r="E555" s="218" t="s">
        <v>1</v>
      </c>
      <c r="F555" s="219" t="s">
        <v>183</v>
      </c>
      <c r="G555" s="217"/>
      <c r="H555" s="220">
        <v>1</v>
      </c>
      <c r="I555" s="221"/>
      <c r="J555" s="217"/>
      <c r="K555" s="217"/>
      <c r="L555" s="222"/>
      <c r="M555" s="223"/>
      <c r="N555" s="224"/>
      <c r="O555" s="224"/>
      <c r="P555" s="224"/>
      <c r="Q555" s="224"/>
      <c r="R555" s="224"/>
      <c r="S555" s="224"/>
      <c r="T555" s="225"/>
      <c r="AT555" s="226" t="s">
        <v>181</v>
      </c>
      <c r="AU555" s="226" t="s">
        <v>81</v>
      </c>
      <c r="AV555" s="14" t="s">
        <v>179</v>
      </c>
      <c r="AW555" s="14" t="s">
        <v>30</v>
      </c>
      <c r="AX555" s="14" t="s">
        <v>81</v>
      </c>
      <c r="AY555" s="226" t="s">
        <v>174</v>
      </c>
    </row>
    <row r="556" spans="1:65" s="2" customFormat="1" ht="24.25" customHeight="1">
      <c r="A556" s="35"/>
      <c r="B556" s="36"/>
      <c r="C556" s="180" t="s">
        <v>767</v>
      </c>
      <c r="D556" s="180" t="s">
        <v>175</v>
      </c>
      <c r="E556" s="181" t="s">
        <v>1647</v>
      </c>
      <c r="F556" s="182" t="s">
        <v>1648</v>
      </c>
      <c r="G556" s="183" t="s">
        <v>217</v>
      </c>
      <c r="H556" s="184">
        <v>2</v>
      </c>
      <c r="I556" s="185"/>
      <c r="J556" s="186">
        <f>ROUND(I556*H556,2)</f>
        <v>0</v>
      </c>
      <c r="K556" s="187"/>
      <c r="L556" s="40"/>
      <c r="M556" s="188" t="s">
        <v>1</v>
      </c>
      <c r="N556" s="189" t="s">
        <v>38</v>
      </c>
      <c r="O556" s="72"/>
      <c r="P556" s="190">
        <f>O556*H556</f>
        <v>0</v>
      </c>
      <c r="Q556" s="190">
        <v>0</v>
      </c>
      <c r="R556" s="190">
        <f>Q556*H556</f>
        <v>0</v>
      </c>
      <c r="S556" s="190">
        <v>3.0000000000000001E-3</v>
      </c>
      <c r="T556" s="191">
        <f>S556*H556</f>
        <v>6.0000000000000001E-3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92" t="s">
        <v>286</v>
      </c>
      <c r="AT556" s="192" t="s">
        <v>175</v>
      </c>
      <c r="AU556" s="192" t="s">
        <v>81</v>
      </c>
      <c r="AY556" s="18" t="s">
        <v>174</v>
      </c>
      <c r="BE556" s="193">
        <f>IF(N556="základní",J556,0)</f>
        <v>0</v>
      </c>
      <c r="BF556" s="193">
        <f>IF(N556="snížená",J556,0)</f>
        <v>0</v>
      </c>
      <c r="BG556" s="193">
        <f>IF(N556="zákl. přenesená",J556,0)</f>
        <v>0</v>
      </c>
      <c r="BH556" s="193">
        <f>IF(N556="sníž. přenesená",J556,0)</f>
        <v>0</v>
      </c>
      <c r="BI556" s="193">
        <f>IF(N556="nulová",J556,0)</f>
        <v>0</v>
      </c>
      <c r="BJ556" s="18" t="s">
        <v>81</v>
      </c>
      <c r="BK556" s="193">
        <f>ROUND(I556*H556,2)</f>
        <v>0</v>
      </c>
      <c r="BL556" s="18" t="s">
        <v>286</v>
      </c>
      <c r="BM556" s="192" t="s">
        <v>1649</v>
      </c>
    </row>
    <row r="557" spans="1:65" s="12" customFormat="1" ht="12">
      <c r="B557" s="194"/>
      <c r="C557" s="195"/>
      <c r="D557" s="196" t="s">
        <v>181</v>
      </c>
      <c r="E557" s="197" t="s">
        <v>1</v>
      </c>
      <c r="F557" s="198" t="s">
        <v>1650</v>
      </c>
      <c r="G557" s="195"/>
      <c r="H557" s="197" t="s">
        <v>1</v>
      </c>
      <c r="I557" s="199"/>
      <c r="J557" s="195"/>
      <c r="K557" s="195"/>
      <c r="L557" s="200"/>
      <c r="M557" s="201"/>
      <c r="N557" s="202"/>
      <c r="O557" s="202"/>
      <c r="P557" s="202"/>
      <c r="Q557" s="202"/>
      <c r="R557" s="202"/>
      <c r="S557" s="202"/>
      <c r="T557" s="203"/>
      <c r="AT557" s="204" t="s">
        <v>181</v>
      </c>
      <c r="AU557" s="204" t="s">
        <v>81</v>
      </c>
      <c r="AV557" s="12" t="s">
        <v>81</v>
      </c>
      <c r="AW557" s="12" t="s">
        <v>30</v>
      </c>
      <c r="AX557" s="12" t="s">
        <v>73</v>
      </c>
      <c r="AY557" s="204" t="s">
        <v>174</v>
      </c>
    </row>
    <row r="558" spans="1:65" s="13" customFormat="1" ht="12">
      <c r="B558" s="205"/>
      <c r="C558" s="206"/>
      <c r="D558" s="196" t="s">
        <v>181</v>
      </c>
      <c r="E558" s="207" t="s">
        <v>1</v>
      </c>
      <c r="F558" s="208" t="s">
        <v>83</v>
      </c>
      <c r="G558" s="206"/>
      <c r="H558" s="209">
        <v>2</v>
      </c>
      <c r="I558" s="210"/>
      <c r="J558" s="206"/>
      <c r="K558" s="206"/>
      <c r="L558" s="211"/>
      <c r="M558" s="212"/>
      <c r="N558" s="213"/>
      <c r="O558" s="213"/>
      <c r="P558" s="213"/>
      <c r="Q558" s="213"/>
      <c r="R558" s="213"/>
      <c r="S558" s="213"/>
      <c r="T558" s="214"/>
      <c r="AT558" s="215" t="s">
        <v>181</v>
      </c>
      <c r="AU558" s="215" t="s">
        <v>81</v>
      </c>
      <c r="AV558" s="13" t="s">
        <v>83</v>
      </c>
      <c r="AW558" s="13" t="s">
        <v>30</v>
      </c>
      <c r="AX558" s="13" t="s">
        <v>73</v>
      </c>
      <c r="AY558" s="215" t="s">
        <v>174</v>
      </c>
    </row>
    <row r="559" spans="1:65" s="14" customFormat="1" ht="12">
      <c r="B559" s="216"/>
      <c r="C559" s="217"/>
      <c r="D559" s="196" t="s">
        <v>181</v>
      </c>
      <c r="E559" s="218" t="s">
        <v>1</v>
      </c>
      <c r="F559" s="219" t="s">
        <v>183</v>
      </c>
      <c r="G559" s="217"/>
      <c r="H559" s="220">
        <v>2</v>
      </c>
      <c r="I559" s="221"/>
      <c r="J559" s="217"/>
      <c r="K559" s="217"/>
      <c r="L559" s="222"/>
      <c r="M559" s="223"/>
      <c r="N559" s="224"/>
      <c r="O559" s="224"/>
      <c r="P559" s="224"/>
      <c r="Q559" s="224"/>
      <c r="R559" s="224"/>
      <c r="S559" s="224"/>
      <c r="T559" s="225"/>
      <c r="AT559" s="226" t="s">
        <v>181</v>
      </c>
      <c r="AU559" s="226" t="s">
        <v>81</v>
      </c>
      <c r="AV559" s="14" t="s">
        <v>179</v>
      </c>
      <c r="AW559" s="14" t="s">
        <v>30</v>
      </c>
      <c r="AX559" s="14" t="s">
        <v>81</v>
      </c>
      <c r="AY559" s="226" t="s">
        <v>174</v>
      </c>
    </row>
    <row r="560" spans="1:65" s="2" customFormat="1" ht="24.25" customHeight="1">
      <c r="A560" s="35"/>
      <c r="B560" s="36"/>
      <c r="C560" s="180" t="s">
        <v>773</v>
      </c>
      <c r="D560" s="180" t="s">
        <v>175</v>
      </c>
      <c r="E560" s="181" t="s">
        <v>1651</v>
      </c>
      <c r="F560" s="182" t="s">
        <v>1644</v>
      </c>
      <c r="G560" s="183" t="s">
        <v>217</v>
      </c>
      <c r="H560" s="184">
        <v>4</v>
      </c>
      <c r="I560" s="185"/>
      <c r="J560" s="186">
        <f>ROUND(I560*H560,2)</f>
        <v>0</v>
      </c>
      <c r="K560" s="187"/>
      <c r="L560" s="40"/>
      <c r="M560" s="188" t="s">
        <v>1</v>
      </c>
      <c r="N560" s="189" t="s">
        <v>38</v>
      </c>
      <c r="O560" s="72"/>
      <c r="P560" s="190">
        <f>O560*H560</f>
        <v>0</v>
      </c>
      <c r="Q560" s="190">
        <v>0</v>
      </c>
      <c r="R560" s="190">
        <f>Q560*H560</f>
        <v>0</v>
      </c>
      <c r="S560" s="190">
        <v>5.0000000000000001E-3</v>
      </c>
      <c r="T560" s="191">
        <f>S560*H560</f>
        <v>0.02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192" t="s">
        <v>286</v>
      </c>
      <c r="AT560" s="192" t="s">
        <v>175</v>
      </c>
      <c r="AU560" s="192" t="s">
        <v>81</v>
      </c>
      <c r="AY560" s="18" t="s">
        <v>174</v>
      </c>
      <c r="BE560" s="193">
        <f>IF(N560="základní",J560,0)</f>
        <v>0</v>
      </c>
      <c r="BF560" s="193">
        <f>IF(N560="snížená",J560,0)</f>
        <v>0</v>
      </c>
      <c r="BG560" s="193">
        <f>IF(N560="zákl. přenesená",J560,0)</f>
        <v>0</v>
      </c>
      <c r="BH560" s="193">
        <f>IF(N560="sníž. přenesená",J560,0)</f>
        <v>0</v>
      </c>
      <c r="BI560" s="193">
        <f>IF(N560="nulová",J560,0)</f>
        <v>0</v>
      </c>
      <c r="BJ560" s="18" t="s">
        <v>81</v>
      </c>
      <c r="BK560" s="193">
        <f>ROUND(I560*H560,2)</f>
        <v>0</v>
      </c>
      <c r="BL560" s="18" t="s">
        <v>286</v>
      </c>
      <c r="BM560" s="192" t="s">
        <v>1652</v>
      </c>
    </row>
    <row r="561" spans="1:65" s="12" customFormat="1" ht="12">
      <c r="B561" s="194"/>
      <c r="C561" s="195"/>
      <c r="D561" s="196" t="s">
        <v>181</v>
      </c>
      <c r="E561" s="197" t="s">
        <v>1</v>
      </c>
      <c r="F561" s="198" t="s">
        <v>1650</v>
      </c>
      <c r="G561" s="195"/>
      <c r="H561" s="197" t="s">
        <v>1</v>
      </c>
      <c r="I561" s="199"/>
      <c r="J561" s="195"/>
      <c r="K561" s="195"/>
      <c r="L561" s="200"/>
      <c r="M561" s="201"/>
      <c r="N561" s="202"/>
      <c r="O561" s="202"/>
      <c r="P561" s="202"/>
      <c r="Q561" s="202"/>
      <c r="R561" s="202"/>
      <c r="S561" s="202"/>
      <c r="T561" s="203"/>
      <c r="AT561" s="204" t="s">
        <v>181</v>
      </c>
      <c r="AU561" s="204" t="s">
        <v>81</v>
      </c>
      <c r="AV561" s="12" t="s">
        <v>81</v>
      </c>
      <c r="AW561" s="12" t="s">
        <v>30</v>
      </c>
      <c r="AX561" s="12" t="s">
        <v>73</v>
      </c>
      <c r="AY561" s="204" t="s">
        <v>174</v>
      </c>
    </row>
    <row r="562" spans="1:65" s="13" customFormat="1" ht="12">
      <c r="B562" s="205"/>
      <c r="C562" s="206"/>
      <c r="D562" s="196" t="s">
        <v>181</v>
      </c>
      <c r="E562" s="207" t="s">
        <v>1</v>
      </c>
      <c r="F562" s="208" t="s">
        <v>81</v>
      </c>
      <c r="G562" s="206"/>
      <c r="H562" s="209">
        <v>1</v>
      </c>
      <c r="I562" s="210"/>
      <c r="J562" s="206"/>
      <c r="K562" s="206"/>
      <c r="L562" s="211"/>
      <c r="M562" s="212"/>
      <c r="N562" s="213"/>
      <c r="O562" s="213"/>
      <c r="P562" s="213"/>
      <c r="Q562" s="213"/>
      <c r="R562" s="213"/>
      <c r="S562" s="213"/>
      <c r="T562" s="214"/>
      <c r="AT562" s="215" t="s">
        <v>181</v>
      </c>
      <c r="AU562" s="215" t="s">
        <v>81</v>
      </c>
      <c r="AV562" s="13" t="s">
        <v>83</v>
      </c>
      <c r="AW562" s="13" t="s">
        <v>30</v>
      </c>
      <c r="AX562" s="13" t="s">
        <v>73</v>
      </c>
      <c r="AY562" s="215" t="s">
        <v>174</v>
      </c>
    </row>
    <row r="563" spans="1:65" s="12" customFormat="1" ht="12">
      <c r="B563" s="194"/>
      <c r="C563" s="195"/>
      <c r="D563" s="196" t="s">
        <v>181</v>
      </c>
      <c r="E563" s="197" t="s">
        <v>1</v>
      </c>
      <c r="F563" s="198" t="s">
        <v>1329</v>
      </c>
      <c r="G563" s="195"/>
      <c r="H563" s="197" t="s">
        <v>1</v>
      </c>
      <c r="I563" s="199"/>
      <c r="J563" s="195"/>
      <c r="K563" s="195"/>
      <c r="L563" s="200"/>
      <c r="M563" s="201"/>
      <c r="N563" s="202"/>
      <c r="O563" s="202"/>
      <c r="P563" s="202"/>
      <c r="Q563" s="202"/>
      <c r="R563" s="202"/>
      <c r="S563" s="202"/>
      <c r="T563" s="203"/>
      <c r="AT563" s="204" t="s">
        <v>181</v>
      </c>
      <c r="AU563" s="204" t="s">
        <v>81</v>
      </c>
      <c r="AV563" s="12" t="s">
        <v>81</v>
      </c>
      <c r="AW563" s="12" t="s">
        <v>30</v>
      </c>
      <c r="AX563" s="12" t="s">
        <v>73</v>
      </c>
      <c r="AY563" s="204" t="s">
        <v>174</v>
      </c>
    </row>
    <row r="564" spans="1:65" s="13" customFormat="1" ht="12">
      <c r="B564" s="205"/>
      <c r="C564" s="206"/>
      <c r="D564" s="196" t="s">
        <v>181</v>
      </c>
      <c r="E564" s="207" t="s">
        <v>1</v>
      </c>
      <c r="F564" s="208" t="s">
        <v>204</v>
      </c>
      <c r="G564" s="206"/>
      <c r="H564" s="209">
        <v>3</v>
      </c>
      <c r="I564" s="210"/>
      <c r="J564" s="206"/>
      <c r="K564" s="206"/>
      <c r="L564" s="211"/>
      <c r="M564" s="212"/>
      <c r="N564" s="213"/>
      <c r="O564" s="213"/>
      <c r="P564" s="213"/>
      <c r="Q564" s="213"/>
      <c r="R564" s="213"/>
      <c r="S564" s="213"/>
      <c r="T564" s="214"/>
      <c r="AT564" s="215" t="s">
        <v>181</v>
      </c>
      <c r="AU564" s="215" t="s">
        <v>81</v>
      </c>
      <c r="AV564" s="13" t="s">
        <v>83</v>
      </c>
      <c r="AW564" s="13" t="s">
        <v>30</v>
      </c>
      <c r="AX564" s="13" t="s">
        <v>73</v>
      </c>
      <c r="AY564" s="215" t="s">
        <v>174</v>
      </c>
    </row>
    <row r="565" spans="1:65" s="14" customFormat="1" ht="12">
      <c r="B565" s="216"/>
      <c r="C565" s="217"/>
      <c r="D565" s="196" t="s">
        <v>181</v>
      </c>
      <c r="E565" s="218" t="s">
        <v>1</v>
      </c>
      <c r="F565" s="219" t="s">
        <v>183</v>
      </c>
      <c r="G565" s="217"/>
      <c r="H565" s="220">
        <v>4</v>
      </c>
      <c r="I565" s="221"/>
      <c r="J565" s="217"/>
      <c r="K565" s="217"/>
      <c r="L565" s="222"/>
      <c r="M565" s="223"/>
      <c r="N565" s="224"/>
      <c r="O565" s="224"/>
      <c r="P565" s="224"/>
      <c r="Q565" s="224"/>
      <c r="R565" s="224"/>
      <c r="S565" s="224"/>
      <c r="T565" s="225"/>
      <c r="AT565" s="226" t="s">
        <v>181</v>
      </c>
      <c r="AU565" s="226" t="s">
        <v>81</v>
      </c>
      <c r="AV565" s="14" t="s">
        <v>179</v>
      </c>
      <c r="AW565" s="14" t="s">
        <v>30</v>
      </c>
      <c r="AX565" s="14" t="s">
        <v>81</v>
      </c>
      <c r="AY565" s="226" t="s">
        <v>174</v>
      </c>
    </row>
    <row r="566" spans="1:65" s="2" customFormat="1" ht="24.25" customHeight="1">
      <c r="A566" s="35"/>
      <c r="B566" s="36"/>
      <c r="C566" s="180" t="s">
        <v>786</v>
      </c>
      <c r="D566" s="180" t="s">
        <v>175</v>
      </c>
      <c r="E566" s="181" t="s">
        <v>1653</v>
      </c>
      <c r="F566" s="182" t="s">
        <v>1654</v>
      </c>
      <c r="G566" s="183" t="s">
        <v>217</v>
      </c>
      <c r="H566" s="184">
        <v>2</v>
      </c>
      <c r="I566" s="185"/>
      <c r="J566" s="186">
        <f>ROUND(I566*H566,2)</f>
        <v>0</v>
      </c>
      <c r="K566" s="187"/>
      <c r="L566" s="40"/>
      <c r="M566" s="188" t="s">
        <v>1</v>
      </c>
      <c r="N566" s="189" t="s">
        <v>38</v>
      </c>
      <c r="O566" s="72"/>
      <c r="P566" s="190">
        <f>O566*H566</f>
        <v>0</v>
      </c>
      <c r="Q566" s="190">
        <v>0</v>
      </c>
      <c r="R566" s="190">
        <f>Q566*H566</f>
        <v>0</v>
      </c>
      <c r="S566" s="190">
        <v>2.8000000000000001E-2</v>
      </c>
      <c r="T566" s="191">
        <f>S566*H566</f>
        <v>5.6000000000000001E-2</v>
      </c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R566" s="192" t="s">
        <v>286</v>
      </c>
      <c r="AT566" s="192" t="s">
        <v>175</v>
      </c>
      <c r="AU566" s="192" t="s">
        <v>81</v>
      </c>
      <c r="AY566" s="18" t="s">
        <v>174</v>
      </c>
      <c r="BE566" s="193">
        <f>IF(N566="základní",J566,0)</f>
        <v>0</v>
      </c>
      <c r="BF566" s="193">
        <f>IF(N566="snížená",J566,0)</f>
        <v>0</v>
      </c>
      <c r="BG566" s="193">
        <f>IF(N566="zákl. přenesená",J566,0)</f>
        <v>0</v>
      </c>
      <c r="BH566" s="193">
        <f>IF(N566="sníž. přenesená",J566,0)</f>
        <v>0</v>
      </c>
      <c r="BI566" s="193">
        <f>IF(N566="nulová",J566,0)</f>
        <v>0</v>
      </c>
      <c r="BJ566" s="18" t="s">
        <v>81</v>
      </c>
      <c r="BK566" s="193">
        <f>ROUND(I566*H566,2)</f>
        <v>0</v>
      </c>
      <c r="BL566" s="18" t="s">
        <v>286</v>
      </c>
      <c r="BM566" s="192" t="s">
        <v>1655</v>
      </c>
    </row>
    <row r="567" spans="1:65" s="12" customFormat="1" ht="12">
      <c r="B567" s="194"/>
      <c r="C567" s="195"/>
      <c r="D567" s="196" t="s">
        <v>181</v>
      </c>
      <c r="E567" s="197" t="s">
        <v>1</v>
      </c>
      <c r="F567" s="198" t="s">
        <v>1341</v>
      </c>
      <c r="G567" s="195"/>
      <c r="H567" s="197" t="s">
        <v>1</v>
      </c>
      <c r="I567" s="199"/>
      <c r="J567" s="195"/>
      <c r="K567" s="195"/>
      <c r="L567" s="200"/>
      <c r="M567" s="201"/>
      <c r="N567" s="202"/>
      <c r="O567" s="202"/>
      <c r="P567" s="202"/>
      <c r="Q567" s="202"/>
      <c r="R567" s="202"/>
      <c r="S567" s="202"/>
      <c r="T567" s="203"/>
      <c r="AT567" s="204" t="s">
        <v>181</v>
      </c>
      <c r="AU567" s="204" t="s">
        <v>81</v>
      </c>
      <c r="AV567" s="12" t="s">
        <v>81</v>
      </c>
      <c r="AW567" s="12" t="s">
        <v>30</v>
      </c>
      <c r="AX567" s="12" t="s">
        <v>73</v>
      </c>
      <c r="AY567" s="204" t="s">
        <v>174</v>
      </c>
    </row>
    <row r="568" spans="1:65" s="12" customFormat="1" ht="12">
      <c r="B568" s="194"/>
      <c r="C568" s="195"/>
      <c r="D568" s="196" t="s">
        <v>181</v>
      </c>
      <c r="E568" s="197" t="s">
        <v>1</v>
      </c>
      <c r="F568" s="198" t="s">
        <v>1342</v>
      </c>
      <c r="G568" s="195"/>
      <c r="H568" s="197" t="s">
        <v>1</v>
      </c>
      <c r="I568" s="199"/>
      <c r="J568" s="195"/>
      <c r="K568" s="195"/>
      <c r="L568" s="200"/>
      <c r="M568" s="201"/>
      <c r="N568" s="202"/>
      <c r="O568" s="202"/>
      <c r="P568" s="202"/>
      <c r="Q568" s="202"/>
      <c r="R568" s="202"/>
      <c r="S568" s="202"/>
      <c r="T568" s="203"/>
      <c r="AT568" s="204" t="s">
        <v>181</v>
      </c>
      <c r="AU568" s="204" t="s">
        <v>81</v>
      </c>
      <c r="AV568" s="12" t="s">
        <v>81</v>
      </c>
      <c r="AW568" s="12" t="s">
        <v>30</v>
      </c>
      <c r="AX568" s="12" t="s">
        <v>73</v>
      </c>
      <c r="AY568" s="204" t="s">
        <v>174</v>
      </c>
    </row>
    <row r="569" spans="1:65" s="13" customFormat="1" ht="12">
      <c r="B569" s="205"/>
      <c r="C569" s="206"/>
      <c r="D569" s="196" t="s">
        <v>181</v>
      </c>
      <c r="E569" s="207" t="s">
        <v>1</v>
      </c>
      <c r="F569" s="208" t="s">
        <v>1343</v>
      </c>
      <c r="G569" s="206"/>
      <c r="H569" s="209">
        <v>2</v>
      </c>
      <c r="I569" s="210"/>
      <c r="J569" s="206"/>
      <c r="K569" s="206"/>
      <c r="L569" s="211"/>
      <c r="M569" s="212"/>
      <c r="N569" s="213"/>
      <c r="O569" s="213"/>
      <c r="P569" s="213"/>
      <c r="Q569" s="213"/>
      <c r="R569" s="213"/>
      <c r="S569" s="213"/>
      <c r="T569" s="214"/>
      <c r="AT569" s="215" t="s">
        <v>181</v>
      </c>
      <c r="AU569" s="215" t="s">
        <v>81</v>
      </c>
      <c r="AV569" s="13" t="s">
        <v>83</v>
      </c>
      <c r="AW569" s="13" t="s">
        <v>30</v>
      </c>
      <c r="AX569" s="13" t="s">
        <v>73</v>
      </c>
      <c r="AY569" s="215" t="s">
        <v>174</v>
      </c>
    </row>
    <row r="570" spans="1:65" s="14" customFormat="1" ht="12">
      <c r="B570" s="216"/>
      <c r="C570" s="217"/>
      <c r="D570" s="196" t="s">
        <v>181</v>
      </c>
      <c r="E570" s="218" t="s">
        <v>1</v>
      </c>
      <c r="F570" s="219" t="s">
        <v>183</v>
      </c>
      <c r="G570" s="217"/>
      <c r="H570" s="220">
        <v>2</v>
      </c>
      <c r="I570" s="221"/>
      <c r="J570" s="217"/>
      <c r="K570" s="217"/>
      <c r="L570" s="222"/>
      <c r="M570" s="223"/>
      <c r="N570" s="224"/>
      <c r="O570" s="224"/>
      <c r="P570" s="224"/>
      <c r="Q570" s="224"/>
      <c r="R570" s="224"/>
      <c r="S570" s="224"/>
      <c r="T570" s="225"/>
      <c r="AT570" s="226" t="s">
        <v>181</v>
      </c>
      <c r="AU570" s="226" t="s">
        <v>81</v>
      </c>
      <c r="AV570" s="14" t="s">
        <v>179</v>
      </c>
      <c r="AW570" s="14" t="s">
        <v>30</v>
      </c>
      <c r="AX570" s="14" t="s">
        <v>81</v>
      </c>
      <c r="AY570" s="226" t="s">
        <v>174</v>
      </c>
    </row>
    <row r="571" spans="1:65" s="2" customFormat="1" ht="24.25" customHeight="1">
      <c r="A571" s="35"/>
      <c r="B571" s="36"/>
      <c r="C571" s="180" t="s">
        <v>793</v>
      </c>
      <c r="D571" s="180" t="s">
        <v>175</v>
      </c>
      <c r="E571" s="181" t="s">
        <v>1656</v>
      </c>
      <c r="F571" s="182" t="s">
        <v>1657</v>
      </c>
      <c r="G571" s="183" t="s">
        <v>217</v>
      </c>
      <c r="H571" s="184">
        <v>20</v>
      </c>
      <c r="I571" s="185"/>
      <c r="J571" s="186">
        <f>ROUND(I571*H571,2)</f>
        <v>0</v>
      </c>
      <c r="K571" s="187"/>
      <c r="L571" s="40"/>
      <c r="M571" s="188" t="s">
        <v>1</v>
      </c>
      <c r="N571" s="189" t="s">
        <v>38</v>
      </c>
      <c r="O571" s="72"/>
      <c r="P571" s="190">
        <f>O571*H571</f>
        <v>0</v>
      </c>
      <c r="Q571" s="190">
        <v>0</v>
      </c>
      <c r="R571" s="190">
        <f>Q571*H571</f>
        <v>0</v>
      </c>
      <c r="S571" s="190">
        <v>2.4E-2</v>
      </c>
      <c r="T571" s="191">
        <f>S571*H571</f>
        <v>0.48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92" t="s">
        <v>286</v>
      </c>
      <c r="AT571" s="192" t="s">
        <v>175</v>
      </c>
      <c r="AU571" s="192" t="s">
        <v>81</v>
      </c>
      <c r="AY571" s="18" t="s">
        <v>174</v>
      </c>
      <c r="BE571" s="193">
        <f>IF(N571="základní",J571,0)</f>
        <v>0</v>
      </c>
      <c r="BF571" s="193">
        <f>IF(N571="snížená",J571,0)</f>
        <v>0</v>
      </c>
      <c r="BG571" s="193">
        <f>IF(N571="zákl. přenesená",J571,0)</f>
        <v>0</v>
      </c>
      <c r="BH571" s="193">
        <f>IF(N571="sníž. přenesená",J571,0)</f>
        <v>0</v>
      </c>
      <c r="BI571" s="193">
        <f>IF(N571="nulová",J571,0)</f>
        <v>0</v>
      </c>
      <c r="BJ571" s="18" t="s">
        <v>81</v>
      </c>
      <c r="BK571" s="193">
        <f>ROUND(I571*H571,2)</f>
        <v>0</v>
      </c>
      <c r="BL571" s="18" t="s">
        <v>286</v>
      </c>
      <c r="BM571" s="192" t="s">
        <v>1658</v>
      </c>
    </row>
    <row r="572" spans="1:65" s="12" customFormat="1" ht="12">
      <c r="B572" s="194"/>
      <c r="C572" s="195"/>
      <c r="D572" s="196" t="s">
        <v>181</v>
      </c>
      <c r="E572" s="197" t="s">
        <v>1</v>
      </c>
      <c r="F572" s="198" t="s">
        <v>1341</v>
      </c>
      <c r="G572" s="195"/>
      <c r="H572" s="197" t="s">
        <v>1</v>
      </c>
      <c r="I572" s="199"/>
      <c r="J572" s="195"/>
      <c r="K572" s="195"/>
      <c r="L572" s="200"/>
      <c r="M572" s="201"/>
      <c r="N572" s="202"/>
      <c r="O572" s="202"/>
      <c r="P572" s="202"/>
      <c r="Q572" s="202"/>
      <c r="R572" s="202"/>
      <c r="S572" s="202"/>
      <c r="T572" s="203"/>
      <c r="AT572" s="204" t="s">
        <v>181</v>
      </c>
      <c r="AU572" s="204" t="s">
        <v>81</v>
      </c>
      <c r="AV572" s="12" t="s">
        <v>81</v>
      </c>
      <c r="AW572" s="12" t="s">
        <v>30</v>
      </c>
      <c r="AX572" s="12" t="s">
        <v>73</v>
      </c>
      <c r="AY572" s="204" t="s">
        <v>174</v>
      </c>
    </row>
    <row r="573" spans="1:65" s="12" customFormat="1" ht="12">
      <c r="B573" s="194"/>
      <c r="C573" s="195"/>
      <c r="D573" s="196" t="s">
        <v>181</v>
      </c>
      <c r="E573" s="197" t="s">
        <v>1</v>
      </c>
      <c r="F573" s="198" t="s">
        <v>1265</v>
      </c>
      <c r="G573" s="195"/>
      <c r="H573" s="197" t="s">
        <v>1</v>
      </c>
      <c r="I573" s="199"/>
      <c r="J573" s="195"/>
      <c r="K573" s="195"/>
      <c r="L573" s="200"/>
      <c r="M573" s="201"/>
      <c r="N573" s="202"/>
      <c r="O573" s="202"/>
      <c r="P573" s="202"/>
      <c r="Q573" s="202"/>
      <c r="R573" s="202"/>
      <c r="S573" s="202"/>
      <c r="T573" s="203"/>
      <c r="AT573" s="204" t="s">
        <v>181</v>
      </c>
      <c r="AU573" s="204" t="s">
        <v>81</v>
      </c>
      <c r="AV573" s="12" t="s">
        <v>81</v>
      </c>
      <c r="AW573" s="12" t="s">
        <v>30</v>
      </c>
      <c r="AX573" s="12" t="s">
        <v>73</v>
      </c>
      <c r="AY573" s="204" t="s">
        <v>174</v>
      </c>
    </row>
    <row r="574" spans="1:65" s="13" customFormat="1" ht="12">
      <c r="B574" s="205"/>
      <c r="C574" s="206"/>
      <c r="D574" s="196" t="s">
        <v>181</v>
      </c>
      <c r="E574" s="207" t="s">
        <v>1</v>
      </c>
      <c r="F574" s="208" t="s">
        <v>204</v>
      </c>
      <c r="G574" s="206"/>
      <c r="H574" s="209">
        <v>3</v>
      </c>
      <c r="I574" s="210"/>
      <c r="J574" s="206"/>
      <c r="K574" s="206"/>
      <c r="L574" s="211"/>
      <c r="M574" s="212"/>
      <c r="N574" s="213"/>
      <c r="O574" s="213"/>
      <c r="P574" s="213"/>
      <c r="Q574" s="213"/>
      <c r="R574" s="213"/>
      <c r="S574" s="213"/>
      <c r="T574" s="214"/>
      <c r="AT574" s="215" t="s">
        <v>181</v>
      </c>
      <c r="AU574" s="215" t="s">
        <v>81</v>
      </c>
      <c r="AV574" s="13" t="s">
        <v>83</v>
      </c>
      <c r="AW574" s="13" t="s">
        <v>30</v>
      </c>
      <c r="AX574" s="13" t="s">
        <v>73</v>
      </c>
      <c r="AY574" s="215" t="s">
        <v>174</v>
      </c>
    </row>
    <row r="575" spans="1:65" s="12" customFormat="1" ht="12">
      <c r="B575" s="194"/>
      <c r="C575" s="195"/>
      <c r="D575" s="196" t="s">
        <v>181</v>
      </c>
      <c r="E575" s="197" t="s">
        <v>1</v>
      </c>
      <c r="F575" s="198" t="s">
        <v>284</v>
      </c>
      <c r="G575" s="195"/>
      <c r="H575" s="197" t="s">
        <v>1</v>
      </c>
      <c r="I575" s="199"/>
      <c r="J575" s="195"/>
      <c r="K575" s="195"/>
      <c r="L575" s="200"/>
      <c r="M575" s="201"/>
      <c r="N575" s="202"/>
      <c r="O575" s="202"/>
      <c r="P575" s="202"/>
      <c r="Q575" s="202"/>
      <c r="R575" s="202"/>
      <c r="S575" s="202"/>
      <c r="T575" s="203"/>
      <c r="AT575" s="204" t="s">
        <v>181</v>
      </c>
      <c r="AU575" s="204" t="s">
        <v>81</v>
      </c>
      <c r="AV575" s="12" t="s">
        <v>81</v>
      </c>
      <c r="AW575" s="12" t="s">
        <v>30</v>
      </c>
      <c r="AX575" s="12" t="s">
        <v>73</v>
      </c>
      <c r="AY575" s="204" t="s">
        <v>174</v>
      </c>
    </row>
    <row r="576" spans="1:65" s="13" customFormat="1" ht="12">
      <c r="B576" s="205"/>
      <c r="C576" s="206"/>
      <c r="D576" s="196" t="s">
        <v>181</v>
      </c>
      <c r="E576" s="207" t="s">
        <v>1</v>
      </c>
      <c r="F576" s="208" t="s">
        <v>204</v>
      </c>
      <c r="G576" s="206"/>
      <c r="H576" s="209">
        <v>3</v>
      </c>
      <c r="I576" s="210"/>
      <c r="J576" s="206"/>
      <c r="K576" s="206"/>
      <c r="L576" s="211"/>
      <c r="M576" s="212"/>
      <c r="N576" s="213"/>
      <c r="O576" s="213"/>
      <c r="P576" s="213"/>
      <c r="Q576" s="213"/>
      <c r="R576" s="213"/>
      <c r="S576" s="213"/>
      <c r="T576" s="214"/>
      <c r="AT576" s="215" t="s">
        <v>181</v>
      </c>
      <c r="AU576" s="215" t="s">
        <v>81</v>
      </c>
      <c r="AV576" s="13" t="s">
        <v>83</v>
      </c>
      <c r="AW576" s="13" t="s">
        <v>30</v>
      </c>
      <c r="AX576" s="13" t="s">
        <v>73</v>
      </c>
      <c r="AY576" s="215" t="s">
        <v>174</v>
      </c>
    </row>
    <row r="577" spans="2:51" s="12" customFormat="1" ht="12">
      <c r="B577" s="194"/>
      <c r="C577" s="195"/>
      <c r="D577" s="196" t="s">
        <v>181</v>
      </c>
      <c r="E577" s="197" t="s">
        <v>1</v>
      </c>
      <c r="F577" s="198" t="s">
        <v>1270</v>
      </c>
      <c r="G577" s="195"/>
      <c r="H577" s="197" t="s">
        <v>1</v>
      </c>
      <c r="I577" s="199"/>
      <c r="J577" s="195"/>
      <c r="K577" s="195"/>
      <c r="L577" s="200"/>
      <c r="M577" s="201"/>
      <c r="N577" s="202"/>
      <c r="O577" s="202"/>
      <c r="P577" s="202"/>
      <c r="Q577" s="202"/>
      <c r="R577" s="202"/>
      <c r="S577" s="202"/>
      <c r="T577" s="203"/>
      <c r="AT577" s="204" t="s">
        <v>181</v>
      </c>
      <c r="AU577" s="204" t="s">
        <v>81</v>
      </c>
      <c r="AV577" s="12" t="s">
        <v>81</v>
      </c>
      <c r="AW577" s="12" t="s">
        <v>30</v>
      </c>
      <c r="AX577" s="12" t="s">
        <v>73</v>
      </c>
      <c r="AY577" s="204" t="s">
        <v>174</v>
      </c>
    </row>
    <row r="578" spans="2:51" s="13" customFormat="1" ht="12">
      <c r="B578" s="205"/>
      <c r="C578" s="206"/>
      <c r="D578" s="196" t="s">
        <v>181</v>
      </c>
      <c r="E578" s="207" t="s">
        <v>1</v>
      </c>
      <c r="F578" s="208" t="s">
        <v>179</v>
      </c>
      <c r="G578" s="206"/>
      <c r="H578" s="209">
        <v>4</v>
      </c>
      <c r="I578" s="210"/>
      <c r="J578" s="206"/>
      <c r="K578" s="206"/>
      <c r="L578" s="211"/>
      <c r="M578" s="212"/>
      <c r="N578" s="213"/>
      <c r="O578" s="213"/>
      <c r="P578" s="213"/>
      <c r="Q578" s="213"/>
      <c r="R578" s="213"/>
      <c r="S578" s="213"/>
      <c r="T578" s="214"/>
      <c r="AT578" s="215" t="s">
        <v>181</v>
      </c>
      <c r="AU578" s="215" t="s">
        <v>81</v>
      </c>
      <c r="AV578" s="13" t="s">
        <v>83</v>
      </c>
      <c r="AW578" s="13" t="s">
        <v>30</v>
      </c>
      <c r="AX578" s="13" t="s">
        <v>73</v>
      </c>
      <c r="AY578" s="215" t="s">
        <v>174</v>
      </c>
    </row>
    <row r="579" spans="2:51" s="12" customFormat="1" ht="12">
      <c r="B579" s="194"/>
      <c r="C579" s="195"/>
      <c r="D579" s="196" t="s">
        <v>181</v>
      </c>
      <c r="E579" s="197" t="s">
        <v>1</v>
      </c>
      <c r="F579" s="198" t="s">
        <v>1352</v>
      </c>
      <c r="G579" s="195"/>
      <c r="H579" s="197" t="s">
        <v>1</v>
      </c>
      <c r="I579" s="199"/>
      <c r="J579" s="195"/>
      <c r="K579" s="195"/>
      <c r="L579" s="200"/>
      <c r="M579" s="201"/>
      <c r="N579" s="202"/>
      <c r="O579" s="202"/>
      <c r="P579" s="202"/>
      <c r="Q579" s="202"/>
      <c r="R579" s="202"/>
      <c r="S579" s="202"/>
      <c r="T579" s="203"/>
      <c r="AT579" s="204" t="s">
        <v>181</v>
      </c>
      <c r="AU579" s="204" t="s">
        <v>81</v>
      </c>
      <c r="AV579" s="12" t="s">
        <v>81</v>
      </c>
      <c r="AW579" s="12" t="s">
        <v>30</v>
      </c>
      <c r="AX579" s="12" t="s">
        <v>73</v>
      </c>
      <c r="AY579" s="204" t="s">
        <v>174</v>
      </c>
    </row>
    <row r="580" spans="2:51" s="13" customFormat="1" ht="12">
      <c r="B580" s="205"/>
      <c r="C580" s="206"/>
      <c r="D580" s="196" t="s">
        <v>181</v>
      </c>
      <c r="E580" s="207" t="s">
        <v>1</v>
      </c>
      <c r="F580" s="208" t="s">
        <v>81</v>
      </c>
      <c r="G580" s="206"/>
      <c r="H580" s="209">
        <v>1</v>
      </c>
      <c r="I580" s="210"/>
      <c r="J580" s="206"/>
      <c r="K580" s="206"/>
      <c r="L580" s="211"/>
      <c r="M580" s="212"/>
      <c r="N580" s="213"/>
      <c r="O580" s="213"/>
      <c r="P580" s="213"/>
      <c r="Q580" s="213"/>
      <c r="R580" s="213"/>
      <c r="S580" s="213"/>
      <c r="T580" s="214"/>
      <c r="AT580" s="215" t="s">
        <v>181</v>
      </c>
      <c r="AU580" s="215" t="s">
        <v>81</v>
      </c>
      <c r="AV580" s="13" t="s">
        <v>83</v>
      </c>
      <c r="AW580" s="13" t="s">
        <v>30</v>
      </c>
      <c r="AX580" s="13" t="s">
        <v>73</v>
      </c>
      <c r="AY580" s="215" t="s">
        <v>174</v>
      </c>
    </row>
    <row r="581" spans="2:51" s="12" customFormat="1" ht="12">
      <c r="B581" s="194"/>
      <c r="C581" s="195"/>
      <c r="D581" s="196" t="s">
        <v>181</v>
      </c>
      <c r="E581" s="197" t="s">
        <v>1</v>
      </c>
      <c r="F581" s="198" t="s">
        <v>1659</v>
      </c>
      <c r="G581" s="195"/>
      <c r="H581" s="197" t="s">
        <v>1</v>
      </c>
      <c r="I581" s="199"/>
      <c r="J581" s="195"/>
      <c r="K581" s="195"/>
      <c r="L581" s="200"/>
      <c r="M581" s="201"/>
      <c r="N581" s="202"/>
      <c r="O581" s="202"/>
      <c r="P581" s="202"/>
      <c r="Q581" s="202"/>
      <c r="R581" s="202"/>
      <c r="S581" s="202"/>
      <c r="T581" s="203"/>
      <c r="AT581" s="204" t="s">
        <v>181</v>
      </c>
      <c r="AU581" s="204" t="s">
        <v>81</v>
      </c>
      <c r="AV581" s="12" t="s">
        <v>81</v>
      </c>
      <c r="AW581" s="12" t="s">
        <v>30</v>
      </c>
      <c r="AX581" s="12" t="s">
        <v>73</v>
      </c>
      <c r="AY581" s="204" t="s">
        <v>174</v>
      </c>
    </row>
    <row r="582" spans="2:51" s="12" customFormat="1" ht="12">
      <c r="B582" s="194"/>
      <c r="C582" s="195"/>
      <c r="D582" s="196" t="s">
        <v>181</v>
      </c>
      <c r="E582" s="197" t="s">
        <v>1</v>
      </c>
      <c r="F582" s="198" t="s">
        <v>284</v>
      </c>
      <c r="G582" s="195"/>
      <c r="H582" s="197" t="s">
        <v>1</v>
      </c>
      <c r="I582" s="199"/>
      <c r="J582" s="195"/>
      <c r="K582" s="195"/>
      <c r="L582" s="200"/>
      <c r="M582" s="201"/>
      <c r="N582" s="202"/>
      <c r="O582" s="202"/>
      <c r="P582" s="202"/>
      <c r="Q582" s="202"/>
      <c r="R582" s="202"/>
      <c r="S582" s="202"/>
      <c r="T582" s="203"/>
      <c r="AT582" s="204" t="s">
        <v>181</v>
      </c>
      <c r="AU582" s="204" t="s">
        <v>81</v>
      </c>
      <c r="AV582" s="12" t="s">
        <v>81</v>
      </c>
      <c r="AW582" s="12" t="s">
        <v>30</v>
      </c>
      <c r="AX582" s="12" t="s">
        <v>73</v>
      </c>
      <c r="AY582" s="204" t="s">
        <v>174</v>
      </c>
    </row>
    <row r="583" spans="2:51" s="13" customFormat="1" ht="12">
      <c r="B583" s="205"/>
      <c r="C583" s="206"/>
      <c r="D583" s="196" t="s">
        <v>181</v>
      </c>
      <c r="E583" s="207" t="s">
        <v>1</v>
      </c>
      <c r="F583" s="208" t="s">
        <v>81</v>
      </c>
      <c r="G583" s="206"/>
      <c r="H583" s="209">
        <v>1</v>
      </c>
      <c r="I583" s="210"/>
      <c r="J583" s="206"/>
      <c r="K583" s="206"/>
      <c r="L583" s="211"/>
      <c r="M583" s="212"/>
      <c r="N583" s="213"/>
      <c r="O583" s="213"/>
      <c r="P583" s="213"/>
      <c r="Q583" s="213"/>
      <c r="R583" s="213"/>
      <c r="S583" s="213"/>
      <c r="T583" s="214"/>
      <c r="AT583" s="215" t="s">
        <v>181</v>
      </c>
      <c r="AU583" s="215" t="s">
        <v>81</v>
      </c>
      <c r="AV583" s="13" t="s">
        <v>83</v>
      </c>
      <c r="AW583" s="13" t="s">
        <v>30</v>
      </c>
      <c r="AX583" s="13" t="s">
        <v>73</v>
      </c>
      <c r="AY583" s="215" t="s">
        <v>174</v>
      </c>
    </row>
    <row r="584" spans="2:51" s="12" customFormat="1" ht="12">
      <c r="B584" s="194"/>
      <c r="C584" s="195"/>
      <c r="D584" s="196" t="s">
        <v>181</v>
      </c>
      <c r="E584" s="197" t="s">
        <v>1</v>
      </c>
      <c r="F584" s="198" t="s">
        <v>1660</v>
      </c>
      <c r="G584" s="195"/>
      <c r="H584" s="197" t="s">
        <v>1</v>
      </c>
      <c r="I584" s="199"/>
      <c r="J584" s="195"/>
      <c r="K584" s="195"/>
      <c r="L584" s="200"/>
      <c r="M584" s="201"/>
      <c r="N584" s="202"/>
      <c r="O584" s="202"/>
      <c r="P584" s="202"/>
      <c r="Q584" s="202"/>
      <c r="R584" s="202"/>
      <c r="S584" s="202"/>
      <c r="T584" s="203"/>
      <c r="AT584" s="204" t="s">
        <v>181</v>
      </c>
      <c r="AU584" s="204" t="s">
        <v>81</v>
      </c>
      <c r="AV584" s="12" t="s">
        <v>81</v>
      </c>
      <c r="AW584" s="12" t="s">
        <v>30</v>
      </c>
      <c r="AX584" s="12" t="s">
        <v>73</v>
      </c>
      <c r="AY584" s="204" t="s">
        <v>174</v>
      </c>
    </row>
    <row r="585" spans="2:51" s="13" customFormat="1" ht="12">
      <c r="B585" s="205"/>
      <c r="C585" s="206"/>
      <c r="D585" s="196" t="s">
        <v>181</v>
      </c>
      <c r="E585" s="207" t="s">
        <v>1</v>
      </c>
      <c r="F585" s="208" t="s">
        <v>81</v>
      </c>
      <c r="G585" s="206"/>
      <c r="H585" s="209">
        <v>1</v>
      </c>
      <c r="I585" s="210"/>
      <c r="J585" s="206"/>
      <c r="K585" s="206"/>
      <c r="L585" s="211"/>
      <c r="M585" s="212"/>
      <c r="N585" s="213"/>
      <c r="O585" s="213"/>
      <c r="P585" s="213"/>
      <c r="Q585" s="213"/>
      <c r="R585" s="213"/>
      <c r="S585" s="213"/>
      <c r="T585" s="214"/>
      <c r="AT585" s="215" t="s">
        <v>181</v>
      </c>
      <c r="AU585" s="215" t="s">
        <v>81</v>
      </c>
      <c r="AV585" s="13" t="s">
        <v>83</v>
      </c>
      <c r="AW585" s="13" t="s">
        <v>30</v>
      </c>
      <c r="AX585" s="13" t="s">
        <v>73</v>
      </c>
      <c r="AY585" s="215" t="s">
        <v>174</v>
      </c>
    </row>
    <row r="586" spans="2:51" s="12" customFormat="1" ht="12">
      <c r="B586" s="194"/>
      <c r="C586" s="195"/>
      <c r="D586" s="196" t="s">
        <v>181</v>
      </c>
      <c r="E586" s="197" t="s">
        <v>1</v>
      </c>
      <c r="F586" s="198" t="s">
        <v>1353</v>
      </c>
      <c r="G586" s="195"/>
      <c r="H586" s="197" t="s">
        <v>1</v>
      </c>
      <c r="I586" s="199"/>
      <c r="J586" s="195"/>
      <c r="K586" s="195"/>
      <c r="L586" s="200"/>
      <c r="M586" s="201"/>
      <c r="N586" s="202"/>
      <c r="O586" s="202"/>
      <c r="P586" s="202"/>
      <c r="Q586" s="202"/>
      <c r="R586" s="202"/>
      <c r="S586" s="202"/>
      <c r="T586" s="203"/>
      <c r="AT586" s="204" t="s">
        <v>181</v>
      </c>
      <c r="AU586" s="204" t="s">
        <v>81</v>
      </c>
      <c r="AV586" s="12" t="s">
        <v>81</v>
      </c>
      <c r="AW586" s="12" t="s">
        <v>30</v>
      </c>
      <c r="AX586" s="12" t="s">
        <v>73</v>
      </c>
      <c r="AY586" s="204" t="s">
        <v>174</v>
      </c>
    </row>
    <row r="587" spans="2:51" s="12" customFormat="1" ht="12">
      <c r="B587" s="194"/>
      <c r="C587" s="195"/>
      <c r="D587" s="196" t="s">
        <v>181</v>
      </c>
      <c r="E587" s="197" t="s">
        <v>1</v>
      </c>
      <c r="F587" s="198" t="s">
        <v>808</v>
      </c>
      <c r="G587" s="195"/>
      <c r="H587" s="197" t="s">
        <v>1</v>
      </c>
      <c r="I587" s="199"/>
      <c r="J587" s="195"/>
      <c r="K587" s="195"/>
      <c r="L587" s="200"/>
      <c r="M587" s="201"/>
      <c r="N587" s="202"/>
      <c r="O587" s="202"/>
      <c r="P587" s="202"/>
      <c r="Q587" s="202"/>
      <c r="R587" s="202"/>
      <c r="S587" s="202"/>
      <c r="T587" s="203"/>
      <c r="AT587" s="204" t="s">
        <v>181</v>
      </c>
      <c r="AU587" s="204" t="s">
        <v>81</v>
      </c>
      <c r="AV587" s="12" t="s">
        <v>81</v>
      </c>
      <c r="AW587" s="12" t="s">
        <v>30</v>
      </c>
      <c r="AX587" s="12" t="s">
        <v>73</v>
      </c>
      <c r="AY587" s="204" t="s">
        <v>174</v>
      </c>
    </row>
    <row r="588" spans="2:51" s="12" customFormat="1" ht="12">
      <c r="B588" s="194"/>
      <c r="C588" s="195"/>
      <c r="D588" s="196" t="s">
        <v>181</v>
      </c>
      <c r="E588" s="197" t="s">
        <v>1</v>
      </c>
      <c r="F588" s="198" t="s">
        <v>1289</v>
      </c>
      <c r="G588" s="195"/>
      <c r="H588" s="197" t="s">
        <v>1</v>
      </c>
      <c r="I588" s="199"/>
      <c r="J588" s="195"/>
      <c r="K588" s="195"/>
      <c r="L588" s="200"/>
      <c r="M588" s="201"/>
      <c r="N588" s="202"/>
      <c r="O588" s="202"/>
      <c r="P588" s="202"/>
      <c r="Q588" s="202"/>
      <c r="R588" s="202"/>
      <c r="S588" s="202"/>
      <c r="T588" s="203"/>
      <c r="AT588" s="204" t="s">
        <v>181</v>
      </c>
      <c r="AU588" s="204" t="s">
        <v>81</v>
      </c>
      <c r="AV588" s="12" t="s">
        <v>81</v>
      </c>
      <c r="AW588" s="12" t="s">
        <v>30</v>
      </c>
      <c r="AX588" s="12" t="s">
        <v>73</v>
      </c>
      <c r="AY588" s="204" t="s">
        <v>174</v>
      </c>
    </row>
    <row r="589" spans="2:51" s="13" customFormat="1" ht="12">
      <c r="B589" s="205"/>
      <c r="C589" s="206"/>
      <c r="D589" s="196" t="s">
        <v>181</v>
      </c>
      <c r="E589" s="207" t="s">
        <v>1</v>
      </c>
      <c r="F589" s="208" t="s">
        <v>83</v>
      </c>
      <c r="G589" s="206"/>
      <c r="H589" s="209">
        <v>2</v>
      </c>
      <c r="I589" s="210"/>
      <c r="J589" s="206"/>
      <c r="K589" s="206"/>
      <c r="L589" s="211"/>
      <c r="M589" s="212"/>
      <c r="N589" s="213"/>
      <c r="O589" s="213"/>
      <c r="P589" s="213"/>
      <c r="Q589" s="213"/>
      <c r="R589" s="213"/>
      <c r="S589" s="213"/>
      <c r="T589" s="214"/>
      <c r="AT589" s="215" t="s">
        <v>181</v>
      </c>
      <c r="AU589" s="215" t="s">
        <v>81</v>
      </c>
      <c r="AV589" s="13" t="s">
        <v>83</v>
      </c>
      <c r="AW589" s="13" t="s">
        <v>30</v>
      </c>
      <c r="AX589" s="13" t="s">
        <v>73</v>
      </c>
      <c r="AY589" s="215" t="s">
        <v>174</v>
      </c>
    </row>
    <row r="590" spans="2:51" s="12" customFormat="1" ht="12">
      <c r="B590" s="194"/>
      <c r="C590" s="195"/>
      <c r="D590" s="196" t="s">
        <v>181</v>
      </c>
      <c r="E590" s="197" t="s">
        <v>1</v>
      </c>
      <c r="F590" s="198" t="s">
        <v>806</v>
      </c>
      <c r="G590" s="195"/>
      <c r="H590" s="197" t="s">
        <v>1</v>
      </c>
      <c r="I590" s="199"/>
      <c r="J590" s="195"/>
      <c r="K590" s="195"/>
      <c r="L590" s="200"/>
      <c r="M590" s="201"/>
      <c r="N590" s="202"/>
      <c r="O590" s="202"/>
      <c r="P590" s="202"/>
      <c r="Q590" s="202"/>
      <c r="R590" s="202"/>
      <c r="S590" s="202"/>
      <c r="T590" s="203"/>
      <c r="AT590" s="204" t="s">
        <v>181</v>
      </c>
      <c r="AU590" s="204" t="s">
        <v>81</v>
      </c>
      <c r="AV590" s="12" t="s">
        <v>81</v>
      </c>
      <c r="AW590" s="12" t="s">
        <v>30</v>
      </c>
      <c r="AX590" s="12" t="s">
        <v>73</v>
      </c>
      <c r="AY590" s="204" t="s">
        <v>174</v>
      </c>
    </row>
    <row r="591" spans="2:51" s="13" customFormat="1" ht="12">
      <c r="B591" s="205"/>
      <c r="C591" s="206"/>
      <c r="D591" s="196" t="s">
        <v>181</v>
      </c>
      <c r="E591" s="207" t="s">
        <v>1</v>
      </c>
      <c r="F591" s="208" t="s">
        <v>81</v>
      </c>
      <c r="G591" s="206"/>
      <c r="H591" s="209">
        <v>1</v>
      </c>
      <c r="I591" s="210"/>
      <c r="J591" s="206"/>
      <c r="K591" s="206"/>
      <c r="L591" s="211"/>
      <c r="M591" s="212"/>
      <c r="N591" s="213"/>
      <c r="O591" s="213"/>
      <c r="P591" s="213"/>
      <c r="Q591" s="213"/>
      <c r="R591" s="213"/>
      <c r="S591" s="213"/>
      <c r="T591" s="214"/>
      <c r="AT591" s="215" t="s">
        <v>181</v>
      </c>
      <c r="AU591" s="215" t="s">
        <v>81</v>
      </c>
      <c r="AV591" s="13" t="s">
        <v>83</v>
      </c>
      <c r="AW591" s="13" t="s">
        <v>30</v>
      </c>
      <c r="AX591" s="13" t="s">
        <v>73</v>
      </c>
      <c r="AY591" s="215" t="s">
        <v>174</v>
      </c>
    </row>
    <row r="592" spans="2:51" s="12" customFormat="1" ht="12">
      <c r="B592" s="194"/>
      <c r="C592" s="195"/>
      <c r="D592" s="196" t="s">
        <v>181</v>
      </c>
      <c r="E592" s="197" t="s">
        <v>1</v>
      </c>
      <c r="F592" s="198" t="s">
        <v>1661</v>
      </c>
      <c r="G592" s="195"/>
      <c r="H592" s="197" t="s">
        <v>1</v>
      </c>
      <c r="I592" s="199"/>
      <c r="J592" s="195"/>
      <c r="K592" s="195"/>
      <c r="L592" s="200"/>
      <c r="M592" s="201"/>
      <c r="N592" s="202"/>
      <c r="O592" s="202"/>
      <c r="P592" s="202"/>
      <c r="Q592" s="202"/>
      <c r="R592" s="202"/>
      <c r="S592" s="202"/>
      <c r="T592" s="203"/>
      <c r="AT592" s="204" t="s">
        <v>181</v>
      </c>
      <c r="AU592" s="204" t="s">
        <v>81</v>
      </c>
      <c r="AV592" s="12" t="s">
        <v>81</v>
      </c>
      <c r="AW592" s="12" t="s">
        <v>30</v>
      </c>
      <c r="AX592" s="12" t="s">
        <v>73</v>
      </c>
      <c r="AY592" s="204" t="s">
        <v>174</v>
      </c>
    </row>
    <row r="593" spans="1:65" s="12" customFormat="1" ht="12">
      <c r="B593" s="194"/>
      <c r="C593" s="195"/>
      <c r="D593" s="196" t="s">
        <v>181</v>
      </c>
      <c r="E593" s="197" t="s">
        <v>1</v>
      </c>
      <c r="F593" s="198" t="s">
        <v>713</v>
      </c>
      <c r="G593" s="195"/>
      <c r="H593" s="197" t="s">
        <v>1</v>
      </c>
      <c r="I593" s="199"/>
      <c r="J593" s="195"/>
      <c r="K593" s="195"/>
      <c r="L593" s="200"/>
      <c r="M593" s="201"/>
      <c r="N593" s="202"/>
      <c r="O593" s="202"/>
      <c r="P593" s="202"/>
      <c r="Q593" s="202"/>
      <c r="R593" s="202"/>
      <c r="S593" s="202"/>
      <c r="T593" s="203"/>
      <c r="AT593" s="204" t="s">
        <v>181</v>
      </c>
      <c r="AU593" s="204" t="s">
        <v>81</v>
      </c>
      <c r="AV593" s="12" t="s">
        <v>81</v>
      </c>
      <c r="AW593" s="12" t="s">
        <v>30</v>
      </c>
      <c r="AX593" s="12" t="s">
        <v>73</v>
      </c>
      <c r="AY593" s="204" t="s">
        <v>174</v>
      </c>
    </row>
    <row r="594" spans="1:65" s="13" customFormat="1" ht="12">
      <c r="B594" s="205"/>
      <c r="C594" s="206"/>
      <c r="D594" s="196" t="s">
        <v>181</v>
      </c>
      <c r="E594" s="207" t="s">
        <v>1</v>
      </c>
      <c r="F594" s="208" t="s">
        <v>179</v>
      </c>
      <c r="G594" s="206"/>
      <c r="H594" s="209">
        <v>4</v>
      </c>
      <c r="I594" s="210"/>
      <c r="J594" s="206"/>
      <c r="K594" s="206"/>
      <c r="L594" s="211"/>
      <c r="M594" s="212"/>
      <c r="N594" s="213"/>
      <c r="O594" s="213"/>
      <c r="P594" s="213"/>
      <c r="Q594" s="213"/>
      <c r="R594" s="213"/>
      <c r="S594" s="213"/>
      <c r="T594" s="214"/>
      <c r="AT594" s="215" t="s">
        <v>181</v>
      </c>
      <c r="AU594" s="215" t="s">
        <v>81</v>
      </c>
      <c r="AV594" s="13" t="s">
        <v>83</v>
      </c>
      <c r="AW594" s="13" t="s">
        <v>30</v>
      </c>
      <c r="AX594" s="13" t="s">
        <v>73</v>
      </c>
      <c r="AY594" s="215" t="s">
        <v>174</v>
      </c>
    </row>
    <row r="595" spans="1:65" s="14" customFormat="1" ht="12">
      <c r="B595" s="216"/>
      <c r="C595" s="217"/>
      <c r="D595" s="196" t="s">
        <v>181</v>
      </c>
      <c r="E595" s="218" t="s">
        <v>1</v>
      </c>
      <c r="F595" s="219" t="s">
        <v>183</v>
      </c>
      <c r="G595" s="217"/>
      <c r="H595" s="220">
        <v>20</v>
      </c>
      <c r="I595" s="221"/>
      <c r="J595" s="217"/>
      <c r="K595" s="217"/>
      <c r="L595" s="222"/>
      <c r="M595" s="223"/>
      <c r="N595" s="224"/>
      <c r="O595" s="224"/>
      <c r="P595" s="224"/>
      <c r="Q595" s="224"/>
      <c r="R595" s="224"/>
      <c r="S595" s="224"/>
      <c r="T595" s="225"/>
      <c r="AT595" s="226" t="s">
        <v>181</v>
      </c>
      <c r="AU595" s="226" t="s">
        <v>81</v>
      </c>
      <c r="AV595" s="14" t="s">
        <v>179</v>
      </c>
      <c r="AW595" s="14" t="s">
        <v>30</v>
      </c>
      <c r="AX595" s="14" t="s">
        <v>81</v>
      </c>
      <c r="AY595" s="226" t="s">
        <v>174</v>
      </c>
    </row>
    <row r="596" spans="1:65" s="2" customFormat="1" ht="24.25" customHeight="1">
      <c r="A596" s="35"/>
      <c r="B596" s="36"/>
      <c r="C596" s="180" t="s">
        <v>801</v>
      </c>
      <c r="D596" s="180" t="s">
        <v>175</v>
      </c>
      <c r="E596" s="181" t="s">
        <v>1662</v>
      </c>
      <c r="F596" s="182" t="s">
        <v>1663</v>
      </c>
      <c r="G596" s="183" t="s">
        <v>230</v>
      </c>
      <c r="H596" s="184">
        <v>133.15299999999999</v>
      </c>
      <c r="I596" s="185"/>
      <c r="J596" s="186">
        <f>ROUND(I596*H596,2)</f>
        <v>0</v>
      </c>
      <c r="K596" s="187"/>
      <c r="L596" s="40"/>
      <c r="M596" s="188" t="s">
        <v>1</v>
      </c>
      <c r="N596" s="189" t="s">
        <v>38</v>
      </c>
      <c r="O596" s="72"/>
      <c r="P596" s="190">
        <f>O596*H596</f>
        <v>0</v>
      </c>
      <c r="Q596" s="190">
        <v>0</v>
      </c>
      <c r="R596" s="190">
        <f>Q596*H596</f>
        <v>0</v>
      </c>
      <c r="S596" s="190">
        <v>2.4649999999999998E-2</v>
      </c>
      <c r="T596" s="191">
        <f>S596*H596</f>
        <v>3.2822214499999998</v>
      </c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R596" s="192" t="s">
        <v>286</v>
      </c>
      <c r="AT596" s="192" t="s">
        <v>175</v>
      </c>
      <c r="AU596" s="192" t="s">
        <v>81</v>
      </c>
      <c r="AY596" s="18" t="s">
        <v>174</v>
      </c>
      <c r="BE596" s="193">
        <f>IF(N596="základní",J596,0)</f>
        <v>0</v>
      </c>
      <c r="BF596" s="193">
        <f>IF(N596="snížená",J596,0)</f>
        <v>0</v>
      </c>
      <c r="BG596" s="193">
        <f>IF(N596="zákl. přenesená",J596,0)</f>
        <v>0</v>
      </c>
      <c r="BH596" s="193">
        <f>IF(N596="sníž. přenesená",J596,0)</f>
        <v>0</v>
      </c>
      <c r="BI596" s="193">
        <f>IF(N596="nulová",J596,0)</f>
        <v>0</v>
      </c>
      <c r="BJ596" s="18" t="s">
        <v>81</v>
      </c>
      <c r="BK596" s="193">
        <f>ROUND(I596*H596,2)</f>
        <v>0</v>
      </c>
      <c r="BL596" s="18" t="s">
        <v>286</v>
      </c>
      <c r="BM596" s="192" t="s">
        <v>1664</v>
      </c>
    </row>
    <row r="597" spans="1:65" s="12" customFormat="1" ht="12">
      <c r="B597" s="194"/>
      <c r="C597" s="195"/>
      <c r="D597" s="196" t="s">
        <v>181</v>
      </c>
      <c r="E597" s="197" t="s">
        <v>1</v>
      </c>
      <c r="F597" s="198" t="s">
        <v>1665</v>
      </c>
      <c r="G597" s="195"/>
      <c r="H597" s="197" t="s">
        <v>1</v>
      </c>
      <c r="I597" s="199"/>
      <c r="J597" s="195"/>
      <c r="K597" s="195"/>
      <c r="L597" s="200"/>
      <c r="M597" s="201"/>
      <c r="N597" s="202"/>
      <c r="O597" s="202"/>
      <c r="P597" s="202"/>
      <c r="Q597" s="202"/>
      <c r="R597" s="202"/>
      <c r="S597" s="202"/>
      <c r="T597" s="203"/>
      <c r="AT597" s="204" t="s">
        <v>181</v>
      </c>
      <c r="AU597" s="204" t="s">
        <v>81</v>
      </c>
      <c r="AV597" s="12" t="s">
        <v>81</v>
      </c>
      <c r="AW597" s="12" t="s">
        <v>30</v>
      </c>
      <c r="AX597" s="12" t="s">
        <v>73</v>
      </c>
      <c r="AY597" s="204" t="s">
        <v>174</v>
      </c>
    </row>
    <row r="598" spans="1:65" s="12" customFormat="1" ht="12">
      <c r="B598" s="194"/>
      <c r="C598" s="195"/>
      <c r="D598" s="196" t="s">
        <v>181</v>
      </c>
      <c r="E598" s="197" t="s">
        <v>1</v>
      </c>
      <c r="F598" s="198" t="s">
        <v>1666</v>
      </c>
      <c r="G598" s="195"/>
      <c r="H598" s="197" t="s">
        <v>1</v>
      </c>
      <c r="I598" s="199"/>
      <c r="J598" s="195"/>
      <c r="K598" s="195"/>
      <c r="L598" s="200"/>
      <c r="M598" s="201"/>
      <c r="N598" s="202"/>
      <c r="O598" s="202"/>
      <c r="P598" s="202"/>
      <c r="Q598" s="202"/>
      <c r="R598" s="202"/>
      <c r="S598" s="202"/>
      <c r="T598" s="203"/>
      <c r="AT598" s="204" t="s">
        <v>181</v>
      </c>
      <c r="AU598" s="204" t="s">
        <v>81</v>
      </c>
      <c r="AV598" s="12" t="s">
        <v>81</v>
      </c>
      <c r="AW598" s="12" t="s">
        <v>30</v>
      </c>
      <c r="AX598" s="12" t="s">
        <v>73</v>
      </c>
      <c r="AY598" s="204" t="s">
        <v>174</v>
      </c>
    </row>
    <row r="599" spans="1:65" s="13" customFormat="1" ht="12">
      <c r="B599" s="205"/>
      <c r="C599" s="206"/>
      <c r="D599" s="196" t="s">
        <v>181</v>
      </c>
      <c r="E599" s="207" t="s">
        <v>1</v>
      </c>
      <c r="F599" s="208" t="s">
        <v>1667</v>
      </c>
      <c r="G599" s="206"/>
      <c r="H599" s="209">
        <v>13.436999999999999</v>
      </c>
      <c r="I599" s="210"/>
      <c r="J599" s="206"/>
      <c r="K599" s="206"/>
      <c r="L599" s="211"/>
      <c r="M599" s="212"/>
      <c r="N599" s="213"/>
      <c r="O599" s="213"/>
      <c r="P599" s="213"/>
      <c r="Q599" s="213"/>
      <c r="R599" s="213"/>
      <c r="S599" s="213"/>
      <c r="T599" s="214"/>
      <c r="AT599" s="215" t="s">
        <v>181</v>
      </c>
      <c r="AU599" s="215" t="s">
        <v>81</v>
      </c>
      <c r="AV599" s="13" t="s">
        <v>83</v>
      </c>
      <c r="AW599" s="13" t="s">
        <v>30</v>
      </c>
      <c r="AX599" s="13" t="s">
        <v>73</v>
      </c>
      <c r="AY599" s="215" t="s">
        <v>174</v>
      </c>
    </row>
    <row r="600" spans="1:65" s="12" customFormat="1" ht="12">
      <c r="B600" s="194"/>
      <c r="C600" s="195"/>
      <c r="D600" s="196" t="s">
        <v>181</v>
      </c>
      <c r="E600" s="197" t="s">
        <v>1</v>
      </c>
      <c r="F600" s="198" t="s">
        <v>284</v>
      </c>
      <c r="G600" s="195"/>
      <c r="H600" s="197" t="s">
        <v>1</v>
      </c>
      <c r="I600" s="199"/>
      <c r="J600" s="195"/>
      <c r="K600" s="195"/>
      <c r="L600" s="200"/>
      <c r="M600" s="201"/>
      <c r="N600" s="202"/>
      <c r="O600" s="202"/>
      <c r="P600" s="202"/>
      <c r="Q600" s="202"/>
      <c r="R600" s="202"/>
      <c r="S600" s="202"/>
      <c r="T600" s="203"/>
      <c r="AT600" s="204" t="s">
        <v>181</v>
      </c>
      <c r="AU600" s="204" t="s">
        <v>81</v>
      </c>
      <c r="AV600" s="12" t="s">
        <v>81</v>
      </c>
      <c r="AW600" s="12" t="s">
        <v>30</v>
      </c>
      <c r="AX600" s="12" t="s">
        <v>73</v>
      </c>
      <c r="AY600" s="204" t="s">
        <v>174</v>
      </c>
    </row>
    <row r="601" spans="1:65" s="13" customFormat="1" ht="12">
      <c r="B601" s="205"/>
      <c r="C601" s="206"/>
      <c r="D601" s="196" t="s">
        <v>181</v>
      </c>
      <c r="E601" s="207" t="s">
        <v>1</v>
      </c>
      <c r="F601" s="208" t="s">
        <v>1668</v>
      </c>
      <c r="G601" s="206"/>
      <c r="H601" s="209">
        <v>4.774</v>
      </c>
      <c r="I601" s="210"/>
      <c r="J601" s="206"/>
      <c r="K601" s="206"/>
      <c r="L601" s="211"/>
      <c r="M601" s="212"/>
      <c r="N601" s="213"/>
      <c r="O601" s="213"/>
      <c r="P601" s="213"/>
      <c r="Q601" s="213"/>
      <c r="R601" s="213"/>
      <c r="S601" s="213"/>
      <c r="T601" s="214"/>
      <c r="AT601" s="215" t="s">
        <v>181</v>
      </c>
      <c r="AU601" s="215" t="s">
        <v>81</v>
      </c>
      <c r="AV601" s="13" t="s">
        <v>83</v>
      </c>
      <c r="AW601" s="13" t="s">
        <v>30</v>
      </c>
      <c r="AX601" s="13" t="s">
        <v>73</v>
      </c>
      <c r="AY601" s="215" t="s">
        <v>174</v>
      </c>
    </row>
    <row r="602" spans="1:65" s="12" customFormat="1" ht="12">
      <c r="B602" s="194"/>
      <c r="C602" s="195"/>
      <c r="D602" s="196" t="s">
        <v>181</v>
      </c>
      <c r="E602" s="197" t="s">
        <v>1</v>
      </c>
      <c r="F602" s="198" t="s">
        <v>1669</v>
      </c>
      <c r="G602" s="195"/>
      <c r="H602" s="197" t="s">
        <v>1</v>
      </c>
      <c r="I602" s="199"/>
      <c r="J602" s="195"/>
      <c r="K602" s="195"/>
      <c r="L602" s="200"/>
      <c r="M602" s="201"/>
      <c r="N602" s="202"/>
      <c r="O602" s="202"/>
      <c r="P602" s="202"/>
      <c r="Q602" s="202"/>
      <c r="R602" s="202"/>
      <c r="S602" s="202"/>
      <c r="T602" s="203"/>
      <c r="AT602" s="204" t="s">
        <v>181</v>
      </c>
      <c r="AU602" s="204" t="s">
        <v>81</v>
      </c>
      <c r="AV602" s="12" t="s">
        <v>81</v>
      </c>
      <c r="AW602" s="12" t="s">
        <v>30</v>
      </c>
      <c r="AX602" s="12" t="s">
        <v>73</v>
      </c>
      <c r="AY602" s="204" t="s">
        <v>174</v>
      </c>
    </row>
    <row r="603" spans="1:65" s="12" customFormat="1" ht="12">
      <c r="B603" s="194"/>
      <c r="C603" s="195"/>
      <c r="D603" s="196" t="s">
        <v>181</v>
      </c>
      <c r="E603" s="197" t="s">
        <v>1</v>
      </c>
      <c r="F603" s="198" t="s">
        <v>1630</v>
      </c>
      <c r="G603" s="195"/>
      <c r="H603" s="197" t="s">
        <v>1</v>
      </c>
      <c r="I603" s="199"/>
      <c r="J603" s="195"/>
      <c r="K603" s="195"/>
      <c r="L603" s="200"/>
      <c r="M603" s="201"/>
      <c r="N603" s="202"/>
      <c r="O603" s="202"/>
      <c r="P603" s="202"/>
      <c r="Q603" s="202"/>
      <c r="R603" s="202"/>
      <c r="S603" s="202"/>
      <c r="T603" s="203"/>
      <c r="AT603" s="204" t="s">
        <v>181</v>
      </c>
      <c r="AU603" s="204" t="s">
        <v>81</v>
      </c>
      <c r="AV603" s="12" t="s">
        <v>81</v>
      </c>
      <c r="AW603" s="12" t="s">
        <v>30</v>
      </c>
      <c r="AX603" s="12" t="s">
        <v>73</v>
      </c>
      <c r="AY603" s="204" t="s">
        <v>174</v>
      </c>
    </row>
    <row r="604" spans="1:65" s="13" customFormat="1" ht="12">
      <c r="B604" s="205"/>
      <c r="C604" s="206"/>
      <c r="D604" s="196" t="s">
        <v>181</v>
      </c>
      <c r="E604" s="207" t="s">
        <v>1</v>
      </c>
      <c r="F604" s="208" t="s">
        <v>1670</v>
      </c>
      <c r="G604" s="206"/>
      <c r="H604" s="209">
        <v>8.9930000000000003</v>
      </c>
      <c r="I604" s="210"/>
      <c r="J604" s="206"/>
      <c r="K604" s="206"/>
      <c r="L604" s="211"/>
      <c r="M604" s="212"/>
      <c r="N604" s="213"/>
      <c r="O604" s="213"/>
      <c r="P604" s="213"/>
      <c r="Q604" s="213"/>
      <c r="R604" s="213"/>
      <c r="S604" s="213"/>
      <c r="T604" s="214"/>
      <c r="AT604" s="215" t="s">
        <v>181</v>
      </c>
      <c r="AU604" s="215" t="s">
        <v>81</v>
      </c>
      <c r="AV604" s="13" t="s">
        <v>83</v>
      </c>
      <c r="AW604" s="13" t="s">
        <v>30</v>
      </c>
      <c r="AX604" s="13" t="s">
        <v>73</v>
      </c>
      <c r="AY604" s="215" t="s">
        <v>174</v>
      </c>
    </row>
    <row r="605" spans="1:65" s="13" customFormat="1" ht="12">
      <c r="B605" s="205"/>
      <c r="C605" s="206"/>
      <c r="D605" s="196" t="s">
        <v>181</v>
      </c>
      <c r="E605" s="207" t="s">
        <v>1</v>
      </c>
      <c r="F605" s="208" t="s">
        <v>1671</v>
      </c>
      <c r="G605" s="206"/>
      <c r="H605" s="209">
        <v>13.544</v>
      </c>
      <c r="I605" s="210"/>
      <c r="J605" s="206"/>
      <c r="K605" s="206"/>
      <c r="L605" s="211"/>
      <c r="M605" s="212"/>
      <c r="N605" s="213"/>
      <c r="O605" s="213"/>
      <c r="P605" s="213"/>
      <c r="Q605" s="213"/>
      <c r="R605" s="213"/>
      <c r="S605" s="213"/>
      <c r="T605" s="214"/>
      <c r="AT605" s="215" t="s">
        <v>181</v>
      </c>
      <c r="AU605" s="215" t="s">
        <v>81</v>
      </c>
      <c r="AV605" s="13" t="s">
        <v>83</v>
      </c>
      <c r="AW605" s="13" t="s">
        <v>30</v>
      </c>
      <c r="AX605" s="13" t="s">
        <v>73</v>
      </c>
      <c r="AY605" s="215" t="s">
        <v>174</v>
      </c>
    </row>
    <row r="606" spans="1:65" s="12" customFormat="1" ht="12">
      <c r="B606" s="194"/>
      <c r="C606" s="195"/>
      <c r="D606" s="196" t="s">
        <v>181</v>
      </c>
      <c r="E606" s="197" t="s">
        <v>1</v>
      </c>
      <c r="F606" s="198" t="s">
        <v>1632</v>
      </c>
      <c r="G606" s="195"/>
      <c r="H606" s="197" t="s">
        <v>1</v>
      </c>
      <c r="I606" s="199"/>
      <c r="J606" s="195"/>
      <c r="K606" s="195"/>
      <c r="L606" s="200"/>
      <c r="M606" s="201"/>
      <c r="N606" s="202"/>
      <c r="O606" s="202"/>
      <c r="P606" s="202"/>
      <c r="Q606" s="202"/>
      <c r="R606" s="202"/>
      <c r="S606" s="202"/>
      <c r="T606" s="203"/>
      <c r="AT606" s="204" t="s">
        <v>181</v>
      </c>
      <c r="AU606" s="204" t="s">
        <v>81</v>
      </c>
      <c r="AV606" s="12" t="s">
        <v>81</v>
      </c>
      <c r="AW606" s="12" t="s">
        <v>30</v>
      </c>
      <c r="AX606" s="12" t="s">
        <v>73</v>
      </c>
      <c r="AY606" s="204" t="s">
        <v>174</v>
      </c>
    </row>
    <row r="607" spans="1:65" s="13" customFormat="1" ht="12">
      <c r="B607" s="205"/>
      <c r="C607" s="206"/>
      <c r="D607" s="196" t="s">
        <v>181</v>
      </c>
      <c r="E607" s="207" t="s">
        <v>1</v>
      </c>
      <c r="F607" s="208" t="s">
        <v>1672</v>
      </c>
      <c r="G607" s="206"/>
      <c r="H607" s="209">
        <v>2.4900000000000002</v>
      </c>
      <c r="I607" s="210"/>
      <c r="J607" s="206"/>
      <c r="K607" s="206"/>
      <c r="L607" s="211"/>
      <c r="M607" s="212"/>
      <c r="N607" s="213"/>
      <c r="O607" s="213"/>
      <c r="P607" s="213"/>
      <c r="Q607" s="213"/>
      <c r="R607" s="213"/>
      <c r="S607" s="213"/>
      <c r="T607" s="214"/>
      <c r="AT607" s="215" t="s">
        <v>181</v>
      </c>
      <c r="AU607" s="215" t="s">
        <v>81</v>
      </c>
      <c r="AV607" s="13" t="s">
        <v>83</v>
      </c>
      <c r="AW607" s="13" t="s">
        <v>30</v>
      </c>
      <c r="AX607" s="13" t="s">
        <v>73</v>
      </c>
      <c r="AY607" s="215" t="s">
        <v>174</v>
      </c>
    </row>
    <row r="608" spans="1:65" s="13" customFormat="1" ht="12">
      <c r="B608" s="205"/>
      <c r="C608" s="206"/>
      <c r="D608" s="196" t="s">
        <v>181</v>
      </c>
      <c r="E608" s="207" t="s">
        <v>1</v>
      </c>
      <c r="F608" s="208" t="s">
        <v>1673</v>
      </c>
      <c r="G608" s="206"/>
      <c r="H608" s="209">
        <v>23.355</v>
      </c>
      <c r="I608" s="210"/>
      <c r="J608" s="206"/>
      <c r="K608" s="206"/>
      <c r="L608" s="211"/>
      <c r="M608" s="212"/>
      <c r="N608" s="213"/>
      <c r="O608" s="213"/>
      <c r="P608" s="213"/>
      <c r="Q608" s="213"/>
      <c r="R608" s="213"/>
      <c r="S608" s="213"/>
      <c r="T608" s="214"/>
      <c r="AT608" s="215" t="s">
        <v>181</v>
      </c>
      <c r="AU608" s="215" t="s">
        <v>81</v>
      </c>
      <c r="AV608" s="13" t="s">
        <v>83</v>
      </c>
      <c r="AW608" s="13" t="s">
        <v>30</v>
      </c>
      <c r="AX608" s="13" t="s">
        <v>73</v>
      </c>
      <c r="AY608" s="215" t="s">
        <v>174</v>
      </c>
    </row>
    <row r="609" spans="1:65" s="12" customFormat="1" ht="12">
      <c r="B609" s="194"/>
      <c r="C609" s="195"/>
      <c r="D609" s="196" t="s">
        <v>181</v>
      </c>
      <c r="E609" s="197" t="s">
        <v>1</v>
      </c>
      <c r="F609" s="198" t="s">
        <v>1402</v>
      </c>
      <c r="G609" s="195"/>
      <c r="H609" s="197" t="s">
        <v>1</v>
      </c>
      <c r="I609" s="199"/>
      <c r="J609" s="195"/>
      <c r="K609" s="195"/>
      <c r="L609" s="200"/>
      <c r="M609" s="201"/>
      <c r="N609" s="202"/>
      <c r="O609" s="202"/>
      <c r="P609" s="202"/>
      <c r="Q609" s="202"/>
      <c r="R609" s="202"/>
      <c r="S609" s="202"/>
      <c r="T609" s="203"/>
      <c r="AT609" s="204" t="s">
        <v>181</v>
      </c>
      <c r="AU609" s="204" t="s">
        <v>81</v>
      </c>
      <c r="AV609" s="12" t="s">
        <v>81</v>
      </c>
      <c r="AW609" s="12" t="s">
        <v>30</v>
      </c>
      <c r="AX609" s="12" t="s">
        <v>73</v>
      </c>
      <c r="AY609" s="204" t="s">
        <v>174</v>
      </c>
    </row>
    <row r="610" spans="1:65" s="13" customFormat="1" ht="12">
      <c r="B610" s="205"/>
      <c r="C610" s="206"/>
      <c r="D610" s="196" t="s">
        <v>181</v>
      </c>
      <c r="E610" s="207" t="s">
        <v>1</v>
      </c>
      <c r="F610" s="208" t="s">
        <v>1674</v>
      </c>
      <c r="G610" s="206"/>
      <c r="H610" s="209">
        <v>7.08</v>
      </c>
      <c r="I610" s="210"/>
      <c r="J610" s="206"/>
      <c r="K610" s="206"/>
      <c r="L610" s="211"/>
      <c r="M610" s="212"/>
      <c r="N610" s="213"/>
      <c r="O610" s="213"/>
      <c r="P610" s="213"/>
      <c r="Q610" s="213"/>
      <c r="R610" s="213"/>
      <c r="S610" s="213"/>
      <c r="T610" s="214"/>
      <c r="AT610" s="215" t="s">
        <v>181</v>
      </c>
      <c r="AU610" s="215" t="s">
        <v>81</v>
      </c>
      <c r="AV610" s="13" t="s">
        <v>83</v>
      </c>
      <c r="AW610" s="13" t="s">
        <v>30</v>
      </c>
      <c r="AX610" s="13" t="s">
        <v>73</v>
      </c>
      <c r="AY610" s="215" t="s">
        <v>174</v>
      </c>
    </row>
    <row r="611" spans="1:65" s="13" customFormat="1" ht="12">
      <c r="B611" s="205"/>
      <c r="C611" s="206"/>
      <c r="D611" s="196" t="s">
        <v>181</v>
      </c>
      <c r="E611" s="207" t="s">
        <v>1</v>
      </c>
      <c r="F611" s="208" t="s">
        <v>1675</v>
      </c>
      <c r="G611" s="206"/>
      <c r="H611" s="209">
        <v>16.646999999999998</v>
      </c>
      <c r="I611" s="210"/>
      <c r="J611" s="206"/>
      <c r="K611" s="206"/>
      <c r="L611" s="211"/>
      <c r="M611" s="212"/>
      <c r="N611" s="213"/>
      <c r="O611" s="213"/>
      <c r="P611" s="213"/>
      <c r="Q611" s="213"/>
      <c r="R611" s="213"/>
      <c r="S611" s="213"/>
      <c r="T611" s="214"/>
      <c r="AT611" s="215" t="s">
        <v>181</v>
      </c>
      <c r="AU611" s="215" t="s">
        <v>81</v>
      </c>
      <c r="AV611" s="13" t="s">
        <v>83</v>
      </c>
      <c r="AW611" s="13" t="s">
        <v>30</v>
      </c>
      <c r="AX611" s="13" t="s">
        <v>73</v>
      </c>
      <c r="AY611" s="215" t="s">
        <v>174</v>
      </c>
    </row>
    <row r="612" spans="1:65" s="12" customFormat="1" ht="12">
      <c r="B612" s="194"/>
      <c r="C612" s="195"/>
      <c r="D612" s="196" t="s">
        <v>181</v>
      </c>
      <c r="E612" s="197" t="s">
        <v>1</v>
      </c>
      <c r="F612" s="198" t="s">
        <v>1676</v>
      </c>
      <c r="G612" s="195"/>
      <c r="H612" s="197" t="s">
        <v>1</v>
      </c>
      <c r="I612" s="199"/>
      <c r="J612" s="195"/>
      <c r="K612" s="195"/>
      <c r="L612" s="200"/>
      <c r="M612" s="201"/>
      <c r="N612" s="202"/>
      <c r="O612" s="202"/>
      <c r="P612" s="202"/>
      <c r="Q612" s="202"/>
      <c r="R612" s="202"/>
      <c r="S612" s="202"/>
      <c r="T612" s="203"/>
      <c r="AT612" s="204" t="s">
        <v>181</v>
      </c>
      <c r="AU612" s="204" t="s">
        <v>81</v>
      </c>
      <c r="AV612" s="12" t="s">
        <v>81</v>
      </c>
      <c r="AW612" s="12" t="s">
        <v>30</v>
      </c>
      <c r="AX612" s="12" t="s">
        <v>73</v>
      </c>
      <c r="AY612" s="204" t="s">
        <v>174</v>
      </c>
    </row>
    <row r="613" spans="1:65" s="12" customFormat="1" ht="12">
      <c r="B613" s="194"/>
      <c r="C613" s="195"/>
      <c r="D613" s="196" t="s">
        <v>181</v>
      </c>
      <c r="E613" s="197" t="s">
        <v>1</v>
      </c>
      <c r="F613" s="198" t="s">
        <v>1677</v>
      </c>
      <c r="G613" s="195"/>
      <c r="H613" s="197" t="s">
        <v>1</v>
      </c>
      <c r="I613" s="199"/>
      <c r="J613" s="195"/>
      <c r="K613" s="195"/>
      <c r="L613" s="200"/>
      <c r="M613" s="201"/>
      <c r="N613" s="202"/>
      <c r="O613" s="202"/>
      <c r="P613" s="202"/>
      <c r="Q613" s="202"/>
      <c r="R613" s="202"/>
      <c r="S613" s="202"/>
      <c r="T613" s="203"/>
      <c r="AT613" s="204" t="s">
        <v>181</v>
      </c>
      <c r="AU613" s="204" t="s">
        <v>81</v>
      </c>
      <c r="AV613" s="12" t="s">
        <v>81</v>
      </c>
      <c r="AW613" s="12" t="s">
        <v>30</v>
      </c>
      <c r="AX613" s="12" t="s">
        <v>73</v>
      </c>
      <c r="AY613" s="204" t="s">
        <v>174</v>
      </c>
    </row>
    <row r="614" spans="1:65" s="13" customFormat="1" ht="12">
      <c r="B614" s="205"/>
      <c r="C614" s="206"/>
      <c r="D614" s="196" t="s">
        <v>181</v>
      </c>
      <c r="E614" s="207" t="s">
        <v>1</v>
      </c>
      <c r="F614" s="208" t="s">
        <v>1678</v>
      </c>
      <c r="G614" s="206"/>
      <c r="H614" s="209">
        <v>32.933999999999997</v>
      </c>
      <c r="I614" s="210"/>
      <c r="J614" s="206"/>
      <c r="K614" s="206"/>
      <c r="L614" s="211"/>
      <c r="M614" s="212"/>
      <c r="N614" s="213"/>
      <c r="O614" s="213"/>
      <c r="P614" s="213"/>
      <c r="Q614" s="213"/>
      <c r="R614" s="213"/>
      <c r="S614" s="213"/>
      <c r="T614" s="214"/>
      <c r="AT614" s="215" t="s">
        <v>181</v>
      </c>
      <c r="AU614" s="215" t="s">
        <v>81</v>
      </c>
      <c r="AV614" s="13" t="s">
        <v>83</v>
      </c>
      <c r="AW614" s="13" t="s">
        <v>30</v>
      </c>
      <c r="AX614" s="13" t="s">
        <v>73</v>
      </c>
      <c r="AY614" s="215" t="s">
        <v>174</v>
      </c>
    </row>
    <row r="615" spans="1:65" s="13" customFormat="1" ht="12">
      <c r="B615" s="205"/>
      <c r="C615" s="206"/>
      <c r="D615" s="196" t="s">
        <v>181</v>
      </c>
      <c r="E615" s="207" t="s">
        <v>1</v>
      </c>
      <c r="F615" s="208" t="s">
        <v>1679</v>
      </c>
      <c r="G615" s="206"/>
      <c r="H615" s="209">
        <v>-7.7939999999999996</v>
      </c>
      <c r="I615" s="210"/>
      <c r="J615" s="206"/>
      <c r="K615" s="206"/>
      <c r="L615" s="211"/>
      <c r="M615" s="212"/>
      <c r="N615" s="213"/>
      <c r="O615" s="213"/>
      <c r="P615" s="213"/>
      <c r="Q615" s="213"/>
      <c r="R615" s="213"/>
      <c r="S615" s="213"/>
      <c r="T615" s="214"/>
      <c r="AT615" s="215" t="s">
        <v>181</v>
      </c>
      <c r="AU615" s="215" t="s">
        <v>81</v>
      </c>
      <c r="AV615" s="13" t="s">
        <v>83</v>
      </c>
      <c r="AW615" s="13" t="s">
        <v>30</v>
      </c>
      <c r="AX615" s="13" t="s">
        <v>73</v>
      </c>
      <c r="AY615" s="215" t="s">
        <v>174</v>
      </c>
    </row>
    <row r="616" spans="1:65" s="13" customFormat="1" ht="12">
      <c r="B616" s="205"/>
      <c r="C616" s="206"/>
      <c r="D616" s="196" t="s">
        <v>181</v>
      </c>
      <c r="E616" s="207" t="s">
        <v>1</v>
      </c>
      <c r="F616" s="208" t="s">
        <v>1680</v>
      </c>
      <c r="G616" s="206"/>
      <c r="H616" s="209">
        <v>22.847000000000001</v>
      </c>
      <c r="I616" s="210"/>
      <c r="J616" s="206"/>
      <c r="K616" s="206"/>
      <c r="L616" s="211"/>
      <c r="M616" s="212"/>
      <c r="N616" s="213"/>
      <c r="O616" s="213"/>
      <c r="P616" s="213"/>
      <c r="Q616" s="213"/>
      <c r="R616" s="213"/>
      <c r="S616" s="213"/>
      <c r="T616" s="214"/>
      <c r="AT616" s="215" t="s">
        <v>181</v>
      </c>
      <c r="AU616" s="215" t="s">
        <v>81</v>
      </c>
      <c r="AV616" s="13" t="s">
        <v>83</v>
      </c>
      <c r="AW616" s="13" t="s">
        <v>30</v>
      </c>
      <c r="AX616" s="13" t="s">
        <v>73</v>
      </c>
      <c r="AY616" s="215" t="s">
        <v>174</v>
      </c>
    </row>
    <row r="617" spans="1:65" s="13" customFormat="1" ht="12">
      <c r="B617" s="205"/>
      <c r="C617" s="206"/>
      <c r="D617" s="196" t="s">
        <v>181</v>
      </c>
      <c r="E617" s="207" t="s">
        <v>1</v>
      </c>
      <c r="F617" s="208" t="s">
        <v>1681</v>
      </c>
      <c r="G617" s="206"/>
      <c r="H617" s="209">
        <v>-5.1539999999999999</v>
      </c>
      <c r="I617" s="210"/>
      <c r="J617" s="206"/>
      <c r="K617" s="206"/>
      <c r="L617" s="211"/>
      <c r="M617" s="212"/>
      <c r="N617" s="213"/>
      <c r="O617" s="213"/>
      <c r="P617" s="213"/>
      <c r="Q617" s="213"/>
      <c r="R617" s="213"/>
      <c r="S617" s="213"/>
      <c r="T617" s="214"/>
      <c r="AT617" s="215" t="s">
        <v>181</v>
      </c>
      <c r="AU617" s="215" t="s">
        <v>81</v>
      </c>
      <c r="AV617" s="13" t="s">
        <v>83</v>
      </c>
      <c r="AW617" s="13" t="s">
        <v>30</v>
      </c>
      <c r="AX617" s="13" t="s">
        <v>73</v>
      </c>
      <c r="AY617" s="215" t="s">
        <v>174</v>
      </c>
    </row>
    <row r="618" spans="1:65" s="14" customFormat="1" ht="12">
      <c r="B618" s="216"/>
      <c r="C618" s="217"/>
      <c r="D618" s="196" t="s">
        <v>181</v>
      </c>
      <c r="E618" s="218" t="s">
        <v>1</v>
      </c>
      <c r="F618" s="219" t="s">
        <v>183</v>
      </c>
      <c r="G618" s="217"/>
      <c r="H618" s="220">
        <v>133.15299999999999</v>
      </c>
      <c r="I618" s="221"/>
      <c r="J618" s="217"/>
      <c r="K618" s="217"/>
      <c r="L618" s="222"/>
      <c r="M618" s="223"/>
      <c r="N618" s="224"/>
      <c r="O618" s="224"/>
      <c r="P618" s="224"/>
      <c r="Q618" s="224"/>
      <c r="R618" s="224"/>
      <c r="S618" s="224"/>
      <c r="T618" s="225"/>
      <c r="AT618" s="226" t="s">
        <v>181</v>
      </c>
      <c r="AU618" s="226" t="s">
        <v>81</v>
      </c>
      <c r="AV618" s="14" t="s">
        <v>179</v>
      </c>
      <c r="AW618" s="14" t="s">
        <v>30</v>
      </c>
      <c r="AX618" s="14" t="s">
        <v>81</v>
      </c>
      <c r="AY618" s="226" t="s">
        <v>174</v>
      </c>
    </row>
    <row r="619" spans="1:65" s="2" customFormat="1" ht="24.25" customHeight="1">
      <c r="A619" s="35"/>
      <c r="B619" s="36"/>
      <c r="C619" s="180" t="s">
        <v>813</v>
      </c>
      <c r="D619" s="180" t="s">
        <v>175</v>
      </c>
      <c r="E619" s="181" t="s">
        <v>1682</v>
      </c>
      <c r="F619" s="182" t="s">
        <v>1683</v>
      </c>
      <c r="G619" s="183" t="s">
        <v>230</v>
      </c>
      <c r="H619" s="184">
        <v>133.15299999999999</v>
      </c>
      <c r="I619" s="185"/>
      <c r="J619" s="186">
        <f>ROUND(I619*H619,2)</f>
        <v>0</v>
      </c>
      <c r="K619" s="187"/>
      <c r="L619" s="40"/>
      <c r="M619" s="188" t="s">
        <v>1</v>
      </c>
      <c r="N619" s="189" t="s">
        <v>38</v>
      </c>
      <c r="O619" s="72"/>
      <c r="P619" s="190">
        <f>O619*H619</f>
        <v>0</v>
      </c>
      <c r="Q619" s="190">
        <v>0</v>
      </c>
      <c r="R619" s="190">
        <f>Q619*H619</f>
        <v>0</v>
      </c>
      <c r="S619" s="190">
        <v>8.0000000000000002E-3</v>
      </c>
      <c r="T619" s="191">
        <f>S619*H619</f>
        <v>1.0652239999999999</v>
      </c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R619" s="192" t="s">
        <v>286</v>
      </c>
      <c r="AT619" s="192" t="s">
        <v>175</v>
      </c>
      <c r="AU619" s="192" t="s">
        <v>81</v>
      </c>
      <c r="AY619" s="18" t="s">
        <v>174</v>
      </c>
      <c r="BE619" s="193">
        <f>IF(N619="základní",J619,0)</f>
        <v>0</v>
      </c>
      <c r="BF619" s="193">
        <f>IF(N619="snížená",J619,0)</f>
        <v>0</v>
      </c>
      <c r="BG619" s="193">
        <f>IF(N619="zákl. přenesená",J619,0)</f>
        <v>0</v>
      </c>
      <c r="BH619" s="193">
        <f>IF(N619="sníž. přenesená",J619,0)</f>
        <v>0</v>
      </c>
      <c r="BI619" s="193">
        <f>IF(N619="nulová",J619,0)</f>
        <v>0</v>
      </c>
      <c r="BJ619" s="18" t="s">
        <v>81</v>
      </c>
      <c r="BK619" s="193">
        <f>ROUND(I619*H619,2)</f>
        <v>0</v>
      </c>
      <c r="BL619" s="18" t="s">
        <v>286</v>
      </c>
      <c r="BM619" s="192" t="s">
        <v>1684</v>
      </c>
    </row>
    <row r="620" spans="1:65" s="12" customFormat="1" ht="12">
      <c r="B620" s="194"/>
      <c r="C620" s="195"/>
      <c r="D620" s="196" t="s">
        <v>181</v>
      </c>
      <c r="E620" s="197" t="s">
        <v>1</v>
      </c>
      <c r="F620" s="198" t="s">
        <v>1665</v>
      </c>
      <c r="G620" s="195"/>
      <c r="H620" s="197" t="s">
        <v>1</v>
      </c>
      <c r="I620" s="199"/>
      <c r="J620" s="195"/>
      <c r="K620" s="195"/>
      <c r="L620" s="200"/>
      <c r="M620" s="201"/>
      <c r="N620" s="202"/>
      <c r="O620" s="202"/>
      <c r="P620" s="202"/>
      <c r="Q620" s="202"/>
      <c r="R620" s="202"/>
      <c r="S620" s="202"/>
      <c r="T620" s="203"/>
      <c r="AT620" s="204" t="s">
        <v>181</v>
      </c>
      <c r="AU620" s="204" t="s">
        <v>81</v>
      </c>
      <c r="AV620" s="12" t="s">
        <v>81</v>
      </c>
      <c r="AW620" s="12" t="s">
        <v>30</v>
      </c>
      <c r="AX620" s="12" t="s">
        <v>73</v>
      </c>
      <c r="AY620" s="204" t="s">
        <v>174</v>
      </c>
    </row>
    <row r="621" spans="1:65" s="12" customFormat="1" ht="12">
      <c r="B621" s="194"/>
      <c r="C621" s="195"/>
      <c r="D621" s="196" t="s">
        <v>181</v>
      </c>
      <c r="E621" s="197" t="s">
        <v>1</v>
      </c>
      <c r="F621" s="198" t="s">
        <v>1685</v>
      </c>
      <c r="G621" s="195"/>
      <c r="H621" s="197" t="s">
        <v>1</v>
      </c>
      <c r="I621" s="199"/>
      <c r="J621" s="195"/>
      <c r="K621" s="195"/>
      <c r="L621" s="200"/>
      <c r="M621" s="201"/>
      <c r="N621" s="202"/>
      <c r="O621" s="202"/>
      <c r="P621" s="202"/>
      <c r="Q621" s="202"/>
      <c r="R621" s="202"/>
      <c r="S621" s="202"/>
      <c r="T621" s="203"/>
      <c r="AT621" s="204" t="s">
        <v>181</v>
      </c>
      <c r="AU621" s="204" t="s">
        <v>81</v>
      </c>
      <c r="AV621" s="12" t="s">
        <v>81</v>
      </c>
      <c r="AW621" s="12" t="s">
        <v>30</v>
      </c>
      <c r="AX621" s="12" t="s">
        <v>73</v>
      </c>
      <c r="AY621" s="204" t="s">
        <v>174</v>
      </c>
    </row>
    <row r="622" spans="1:65" s="13" customFormat="1" ht="12">
      <c r="B622" s="205"/>
      <c r="C622" s="206"/>
      <c r="D622" s="196" t="s">
        <v>181</v>
      </c>
      <c r="E622" s="207" t="s">
        <v>1</v>
      </c>
      <c r="F622" s="208" t="s">
        <v>1667</v>
      </c>
      <c r="G622" s="206"/>
      <c r="H622" s="209">
        <v>13.436999999999999</v>
      </c>
      <c r="I622" s="210"/>
      <c r="J622" s="206"/>
      <c r="K622" s="206"/>
      <c r="L622" s="211"/>
      <c r="M622" s="212"/>
      <c r="N622" s="213"/>
      <c r="O622" s="213"/>
      <c r="P622" s="213"/>
      <c r="Q622" s="213"/>
      <c r="R622" s="213"/>
      <c r="S622" s="213"/>
      <c r="T622" s="214"/>
      <c r="AT622" s="215" t="s">
        <v>181</v>
      </c>
      <c r="AU622" s="215" t="s">
        <v>81</v>
      </c>
      <c r="AV622" s="13" t="s">
        <v>83</v>
      </c>
      <c r="AW622" s="13" t="s">
        <v>30</v>
      </c>
      <c r="AX622" s="13" t="s">
        <v>73</v>
      </c>
      <c r="AY622" s="215" t="s">
        <v>174</v>
      </c>
    </row>
    <row r="623" spans="1:65" s="12" customFormat="1" ht="12">
      <c r="B623" s="194"/>
      <c r="C623" s="195"/>
      <c r="D623" s="196" t="s">
        <v>181</v>
      </c>
      <c r="E623" s="197" t="s">
        <v>1</v>
      </c>
      <c r="F623" s="198" t="s">
        <v>284</v>
      </c>
      <c r="G623" s="195"/>
      <c r="H623" s="197" t="s">
        <v>1</v>
      </c>
      <c r="I623" s="199"/>
      <c r="J623" s="195"/>
      <c r="K623" s="195"/>
      <c r="L623" s="200"/>
      <c r="M623" s="201"/>
      <c r="N623" s="202"/>
      <c r="O623" s="202"/>
      <c r="P623" s="202"/>
      <c r="Q623" s="202"/>
      <c r="R623" s="202"/>
      <c r="S623" s="202"/>
      <c r="T623" s="203"/>
      <c r="AT623" s="204" t="s">
        <v>181</v>
      </c>
      <c r="AU623" s="204" t="s">
        <v>81</v>
      </c>
      <c r="AV623" s="12" t="s">
        <v>81</v>
      </c>
      <c r="AW623" s="12" t="s">
        <v>30</v>
      </c>
      <c r="AX623" s="12" t="s">
        <v>73</v>
      </c>
      <c r="AY623" s="204" t="s">
        <v>174</v>
      </c>
    </row>
    <row r="624" spans="1:65" s="13" customFormat="1" ht="12">
      <c r="B624" s="205"/>
      <c r="C624" s="206"/>
      <c r="D624" s="196" t="s">
        <v>181</v>
      </c>
      <c r="E624" s="207" t="s">
        <v>1</v>
      </c>
      <c r="F624" s="208" t="s">
        <v>1668</v>
      </c>
      <c r="G624" s="206"/>
      <c r="H624" s="209">
        <v>4.774</v>
      </c>
      <c r="I624" s="210"/>
      <c r="J624" s="206"/>
      <c r="K624" s="206"/>
      <c r="L624" s="211"/>
      <c r="M624" s="212"/>
      <c r="N624" s="213"/>
      <c r="O624" s="213"/>
      <c r="P624" s="213"/>
      <c r="Q624" s="213"/>
      <c r="R624" s="213"/>
      <c r="S624" s="213"/>
      <c r="T624" s="214"/>
      <c r="AT624" s="215" t="s">
        <v>181</v>
      </c>
      <c r="AU624" s="215" t="s">
        <v>81</v>
      </c>
      <c r="AV624" s="13" t="s">
        <v>83</v>
      </c>
      <c r="AW624" s="13" t="s">
        <v>30</v>
      </c>
      <c r="AX624" s="13" t="s">
        <v>73</v>
      </c>
      <c r="AY624" s="215" t="s">
        <v>174</v>
      </c>
    </row>
    <row r="625" spans="2:51" s="12" customFormat="1" ht="12">
      <c r="B625" s="194"/>
      <c r="C625" s="195"/>
      <c r="D625" s="196" t="s">
        <v>181</v>
      </c>
      <c r="E625" s="197" t="s">
        <v>1</v>
      </c>
      <c r="F625" s="198" t="s">
        <v>1669</v>
      </c>
      <c r="G625" s="195"/>
      <c r="H625" s="197" t="s">
        <v>1</v>
      </c>
      <c r="I625" s="199"/>
      <c r="J625" s="195"/>
      <c r="K625" s="195"/>
      <c r="L625" s="200"/>
      <c r="M625" s="201"/>
      <c r="N625" s="202"/>
      <c r="O625" s="202"/>
      <c r="P625" s="202"/>
      <c r="Q625" s="202"/>
      <c r="R625" s="202"/>
      <c r="S625" s="202"/>
      <c r="T625" s="203"/>
      <c r="AT625" s="204" t="s">
        <v>181</v>
      </c>
      <c r="AU625" s="204" t="s">
        <v>81</v>
      </c>
      <c r="AV625" s="12" t="s">
        <v>81</v>
      </c>
      <c r="AW625" s="12" t="s">
        <v>30</v>
      </c>
      <c r="AX625" s="12" t="s">
        <v>73</v>
      </c>
      <c r="AY625" s="204" t="s">
        <v>174</v>
      </c>
    </row>
    <row r="626" spans="2:51" s="12" customFormat="1" ht="12">
      <c r="B626" s="194"/>
      <c r="C626" s="195"/>
      <c r="D626" s="196" t="s">
        <v>181</v>
      </c>
      <c r="E626" s="197" t="s">
        <v>1</v>
      </c>
      <c r="F626" s="198" t="s">
        <v>1630</v>
      </c>
      <c r="G626" s="195"/>
      <c r="H626" s="197" t="s">
        <v>1</v>
      </c>
      <c r="I626" s="199"/>
      <c r="J626" s="195"/>
      <c r="K626" s="195"/>
      <c r="L626" s="200"/>
      <c r="M626" s="201"/>
      <c r="N626" s="202"/>
      <c r="O626" s="202"/>
      <c r="P626" s="202"/>
      <c r="Q626" s="202"/>
      <c r="R626" s="202"/>
      <c r="S626" s="202"/>
      <c r="T626" s="203"/>
      <c r="AT626" s="204" t="s">
        <v>181</v>
      </c>
      <c r="AU626" s="204" t="s">
        <v>81</v>
      </c>
      <c r="AV626" s="12" t="s">
        <v>81</v>
      </c>
      <c r="AW626" s="12" t="s">
        <v>30</v>
      </c>
      <c r="AX626" s="12" t="s">
        <v>73</v>
      </c>
      <c r="AY626" s="204" t="s">
        <v>174</v>
      </c>
    </row>
    <row r="627" spans="2:51" s="13" customFormat="1" ht="12">
      <c r="B627" s="205"/>
      <c r="C627" s="206"/>
      <c r="D627" s="196" t="s">
        <v>181</v>
      </c>
      <c r="E627" s="207" t="s">
        <v>1</v>
      </c>
      <c r="F627" s="208" t="s">
        <v>1670</v>
      </c>
      <c r="G627" s="206"/>
      <c r="H627" s="209">
        <v>8.9930000000000003</v>
      </c>
      <c r="I627" s="210"/>
      <c r="J627" s="206"/>
      <c r="K627" s="206"/>
      <c r="L627" s="211"/>
      <c r="M627" s="212"/>
      <c r="N627" s="213"/>
      <c r="O627" s="213"/>
      <c r="P627" s="213"/>
      <c r="Q627" s="213"/>
      <c r="R627" s="213"/>
      <c r="S627" s="213"/>
      <c r="T627" s="214"/>
      <c r="AT627" s="215" t="s">
        <v>181</v>
      </c>
      <c r="AU627" s="215" t="s">
        <v>81</v>
      </c>
      <c r="AV627" s="13" t="s">
        <v>83</v>
      </c>
      <c r="AW627" s="13" t="s">
        <v>30</v>
      </c>
      <c r="AX627" s="13" t="s">
        <v>73</v>
      </c>
      <c r="AY627" s="215" t="s">
        <v>174</v>
      </c>
    </row>
    <row r="628" spans="2:51" s="13" customFormat="1" ht="12">
      <c r="B628" s="205"/>
      <c r="C628" s="206"/>
      <c r="D628" s="196" t="s">
        <v>181</v>
      </c>
      <c r="E628" s="207" t="s">
        <v>1</v>
      </c>
      <c r="F628" s="208" t="s">
        <v>1671</v>
      </c>
      <c r="G628" s="206"/>
      <c r="H628" s="209">
        <v>13.544</v>
      </c>
      <c r="I628" s="210"/>
      <c r="J628" s="206"/>
      <c r="K628" s="206"/>
      <c r="L628" s="211"/>
      <c r="M628" s="212"/>
      <c r="N628" s="213"/>
      <c r="O628" s="213"/>
      <c r="P628" s="213"/>
      <c r="Q628" s="213"/>
      <c r="R628" s="213"/>
      <c r="S628" s="213"/>
      <c r="T628" s="214"/>
      <c r="AT628" s="215" t="s">
        <v>181</v>
      </c>
      <c r="AU628" s="215" t="s">
        <v>81</v>
      </c>
      <c r="AV628" s="13" t="s">
        <v>83</v>
      </c>
      <c r="AW628" s="13" t="s">
        <v>30</v>
      </c>
      <c r="AX628" s="13" t="s">
        <v>73</v>
      </c>
      <c r="AY628" s="215" t="s">
        <v>174</v>
      </c>
    </row>
    <row r="629" spans="2:51" s="12" customFormat="1" ht="12">
      <c r="B629" s="194"/>
      <c r="C629" s="195"/>
      <c r="D629" s="196" t="s">
        <v>181</v>
      </c>
      <c r="E629" s="197" t="s">
        <v>1</v>
      </c>
      <c r="F629" s="198" t="s">
        <v>1632</v>
      </c>
      <c r="G629" s="195"/>
      <c r="H629" s="197" t="s">
        <v>1</v>
      </c>
      <c r="I629" s="199"/>
      <c r="J629" s="195"/>
      <c r="K629" s="195"/>
      <c r="L629" s="200"/>
      <c r="M629" s="201"/>
      <c r="N629" s="202"/>
      <c r="O629" s="202"/>
      <c r="P629" s="202"/>
      <c r="Q629" s="202"/>
      <c r="R629" s="202"/>
      <c r="S629" s="202"/>
      <c r="T629" s="203"/>
      <c r="AT629" s="204" t="s">
        <v>181</v>
      </c>
      <c r="AU629" s="204" t="s">
        <v>81</v>
      </c>
      <c r="AV629" s="12" t="s">
        <v>81</v>
      </c>
      <c r="AW629" s="12" t="s">
        <v>30</v>
      </c>
      <c r="AX629" s="12" t="s">
        <v>73</v>
      </c>
      <c r="AY629" s="204" t="s">
        <v>174</v>
      </c>
    </row>
    <row r="630" spans="2:51" s="13" customFormat="1" ht="12">
      <c r="B630" s="205"/>
      <c r="C630" s="206"/>
      <c r="D630" s="196" t="s">
        <v>181</v>
      </c>
      <c r="E630" s="207" t="s">
        <v>1</v>
      </c>
      <c r="F630" s="208" t="s">
        <v>1672</v>
      </c>
      <c r="G630" s="206"/>
      <c r="H630" s="209">
        <v>2.4900000000000002</v>
      </c>
      <c r="I630" s="210"/>
      <c r="J630" s="206"/>
      <c r="K630" s="206"/>
      <c r="L630" s="211"/>
      <c r="M630" s="212"/>
      <c r="N630" s="213"/>
      <c r="O630" s="213"/>
      <c r="P630" s="213"/>
      <c r="Q630" s="213"/>
      <c r="R630" s="213"/>
      <c r="S630" s="213"/>
      <c r="T630" s="214"/>
      <c r="AT630" s="215" t="s">
        <v>181</v>
      </c>
      <c r="AU630" s="215" t="s">
        <v>81</v>
      </c>
      <c r="AV630" s="13" t="s">
        <v>83</v>
      </c>
      <c r="AW630" s="13" t="s">
        <v>30</v>
      </c>
      <c r="AX630" s="13" t="s">
        <v>73</v>
      </c>
      <c r="AY630" s="215" t="s">
        <v>174</v>
      </c>
    </row>
    <row r="631" spans="2:51" s="13" customFormat="1" ht="12">
      <c r="B631" s="205"/>
      <c r="C631" s="206"/>
      <c r="D631" s="196" t="s">
        <v>181</v>
      </c>
      <c r="E631" s="207" t="s">
        <v>1</v>
      </c>
      <c r="F631" s="208" t="s">
        <v>1673</v>
      </c>
      <c r="G631" s="206"/>
      <c r="H631" s="209">
        <v>23.355</v>
      </c>
      <c r="I631" s="210"/>
      <c r="J631" s="206"/>
      <c r="K631" s="206"/>
      <c r="L631" s="211"/>
      <c r="M631" s="212"/>
      <c r="N631" s="213"/>
      <c r="O631" s="213"/>
      <c r="P631" s="213"/>
      <c r="Q631" s="213"/>
      <c r="R631" s="213"/>
      <c r="S631" s="213"/>
      <c r="T631" s="214"/>
      <c r="AT631" s="215" t="s">
        <v>181</v>
      </c>
      <c r="AU631" s="215" t="s">
        <v>81</v>
      </c>
      <c r="AV631" s="13" t="s">
        <v>83</v>
      </c>
      <c r="AW631" s="13" t="s">
        <v>30</v>
      </c>
      <c r="AX631" s="13" t="s">
        <v>73</v>
      </c>
      <c r="AY631" s="215" t="s">
        <v>174</v>
      </c>
    </row>
    <row r="632" spans="2:51" s="12" customFormat="1" ht="12">
      <c r="B632" s="194"/>
      <c r="C632" s="195"/>
      <c r="D632" s="196" t="s">
        <v>181</v>
      </c>
      <c r="E632" s="197" t="s">
        <v>1</v>
      </c>
      <c r="F632" s="198" t="s">
        <v>1402</v>
      </c>
      <c r="G632" s="195"/>
      <c r="H632" s="197" t="s">
        <v>1</v>
      </c>
      <c r="I632" s="199"/>
      <c r="J632" s="195"/>
      <c r="K632" s="195"/>
      <c r="L632" s="200"/>
      <c r="M632" s="201"/>
      <c r="N632" s="202"/>
      <c r="O632" s="202"/>
      <c r="P632" s="202"/>
      <c r="Q632" s="202"/>
      <c r="R632" s="202"/>
      <c r="S632" s="202"/>
      <c r="T632" s="203"/>
      <c r="AT632" s="204" t="s">
        <v>181</v>
      </c>
      <c r="AU632" s="204" t="s">
        <v>81</v>
      </c>
      <c r="AV632" s="12" t="s">
        <v>81</v>
      </c>
      <c r="AW632" s="12" t="s">
        <v>30</v>
      </c>
      <c r="AX632" s="12" t="s">
        <v>73</v>
      </c>
      <c r="AY632" s="204" t="s">
        <v>174</v>
      </c>
    </row>
    <row r="633" spans="2:51" s="13" customFormat="1" ht="12">
      <c r="B633" s="205"/>
      <c r="C633" s="206"/>
      <c r="D633" s="196" t="s">
        <v>181</v>
      </c>
      <c r="E633" s="207" t="s">
        <v>1</v>
      </c>
      <c r="F633" s="208" t="s">
        <v>1674</v>
      </c>
      <c r="G633" s="206"/>
      <c r="H633" s="209">
        <v>7.08</v>
      </c>
      <c r="I633" s="210"/>
      <c r="J633" s="206"/>
      <c r="K633" s="206"/>
      <c r="L633" s="211"/>
      <c r="M633" s="212"/>
      <c r="N633" s="213"/>
      <c r="O633" s="213"/>
      <c r="P633" s="213"/>
      <c r="Q633" s="213"/>
      <c r="R633" s="213"/>
      <c r="S633" s="213"/>
      <c r="T633" s="214"/>
      <c r="AT633" s="215" t="s">
        <v>181</v>
      </c>
      <c r="AU633" s="215" t="s">
        <v>81</v>
      </c>
      <c r="AV633" s="13" t="s">
        <v>83</v>
      </c>
      <c r="AW633" s="13" t="s">
        <v>30</v>
      </c>
      <c r="AX633" s="13" t="s">
        <v>73</v>
      </c>
      <c r="AY633" s="215" t="s">
        <v>174</v>
      </c>
    </row>
    <row r="634" spans="2:51" s="13" customFormat="1" ht="12">
      <c r="B634" s="205"/>
      <c r="C634" s="206"/>
      <c r="D634" s="196" t="s">
        <v>181</v>
      </c>
      <c r="E634" s="207" t="s">
        <v>1</v>
      </c>
      <c r="F634" s="208" t="s">
        <v>1675</v>
      </c>
      <c r="G634" s="206"/>
      <c r="H634" s="209">
        <v>16.646999999999998</v>
      </c>
      <c r="I634" s="210"/>
      <c r="J634" s="206"/>
      <c r="K634" s="206"/>
      <c r="L634" s="211"/>
      <c r="M634" s="212"/>
      <c r="N634" s="213"/>
      <c r="O634" s="213"/>
      <c r="P634" s="213"/>
      <c r="Q634" s="213"/>
      <c r="R634" s="213"/>
      <c r="S634" s="213"/>
      <c r="T634" s="214"/>
      <c r="AT634" s="215" t="s">
        <v>181</v>
      </c>
      <c r="AU634" s="215" t="s">
        <v>81</v>
      </c>
      <c r="AV634" s="13" t="s">
        <v>83</v>
      </c>
      <c r="AW634" s="13" t="s">
        <v>30</v>
      </c>
      <c r="AX634" s="13" t="s">
        <v>73</v>
      </c>
      <c r="AY634" s="215" t="s">
        <v>174</v>
      </c>
    </row>
    <row r="635" spans="2:51" s="12" customFormat="1" ht="12">
      <c r="B635" s="194"/>
      <c r="C635" s="195"/>
      <c r="D635" s="196" t="s">
        <v>181</v>
      </c>
      <c r="E635" s="197" t="s">
        <v>1</v>
      </c>
      <c r="F635" s="198" t="s">
        <v>1676</v>
      </c>
      <c r="G635" s="195"/>
      <c r="H635" s="197" t="s">
        <v>1</v>
      </c>
      <c r="I635" s="199"/>
      <c r="J635" s="195"/>
      <c r="K635" s="195"/>
      <c r="L635" s="200"/>
      <c r="M635" s="201"/>
      <c r="N635" s="202"/>
      <c r="O635" s="202"/>
      <c r="P635" s="202"/>
      <c r="Q635" s="202"/>
      <c r="R635" s="202"/>
      <c r="S635" s="202"/>
      <c r="T635" s="203"/>
      <c r="AT635" s="204" t="s">
        <v>181</v>
      </c>
      <c r="AU635" s="204" t="s">
        <v>81</v>
      </c>
      <c r="AV635" s="12" t="s">
        <v>81</v>
      </c>
      <c r="AW635" s="12" t="s">
        <v>30</v>
      </c>
      <c r="AX635" s="12" t="s">
        <v>73</v>
      </c>
      <c r="AY635" s="204" t="s">
        <v>174</v>
      </c>
    </row>
    <row r="636" spans="2:51" s="12" customFormat="1" ht="12">
      <c r="B636" s="194"/>
      <c r="C636" s="195"/>
      <c r="D636" s="196" t="s">
        <v>181</v>
      </c>
      <c r="E636" s="197" t="s">
        <v>1</v>
      </c>
      <c r="F636" s="198" t="s">
        <v>1677</v>
      </c>
      <c r="G636" s="195"/>
      <c r="H636" s="197" t="s">
        <v>1</v>
      </c>
      <c r="I636" s="199"/>
      <c r="J636" s="195"/>
      <c r="K636" s="195"/>
      <c r="L636" s="200"/>
      <c r="M636" s="201"/>
      <c r="N636" s="202"/>
      <c r="O636" s="202"/>
      <c r="P636" s="202"/>
      <c r="Q636" s="202"/>
      <c r="R636" s="202"/>
      <c r="S636" s="202"/>
      <c r="T636" s="203"/>
      <c r="AT636" s="204" t="s">
        <v>181</v>
      </c>
      <c r="AU636" s="204" t="s">
        <v>81</v>
      </c>
      <c r="AV636" s="12" t="s">
        <v>81</v>
      </c>
      <c r="AW636" s="12" t="s">
        <v>30</v>
      </c>
      <c r="AX636" s="12" t="s">
        <v>73</v>
      </c>
      <c r="AY636" s="204" t="s">
        <v>174</v>
      </c>
    </row>
    <row r="637" spans="2:51" s="13" customFormat="1" ht="12">
      <c r="B637" s="205"/>
      <c r="C637" s="206"/>
      <c r="D637" s="196" t="s">
        <v>181</v>
      </c>
      <c r="E637" s="207" t="s">
        <v>1</v>
      </c>
      <c r="F637" s="208" t="s">
        <v>1678</v>
      </c>
      <c r="G637" s="206"/>
      <c r="H637" s="209">
        <v>32.933999999999997</v>
      </c>
      <c r="I637" s="210"/>
      <c r="J637" s="206"/>
      <c r="K637" s="206"/>
      <c r="L637" s="211"/>
      <c r="M637" s="212"/>
      <c r="N637" s="213"/>
      <c r="O637" s="213"/>
      <c r="P637" s="213"/>
      <c r="Q637" s="213"/>
      <c r="R637" s="213"/>
      <c r="S637" s="213"/>
      <c r="T637" s="214"/>
      <c r="AT637" s="215" t="s">
        <v>181</v>
      </c>
      <c r="AU637" s="215" t="s">
        <v>81</v>
      </c>
      <c r="AV637" s="13" t="s">
        <v>83</v>
      </c>
      <c r="AW637" s="13" t="s">
        <v>30</v>
      </c>
      <c r="AX637" s="13" t="s">
        <v>73</v>
      </c>
      <c r="AY637" s="215" t="s">
        <v>174</v>
      </c>
    </row>
    <row r="638" spans="2:51" s="13" customFormat="1" ht="12">
      <c r="B638" s="205"/>
      <c r="C638" s="206"/>
      <c r="D638" s="196" t="s">
        <v>181</v>
      </c>
      <c r="E638" s="207" t="s">
        <v>1</v>
      </c>
      <c r="F638" s="208" t="s">
        <v>1679</v>
      </c>
      <c r="G638" s="206"/>
      <c r="H638" s="209">
        <v>-7.7939999999999996</v>
      </c>
      <c r="I638" s="210"/>
      <c r="J638" s="206"/>
      <c r="K638" s="206"/>
      <c r="L638" s="211"/>
      <c r="M638" s="212"/>
      <c r="N638" s="213"/>
      <c r="O638" s="213"/>
      <c r="P638" s="213"/>
      <c r="Q638" s="213"/>
      <c r="R638" s="213"/>
      <c r="S638" s="213"/>
      <c r="T638" s="214"/>
      <c r="AT638" s="215" t="s">
        <v>181</v>
      </c>
      <c r="AU638" s="215" t="s">
        <v>81</v>
      </c>
      <c r="AV638" s="13" t="s">
        <v>83</v>
      </c>
      <c r="AW638" s="13" t="s">
        <v>30</v>
      </c>
      <c r="AX638" s="13" t="s">
        <v>73</v>
      </c>
      <c r="AY638" s="215" t="s">
        <v>174</v>
      </c>
    </row>
    <row r="639" spans="2:51" s="13" customFormat="1" ht="12">
      <c r="B639" s="205"/>
      <c r="C639" s="206"/>
      <c r="D639" s="196" t="s">
        <v>181</v>
      </c>
      <c r="E639" s="207" t="s">
        <v>1</v>
      </c>
      <c r="F639" s="208" t="s">
        <v>1680</v>
      </c>
      <c r="G639" s="206"/>
      <c r="H639" s="209">
        <v>22.847000000000001</v>
      </c>
      <c r="I639" s="210"/>
      <c r="J639" s="206"/>
      <c r="K639" s="206"/>
      <c r="L639" s="211"/>
      <c r="M639" s="212"/>
      <c r="N639" s="213"/>
      <c r="O639" s="213"/>
      <c r="P639" s="213"/>
      <c r="Q639" s="213"/>
      <c r="R639" s="213"/>
      <c r="S639" s="213"/>
      <c r="T639" s="214"/>
      <c r="AT639" s="215" t="s">
        <v>181</v>
      </c>
      <c r="AU639" s="215" t="s">
        <v>81</v>
      </c>
      <c r="AV639" s="13" t="s">
        <v>83</v>
      </c>
      <c r="AW639" s="13" t="s">
        <v>30</v>
      </c>
      <c r="AX639" s="13" t="s">
        <v>73</v>
      </c>
      <c r="AY639" s="215" t="s">
        <v>174</v>
      </c>
    </row>
    <row r="640" spans="2:51" s="13" customFormat="1" ht="12">
      <c r="B640" s="205"/>
      <c r="C640" s="206"/>
      <c r="D640" s="196" t="s">
        <v>181</v>
      </c>
      <c r="E640" s="207" t="s">
        <v>1</v>
      </c>
      <c r="F640" s="208" t="s">
        <v>1681</v>
      </c>
      <c r="G640" s="206"/>
      <c r="H640" s="209">
        <v>-5.1539999999999999</v>
      </c>
      <c r="I640" s="210"/>
      <c r="J640" s="206"/>
      <c r="K640" s="206"/>
      <c r="L640" s="211"/>
      <c r="M640" s="212"/>
      <c r="N640" s="213"/>
      <c r="O640" s="213"/>
      <c r="P640" s="213"/>
      <c r="Q640" s="213"/>
      <c r="R640" s="213"/>
      <c r="S640" s="213"/>
      <c r="T640" s="214"/>
      <c r="AT640" s="215" t="s">
        <v>181</v>
      </c>
      <c r="AU640" s="215" t="s">
        <v>81</v>
      </c>
      <c r="AV640" s="13" t="s">
        <v>83</v>
      </c>
      <c r="AW640" s="13" t="s">
        <v>30</v>
      </c>
      <c r="AX640" s="13" t="s">
        <v>73</v>
      </c>
      <c r="AY640" s="215" t="s">
        <v>174</v>
      </c>
    </row>
    <row r="641" spans="1:65" s="14" customFormat="1" ht="12">
      <c r="B641" s="216"/>
      <c r="C641" s="217"/>
      <c r="D641" s="196" t="s">
        <v>181</v>
      </c>
      <c r="E641" s="218" t="s">
        <v>1</v>
      </c>
      <c r="F641" s="219" t="s">
        <v>183</v>
      </c>
      <c r="G641" s="217"/>
      <c r="H641" s="220">
        <v>133.15299999999999</v>
      </c>
      <c r="I641" s="221"/>
      <c r="J641" s="217"/>
      <c r="K641" s="217"/>
      <c r="L641" s="222"/>
      <c r="M641" s="223"/>
      <c r="N641" s="224"/>
      <c r="O641" s="224"/>
      <c r="P641" s="224"/>
      <c r="Q641" s="224"/>
      <c r="R641" s="224"/>
      <c r="S641" s="224"/>
      <c r="T641" s="225"/>
      <c r="AT641" s="226" t="s">
        <v>181</v>
      </c>
      <c r="AU641" s="226" t="s">
        <v>81</v>
      </c>
      <c r="AV641" s="14" t="s">
        <v>179</v>
      </c>
      <c r="AW641" s="14" t="s">
        <v>30</v>
      </c>
      <c r="AX641" s="14" t="s">
        <v>81</v>
      </c>
      <c r="AY641" s="226" t="s">
        <v>174</v>
      </c>
    </row>
    <row r="642" spans="1:65" s="2" customFormat="1" ht="24.25" customHeight="1">
      <c r="A642" s="35"/>
      <c r="B642" s="36"/>
      <c r="C642" s="180" t="s">
        <v>817</v>
      </c>
      <c r="D642" s="180" t="s">
        <v>175</v>
      </c>
      <c r="E642" s="181" t="s">
        <v>1686</v>
      </c>
      <c r="F642" s="182" t="s">
        <v>1687</v>
      </c>
      <c r="G642" s="183" t="s">
        <v>217</v>
      </c>
      <c r="H642" s="184">
        <v>4</v>
      </c>
      <c r="I642" s="185"/>
      <c r="J642" s="186">
        <f>ROUND(I642*H642,2)</f>
        <v>0</v>
      </c>
      <c r="K642" s="187"/>
      <c r="L642" s="40"/>
      <c r="M642" s="188" t="s">
        <v>1</v>
      </c>
      <c r="N642" s="189" t="s">
        <v>38</v>
      </c>
      <c r="O642" s="72"/>
      <c r="P642" s="190">
        <f>O642*H642</f>
        <v>0</v>
      </c>
      <c r="Q642" s="190">
        <v>0</v>
      </c>
      <c r="R642" s="190">
        <f>Q642*H642</f>
        <v>0</v>
      </c>
      <c r="S642" s="190">
        <v>0.1104</v>
      </c>
      <c r="T642" s="191">
        <f>S642*H642</f>
        <v>0.44159999999999999</v>
      </c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R642" s="192" t="s">
        <v>286</v>
      </c>
      <c r="AT642" s="192" t="s">
        <v>175</v>
      </c>
      <c r="AU642" s="192" t="s">
        <v>81</v>
      </c>
      <c r="AY642" s="18" t="s">
        <v>174</v>
      </c>
      <c r="BE642" s="193">
        <f>IF(N642="základní",J642,0)</f>
        <v>0</v>
      </c>
      <c r="BF642" s="193">
        <f>IF(N642="snížená",J642,0)</f>
        <v>0</v>
      </c>
      <c r="BG642" s="193">
        <f>IF(N642="zákl. přenesená",J642,0)</f>
        <v>0</v>
      </c>
      <c r="BH642" s="193">
        <f>IF(N642="sníž. přenesená",J642,0)</f>
        <v>0</v>
      </c>
      <c r="BI642" s="193">
        <f>IF(N642="nulová",J642,0)</f>
        <v>0</v>
      </c>
      <c r="BJ642" s="18" t="s">
        <v>81</v>
      </c>
      <c r="BK642" s="193">
        <f>ROUND(I642*H642,2)</f>
        <v>0</v>
      </c>
      <c r="BL642" s="18" t="s">
        <v>286</v>
      </c>
      <c r="BM642" s="192" t="s">
        <v>1688</v>
      </c>
    </row>
    <row r="643" spans="1:65" s="12" customFormat="1" ht="12">
      <c r="B643" s="194"/>
      <c r="C643" s="195"/>
      <c r="D643" s="196" t="s">
        <v>181</v>
      </c>
      <c r="E643" s="197" t="s">
        <v>1</v>
      </c>
      <c r="F643" s="198" t="s">
        <v>1689</v>
      </c>
      <c r="G643" s="195"/>
      <c r="H643" s="197" t="s">
        <v>1</v>
      </c>
      <c r="I643" s="199"/>
      <c r="J643" s="195"/>
      <c r="K643" s="195"/>
      <c r="L643" s="200"/>
      <c r="M643" s="201"/>
      <c r="N643" s="202"/>
      <c r="O643" s="202"/>
      <c r="P643" s="202"/>
      <c r="Q643" s="202"/>
      <c r="R643" s="202"/>
      <c r="S643" s="202"/>
      <c r="T643" s="203"/>
      <c r="AT643" s="204" t="s">
        <v>181</v>
      </c>
      <c r="AU643" s="204" t="s">
        <v>81</v>
      </c>
      <c r="AV643" s="12" t="s">
        <v>81</v>
      </c>
      <c r="AW643" s="12" t="s">
        <v>30</v>
      </c>
      <c r="AX643" s="12" t="s">
        <v>73</v>
      </c>
      <c r="AY643" s="204" t="s">
        <v>174</v>
      </c>
    </row>
    <row r="644" spans="1:65" s="12" customFormat="1" ht="12">
      <c r="B644" s="194"/>
      <c r="C644" s="195"/>
      <c r="D644" s="196" t="s">
        <v>181</v>
      </c>
      <c r="E644" s="197" t="s">
        <v>1</v>
      </c>
      <c r="F644" s="198" t="s">
        <v>1690</v>
      </c>
      <c r="G644" s="195"/>
      <c r="H644" s="197" t="s">
        <v>1</v>
      </c>
      <c r="I644" s="199"/>
      <c r="J644" s="195"/>
      <c r="K644" s="195"/>
      <c r="L644" s="200"/>
      <c r="M644" s="201"/>
      <c r="N644" s="202"/>
      <c r="O644" s="202"/>
      <c r="P644" s="202"/>
      <c r="Q644" s="202"/>
      <c r="R644" s="202"/>
      <c r="S644" s="202"/>
      <c r="T644" s="203"/>
      <c r="AT644" s="204" t="s">
        <v>181</v>
      </c>
      <c r="AU644" s="204" t="s">
        <v>81</v>
      </c>
      <c r="AV644" s="12" t="s">
        <v>81</v>
      </c>
      <c r="AW644" s="12" t="s">
        <v>30</v>
      </c>
      <c r="AX644" s="12" t="s">
        <v>73</v>
      </c>
      <c r="AY644" s="204" t="s">
        <v>174</v>
      </c>
    </row>
    <row r="645" spans="1:65" s="13" customFormat="1" ht="12">
      <c r="B645" s="205"/>
      <c r="C645" s="206"/>
      <c r="D645" s="196" t="s">
        <v>181</v>
      </c>
      <c r="E645" s="207" t="s">
        <v>1</v>
      </c>
      <c r="F645" s="208" t="s">
        <v>204</v>
      </c>
      <c r="G645" s="206"/>
      <c r="H645" s="209">
        <v>3</v>
      </c>
      <c r="I645" s="210"/>
      <c r="J645" s="206"/>
      <c r="K645" s="206"/>
      <c r="L645" s="211"/>
      <c r="M645" s="212"/>
      <c r="N645" s="213"/>
      <c r="O645" s="213"/>
      <c r="P645" s="213"/>
      <c r="Q645" s="213"/>
      <c r="R645" s="213"/>
      <c r="S645" s="213"/>
      <c r="T645" s="214"/>
      <c r="AT645" s="215" t="s">
        <v>181</v>
      </c>
      <c r="AU645" s="215" t="s">
        <v>81</v>
      </c>
      <c r="AV645" s="13" t="s">
        <v>83</v>
      </c>
      <c r="AW645" s="13" t="s">
        <v>30</v>
      </c>
      <c r="AX645" s="13" t="s">
        <v>73</v>
      </c>
      <c r="AY645" s="215" t="s">
        <v>174</v>
      </c>
    </row>
    <row r="646" spans="1:65" s="12" customFormat="1" ht="12">
      <c r="B646" s="194"/>
      <c r="C646" s="195"/>
      <c r="D646" s="196" t="s">
        <v>181</v>
      </c>
      <c r="E646" s="197" t="s">
        <v>1</v>
      </c>
      <c r="F646" s="198" t="s">
        <v>1123</v>
      </c>
      <c r="G646" s="195"/>
      <c r="H646" s="197" t="s">
        <v>1</v>
      </c>
      <c r="I646" s="199"/>
      <c r="J646" s="195"/>
      <c r="K646" s="195"/>
      <c r="L646" s="200"/>
      <c r="M646" s="201"/>
      <c r="N646" s="202"/>
      <c r="O646" s="202"/>
      <c r="P646" s="202"/>
      <c r="Q646" s="202"/>
      <c r="R646" s="202"/>
      <c r="S646" s="202"/>
      <c r="T646" s="203"/>
      <c r="AT646" s="204" t="s">
        <v>181</v>
      </c>
      <c r="AU646" s="204" t="s">
        <v>81</v>
      </c>
      <c r="AV646" s="12" t="s">
        <v>81</v>
      </c>
      <c r="AW646" s="12" t="s">
        <v>30</v>
      </c>
      <c r="AX646" s="12" t="s">
        <v>73</v>
      </c>
      <c r="AY646" s="204" t="s">
        <v>174</v>
      </c>
    </row>
    <row r="647" spans="1:65" s="13" customFormat="1" ht="12">
      <c r="B647" s="205"/>
      <c r="C647" s="206"/>
      <c r="D647" s="196" t="s">
        <v>181</v>
      </c>
      <c r="E647" s="207" t="s">
        <v>1</v>
      </c>
      <c r="F647" s="208" t="s">
        <v>81</v>
      </c>
      <c r="G647" s="206"/>
      <c r="H647" s="209">
        <v>1</v>
      </c>
      <c r="I647" s="210"/>
      <c r="J647" s="206"/>
      <c r="K647" s="206"/>
      <c r="L647" s="211"/>
      <c r="M647" s="212"/>
      <c r="N647" s="213"/>
      <c r="O647" s="213"/>
      <c r="P647" s="213"/>
      <c r="Q647" s="213"/>
      <c r="R647" s="213"/>
      <c r="S647" s="213"/>
      <c r="T647" s="214"/>
      <c r="AT647" s="215" t="s">
        <v>181</v>
      </c>
      <c r="AU647" s="215" t="s">
        <v>81</v>
      </c>
      <c r="AV647" s="13" t="s">
        <v>83</v>
      </c>
      <c r="AW647" s="13" t="s">
        <v>30</v>
      </c>
      <c r="AX647" s="13" t="s">
        <v>73</v>
      </c>
      <c r="AY647" s="215" t="s">
        <v>174</v>
      </c>
    </row>
    <row r="648" spans="1:65" s="14" customFormat="1" ht="12">
      <c r="B648" s="216"/>
      <c r="C648" s="217"/>
      <c r="D648" s="196" t="s">
        <v>181</v>
      </c>
      <c r="E648" s="218" t="s">
        <v>1</v>
      </c>
      <c r="F648" s="219" t="s">
        <v>183</v>
      </c>
      <c r="G648" s="217"/>
      <c r="H648" s="220">
        <v>4</v>
      </c>
      <c r="I648" s="221"/>
      <c r="J648" s="217"/>
      <c r="K648" s="217"/>
      <c r="L648" s="222"/>
      <c r="M648" s="223"/>
      <c r="N648" s="224"/>
      <c r="O648" s="224"/>
      <c r="P648" s="224"/>
      <c r="Q648" s="224"/>
      <c r="R648" s="224"/>
      <c r="S648" s="224"/>
      <c r="T648" s="225"/>
      <c r="AT648" s="226" t="s">
        <v>181</v>
      </c>
      <c r="AU648" s="226" t="s">
        <v>81</v>
      </c>
      <c r="AV648" s="14" t="s">
        <v>179</v>
      </c>
      <c r="AW648" s="14" t="s">
        <v>30</v>
      </c>
      <c r="AX648" s="14" t="s">
        <v>81</v>
      </c>
      <c r="AY648" s="226" t="s">
        <v>174</v>
      </c>
    </row>
    <row r="649" spans="1:65" s="2" customFormat="1" ht="24.25" customHeight="1">
      <c r="A649" s="35"/>
      <c r="B649" s="36"/>
      <c r="C649" s="180" t="s">
        <v>822</v>
      </c>
      <c r="D649" s="180" t="s">
        <v>175</v>
      </c>
      <c r="E649" s="181" t="s">
        <v>1691</v>
      </c>
      <c r="F649" s="182" t="s">
        <v>1692</v>
      </c>
      <c r="G649" s="183" t="s">
        <v>705</v>
      </c>
      <c r="H649" s="249"/>
      <c r="I649" s="185"/>
      <c r="J649" s="186">
        <f>ROUND(I649*H649,2)</f>
        <v>0</v>
      </c>
      <c r="K649" s="187"/>
      <c r="L649" s="40"/>
      <c r="M649" s="188" t="s">
        <v>1</v>
      </c>
      <c r="N649" s="189" t="s">
        <v>38</v>
      </c>
      <c r="O649" s="72"/>
      <c r="P649" s="190">
        <f>O649*H649</f>
        <v>0</v>
      </c>
      <c r="Q649" s="190">
        <v>0</v>
      </c>
      <c r="R649" s="190">
        <f>Q649*H649</f>
        <v>0</v>
      </c>
      <c r="S649" s="190">
        <v>0</v>
      </c>
      <c r="T649" s="191">
        <f>S649*H649</f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192" t="s">
        <v>286</v>
      </c>
      <c r="AT649" s="192" t="s">
        <v>175</v>
      </c>
      <c r="AU649" s="192" t="s">
        <v>81</v>
      </c>
      <c r="AY649" s="18" t="s">
        <v>174</v>
      </c>
      <c r="BE649" s="193">
        <f>IF(N649="základní",J649,0)</f>
        <v>0</v>
      </c>
      <c r="BF649" s="193">
        <f>IF(N649="snížená",J649,0)</f>
        <v>0</v>
      </c>
      <c r="BG649" s="193">
        <f>IF(N649="zákl. přenesená",J649,0)</f>
        <v>0</v>
      </c>
      <c r="BH649" s="193">
        <f>IF(N649="sníž. přenesená",J649,0)</f>
        <v>0</v>
      </c>
      <c r="BI649" s="193">
        <f>IF(N649="nulová",J649,0)</f>
        <v>0</v>
      </c>
      <c r="BJ649" s="18" t="s">
        <v>81</v>
      </c>
      <c r="BK649" s="193">
        <f>ROUND(I649*H649,2)</f>
        <v>0</v>
      </c>
      <c r="BL649" s="18" t="s">
        <v>286</v>
      </c>
      <c r="BM649" s="192" t="s">
        <v>1693</v>
      </c>
    </row>
    <row r="650" spans="1:65" s="11" customFormat="1" ht="26" customHeight="1">
      <c r="B650" s="166"/>
      <c r="C650" s="167"/>
      <c r="D650" s="168" t="s">
        <v>72</v>
      </c>
      <c r="E650" s="169" t="s">
        <v>1694</v>
      </c>
      <c r="F650" s="169" t="s">
        <v>1695</v>
      </c>
      <c r="G650" s="167"/>
      <c r="H650" s="167"/>
      <c r="I650" s="170"/>
      <c r="J650" s="171">
        <f>BK650</f>
        <v>0</v>
      </c>
      <c r="K650" s="167"/>
      <c r="L650" s="172"/>
      <c r="M650" s="173"/>
      <c r="N650" s="174"/>
      <c r="O650" s="174"/>
      <c r="P650" s="175">
        <f>SUM(P651:P662)</f>
        <v>0</v>
      </c>
      <c r="Q650" s="174"/>
      <c r="R650" s="175">
        <f>SUM(R651:R662)</f>
        <v>0</v>
      </c>
      <c r="S650" s="174"/>
      <c r="T650" s="176">
        <f>SUM(T651:T662)</f>
        <v>0.17020000000000002</v>
      </c>
      <c r="AR650" s="177" t="s">
        <v>83</v>
      </c>
      <c r="AT650" s="178" t="s">
        <v>72</v>
      </c>
      <c r="AU650" s="178" t="s">
        <v>73</v>
      </c>
      <c r="AY650" s="177" t="s">
        <v>174</v>
      </c>
      <c r="BK650" s="179">
        <f>SUM(BK651:BK662)</f>
        <v>0</v>
      </c>
    </row>
    <row r="651" spans="1:65" s="2" customFormat="1" ht="16.5" customHeight="1">
      <c r="A651" s="35"/>
      <c r="B651" s="36"/>
      <c r="C651" s="180" t="s">
        <v>828</v>
      </c>
      <c r="D651" s="180" t="s">
        <v>175</v>
      </c>
      <c r="E651" s="181" t="s">
        <v>1696</v>
      </c>
      <c r="F651" s="182" t="s">
        <v>1697</v>
      </c>
      <c r="G651" s="183" t="s">
        <v>988</v>
      </c>
      <c r="H651" s="184">
        <v>1</v>
      </c>
      <c r="I651" s="185"/>
      <c r="J651" s="186">
        <f>ROUND(I651*H651,2)</f>
        <v>0</v>
      </c>
      <c r="K651" s="187"/>
      <c r="L651" s="40"/>
      <c r="M651" s="188" t="s">
        <v>1</v>
      </c>
      <c r="N651" s="189" t="s">
        <v>38</v>
      </c>
      <c r="O651" s="72"/>
      <c r="P651" s="190">
        <f>O651*H651</f>
        <v>0</v>
      </c>
      <c r="Q651" s="190">
        <v>0</v>
      </c>
      <c r="R651" s="190">
        <f>Q651*H651</f>
        <v>0</v>
      </c>
      <c r="S651" s="190">
        <v>1E-3</v>
      </c>
      <c r="T651" s="191">
        <f>S651*H651</f>
        <v>1E-3</v>
      </c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R651" s="192" t="s">
        <v>286</v>
      </c>
      <c r="AT651" s="192" t="s">
        <v>175</v>
      </c>
      <c r="AU651" s="192" t="s">
        <v>81</v>
      </c>
      <c r="AY651" s="18" t="s">
        <v>174</v>
      </c>
      <c r="BE651" s="193">
        <f>IF(N651="základní",J651,0)</f>
        <v>0</v>
      </c>
      <c r="BF651" s="193">
        <f>IF(N651="snížená",J651,0)</f>
        <v>0</v>
      </c>
      <c r="BG651" s="193">
        <f>IF(N651="zákl. přenesená",J651,0)</f>
        <v>0</v>
      </c>
      <c r="BH651" s="193">
        <f>IF(N651="sníž. přenesená",J651,0)</f>
        <v>0</v>
      </c>
      <c r="BI651" s="193">
        <f>IF(N651="nulová",J651,0)</f>
        <v>0</v>
      </c>
      <c r="BJ651" s="18" t="s">
        <v>81</v>
      </c>
      <c r="BK651" s="193">
        <f>ROUND(I651*H651,2)</f>
        <v>0</v>
      </c>
      <c r="BL651" s="18" t="s">
        <v>286</v>
      </c>
      <c r="BM651" s="192" t="s">
        <v>1698</v>
      </c>
    </row>
    <row r="652" spans="1:65" s="12" customFormat="1" ht="12">
      <c r="B652" s="194"/>
      <c r="C652" s="195"/>
      <c r="D652" s="196" t="s">
        <v>181</v>
      </c>
      <c r="E652" s="197" t="s">
        <v>1</v>
      </c>
      <c r="F652" s="198" t="s">
        <v>1699</v>
      </c>
      <c r="G652" s="195"/>
      <c r="H652" s="197" t="s">
        <v>1</v>
      </c>
      <c r="I652" s="199"/>
      <c r="J652" s="195"/>
      <c r="K652" s="195"/>
      <c r="L652" s="200"/>
      <c r="M652" s="201"/>
      <c r="N652" s="202"/>
      <c r="O652" s="202"/>
      <c r="P652" s="202"/>
      <c r="Q652" s="202"/>
      <c r="R652" s="202"/>
      <c r="S652" s="202"/>
      <c r="T652" s="203"/>
      <c r="AT652" s="204" t="s">
        <v>181</v>
      </c>
      <c r="AU652" s="204" t="s">
        <v>81</v>
      </c>
      <c r="AV652" s="12" t="s">
        <v>81</v>
      </c>
      <c r="AW652" s="12" t="s">
        <v>30</v>
      </c>
      <c r="AX652" s="12" t="s">
        <v>73</v>
      </c>
      <c r="AY652" s="204" t="s">
        <v>174</v>
      </c>
    </row>
    <row r="653" spans="1:65" s="12" customFormat="1" ht="12">
      <c r="B653" s="194"/>
      <c r="C653" s="195"/>
      <c r="D653" s="196" t="s">
        <v>181</v>
      </c>
      <c r="E653" s="197" t="s">
        <v>1</v>
      </c>
      <c r="F653" s="198" t="s">
        <v>1112</v>
      </c>
      <c r="G653" s="195"/>
      <c r="H653" s="197" t="s">
        <v>1</v>
      </c>
      <c r="I653" s="199"/>
      <c r="J653" s="195"/>
      <c r="K653" s="195"/>
      <c r="L653" s="200"/>
      <c r="M653" s="201"/>
      <c r="N653" s="202"/>
      <c r="O653" s="202"/>
      <c r="P653" s="202"/>
      <c r="Q653" s="202"/>
      <c r="R653" s="202"/>
      <c r="S653" s="202"/>
      <c r="T653" s="203"/>
      <c r="AT653" s="204" t="s">
        <v>181</v>
      </c>
      <c r="AU653" s="204" t="s">
        <v>81</v>
      </c>
      <c r="AV653" s="12" t="s">
        <v>81</v>
      </c>
      <c r="AW653" s="12" t="s">
        <v>30</v>
      </c>
      <c r="AX653" s="12" t="s">
        <v>73</v>
      </c>
      <c r="AY653" s="204" t="s">
        <v>174</v>
      </c>
    </row>
    <row r="654" spans="1:65" s="13" customFormat="1" ht="12">
      <c r="B654" s="205"/>
      <c r="C654" s="206"/>
      <c r="D654" s="196" t="s">
        <v>181</v>
      </c>
      <c r="E654" s="207" t="s">
        <v>1</v>
      </c>
      <c r="F654" s="208" t="s">
        <v>81</v>
      </c>
      <c r="G654" s="206"/>
      <c r="H654" s="209">
        <v>1</v>
      </c>
      <c r="I654" s="210"/>
      <c r="J654" s="206"/>
      <c r="K654" s="206"/>
      <c r="L654" s="211"/>
      <c r="M654" s="212"/>
      <c r="N654" s="213"/>
      <c r="O654" s="213"/>
      <c r="P654" s="213"/>
      <c r="Q654" s="213"/>
      <c r="R654" s="213"/>
      <c r="S654" s="213"/>
      <c r="T654" s="214"/>
      <c r="AT654" s="215" t="s">
        <v>181</v>
      </c>
      <c r="AU654" s="215" t="s">
        <v>81</v>
      </c>
      <c r="AV654" s="13" t="s">
        <v>83</v>
      </c>
      <c r="AW654" s="13" t="s">
        <v>30</v>
      </c>
      <c r="AX654" s="13" t="s">
        <v>73</v>
      </c>
      <c r="AY654" s="215" t="s">
        <v>174</v>
      </c>
    </row>
    <row r="655" spans="1:65" s="14" customFormat="1" ht="12">
      <c r="B655" s="216"/>
      <c r="C655" s="217"/>
      <c r="D655" s="196" t="s">
        <v>181</v>
      </c>
      <c r="E655" s="218" t="s">
        <v>1</v>
      </c>
      <c r="F655" s="219" t="s">
        <v>183</v>
      </c>
      <c r="G655" s="217"/>
      <c r="H655" s="220">
        <v>1</v>
      </c>
      <c r="I655" s="221"/>
      <c r="J655" s="217"/>
      <c r="K655" s="217"/>
      <c r="L655" s="222"/>
      <c r="M655" s="223"/>
      <c r="N655" s="224"/>
      <c r="O655" s="224"/>
      <c r="P655" s="224"/>
      <c r="Q655" s="224"/>
      <c r="R655" s="224"/>
      <c r="S655" s="224"/>
      <c r="T655" s="225"/>
      <c r="AT655" s="226" t="s">
        <v>181</v>
      </c>
      <c r="AU655" s="226" t="s">
        <v>81</v>
      </c>
      <c r="AV655" s="14" t="s">
        <v>179</v>
      </c>
      <c r="AW655" s="14" t="s">
        <v>30</v>
      </c>
      <c r="AX655" s="14" t="s">
        <v>81</v>
      </c>
      <c r="AY655" s="226" t="s">
        <v>174</v>
      </c>
    </row>
    <row r="656" spans="1:65" s="2" customFormat="1" ht="16.5" customHeight="1">
      <c r="A656" s="35"/>
      <c r="B656" s="36"/>
      <c r="C656" s="180" t="s">
        <v>832</v>
      </c>
      <c r="D656" s="180" t="s">
        <v>175</v>
      </c>
      <c r="E656" s="181" t="s">
        <v>1700</v>
      </c>
      <c r="F656" s="182" t="s">
        <v>1701</v>
      </c>
      <c r="G656" s="183" t="s">
        <v>230</v>
      </c>
      <c r="H656" s="184">
        <v>8.4600000000000009</v>
      </c>
      <c r="I656" s="185"/>
      <c r="J656" s="186">
        <f>ROUND(I656*H656,2)</f>
        <v>0</v>
      </c>
      <c r="K656" s="187"/>
      <c r="L656" s="40"/>
      <c r="M656" s="188" t="s">
        <v>1</v>
      </c>
      <c r="N656" s="189" t="s">
        <v>38</v>
      </c>
      <c r="O656" s="72"/>
      <c r="P656" s="190">
        <f>O656*H656</f>
        <v>0</v>
      </c>
      <c r="Q656" s="190">
        <v>0</v>
      </c>
      <c r="R656" s="190">
        <f>Q656*H656</f>
        <v>0</v>
      </c>
      <c r="S656" s="190">
        <v>0.02</v>
      </c>
      <c r="T656" s="191">
        <f>S656*H656</f>
        <v>0.16920000000000002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92" t="s">
        <v>286</v>
      </c>
      <c r="AT656" s="192" t="s">
        <v>175</v>
      </c>
      <c r="AU656" s="192" t="s">
        <v>81</v>
      </c>
      <c r="AY656" s="18" t="s">
        <v>174</v>
      </c>
      <c r="BE656" s="193">
        <f>IF(N656="základní",J656,0)</f>
        <v>0</v>
      </c>
      <c r="BF656" s="193">
        <f>IF(N656="snížená",J656,0)</f>
        <v>0</v>
      </c>
      <c r="BG656" s="193">
        <f>IF(N656="zákl. přenesená",J656,0)</f>
        <v>0</v>
      </c>
      <c r="BH656" s="193">
        <f>IF(N656="sníž. přenesená",J656,0)</f>
        <v>0</v>
      </c>
      <c r="BI656" s="193">
        <f>IF(N656="nulová",J656,0)</f>
        <v>0</v>
      </c>
      <c r="BJ656" s="18" t="s">
        <v>81</v>
      </c>
      <c r="BK656" s="193">
        <f>ROUND(I656*H656,2)</f>
        <v>0</v>
      </c>
      <c r="BL656" s="18" t="s">
        <v>286</v>
      </c>
      <c r="BM656" s="192" t="s">
        <v>1702</v>
      </c>
    </row>
    <row r="657" spans="1:65" s="12" customFormat="1" ht="12">
      <c r="B657" s="194"/>
      <c r="C657" s="195"/>
      <c r="D657" s="196" t="s">
        <v>181</v>
      </c>
      <c r="E657" s="197" t="s">
        <v>1</v>
      </c>
      <c r="F657" s="198" t="s">
        <v>1703</v>
      </c>
      <c r="G657" s="195"/>
      <c r="H657" s="197" t="s">
        <v>1</v>
      </c>
      <c r="I657" s="199"/>
      <c r="J657" s="195"/>
      <c r="K657" s="195"/>
      <c r="L657" s="200"/>
      <c r="M657" s="201"/>
      <c r="N657" s="202"/>
      <c r="O657" s="202"/>
      <c r="P657" s="202"/>
      <c r="Q657" s="202"/>
      <c r="R657" s="202"/>
      <c r="S657" s="202"/>
      <c r="T657" s="203"/>
      <c r="AT657" s="204" t="s">
        <v>181</v>
      </c>
      <c r="AU657" s="204" t="s">
        <v>81</v>
      </c>
      <c r="AV657" s="12" t="s">
        <v>81</v>
      </c>
      <c r="AW657" s="12" t="s">
        <v>30</v>
      </c>
      <c r="AX657" s="12" t="s">
        <v>73</v>
      </c>
      <c r="AY657" s="204" t="s">
        <v>174</v>
      </c>
    </row>
    <row r="658" spans="1:65" s="13" customFormat="1" ht="12">
      <c r="B658" s="205"/>
      <c r="C658" s="206"/>
      <c r="D658" s="196" t="s">
        <v>181</v>
      </c>
      <c r="E658" s="207" t="s">
        <v>1</v>
      </c>
      <c r="F658" s="208" t="s">
        <v>1336</v>
      </c>
      <c r="G658" s="206"/>
      <c r="H658" s="209">
        <v>0.72</v>
      </c>
      <c r="I658" s="210"/>
      <c r="J658" s="206"/>
      <c r="K658" s="206"/>
      <c r="L658" s="211"/>
      <c r="M658" s="212"/>
      <c r="N658" s="213"/>
      <c r="O658" s="213"/>
      <c r="P658" s="213"/>
      <c r="Q658" s="213"/>
      <c r="R658" s="213"/>
      <c r="S658" s="213"/>
      <c r="T658" s="214"/>
      <c r="AT658" s="215" t="s">
        <v>181</v>
      </c>
      <c r="AU658" s="215" t="s">
        <v>81</v>
      </c>
      <c r="AV658" s="13" t="s">
        <v>83</v>
      </c>
      <c r="AW658" s="13" t="s">
        <v>30</v>
      </c>
      <c r="AX658" s="13" t="s">
        <v>73</v>
      </c>
      <c r="AY658" s="215" t="s">
        <v>174</v>
      </c>
    </row>
    <row r="659" spans="1:65" s="12" customFormat="1" ht="12">
      <c r="B659" s="194"/>
      <c r="C659" s="195"/>
      <c r="D659" s="196" t="s">
        <v>181</v>
      </c>
      <c r="E659" s="197" t="s">
        <v>1</v>
      </c>
      <c r="F659" s="198" t="s">
        <v>1704</v>
      </c>
      <c r="G659" s="195"/>
      <c r="H659" s="197" t="s">
        <v>1</v>
      </c>
      <c r="I659" s="199"/>
      <c r="J659" s="195"/>
      <c r="K659" s="195"/>
      <c r="L659" s="200"/>
      <c r="M659" s="201"/>
      <c r="N659" s="202"/>
      <c r="O659" s="202"/>
      <c r="P659" s="202"/>
      <c r="Q659" s="202"/>
      <c r="R659" s="202"/>
      <c r="S659" s="202"/>
      <c r="T659" s="203"/>
      <c r="AT659" s="204" t="s">
        <v>181</v>
      </c>
      <c r="AU659" s="204" t="s">
        <v>81</v>
      </c>
      <c r="AV659" s="12" t="s">
        <v>81</v>
      </c>
      <c r="AW659" s="12" t="s">
        <v>30</v>
      </c>
      <c r="AX659" s="12" t="s">
        <v>73</v>
      </c>
      <c r="AY659" s="204" t="s">
        <v>174</v>
      </c>
    </row>
    <row r="660" spans="1:65" s="13" customFormat="1" ht="12">
      <c r="B660" s="205"/>
      <c r="C660" s="206"/>
      <c r="D660" s="196" t="s">
        <v>181</v>
      </c>
      <c r="E660" s="207" t="s">
        <v>1</v>
      </c>
      <c r="F660" s="208" t="s">
        <v>1705</v>
      </c>
      <c r="G660" s="206"/>
      <c r="H660" s="209">
        <v>7.74</v>
      </c>
      <c r="I660" s="210"/>
      <c r="J660" s="206"/>
      <c r="K660" s="206"/>
      <c r="L660" s="211"/>
      <c r="M660" s="212"/>
      <c r="N660" s="213"/>
      <c r="O660" s="213"/>
      <c r="P660" s="213"/>
      <c r="Q660" s="213"/>
      <c r="R660" s="213"/>
      <c r="S660" s="213"/>
      <c r="T660" s="214"/>
      <c r="AT660" s="215" t="s">
        <v>181</v>
      </c>
      <c r="AU660" s="215" t="s">
        <v>81</v>
      </c>
      <c r="AV660" s="13" t="s">
        <v>83</v>
      </c>
      <c r="AW660" s="13" t="s">
        <v>30</v>
      </c>
      <c r="AX660" s="13" t="s">
        <v>73</v>
      </c>
      <c r="AY660" s="215" t="s">
        <v>174</v>
      </c>
    </row>
    <row r="661" spans="1:65" s="14" customFormat="1" ht="12">
      <c r="B661" s="216"/>
      <c r="C661" s="217"/>
      <c r="D661" s="196" t="s">
        <v>181</v>
      </c>
      <c r="E661" s="218" t="s">
        <v>1</v>
      </c>
      <c r="F661" s="219" t="s">
        <v>183</v>
      </c>
      <c r="G661" s="217"/>
      <c r="H661" s="220">
        <v>8.4600000000000009</v>
      </c>
      <c r="I661" s="221"/>
      <c r="J661" s="217"/>
      <c r="K661" s="217"/>
      <c r="L661" s="222"/>
      <c r="M661" s="223"/>
      <c r="N661" s="224"/>
      <c r="O661" s="224"/>
      <c r="P661" s="224"/>
      <c r="Q661" s="224"/>
      <c r="R661" s="224"/>
      <c r="S661" s="224"/>
      <c r="T661" s="225"/>
      <c r="AT661" s="226" t="s">
        <v>181</v>
      </c>
      <c r="AU661" s="226" t="s">
        <v>81</v>
      </c>
      <c r="AV661" s="14" t="s">
        <v>179</v>
      </c>
      <c r="AW661" s="14" t="s">
        <v>30</v>
      </c>
      <c r="AX661" s="14" t="s">
        <v>81</v>
      </c>
      <c r="AY661" s="226" t="s">
        <v>174</v>
      </c>
    </row>
    <row r="662" spans="1:65" s="2" customFormat="1" ht="24.25" customHeight="1">
      <c r="A662" s="35"/>
      <c r="B662" s="36"/>
      <c r="C662" s="180" t="s">
        <v>838</v>
      </c>
      <c r="D662" s="180" t="s">
        <v>175</v>
      </c>
      <c r="E662" s="181" t="s">
        <v>1706</v>
      </c>
      <c r="F662" s="182" t="s">
        <v>1707</v>
      </c>
      <c r="G662" s="183" t="s">
        <v>705</v>
      </c>
      <c r="H662" s="249"/>
      <c r="I662" s="185"/>
      <c r="J662" s="186">
        <f>ROUND(I662*H662,2)</f>
        <v>0</v>
      </c>
      <c r="K662" s="187"/>
      <c r="L662" s="40"/>
      <c r="M662" s="188" t="s">
        <v>1</v>
      </c>
      <c r="N662" s="189" t="s">
        <v>38</v>
      </c>
      <c r="O662" s="72"/>
      <c r="P662" s="190">
        <f>O662*H662</f>
        <v>0</v>
      </c>
      <c r="Q662" s="190">
        <v>0</v>
      </c>
      <c r="R662" s="190">
        <f>Q662*H662</f>
        <v>0</v>
      </c>
      <c r="S662" s="190">
        <v>0</v>
      </c>
      <c r="T662" s="191">
        <f>S662*H662</f>
        <v>0</v>
      </c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R662" s="192" t="s">
        <v>286</v>
      </c>
      <c r="AT662" s="192" t="s">
        <v>175</v>
      </c>
      <c r="AU662" s="192" t="s">
        <v>81</v>
      </c>
      <c r="AY662" s="18" t="s">
        <v>174</v>
      </c>
      <c r="BE662" s="193">
        <f>IF(N662="základní",J662,0)</f>
        <v>0</v>
      </c>
      <c r="BF662" s="193">
        <f>IF(N662="snížená",J662,0)</f>
        <v>0</v>
      </c>
      <c r="BG662" s="193">
        <f>IF(N662="zákl. přenesená",J662,0)</f>
        <v>0</v>
      </c>
      <c r="BH662" s="193">
        <f>IF(N662="sníž. přenesená",J662,0)</f>
        <v>0</v>
      </c>
      <c r="BI662" s="193">
        <f>IF(N662="nulová",J662,0)</f>
        <v>0</v>
      </c>
      <c r="BJ662" s="18" t="s">
        <v>81</v>
      </c>
      <c r="BK662" s="193">
        <f>ROUND(I662*H662,2)</f>
        <v>0</v>
      </c>
      <c r="BL662" s="18" t="s">
        <v>286</v>
      </c>
      <c r="BM662" s="192" t="s">
        <v>1708</v>
      </c>
    </row>
    <row r="663" spans="1:65" s="11" customFormat="1" ht="26" customHeight="1">
      <c r="B663" s="166"/>
      <c r="C663" s="167"/>
      <c r="D663" s="168" t="s">
        <v>72</v>
      </c>
      <c r="E663" s="169" t="s">
        <v>1709</v>
      </c>
      <c r="F663" s="169" t="s">
        <v>1710</v>
      </c>
      <c r="G663" s="167"/>
      <c r="H663" s="167"/>
      <c r="I663" s="170"/>
      <c r="J663" s="171">
        <f>BK663</f>
        <v>0</v>
      </c>
      <c r="K663" s="167"/>
      <c r="L663" s="172"/>
      <c r="M663" s="173"/>
      <c r="N663" s="174"/>
      <c r="O663" s="174"/>
      <c r="P663" s="175">
        <f>SUM(P664:P680)</f>
        <v>0</v>
      </c>
      <c r="Q663" s="174"/>
      <c r="R663" s="175">
        <f>SUM(R664:R680)</f>
        <v>0</v>
      </c>
      <c r="S663" s="174"/>
      <c r="T663" s="176">
        <f>SUM(T664:T680)</f>
        <v>17.773428999999997</v>
      </c>
      <c r="AR663" s="177" t="s">
        <v>83</v>
      </c>
      <c r="AT663" s="178" t="s">
        <v>72</v>
      </c>
      <c r="AU663" s="178" t="s">
        <v>73</v>
      </c>
      <c r="AY663" s="177" t="s">
        <v>174</v>
      </c>
      <c r="BK663" s="179">
        <f>SUM(BK664:BK680)</f>
        <v>0</v>
      </c>
    </row>
    <row r="664" spans="1:65" s="2" customFormat="1" ht="24.25" customHeight="1">
      <c r="A664" s="35"/>
      <c r="B664" s="36"/>
      <c r="C664" s="180" t="s">
        <v>844</v>
      </c>
      <c r="D664" s="180" t="s">
        <v>175</v>
      </c>
      <c r="E664" s="181" t="s">
        <v>1711</v>
      </c>
      <c r="F664" s="182" t="s">
        <v>1712</v>
      </c>
      <c r="G664" s="183" t="s">
        <v>230</v>
      </c>
      <c r="H664" s="184">
        <v>213.7</v>
      </c>
      <c r="I664" s="185"/>
      <c r="J664" s="186">
        <f>ROUND(I664*H664,2)</f>
        <v>0</v>
      </c>
      <c r="K664" s="187"/>
      <c r="L664" s="40"/>
      <c r="M664" s="188" t="s">
        <v>1</v>
      </c>
      <c r="N664" s="189" t="s">
        <v>38</v>
      </c>
      <c r="O664" s="72"/>
      <c r="P664" s="190">
        <f>O664*H664</f>
        <v>0</v>
      </c>
      <c r="Q664" s="190">
        <v>0</v>
      </c>
      <c r="R664" s="190">
        <f>Q664*H664</f>
        <v>0</v>
      </c>
      <c r="S664" s="190">
        <v>8.3169999999999994E-2</v>
      </c>
      <c r="T664" s="191">
        <f>S664*H664</f>
        <v>17.773428999999997</v>
      </c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R664" s="192" t="s">
        <v>286</v>
      </c>
      <c r="AT664" s="192" t="s">
        <v>175</v>
      </c>
      <c r="AU664" s="192" t="s">
        <v>81</v>
      </c>
      <c r="AY664" s="18" t="s">
        <v>174</v>
      </c>
      <c r="BE664" s="193">
        <f>IF(N664="základní",J664,0)</f>
        <v>0</v>
      </c>
      <c r="BF664" s="193">
        <f>IF(N664="snížená",J664,0)</f>
        <v>0</v>
      </c>
      <c r="BG664" s="193">
        <f>IF(N664="zákl. přenesená",J664,0)</f>
        <v>0</v>
      </c>
      <c r="BH664" s="193">
        <f>IF(N664="sníž. přenesená",J664,0)</f>
        <v>0</v>
      </c>
      <c r="BI664" s="193">
        <f>IF(N664="nulová",J664,0)</f>
        <v>0</v>
      </c>
      <c r="BJ664" s="18" t="s">
        <v>81</v>
      </c>
      <c r="BK664" s="193">
        <f>ROUND(I664*H664,2)</f>
        <v>0</v>
      </c>
      <c r="BL664" s="18" t="s">
        <v>286</v>
      </c>
      <c r="BM664" s="192" t="s">
        <v>1713</v>
      </c>
    </row>
    <row r="665" spans="1:65" s="12" customFormat="1" ht="12">
      <c r="B665" s="194"/>
      <c r="C665" s="195"/>
      <c r="D665" s="196" t="s">
        <v>181</v>
      </c>
      <c r="E665" s="197" t="s">
        <v>1</v>
      </c>
      <c r="F665" s="198" t="s">
        <v>1714</v>
      </c>
      <c r="G665" s="195"/>
      <c r="H665" s="197" t="s">
        <v>1</v>
      </c>
      <c r="I665" s="199"/>
      <c r="J665" s="195"/>
      <c r="K665" s="195"/>
      <c r="L665" s="200"/>
      <c r="M665" s="201"/>
      <c r="N665" s="202"/>
      <c r="O665" s="202"/>
      <c r="P665" s="202"/>
      <c r="Q665" s="202"/>
      <c r="R665" s="202"/>
      <c r="S665" s="202"/>
      <c r="T665" s="203"/>
      <c r="AT665" s="204" t="s">
        <v>181</v>
      </c>
      <c r="AU665" s="204" t="s">
        <v>81</v>
      </c>
      <c r="AV665" s="12" t="s">
        <v>81</v>
      </c>
      <c r="AW665" s="12" t="s">
        <v>30</v>
      </c>
      <c r="AX665" s="12" t="s">
        <v>73</v>
      </c>
      <c r="AY665" s="204" t="s">
        <v>174</v>
      </c>
    </row>
    <row r="666" spans="1:65" s="12" customFormat="1" ht="12">
      <c r="B666" s="194"/>
      <c r="C666" s="195"/>
      <c r="D666" s="196" t="s">
        <v>181</v>
      </c>
      <c r="E666" s="197" t="s">
        <v>1</v>
      </c>
      <c r="F666" s="198" t="s">
        <v>1389</v>
      </c>
      <c r="G666" s="195"/>
      <c r="H666" s="197" t="s">
        <v>1</v>
      </c>
      <c r="I666" s="199"/>
      <c r="J666" s="195"/>
      <c r="K666" s="195"/>
      <c r="L666" s="200"/>
      <c r="M666" s="201"/>
      <c r="N666" s="202"/>
      <c r="O666" s="202"/>
      <c r="P666" s="202"/>
      <c r="Q666" s="202"/>
      <c r="R666" s="202"/>
      <c r="S666" s="202"/>
      <c r="T666" s="203"/>
      <c r="AT666" s="204" t="s">
        <v>181</v>
      </c>
      <c r="AU666" s="204" t="s">
        <v>81</v>
      </c>
      <c r="AV666" s="12" t="s">
        <v>81</v>
      </c>
      <c r="AW666" s="12" t="s">
        <v>30</v>
      </c>
      <c r="AX666" s="12" t="s">
        <v>73</v>
      </c>
      <c r="AY666" s="204" t="s">
        <v>174</v>
      </c>
    </row>
    <row r="667" spans="1:65" s="13" customFormat="1" ht="12">
      <c r="B667" s="205"/>
      <c r="C667" s="206"/>
      <c r="D667" s="196" t="s">
        <v>181</v>
      </c>
      <c r="E667" s="207" t="s">
        <v>1</v>
      </c>
      <c r="F667" s="208" t="s">
        <v>1715</v>
      </c>
      <c r="G667" s="206"/>
      <c r="H667" s="209">
        <v>75.12</v>
      </c>
      <c r="I667" s="210"/>
      <c r="J667" s="206"/>
      <c r="K667" s="206"/>
      <c r="L667" s="211"/>
      <c r="M667" s="212"/>
      <c r="N667" s="213"/>
      <c r="O667" s="213"/>
      <c r="P667" s="213"/>
      <c r="Q667" s="213"/>
      <c r="R667" s="213"/>
      <c r="S667" s="213"/>
      <c r="T667" s="214"/>
      <c r="AT667" s="215" t="s">
        <v>181</v>
      </c>
      <c r="AU667" s="215" t="s">
        <v>81</v>
      </c>
      <c r="AV667" s="13" t="s">
        <v>83</v>
      </c>
      <c r="AW667" s="13" t="s">
        <v>30</v>
      </c>
      <c r="AX667" s="13" t="s">
        <v>73</v>
      </c>
      <c r="AY667" s="215" t="s">
        <v>174</v>
      </c>
    </row>
    <row r="668" spans="1:65" s="12" customFormat="1" ht="12">
      <c r="B668" s="194"/>
      <c r="C668" s="195"/>
      <c r="D668" s="196" t="s">
        <v>181</v>
      </c>
      <c r="E668" s="197" t="s">
        <v>1</v>
      </c>
      <c r="F668" s="198" t="s">
        <v>1716</v>
      </c>
      <c r="G668" s="195"/>
      <c r="H668" s="197" t="s">
        <v>1</v>
      </c>
      <c r="I668" s="199"/>
      <c r="J668" s="195"/>
      <c r="K668" s="195"/>
      <c r="L668" s="200"/>
      <c r="M668" s="201"/>
      <c r="N668" s="202"/>
      <c r="O668" s="202"/>
      <c r="P668" s="202"/>
      <c r="Q668" s="202"/>
      <c r="R668" s="202"/>
      <c r="S668" s="202"/>
      <c r="T668" s="203"/>
      <c r="AT668" s="204" t="s">
        <v>181</v>
      </c>
      <c r="AU668" s="204" t="s">
        <v>81</v>
      </c>
      <c r="AV668" s="12" t="s">
        <v>81</v>
      </c>
      <c r="AW668" s="12" t="s">
        <v>30</v>
      </c>
      <c r="AX668" s="12" t="s">
        <v>73</v>
      </c>
      <c r="AY668" s="204" t="s">
        <v>174</v>
      </c>
    </row>
    <row r="669" spans="1:65" s="12" customFormat="1" ht="12">
      <c r="B669" s="194"/>
      <c r="C669" s="195"/>
      <c r="D669" s="196" t="s">
        <v>181</v>
      </c>
      <c r="E669" s="197" t="s">
        <v>1</v>
      </c>
      <c r="F669" s="198" t="s">
        <v>1112</v>
      </c>
      <c r="G669" s="195"/>
      <c r="H669" s="197" t="s">
        <v>1</v>
      </c>
      <c r="I669" s="199"/>
      <c r="J669" s="195"/>
      <c r="K669" s="195"/>
      <c r="L669" s="200"/>
      <c r="M669" s="201"/>
      <c r="N669" s="202"/>
      <c r="O669" s="202"/>
      <c r="P669" s="202"/>
      <c r="Q669" s="202"/>
      <c r="R669" s="202"/>
      <c r="S669" s="202"/>
      <c r="T669" s="203"/>
      <c r="AT669" s="204" t="s">
        <v>181</v>
      </c>
      <c r="AU669" s="204" t="s">
        <v>81</v>
      </c>
      <c r="AV669" s="12" t="s">
        <v>81</v>
      </c>
      <c r="AW669" s="12" t="s">
        <v>30</v>
      </c>
      <c r="AX669" s="12" t="s">
        <v>73</v>
      </c>
      <c r="AY669" s="204" t="s">
        <v>174</v>
      </c>
    </row>
    <row r="670" spans="1:65" s="13" customFormat="1" ht="12">
      <c r="B670" s="205"/>
      <c r="C670" s="206"/>
      <c r="D670" s="196" t="s">
        <v>181</v>
      </c>
      <c r="E670" s="207" t="s">
        <v>1</v>
      </c>
      <c r="F670" s="208" t="s">
        <v>1717</v>
      </c>
      <c r="G670" s="206"/>
      <c r="H670" s="209">
        <v>48.27</v>
      </c>
      <c r="I670" s="210"/>
      <c r="J670" s="206"/>
      <c r="K670" s="206"/>
      <c r="L670" s="211"/>
      <c r="M670" s="212"/>
      <c r="N670" s="213"/>
      <c r="O670" s="213"/>
      <c r="P670" s="213"/>
      <c r="Q670" s="213"/>
      <c r="R670" s="213"/>
      <c r="S670" s="213"/>
      <c r="T670" s="214"/>
      <c r="AT670" s="215" t="s">
        <v>181</v>
      </c>
      <c r="AU670" s="215" t="s">
        <v>81</v>
      </c>
      <c r="AV670" s="13" t="s">
        <v>83</v>
      </c>
      <c r="AW670" s="13" t="s">
        <v>30</v>
      </c>
      <c r="AX670" s="13" t="s">
        <v>73</v>
      </c>
      <c r="AY670" s="215" t="s">
        <v>174</v>
      </c>
    </row>
    <row r="671" spans="1:65" s="12" customFormat="1" ht="12">
      <c r="B671" s="194"/>
      <c r="C671" s="195"/>
      <c r="D671" s="196" t="s">
        <v>181</v>
      </c>
      <c r="E671" s="197" t="s">
        <v>1</v>
      </c>
      <c r="F671" s="198" t="s">
        <v>1718</v>
      </c>
      <c r="G671" s="195"/>
      <c r="H671" s="197" t="s">
        <v>1</v>
      </c>
      <c r="I671" s="199"/>
      <c r="J671" s="195"/>
      <c r="K671" s="195"/>
      <c r="L671" s="200"/>
      <c r="M671" s="201"/>
      <c r="N671" s="202"/>
      <c r="O671" s="202"/>
      <c r="P671" s="202"/>
      <c r="Q671" s="202"/>
      <c r="R671" s="202"/>
      <c r="S671" s="202"/>
      <c r="T671" s="203"/>
      <c r="AT671" s="204" t="s">
        <v>181</v>
      </c>
      <c r="AU671" s="204" t="s">
        <v>81</v>
      </c>
      <c r="AV671" s="12" t="s">
        <v>81</v>
      </c>
      <c r="AW671" s="12" t="s">
        <v>30</v>
      </c>
      <c r="AX671" s="12" t="s">
        <v>73</v>
      </c>
      <c r="AY671" s="204" t="s">
        <v>174</v>
      </c>
    </row>
    <row r="672" spans="1:65" s="12" customFormat="1" ht="12">
      <c r="B672" s="194"/>
      <c r="C672" s="195"/>
      <c r="D672" s="196" t="s">
        <v>181</v>
      </c>
      <c r="E672" s="197" t="s">
        <v>1</v>
      </c>
      <c r="F672" s="198" t="s">
        <v>1719</v>
      </c>
      <c r="G672" s="195"/>
      <c r="H672" s="197" t="s">
        <v>1</v>
      </c>
      <c r="I672" s="199"/>
      <c r="J672" s="195"/>
      <c r="K672" s="195"/>
      <c r="L672" s="200"/>
      <c r="M672" s="201"/>
      <c r="N672" s="202"/>
      <c r="O672" s="202"/>
      <c r="P672" s="202"/>
      <c r="Q672" s="202"/>
      <c r="R672" s="202"/>
      <c r="S672" s="202"/>
      <c r="T672" s="203"/>
      <c r="AT672" s="204" t="s">
        <v>181</v>
      </c>
      <c r="AU672" s="204" t="s">
        <v>81</v>
      </c>
      <c r="AV672" s="12" t="s">
        <v>81</v>
      </c>
      <c r="AW672" s="12" t="s">
        <v>30</v>
      </c>
      <c r="AX672" s="12" t="s">
        <v>73</v>
      </c>
      <c r="AY672" s="204" t="s">
        <v>174</v>
      </c>
    </row>
    <row r="673" spans="1:65" s="13" customFormat="1" ht="12">
      <c r="B673" s="205"/>
      <c r="C673" s="206"/>
      <c r="D673" s="196" t="s">
        <v>181</v>
      </c>
      <c r="E673" s="207" t="s">
        <v>1</v>
      </c>
      <c r="F673" s="208" t="s">
        <v>1720</v>
      </c>
      <c r="G673" s="206"/>
      <c r="H673" s="209">
        <v>44.98</v>
      </c>
      <c r="I673" s="210"/>
      <c r="J673" s="206"/>
      <c r="K673" s="206"/>
      <c r="L673" s="211"/>
      <c r="M673" s="212"/>
      <c r="N673" s="213"/>
      <c r="O673" s="213"/>
      <c r="P673" s="213"/>
      <c r="Q673" s="213"/>
      <c r="R673" s="213"/>
      <c r="S673" s="213"/>
      <c r="T673" s="214"/>
      <c r="AT673" s="215" t="s">
        <v>181</v>
      </c>
      <c r="AU673" s="215" t="s">
        <v>81</v>
      </c>
      <c r="AV673" s="13" t="s">
        <v>83</v>
      </c>
      <c r="AW673" s="13" t="s">
        <v>30</v>
      </c>
      <c r="AX673" s="13" t="s">
        <v>73</v>
      </c>
      <c r="AY673" s="215" t="s">
        <v>174</v>
      </c>
    </row>
    <row r="674" spans="1:65" s="13" customFormat="1" ht="12">
      <c r="B674" s="205"/>
      <c r="C674" s="206"/>
      <c r="D674" s="196" t="s">
        <v>181</v>
      </c>
      <c r="E674" s="207" t="s">
        <v>1</v>
      </c>
      <c r="F674" s="208" t="s">
        <v>1721</v>
      </c>
      <c r="G674" s="206"/>
      <c r="H674" s="209">
        <v>21.12</v>
      </c>
      <c r="I674" s="210"/>
      <c r="J674" s="206"/>
      <c r="K674" s="206"/>
      <c r="L674" s="211"/>
      <c r="M674" s="212"/>
      <c r="N674" s="213"/>
      <c r="O674" s="213"/>
      <c r="P674" s="213"/>
      <c r="Q674" s="213"/>
      <c r="R674" s="213"/>
      <c r="S674" s="213"/>
      <c r="T674" s="214"/>
      <c r="AT674" s="215" t="s">
        <v>181</v>
      </c>
      <c r="AU674" s="215" t="s">
        <v>81</v>
      </c>
      <c r="AV674" s="13" t="s">
        <v>83</v>
      </c>
      <c r="AW674" s="13" t="s">
        <v>30</v>
      </c>
      <c r="AX674" s="13" t="s">
        <v>73</v>
      </c>
      <c r="AY674" s="215" t="s">
        <v>174</v>
      </c>
    </row>
    <row r="675" spans="1:65" s="12" customFormat="1" ht="12">
      <c r="B675" s="194"/>
      <c r="C675" s="195"/>
      <c r="D675" s="196" t="s">
        <v>181</v>
      </c>
      <c r="E675" s="197" t="s">
        <v>1</v>
      </c>
      <c r="F675" s="198" t="s">
        <v>1660</v>
      </c>
      <c r="G675" s="195"/>
      <c r="H675" s="197" t="s">
        <v>1</v>
      </c>
      <c r="I675" s="199"/>
      <c r="J675" s="195"/>
      <c r="K675" s="195"/>
      <c r="L675" s="200"/>
      <c r="M675" s="201"/>
      <c r="N675" s="202"/>
      <c r="O675" s="202"/>
      <c r="P675" s="202"/>
      <c r="Q675" s="202"/>
      <c r="R675" s="202"/>
      <c r="S675" s="202"/>
      <c r="T675" s="203"/>
      <c r="AT675" s="204" t="s">
        <v>181</v>
      </c>
      <c r="AU675" s="204" t="s">
        <v>81</v>
      </c>
      <c r="AV675" s="12" t="s">
        <v>81</v>
      </c>
      <c r="AW675" s="12" t="s">
        <v>30</v>
      </c>
      <c r="AX675" s="12" t="s">
        <v>73</v>
      </c>
      <c r="AY675" s="204" t="s">
        <v>174</v>
      </c>
    </row>
    <row r="676" spans="1:65" s="13" customFormat="1" ht="12">
      <c r="B676" s="205"/>
      <c r="C676" s="206"/>
      <c r="D676" s="196" t="s">
        <v>181</v>
      </c>
      <c r="E676" s="207" t="s">
        <v>1</v>
      </c>
      <c r="F676" s="208" t="s">
        <v>1722</v>
      </c>
      <c r="G676" s="206"/>
      <c r="H676" s="209">
        <v>17.61</v>
      </c>
      <c r="I676" s="210"/>
      <c r="J676" s="206"/>
      <c r="K676" s="206"/>
      <c r="L676" s="211"/>
      <c r="M676" s="212"/>
      <c r="N676" s="213"/>
      <c r="O676" s="213"/>
      <c r="P676" s="213"/>
      <c r="Q676" s="213"/>
      <c r="R676" s="213"/>
      <c r="S676" s="213"/>
      <c r="T676" s="214"/>
      <c r="AT676" s="215" t="s">
        <v>181</v>
      </c>
      <c r="AU676" s="215" t="s">
        <v>81</v>
      </c>
      <c r="AV676" s="13" t="s">
        <v>83</v>
      </c>
      <c r="AW676" s="13" t="s">
        <v>30</v>
      </c>
      <c r="AX676" s="13" t="s">
        <v>73</v>
      </c>
      <c r="AY676" s="215" t="s">
        <v>174</v>
      </c>
    </row>
    <row r="677" spans="1:65" s="12" customFormat="1" ht="12">
      <c r="B677" s="194"/>
      <c r="C677" s="195"/>
      <c r="D677" s="196" t="s">
        <v>181</v>
      </c>
      <c r="E677" s="197" t="s">
        <v>1</v>
      </c>
      <c r="F677" s="198" t="s">
        <v>808</v>
      </c>
      <c r="G677" s="195"/>
      <c r="H677" s="197" t="s">
        <v>1</v>
      </c>
      <c r="I677" s="199"/>
      <c r="J677" s="195"/>
      <c r="K677" s="195"/>
      <c r="L677" s="200"/>
      <c r="M677" s="201"/>
      <c r="N677" s="202"/>
      <c r="O677" s="202"/>
      <c r="P677" s="202"/>
      <c r="Q677" s="202"/>
      <c r="R677" s="202"/>
      <c r="S677" s="202"/>
      <c r="T677" s="203"/>
      <c r="AT677" s="204" t="s">
        <v>181</v>
      </c>
      <c r="AU677" s="204" t="s">
        <v>81</v>
      </c>
      <c r="AV677" s="12" t="s">
        <v>81</v>
      </c>
      <c r="AW677" s="12" t="s">
        <v>30</v>
      </c>
      <c r="AX677" s="12" t="s">
        <v>73</v>
      </c>
      <c r="AY677" s="204" t="s">
        <v>174</v>
      </c>
    </row>
    <row r="678" spans="1:65" s="13" customFormat="1" ht="12">
      <c r="B678" s="205"/>
      <c r="C678" s="206"/>
      <c r="D678" s="196" t="s">
        <v>181</v>
      </c>
      <c r="E678" s="207" t="s">
        <v>1</v>
      </c>
      <c r="F678" s="208" t="s">
        <v>1392</v>
      </c>
      <c r="G678" s="206"/>
      <c r="H678" s="209">
        <v>6.6</v>
      </c>
      <c r="I678" s="210"/>
      <c r="J678" s="206"/>
      <c r="K678" s="206"/>
      <c r="L678" s="211"/>
      <c r="M678" s="212"/>
      <c r="N678" s="213"/>
      <c r="O678" s="213"/>
      <c r="P678" s="213"/>
      <c r="Q678" s="213"/>
      <c r="R678" s="213"/>
      <c r="S678" s="213"/>
      <c r="T678" s="214"/>
      <c r="AT678" s="215" t="s">
        <v>181</v>
      </c>
      <c r="AU678" s="215" t="s">
        <v>81</v>
      </c>
      <c r="AV678" s="13" t="s">
        <v>83</v>
      </c>
      <c r="AW678" s="13" t="s">
        <v>30</v>
      </c>
      <c r="AX678" s="13" t="s">
        <v>73</v>
      </c>
      <c r="AY678" s="215" t="s">
        <v>174</v>
      </c>
    </row>
    <row r="679" spans="1:65" s="14" customFormat="1" ht="12">
      <c r="B679" s="216"/>
      <c r="C679" s="217"/>
      <c r="D679" s="196" t="s">
        <v>181</v>
      </c>
      <c r="E679" s="218" t="s">
        <v>1</v>
      </c>
      <c r="F679" s="219" t="s">
        <v>183</v>
      </c>
      <c r="G679" s="217"/>
      <c r="H679" s="220">
        <v>213.70000000000002</v>
      </c>
      <c r="I679" s="221"/>
      <c r="J679" s="217"/>
      <c r="K679" s="217"/>
      <c r="L679" s="222"/>
      <c r="M679" s="223"/>
      <c r="N679" s="224"/>
      <c r="O679" s="224"/>
      <c r="P679" s="224"/>
      <c r="Q679" s="224"/>
      <c r="R679" s="224"/>
      <c r="S679" s="224"/>
      <c r="T679" s="225"/>
      <c r="AT679" s="226" t="s">
        <v>181</v>
      </c>
      <c r="AU679" s="226" t="s">
        <v>81</v>
      </c>
      <c r="AV679" s="14" t="s">
        <v>179</v>
      </c>
      <c r="AW679" s="14" t="s">
        <v>30</v>
      </c>
      <c r="AX679" s="14" t="s">
        <v>81</v>
      </c>
      <c r="AY679" s="226" t="s">
        <v>174</v>
      </c>
    </row>
    <row r="680" spans="1:65" s="2" customFormat="1" ht="24.25" customHeight="1">
      <c r="A680" s="35"/>
      <c r="B680" s="36"/>
      <c r="C680" s="180" t="s">
        <v>851</v>
      </c>
      <c r="D680" s="180" t="s">
        <v>175</v>
      </c>
      <c r="E680" s="181" t="s">
        <v>1723</v>
      </c>
      <c r="F680" s="182" t="s">
        <v>1724</v>
      </c>
      <c r="G680" s="183" t="s">
        <v>705</v>
      </c>
      <c r="H680" s="249"/>
      <c r="I680" s="185"/>
      <c r="J680" s="186">
        <f>ROUND(I680*H680,2)</f>
        <v>0</v>
      </c>
      <c r="K680" s="187"/>
      <c r="L680" s="40"/>
      <c r="M680" s="188" t="s">
        <v>1</v>
      </c>
      <c r="N680" s="189" t="s">
        <v>38</v>
      </c>
      <c r="O680" s="72"/>
      <c r="P680" s="190">
        <f>O680*H680</f>
        <v>0</v>
      </c>
      <c r="Q680" s="190">
        <v>0</v>
      </c>
      <c r="R680" s="190">
        <f>Q680*H680</f>
        <v>0</v>
      </c>
      <c r="S680" s="190">
        <v>0</v>
      </c>
      <c r="T680" s="191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92" t="s">
        <v>286</v>
      </c>
      <c r="AT680" s="192" t="s">
        <v>175</v>
      </c>
      <c r="AU680" s="192" t="s">
        <v>81</v>
      </c>
      <c r="AY680" s="18" t="s">
        <v>174</v>
      </c>
      <c r="BE680" s="193">
        <f>IF(N680="základní",J680,0)</f>
        <v>0</v>
      </c>
      <c r="BF680" s="193">
        <f>IF(N680="snížená",J680,0)</f>
        <v>0</v>
      </c>
      <c r="BG680" s="193">
        <f>IF(N680="zákl. přenesená",J680,0)</f>
        <v>0</v>
      </c>
      <c r="BH680" s="193">
        <f>IF(N680="sníž. přenesená",J680,0)</f>
        <v>0</v>
      </c>
      <c r="BI680" s="193">
        <f>IF(N680="nulová",J680,0)</f>
        <v>0</v>
      </c>
      <c r="BJ680" s="18" t="s">
        <v>81</v>
      </c>
      <c r="BK680" s="193">
        <f>ROUND(I680*H680,2)</f>
        <v>0</v>
      </c>
      <c r="BL680" s="18" t="s">
        <v>286</v>
      </c>
      <c r="BM680" s="192" t="s">
        <v>1725</v>
      </c>
    </row>
    <row r="681" spans="1:65" s="11" customFormat="1" ht="26" customHeight="1">
      <c r="B681" s="166"/>
      <c r="C681" s="167"/>
      <c r="D681" s="168" t="s">
        <v>72</v>
      </c>
      <c r="E681" s="169" t="s">
        <v>1726</v>
      </c>
      <c r="F681" s="169" t="s">
        <v>1727</v>
      </c>
      <c r="G681" s="167"/>
      <c r="H681" s="167"/>
      <c r="I681" s="170"/>
      <c r="J681" s="171">
        <f>BK681</f>
        <v>0</v>
      </c>
      <c r="K681" s="167"/>
      <c r="L681" s="172"/>
      <c r="M681" s="173"/>
      <c r="N681" s="174"/>
      <c r="O681" s="174"/>
      <c r="P681" s="175">
        <f>SUM(P682:P697)</f>
        <v>0</v>
      </c>
      <c r="Q681" s="174"/>
      <c r="R681" s="175">
        <f>SUM(R682:R697)</f>
        <v>0</v>
      </c>
      <c r="S681" s="174"/>
      <c r="T681" s="176">
        <f>SUM(T682:T697)</f>
        <v>0.18668999999999999</v>
      </c>
      <c r="AR681" s="177" t="s">
        <v>83</v>
      </c>
      <c r="AT681" s="178" t="s">
        <v>72</v>
      </c>
      <c r="AU681" s="178" t="s">
        <v>73</v>
      </c>
      <c r="AY681" s="177" t="s">
        <v>174</v>
      </c>
      <c r="BK681" s="179">
        <f>SUM(BK682:BK697)</f>
        <v>0</v>
      </c>
    </row>
    <row r="682" spans="1:65" s="2" customFormat="1" ht="24.25" customHeight="1">
      <c r="A682" s="35"/>
      <c r="B682" s="36"/>
      <c r="C682" s="180" t="s">
        <v>863</v>
      </c>
      <c r="D682" s="180" t="s">
        <v>175</v>
      </c>
      <c r="E682" s="181" t="s">
        <v>1728</v>
      </c>
      <c r="F682" s="182" t="s">
        <v>1729</v>
      </c>
      <c r="G682" s="183" t="s">
        <v>230</v>
      </c>
      <c r="H682" s="184">
        <v>55.07</v>
      </c>
      <c r="I682" s="185"/>
      <c r="J682" s="186">
        <f>ROUND(I682*H682,2)</f>
        <v>0</v>
      </c>
      <c r="K682" s="187"/>
      <c r="L682" s="40"/>
      <c r="M682" s="188" t="s">
        <v>1</v>
      </c>
      <c r="N682" s="189" t="s">
        <v>38</v>
      </c>
      <c r="O682" s="72"/>
      <c r="P682" s="190">
        <f>O682*H682</f>
        <v>0</v>
      </c>
      <c r="Q682" s="190">
        <v>0</v>
      </c>
      <c r="R682" s="190">
        <f>Q682*H682</f>
        <v>0</v>
      </c>
      <c r="S682" s="190">
        <v>3.0000000000000001E-3</v>
      </c>
      <c r="T682" s="191">
        <f>S682*H682</f>
        <v>0.16521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92" t="s">
        <v>286</v>
      </c>
      <c r="AT682" s="192" t="s">
        <v>175</v>
      </c>
      <c r="AU682" s="192" t="s">
        <v>81</v>
      </c>
      <c r="AY682" s="18" t="s">
        <v>174</v>
      </c>
      <c r="BE682" s="193">
        <f>IF(N682="základní",J682,0)</f>
        <v>0</v>
      </c>
      <c r="BF682" s="193">
        <f>IF(N682="snížená",J682,0)</f>
        <v>0</v>
      </c>
      <c r="BG682" s="193">
        <f>IF(N682="zákl. přenesená",J682,0)</f>
        <v>0</v>
      </c>
      <c r="BH682" s="193">
        <f>IF(N682="sníž. přenesená",J682,0)</f>
        <v>0</v>
      </c>
      <c r="BI682" s="193">
        <f>IF(N682="nulová",J682,0)</f>
        <v>0</v>
      </c>
      <c r="BJ682" s="18" t="s">
        <v>81</v>
      </c>
      <c r="BK682" s="193">
        <f>ROUND(I682*H682,2)</f>
        <v>0</v>
      </c>
      <c r="BL682" s="18" t="s">
        <v>286</v>
      </c>
      <c r="BM682" s="192" t="s">
        <v>1730</v>
      </c>
    </row>
    <row r="683" spans="1:65" s="12" customFormat="1" ht="12">
      <c r="B683" s="194"/>
      <c r="C683" s="195"/>
      <c r="D683" s="196" t="s">
        <v>181</v>
      </c>
      <c r="E683" s="197" t="s">
        <v>1</v>
      </c>
      <c r="F683" s="198" t="s">
        <v>1731</v>
      </c>
      <c r="G683" s="195"/>
      <c r="H683" s="197" t="s">
        <v>1</v>
      </c>
      <c r="I683" s="199"/>
      <c r="J683" s="195"/>
      <c r="K683" s="195"/>
      <c r="L683" s="200"/>
      <c r="M683" s="201"/>
      <c r="N683" s="202"/>
      <c r="O683" s="202"/>
      <c r="P683" s="202"/>
      <c r="Q683" s="202"/>
      <c r="R683" s="202"/>
      <c r="S683" s="202"/>
      <c r="T683" s="203"/>
      <c r="AT683" s="204" t="s">
        <v>181</v>
      </c>
      <c r="AU683" s="204" t="s">
        <v>81</v>
      </c>
      <c r="AV683" s="12" t="s">
        <v>81</v>
      </c>
      <c r="AW683" s="12" t="s">
        <v>30</v>
      </c>
      <c r="AX683" s="12" t="s">
        <v>73</v>
      </c>
      <c r="AY683" s="204" t="s">
        <v>174</v>
      </c>
    </row>
    <row r="684" spans="1:65" s="12" customFormat="1" ht="12">
      <c r="B684" s="194"/>
      <c r="C684" s="195"/>
      <c r="D684" s="196" t="s">
        <v>181</v>
      </c>
      <c r="E684" s="197" t="s">
        <v>1</v>
      </c>
      <c r="F684" s="198" t="s">
        <v>1352</v>
      </c>
      <c r="G684" s="195"/>
      <c r="H684" s="197" t="s">
        <v>1</v>
      </c>
      <c r="I684" s="199"/>
      <c r="J684" s="195"/>
      <c r="K684" s="195"/>
      <c r="L684" s="200"/>
      <c r="M684" s="201"/>
      <c r="N684" s="202"/>
      <c r="O684" s="202"/>
      <c r="P684" s="202"/>
      <c r="Q684" s="202"/>
      <c r="R684" s="202"/>
      <c r="S684" s="202"/>
      <c r="T684" s="203"/>
      <c r="AT684" s="204" t="s">
        <v>181</v>
      </c>
      <c r="AU684" s="204" t="s">
        <v>81</v>
      </c>
      <c r="AV684" s="12" t="s">
        <v>81</v>
      </c>
      <c r="AW684" s="12" t="s">
        <v>30</v>
      </c>
      <c r="AX684" s="12" t="s">
        <v>73</v>
      </c>
      <c r="AY684" s="204" t="s">
        <v>174</v>
      </c>
    </row>
    <row r="685" spans="1:65" s="13" customFormat="1" ht="12">
      <c r="B685" s="205"/>
      <c r="C685" s="206"/>
      <c r="D685" s="196" t="s">
        <v>181</v>
      </c>
      <c r="E685" s="207" t="s">
        <v>1</v>
      </c>
      <c r="F685" s="208" t="s">
        <v>1588</v>
      </c>
      <c r="G685" s="206"/>
      <c r="H685" s="209">
        <v>8.41</v>
      </c>
      <c r="I685" s="210"/>
      <c r="J685" s="206"/>
      <c r="K685" s="206"/>
      <c r="L685" s="211"/>
      <c r="M685" s="212"/>
      <c r="N685" s="213"/>
      <c r="O685" s="213"/>
      <c r="P685" s="213"/>
      <c r="Q685" s="213"/>
      <c r="R685" s="213"/>
      <c r="S685" s="213"/>
      <c r="T685" s="214"/>
      <c r="AT685" s="215" t="s">
        <v>181</v>
      </c>
      <c r="AU685" s="215" t="s">
        <v>81</v>
      </c>
      <c r="AV685" s="13" t="s">
        <v>83</v>
      </c>
      <c r="AW685" s="13" t="s">
        <v>30</v>
      </c>
      <c r="AX685" s="13" t="s">
        <v>73</v>
      </c>
      <c r="AY685" s="215" t="s">
        <v>174</v>
      </c>
    </row>
    <row r="686" spans="1:65" s="12" customFormat="1" ht="12">
      <c r="B686" s="194"/>
      <c r="C686" s="195"/>
      <c r="D686" s="196" t="s">
        <v>181</v>
      </c>
      <c r="E686" s="197" t="s">
        <v>1</v>
      </c>
      <c r="F686" s="198" t="s">
        <v>1391</v>
      </c>
      <c r="G686" s="195"/>
      <c r="H686" s="197" t="s">
        <v>1</v>
      </c>
      <c r="I686" s="199"/>
      <c r="J686" s="195"/>
      <c r="K686" s="195"/>
      <c r="L686" s="200"/>
      <c r="M686" s="201"/>
      <c r="N686" s="202"/>
      <c r="O686" s="202"/>
      <c r="P686" s="202"/>
      <c r="Q686" s="202"/>
      <c r="R686" s="202"/>
      <c r="S686" s="202"/>
      <c r="T686" s="203"/>
      <c r="AT686" s="204" t="s">
        <v>181</v>
      </c>
      <c r="AU686" s="204" t="s">
        <v>81</v>
      </c>
      <c r="AV686" s="12" t="s">
        <v>81</v>
      </c>
      <c r="AW686" s="12" t="s">
        <v>30</v>
      </c>
      <c r="AX686" s="12" t="s">
        <v>73</v>
      </c>
      <c r="AY686" s="204" t="s">
        <v>174</v>
      </c>
    </row>
    <row r="687" spans="1:65" s="12" customFormat="1" ht="12">
      <c r="B687" s="194"/>
      <c r="C687" s="195"/>
      <c r="D687" s="196" t="s">
        <v>181</v>
      </c>
      <c r="E687" s="197" t="s">
        <v>1</v>
      </c>
      <c r="F687" s="198" t="s">
        <v>1732</v>
      </c>
      <c r="G687" s="195"/>
      <c r="H687" s="197" t="s">
        <v>1</v>
      </c>
      <c r="I687" s="199"/>
      <c r="J687" s="195"/>
      <c r="K687" s="195"/>
      <c r="L687" s="200"/>
      <c r="M687" s="201"/>
      <c r="N687" s="202"/>
      <c r="O687" s="202"/>
      <c r="P687" s="202"/>
      <c r="Q687" s="202"/>
      <c r="R687" s="202"/>
      <c r="S687" s="202"/>
      <c r="T687" s="203"/>
      <c r="AT687" s="204" t="s">
        <v>181</v>
      </c>
      <c r="AU687" s="204" t="s">
        <v>81</v>
      </c>
      <c r="AV687" s="12" t="s">
        <v>81</v>
      </c>
      <c r="AW687" s="12" t="s">
        <v>30</v>
      </c>
      <c r="AX687" s="12" t="s">
        <v>73</v>
      </c>
      <c r="AY687" s="204" t="s">
        <v>174</v>
      </c>
    </row>
    <row r="688" spans="1:65" s="13" customFormat="1" ht="12">
      <c r="B688" s="205"/>
      <c r="C688" s="206"/>
      <c r="D688" s="196" t="s">
        <v>181</v>
      </c>
      <c r="E688" s="207" t="s">
        <v>1</v>
      </c>
      <c r="F688" s="208" t="s">
        <v>1572</v>
      </c>
      <c r="G688" s="206"/>
      <c r="H688" s="209">
        <v>8.25</v>
      </c>
      <c r="I688" s="210"/>
      <c r="J688" s="206"/>
      <c r="K688" s="206"/>
      <c r="L688" s="211"/>
      <c r="M688" s="212"/>
      <c r="N688" s="213"/>
      <c r="O688" s="213"/>
      <c r="P688" s="213"/>
      <c r="Q688" s="213"/>
      <c r="R688" s="213"/>
      <c r="S688" s="213"/>
      <c r="T688" s="214"/>
      <c r="AT688" s="215" t="s">
        <v>181</v>
      </c>
      <c r="AU688" s="215" t="s">
        <v>81</v>
      </c>
      <c r="AV688" s="13" t="s">
        <v>83</v>
      </c>
      <c r="AW688" s="13" t="s">
        <v>30</v>
      </c>
      <c r="AX688" s="13" t="s">
        <v>73</v>
      </c>
      <c r="AY688" s="215" t="s">
        <v>174</v>
      </c>
    </row>
    <row r="689" spans="1:65" s="12" customFormat="1" ht="12">
      <c r="B689" s="194"/>
      <c r="C689" s="195"/>
      <c r="D689" s="196" t="s">
        <v>181</v>
      </c>
      <c r="E689" s="197" t="s">
        <v>1</v>
      </c>
      <c r="F689" s="198" t="s">
        <v>1733</v>
      </c>
      <c r="G689" s="195"/>
      <c r="H689" s="197" t="s">
        <v>1</v>
      </c>
      <c r="I689" s="199"/>
      <c r="J689" s="195"/>
      <c r="K689" s="195"/>
      <c r="L689" s="200"/>
      <c r="M689" s="201"/>
      <c r="N689" s="202"/>
      <c r="O689" s="202"/>
      <c r="P689" s="202"/>
      <c r="Q689" s="202"/>
      <c r="R689" s="202"/>
      <c r="S689" s="202"/>
      <c r="T689" s="203"/>
      <c r="AT689" s="204" t="s">
        <v>181</v>
      </c>
      <c r="AU689" s="204" t="s">
        <v>81</v>
      </c>
      <c r="AV689" s="12" t="s">
        <v>81</v>
      </c>
      <c r="AW689" s="12" t="s">
        <v>30</v>
      </c>
      <c r="AX689" s="12" t="s">
        <v>73</v>
      </c>
      <c r="AY689" s="204" t="s">
        <v>174</v>
      </c>
    </row>
    <row r="690" spans="1:65" s="13" customFormat="1" ht="12">
      <c r="B690" s="205"/>
      <c r="C690" s="206"/>
      <c r="D690" s="196" t="s">
        <v>181</v>
      </c>
      <c r="E690" s="207" t="s">
        <v>1</v>
      </c>
      <c r="F690" s="208" t="s">
        <v>1594</v>
      </c>
      <c r="G690" s="206"/>
      <c r="H690" s="209">
        <v>38.409999999999997</v>
      </c>
      <c r="I690" s="210"/>
      <c r="J690" s="206"/>
      <c r="K690" s="206"/>
      <c r="L690" s="211"/>
      <c r="M690" s="212"/>
      <c r="N690" s="213"/>
      <c r="O690" s="213"/>
      <c r="P690" s="213"/>
      <c r="Q690" s="213"/>
      <c r="R690" s="213"/>
      <c r="S690" s="213"/>
      <c r="T690" s="214"/>
      <c r="AT690" s="215" t="s">
        <v>181</v>
      </c>
      <c r="AU690" s="215" t="s">
        <v>81</v>
      </c>
      <c r="AV690" s="13" t="s">
        <v>83</v>
      </c>
      <c r="AW690" s="13" t="s">
        <v>30</v>
      </c>
      <c r="AX690" s="13" t="s">
        <v>73</v>
      </c>
      <c r="AY690" s="215" t="s">
        <v>174</v>
      </c>
    </row>
    <row r="691" spans="1:65" s="14" customFormat="1" ht="12">
      <c r="B691" s="216"/>
      <c r="C691" s="217"/>
      <c r="D691" s="196" t="s">
        <v>181</v>
      </c>
      <c r="E691" s="218" t="s">
        <v>1</v>
      </c>
      <c r="F691" s="219" t="s">
        <v>183</v>
      </c>
      <c r="G691" s="217"/>
      <c r="H691" s="220">
        <v>55.069999999999993</v>
      </c>
      <c r="I691" s="221"/>
      <c r="J691" s="217"/>
      <c r="K691" s="217"/>
      <c r="L691" s="222"/>
      <c r="M691" s="223"/>
      <c r="N691" s="224"/>
      <c r="O691" s="224"/>
      <c r="P691" s="224"/>
      <c r="Q691" s="224"/>
      <c r="R691" s="224"/>
      <c r="S691" s="224"/>
      <c r="T691" s="225"/>
      <c r="AT691" s="226" t="s">
        <v>181</v>
      </c>
      <c r="AU691" s="226" t="s">
        <v>81</v>
      </c>
      <c r="AV691" s="14" t="s">
        <v>179</v>
      </c>
      <c r="AW691" s="14" t="s">
        <v>30</v>
      </c>
      <c r="AX691" s="14" t="s">
        <v>81</v>
      </c>
      <c r="AY691" s="226" t="s">
        <v>174</v>
      </c>
    </row>
    <row r="692" spans="1:65" s="2" customFormat="1" ht="24.25" customHeight="1">
      <c r="A692" s="35"/>
      <c r="B692" s="36"/>
      <c r="C692" s="180" t="s">
        <v>867</v>
      </c>
      <c r="D692" s="180" t="s">
        <v>175</v>
      </c>
      <c r="E692" s="181" t="s">
        <v>1734</v>
      </c>
      <c r="F692" s="182" t="s">
        <v>1735</v>
      </c>
      <c r="G692" s="183" t="s">
        <v>230</v>
      </c>
      <c r="H692" s="184">
        <v>7.16</v>
      </c>
      <c r="I692" s="185"/>
      <c r="J692" s="186">
        <f>ROUND(I692*H692,2)</f>
        <v>0</v>
      </c>
      <c r="K692" s="187"/>
      <c r="L692" s="40"/>
      <c r="M692" s="188" t="s">
        <v>1</v>
      </c>
      <c r="N692" s="189" t="s">
        <v>38</v>
      </c>
      <c r="O692" s="72"/>
      <c r="P692" s="190">
        <f>O692*H692</f>
        <v>0</v>
      </c>
      <c r="Q692" s="190">
        <v>0</v>
      </c>
      <c r="R692" s="190">
        <f>Q692*H692</f>
        <v>0</v>
      </c>
      <c r="S692" s="190">
        <v>3.0000000000000001E-3</v>
      </c>
      <c r="T692" s="191">
        <f>S692*H692</f>
        <v>2.1480000000000003E-2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92" t="s">
        <v>286</v>
      </c>
      <c r="AT692" s="192" t="s">
        <v>175</v>
      </c>
      <c r="AU692" s="192" t="s">
        <v>81</v>
      </c>
      <c r="AY692" s="18" t="s">
        <v>174</v>
      </c>
      <c r="BE692" s="193">
        <f>IF(N692="základní",J692,0)</f>
        <v>0</v>
      </c>
      <c r="BF692" s="193">
        <f>IF(N692="snížená",J692,0)</f>
        <v>0</v>
      </c>
      <c r="BG692" s="193">
        <f>IF(N692="zákl. přenesená",J692,0)</f>
        <v>0</v>
      </c>
      <c r="BH692" s="193">
        <f>IF(N692="sníž. přenesená",J692,0)</f>
        <v>0</v>
      </c>
      <c r="BI692" s="193">
        <f>IF(N692="nulová",J692,0)</f>
        <v>0</v>
      </c>
      <c r="BJ692" s="18" t="s">
        <v>81</v>
      </c>
      <c r="BK692" s="193">
        <f>ROUND(I692*H692,2)</f>
        <v>0</v>
      </c>
      <c r="BL692" s="18" t="s">
        <v>286</v>
      </c>
      <c r="BM692" s="192" t="s">
        <v>1736</v>
      </c>
    </row>
    <row r="693" spans="1:65" s="12" customFormat="1" ht="12">
      <c r="B693" s="194"/>
      <c r="C693" s="195"/>
      <c r="D693" s="196" t="s">
        <v>181</v>
      </c>
      <c r="E693" s="197" t="s">
        <v>1</v>
      </c>
      <c r="F693" s="198" t="s">
        <v>1737</v>
      </c>
      <c r="G693" s="195"/>
      <c r="H693" s="197" t="s">
        <v>1</v>
      </c>
      <c r="I693" s="199"/>
      <c r="J693" s="195"/>
      <c r="K693" s="195"/>
      <c r="L693" s="200"/>
      <c r="M693" s="201"/>
      <c r="N693" s="202"/>
      <c r="O693" s="202"/>
      <c r="P693" s="202"/>
      <c r="Q693" s="202"/>
      <c r="R693" s="202"/>
      <c r="S693" s="202"/>
      <c r="T693" s="203"/>
      <c r="AT693" s="204" t="s">
        <v>181</v>
      </c>
      <c r="AU693" s="204" t="s">
        <v>81</v>
      </c>
      <c r="AV693" s="12" t="s">
        <v>81</v>
      </c>
      <c r="AW693" s="12" t="s">
        <v>30</v>
      </c>
      <c r="AX693" s="12" t="s">
        <v>73</v>
      </c>
      <c r="AY693" s="204" t="s">
        <v>174</v>
      </c>
    </row>
    <row r="694" spans="1:65" s="12" customFormat="1" ht="12">
      <c r="B694" s="194"/>
      <c r="C694" s="195"/>
      <c r="D694" s="196" t="s">
        <v>181</v>
      </c>
      <c r="E694" s="197" t="s">
        <v>1</v>
      </c>
      <c r="F694" s="198" t="s">
        <v>791</v>
      </c>
      <c r="G694" s="195"/>
      <c r="H694" s="197" t="s">
        <v>1</v>
      </c>
      <c r="I694" s="199"/>
      <c r="J694" s="195"/>
      <c r="K694" s="195"/>
      <c r="L694" s="200"/>
      <c r="M694" s="201"/>
      <c r="N694" s="202"/>
      <c r="O694" s="202"/>
      <c r="P694" s="202"/>
      <c r="Q694" s="202"/>
      <c r="R694" s="202"/>
      <c r="S694" s="202"/>
      <c r="T694" s="203"/>
      <c r="AT694" s="204" t="s">
        <v>181</v>
      </c>
      <c r="AU694" s="204" t="s">
        <v>81</v>
      </c>
      <c r="AV694" s="12" t="s">
        <v>81</v>
      </c>
      <c r="AW694" s="12" t="s">
        <v>30</v>
      </c>
      <c r="AX694" s="12" t="s">
        <v>73</v>
      </c>
      <c r="AY694" s="204" t="s">
        <v>174</v>
      </c>
    </row>
    <row r="695" spans="1:65" s="13" customFormat="1" ht="12">
      <c r="B695" s="205"/>
      <c r="C695" s="206"/>
      <c r="D695" s="196" t="s">
        <v>181</v>
      </c>
      <c r="E695" s="207" t="s">
        <v>1</v>
      </c>
      <c r="F695" s="208" t="s">
        <v>1589</v>
      </c>
      <c r="G695" s="206"/>
      <c r="H695" s="209">
        <v>7.16</v>
      </c>
      <c r="I695" s="210"/>
      <c r="J695" s="206"/>
      <c r="K695" s="206"/>
      <c r="L695" s="211"/>
      <c r="M695" s="212"/>
      <c r="N695" s="213"/>
      <c r="O695" s="213"/>
      <c r="P695" s="213"/>
      <c r="Q695" s="213"/>
      <c r="R695" s="213"/>
      <c r="S695" s="213"/>
      <c r="T695" s="214"/>
      <c r="AT695" s="215" t="s">
        <v>181</v>
      </c>
      <c r="AU695" s="215" t="s">
        <v>81</v>
      </c>
      <c r="AV695" s="13" t="s">
        <v>83</v>
      </c>
      <c r="AW695" s="13" t="s">
        <v>30</v>
      </c>
      <c r="AX695" s="13" t="s">
        <v>73</v>
      </c>
      <c r="AY695" s="215" t="s">
        <v>174</v>
      </c>
    </row>
    <row r="696" spans="1:65" s="14" customFormat="1" ht="12">
      <c r="B696" s="216"/>
      <c r="C696" s="217"/>
      <c r="D696" s="196" t="s">
        <v>181</v>
      </c>
      <c r="E696" s="218" t="s">
        <v>1</v>
      </c>
      <c r="F696" s="219" t="s">
        <v>183</v>
      </c>
      <c r="G696" s="217"/>
      <c r="H696" s="220">
        <v>7.16</v>
      </c>
      <c r="I696" s="221"/>
      <c r="J696" s="217"/>
      <c r="K696" s="217"/>
      <c r="L696" s="222"/>
      <c r="M696" s="223"/>
      <c r="N696" s="224"/>
      <c r="O696" s="224"/>
      <c r="P696" s="224"/>
      <c r="Q696" s="224"/>
      <c r="R696" s="224"/>
      <c r="S696" s="224"/>
      <c r="T696" s="225"/>
      <c r="AT696" s="226" t="s">
        <v>181</v>
      </c>
      <c r="AU696" s="226" t="s">
        <v>81</v>
      </c>
      <c r="AV696" s="14" t="s">
        <v>179</v>
      </c>
      <c r="AW696" s="14" t="s">
        <v>30</v>
      </c>
      <c r="AX696" s="14" t="s">
        <v>81</v>
      </c>
      <c r="AY696" s="226" t="s">
        <v>174</v>
      </c>
    </row>
    <row r="697" spans="1:65" s="2" customFormat="1" ht="24.25" customHeight="1">
      <c r="A697" s="35"/>
      <c r="B697" s="36"/>
      <c r="C697" s="180" t="s">
        <v>871</v>
      </c>
      <c r="D697" s="180" t="s">
        <v>175</v>
      </c>
      <c r="E697" s="181" t="s">
        <v>1738</v>
      </c>
      <c r="F697" s="182" t="s">
        <v>1739</v>
      </c>
      <c r="G697" s="183" t="s">
        <v>705</v>
      </c>
      <c r="H697" s="249"/>
      <c r="I697" s="185"/>
      <c r="J697" s="186">
        <f>ROUND(I697*H697,2)</f>
        <v>0</v>
      </c>
      <c r="K697" s="187"/>
      <c r="L697" s="40"/>
      <c r="M697" s="188" t="s">
        <v>1</v>
      </c>
      <c r="N697" s="189" t="s">
        <v>38</v>
      </c>
      <c r="O697" s="72"/>
      <c r="P697" s="190">
        <f>O697*H697</f>
        <v>0</v>
      </c>
      <c r="Q697" s="190">
        <v>0</v>
      </c>
      <c r="R697" s="190">
        <f>Q697*H697</f>
        <v>0</v>
      </c>
      <c r="S697" s="190">
        <v>0</v>
      </c>
      <c r="T697" s="191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92" t="s">
        <v>286</v>
      </c>
      <c r="AT697" s="192" t="s">
        <v>175</v>
      </c>
      <c r="AU697" s="192" t="s">
        <v>81</v>
      </c>
      <c r="AY697" s="18" t="s">
        <v>174</v>
      </c>
      <c r="BE697" s="193">
        <f>IF(N697="základní",J697,0)</f>
        <v>0</v>
      </c>
      <c r="BF697" s="193">
        <f>IF(N697="snížená",J697,0)</f>
        <v>0</v>
      </c>
      <c r="BG697" s="193">
        <f>IF(N697="zákl. přenesená",J697,0)</f>
        <v>0</v>
      </c>
      <c r="BH697" s="193">
        <f>IF(N697="sníž. přenesená",J697,0)</f>
        <v>0</v>
      </c>
      <c r="BI697" s="193">
        <f>IF(N697="nulová",J697,0)</f>
        <v>0</v>
      </c>
      <c r="BJ697" s="18" t="s">
        <v>81</v>
      </c>
      <c r="BK697" s="193">
        <f>ROUND(I697*H697,2)</f>
        <v>0</v>
      </c>
      <c r="BL697" s="18" t="s">
        <v>286</v>
      </c>
      <c r="BM697" s="192" t="s">
        <v>1740</v>
      </c>
    </row>
    <row r="698" spans="1:65" s="11" customFormat="1" ht="26" customHeight="1">
      <c r="B698" s="166"/>
      <c r="C698" s="167"/>
      <c r="D698" s="168" t="s">
        <v>72</v>
      </c>
      <c r="E698" s="169" t="s">
        <v>1741</v>
      </c>
      <c r="F698" s="169" t="s">
        <v>1742</v>
      </c>
      <c r="G698" s="167"/>
      <c r="H698" s="167"/>
      <c r="I698" s="170"/>
      <c r="J698" s="171">
        <f>BK698</f>
        <v>0</v>
      </c>
      <c r="K698" s="167"/>
      <c r="L698" s="172"/>
      <c r="M698" s="173"/>
      <c r="N698" s="174"/>
      <c r="O698" s="174"/>
      <c r="P698" s="175">
        <f>SUM(P699:P723)</f>
        <v>0</v>
      </c>
      <c r="Q698" s="174"/>
      <c r="R698" s="175">
        <f>SUM(R699:R723)</f>
        <v>0</v>
      </c>
      <c r="S698" s="174"/>
      <c r="T698" s="176">
        <f>SUM(T699:T723)</f>
        <v>4.1003465000000006</v>
      </c>
      <c r="AR698" s="177" t="s">
        <v>83</v>
      </c>
      <c r="AT698" s="178" t="s">
        <v>72</v>
      </c>
      <c r="AU698" s="178" t="s">
        <v>73</v>
      </c>
      <c r="AY698" s="177" t="s">
        <v>174</v>
      </c>
      <c r="BK698" s="179">
        <f>SUM(BK699:BK723)</f>
        <v>0</v>
      </c>
    </row>
    <row r="699" spans="1:65" s="2" customFormat="1" ht="24.25" customHeight="1">
      <c r="A699" s="35"/>
      <c r="B699" s="36"/>
      <c r="C699" s="180" t="s">
        <v>875</v>
      </c>
      <c r="D699" s="180" t="s">
        <v>175</v>
      </c>
      <c r="E699" s="181" t="s">
        <v>1743</v>
      </c>
      <c r="F699" s="182" t="s">
        <v>1744</v>
      </c>
      <c r="G699" s="183" t="s">
        <v>230</v>
      </c>
      <c r="H699" s="184">
        <v>50.311</v>
      </c>
      <c r="I699" s="185"/>
      <c r="J699" s="186">
        <f>ROUND(I699*H699,2)</f>
        <v>0</v>
      </c>
      <c r="K699" s="187"/>
      <c r="L699" s="40"/>
      <c r="M699" s="188" t="s">
        <v>1</v>
      </c>
      <c r="N699" s="189" t="s">
        <v>38</v>
      </c>
      <c r="O699" s="72"/>
      <c r="P699" s="190">
        <f>O699*H699</f>
        <v>0</v>
      </c>
      <c r="Q699" s="190">
        <v>0</v>
      </c>
      <c r="R699" s="190">
        <f>Q699*H699</f>
        <v>0</v>
      </c>
      <c r="S699" s="190">
        <v>8.1500000000000003E-2</v>
      </c>
      <c r="T699" s="191">
        <f>S699*H699</f>
        <v>4.1003465000000006</v>
      </c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R699" s="192" t="s">
        <v>286</v>
      </c>
      <c r="AT699" s="192" t="s">
        <v>175</v>
      </c>
      <c r="AU699" s="192" t="s">
        <v>81</v>
      </c>
      <c r="AY699" s="18" t="s">
        <v>174</v>
      </c>
      <c r="BE699" s="193">
        <f>IF(N699="základní",J699,0)</f>
        <v>0</v>
      </c>
      <c r="BF699" s="193">
        <f>IF(N699="snížená",J699,0)</f>
        <v>0</v>
      </c>
      <c r="BG699" s="193">
        <f>IF(N699="zákl. přenesená",J699,0)</f>
        <v>0</v>
      </c>
      <c r="BH699" s="193">
        <f>IF(N699="sníž. přenesená",J699,0)</f>
        <v>0</v>
      </c>
      <c r="BI699" s="193">
        <f>IF(N699="nulová",J699,0)</f>
        <v>0</v>
      </c>
      <c r="BJ699" s="18" t="s">
        <v>81</v>
      </c>
      <c r="BK699" s="193">
        <f>ROUND(I699*H699,2)</f>
        <v>0</v>
      </c>
      <c r="BL699" s="18" t="s">
        <v>286</v>
      </c>
      <c r="BM699" s="192" t="s">
        <v>1745</v>
      </c>
    </row>
    <row r="700" spans="1:65" s="12" customFormat="1" ht="12">
      <c r="B700" s="194"/>
      <c r="C700" s="195"/>
      <c r="D700" s="196" t="s">
        <v>181</v>
      </c>
      <c r="E700" s="197" t="s">
        <v>1</v>
      </c>
      <c r="F700" s="198" t="s">
        <v>1746</v>
      </c>
      <c r="G700" s="195"/>
      <c r="H700" s="197" t="s">
        <v>1</v>
      </c>
      <c r="I700" s="199"/>
      <c r="J700" s="195"/>
      <c r="K700" s="195"/>
      <c r="L700" s="200"/>
      <c r="M700" s="201"/>
      <c r="N700" s="202"/>
      <c r="O700" s="202"/>
      <c r="P700" s="202"/>
      <c r="Q700" s="202"/>
      <c r="R700" s="202"/>
      <c r="S700" s="202"/>
      <c r="T700" s="203"/>
      <c r="AT700" s="204" t="s">
        <v>181</v>
      </c>
      <c r="AU700" s="204" t="s">
        <v>81</v>
      </c>
      <c r="AV700" s="12" t="s">
        <v>81</v>
      </c>
      <c r="AW700" s="12" t="s">
        <v>30</v>
      </c>
      <c r="AX700" s="12" t="s">
        <v>73</v>
      </c>
      <c r="AY700" s="204" t="s">
        <v>174</v>
      </c>
    </row>
    <row r="701" spans="1:65" s="12" customFormat="1" ht="12">
      <c r="B701" s="194"/>
      <c r="C701" s="195"/>
      <c r="D701" s="196" t="s">
        <v>181</v>
      </c>
      <c r="E701" s="197" t="s">
        <v>1</v>
      </c>
      <c r="F701" s="198" t="s">
        <v>780</v>
      </c>
      <c r="G701" s="195"/>
      <c r="H701" s="197" t="s">
        <v>1</v>
      </c>
      <c r="I701" s="199"/>
      <c r="J701" s="195"/>
      <c r="K701" s="195"/>
      <c r="L701" s="200"/>
      <c r="M701" s="201"/>
      <c r="N701" s="202"/>
      <c r="O701" s="202"/>
      <c r="P701" s="202"/>
      <c r="Q701" s="202"/>
      <c r="R701" s="202"/>
      <c r="S701" s="202"/>
      <c r="T701" s="203"/>
      <c r="AT701" s="204" t="s">
        <v>181</v>
      </c>
      <c r="AU701" s="204" t="s">
        <v>81</v>
      </c>
      <c r="AV701" s="12" t="s">
        <v>81</v>
      </c>
      <c r="AW701" s="12" t="s">
        <v>30</v>
      </c>
      <c r="AX701" s="12" t="s">
        <v>73</v>
      </c>
      <c r="AY701" s="204" t="s">
        <v>174</v>
      </c>
    </row>
    <row r="702" spans="1:65" s="13" customFormat="1" ht="12">
      <c r="B702" s="205"/>
      <c r="C702" s="206"/>
      <c r="D702" s="196" t="s">
        <v>181</v>
      </c>
      <c r="E702" s="207" t="s">
        <v>1</v>
      </c>
      <c r="F702" s="208" t="s">
        <v>1747</v>
      </c>
      <c r="G702" s="206"/>
      <c r="H702" s="209">
        <v>2.16</v>
      </c>
      <c r="I702" s="210"/>
      <c r="J702" s="206"/>
      <c r="K702" s="206"/>
      <c r="L702" s="211"/>
      <c r="M702" s="212"/>
      <c r="N702" s="213"/>
      <c r="O702" s="213"/>
      <c r="P702" s="213"/>
      <c r="Q702" s="213"/>
      <c r="R702" s="213"/>
      <c r="S702" s="213"/>
      <c r="T702" s="214"/>
      <c r="AT702" s="215" t="s">
        <v>181</v>
      </c>
      <c r="AU702" s="215" t="s">
        <v>81</v>
      </c>
      <c r="AV702" s="13" t="s">
        <v>83</v>
      </c>
      <c r="AW702" s="13" t="s">
        <v>30</v>
      </c>
      <c r="AX702" s="13" t="s">
        <v>73</v>
      </c>
      <c r="AY702" s="215" t="s">
        <v>174</v>
      </c>
    </row>
    <row r="703" spans="1:65" s="13" customFormat="1" ht="12">
      <c r="B703" s="205"/>
      <c r="C703" s="206"/>
      <c r="D703" s="196" t="s">
        <v>181</v>
      </c>
      <c r="E703" s="207" t="s">
        <v>1</v>
      </c>
      <c r="F703" s="208" t="s">
        <v>1748</v>
      </c>
      <c r="G703" s="206"/>
      <c r="H703" s="209">
        <v>1.8380000000000001</v>
      </c>
      <c r="I703" s="210"/>
      <c r="J703" s="206"/>
      <c r="K703" s="206"/>
      <c r="L703" s="211"/>
      <c r="M703" s="212"/>
      <c r="N703" s="213"/>
      <c r="O703" s="213"/>
      <c r="P703" s="213"/>
      <c r="Q703" s="213"/>
      <c r="R703" s="213"/>
      <c r="S703" s="213"/>
      <c r="T703" s="214"/>
      <c r="AT703" s="215" t="s">
        <v>181</v>
      </c>
      <c r="AU703" s="215" t="s">
        <v>81</v>
      </c>
      <c r="AV703" s="13" t="s">
        <v>83</v>
      </c>
      <c r="AW703" s="13" t="s">
        <v>30</v>
      </c>
      <c r="AX703" s="13" t="s">
        <v>73</v>
      </c>
      <c r="AY703" s="215" t="s">
        <v>174</v>
      </c>
    </row>
    <row r="704" spans="1:65" s="12" customFormat="1" ht="12">
      <c r="B704" s="194"/>
      <c r="C704" s="195"/>
      <c r="D704" s="196" t="s">
        <v>181</v>
      </c>
      <c r="E704" s="197" t="s">
        <v>1</v>
      </c>
      <c r="F704" s="198" t="s">
        <v>1268</v>
      </c>
      <c r="G704" s="195"/>
      <c r="H704" s="197" t="s">
        <v>1</v>
      </c>
      <c r="I704" s="199"/>
      <c r="J704" s="195"/>
      <c r="K704" s="195"/>
      <c r="L704" s="200"/>
      <c r="M704" s="201"/>
      <c r="N704" s="202"/>
      <c r="O704" s="202"/>
      <c r="P704" s="202"/>
      <c r="Q704" s="202"/>
      <c r="R704" s="202"/>
      <c r="S704" s="202"/>
      <c r="T704" s="203"/>
      <c r="AT704" s="204" t="s">
        <v>181</v>
      </c>
      <c r="AU704" s="204" t="s">
        <v>81</v>
      </c>
      <c r="AV704" s="12" t="s">
        <v>81</v>
      </c>
      <c r="AW704" s="12" t="s">
        <v>30</v>
      </c>
      <c r="AX704" s="12" t="s">
        <v>73</v>
      </c>
      <c r="AY704" s="204" t="s">
        <v>174</v>
      </c>
    </row>
    <row r="705" spans="2:51" s="13" customFormat="1" ht="12">
      <c r="B705" s="205"/>
      <c r="C705" s="206"/>
      <c r="D705" s="196" t="s">
        <v>181</v>
      </c>
      <c r="E705" s="207" t="s">
        <v>1</v>
      </c>
      <c r="F705" s="208" t="s">
        <v>1749</v>
      </c>
      <c r="G705" s="206"/>
      <c r="H705" s="209">
        <v>8.2799999999999994</v>
      </c>
      <c r="I705" s="210"/>
      <c r="J705" s="206"/>
      <c r="K705" s="206"/>
      <c r="L705" s="211"/>
      <c r="M705" s="212"/>
      <c r="N705" s="213"/>
      <c r="O705" s="213"/>
      <c r="P705" s="213"/>
      <c r="Q705" s="213"/>
      <c r="R705" s="213"/>
      <c r="S705" s="213"/>
      <c r="T705" s="214"/>
      <c r="AT705" s="215" t="s">
        <v>181</v>
      </c>
      <c r="AU705" s="215" t="s">
        <v>81</v>
      </c>
      <c r="AV705" s="13" t="s">
        <v>83</v>
      </c>
      <c r="AW705" s="13" t="s">
        <v>30</v>
      </c>
      <c r="AX705" s="13" t="s">
        <v>73</v>
      </c>
      <c r="AY705" s="215" t="s">
        <v>174</v>
      </c>
    </row>
    <row r="706" spans="2:51" s="13" customFormat="1" ht="12">
      <c r="B706" s="205"/>
      <c r="C706" s="206"/>
      <c r="D706" s="196" t="s">
        <v>181</v>
      </c>
      <c r="E706" s="207" t="s">
        <v>1</v>
      </c>
      <c r="F706" s="208" t="s">
        <v>1750</v>
      </c>
      <c r="G706" s="206"/>
      <c r="H706" s="209">
        <v>-1.08</v>
      </c>
      <c r="I706" s="210"/>
      <c r="J706" s="206"/>
      <c r="K706" s="206"/>
      <c r="L706" s="211"/>
      <c r="M706" s="212"/>
      <c r="N706" s="213"/>
      <c r="O706" s="213"/>
      <c r="P706" s="213"/>
      <c r="Q706" s="213"/>
      <c r="R706" s="213"/>
      <c r="S706" s="213"/>
      <c r="T706" s="214"/>
      <c r="AT706" s="215" t="s">
        <v>181</v>
      </c>
      <c r="AU706" s="215" t="s">
        <v>81</v>
      </c>
      <c r="AV706" s="13" t="s">
        <v>83</v>
      </c>
      <c r="AW706" s="13" t="s">
        <v>30</v>
      </c>
      <c r="AX706" s="13" t="s">
        <v>73</v>
      </c>
      <c r="AY706" s="215" t="s">
        <v>174</v>
      </c>
    </row>
    <row r="707" spans="2:51" s="12" customFormat="1" ht="12">
      <c r="B707" s="194"/>
      <c r="C707" s="195"/>
      <c r="D707" s="196" t="s">
        <v>181</v>
      </c>
      <c r="E707" s="197" t="s">
        <v>1</v>
      </c>
      <c r="F707" s="198" t="s">
        <v>1270</v>
      </c>
      <c r="G707" s="195"/>
      <c r="H707" s="197" t="s">
        <v>1</v>
      </c>
      <c r="I707" s="199"/>
      <c r="J707" s="195"/>
      <c r="K707" s="195"/>
      <c r="L707" s="200"/>
      <c r="M707" s="201"/>
      <c r="N707" s="202"/>
      <c r="O707" s="202"/>
      <c r="P707" s="202"/>
      <c r="Q707" s="202"/>
      <c r="R707" s="202"/>
      <c r="S707" s="202"/>
      <c r="T707" s="203"/>
      <c r="AT707" s="204" t="s">
        <v>181</v>
      </c>
      <c r="AU707" s="204" t="s">
        <v>81</v>
      </c>
      <c r="AV707" s="12" t="s">
        <v>81</v>
      </c>
      <c r="AW707" s="12" t="s">
        <v>30</v>
      </c>
      <c r="AX707" s="12" t="s">
        <v>73</v>
      </c>
      <c r="AY707" s="204" t="s">
        <v>174</v>
      </c>
    </row>
    <row r="708" spans="2:51" s="13" customFormat="1" ht="12">
      <c r="B708" s="205"/>
      <c r="C708" s="206"/>
      <c r="D708" s="196" t="s">
        <v>181</v>
      </c>
      <c r="E708" s="207" t="s">
        <v>1</v>
      </c>
      <c r="F708" s="208" t="s">
        <v>1751</v>
      </c>
      <c r="G708" s="206"/>
      <c r="H708" s="209">
        <v>8.6760000000000002</v>
      </c>
      <c r="I708" s="210"/>
      <c r="J708" s="206"/>
      <c r="K708" s="206"/>
      <c r="L708" s="211"/>
      <c r="M708" s="212"/>
      <c r="N708" s="213"/>
      <c r="O708" s="213"/>
      <c r="P708" s="213"/>
      <c r="Q708" s="213"/>
      <c r="R708" s="213"/>
      <c r="S708" s="213"/>
      <c r="T708" s="214"/>
      <c r="AT708" s="215" t="s">
        <v>181</v>
      </c>
      <c r="AU708" s="215" t="s">
        <v>81</v>
      </c>
      <c r="AV708" s="13" t="s">
        <v>83</v>
      </c>
      <c r="AW708" s="13" t="s">
        <v>30</v>
      </c>
      <c r="AX708" s="13" t="s">
        <v>73</v>
      </c>
      <c r="AY708" s="215" t="s">
        <v>174</v>
      </c>
    </row>
    <row r="709" spans="2:51" s="13" customFormat="1" ht="12">
      <c r="B709" s="205"/>
      <c r="C709" s="206"/>
      <c r="D709" s="196" t="s">
        <v>181</v>
      </c>
      <c r="E709" s="207" t="s">
        <v>1</v>
      </c>
      <c r="F709" s="208" t="s">
        <v>1750</v>
      </c>
      <c r="G709" s="206"/>
      <c r="H709" s="209">
        <v>-1.08</v>
      </c>
      <c r="I709" s="210"/>
      <c r="J709" s="206"/>
      <c r="K709" s="206"/>
      <c r="L709" s="211"/>
      <c r="M709" s="212"/>
      <c r="N709" s="213"/>
      <c r="O709" s="213"/>
      <c r="P709" s="213"/>
      <c r="Q709" s="213"/>
      <c r="R709" s="213"/>
      <c r="S709" s="213"/>
      <c r="T709" s="214"/>
      <c r="AT709" s="215" t="s">
        <v>181</v>
      </c>
      <c r="AU709" s="215" t="s">
        <v>81</v>
      </c>
      <c r="AV709" s="13" t="s">
        <v>83</v>
      </c>
      <c r="AW709" s="13" t="s">
        <v>30</v>
      </c>
      <c r="AX709" s="13" t="s">
        <v>73</v>
      </c>
      <c r="AY709" s="215" t="s">
        <v>174</v>
      </c>
    </row>
    <row r="710" spans="2:51" s="13" customFormat="1" ht="12">
      <c r="B710" s="205"/>
      <c r="C710" s="206"/>
      <c r="D710" s="196" t="s">
        <v>181</v>
      </c>
      <c r="E710" s="207" t="s">
        <v>1</v>
      </c>
      <c r="F710" s="208" t="s">
        <v>1752</v>
      </c>
      <c r="G710" s="206"/>
      <c r="H710" s="209">
        <v>6.78</v>
      </c>
      <c r="I710" s="210"/>
      <c r="J710" s="206"/>
      <c r="K710" s="206"/>
      <c r="L710" s="211"/>
      <c r="M710" s="212"/>
      <c r="N710" s="213"/>
      <c r="O710" s="213"/>
      <c r="P710" s="213"/>
      <c r="Q710" s="213"/>
      <c r="R710" s="213"/>
      <c r="S710" s="213"/>
      <c r="T710" s="214"/>
      <c r="AT710" s="215" t="s">
        <v>181</v>
      </c>
      <c r="AU710" s="215" t="s">
        <v>81</v>
      </c>
      <c r="AV710" s="13" t="s">
        <v>83</v>
      </c>
      <c r="AW710" s="13" t="s">
        <v>30</v>
      </c>
      <c r="AX710" s="13" t="s">
        <v>73</v>
      </c>
      <c r="AY710" s="215" t="s">
        <v>174</v>
      </c>
    </row>
    <row r="711" spans="2:51" s="13" customFormat="1" ht="12">
      <c r="B711" s="205"/>
      <c r="C711" s="206"/>
      <c r="D711" s="196" t="s">
        <v>181</v>
      </c>
      <c r="E711" s="207" t="s">
        <v>1</v>
      </c>
      <c r="F711" s="208" t="s">
        <v>1753</v>
      </c>
      <c r="G711" s="206"/>
      <c r="H711" s="209">
        <v>-0.9</v>
      </c>
      <c r="I711" s="210"/>
      <c r="J711" s="206"/>
      <c r="K711" s="206"/>
      <c r="L711" s="211"/>
      <c r="M711" s="212"/>
      <c r="N711" s="213"/>
      <c r="O711" s="213"/>
      <c r="P711" s="213"/>
      <c r="Q711" s="213"/>
      <c r="R711" s="213"/>
      <c r="S711" s="213"/>
      <c r="T711" s="214"/>
      <c r="AT711" s="215" t="s">
        <v>181</v>
      </c>
      <c r="AU711" s="215" t="s">
        <v>81</v>
      </c>
      <c r="AV711" s="13" t="s">
        <v>83</v>
      </c>
      <c r="AW711" s="13" t="s">
        <v>30</v>
      </c>
      <c r="AX711" s="13" t="s">
        <v>73</v>
      </c>
      <c r="AY711" s="215" t="s">
        <v>174</v>
      </c>
    </row>
    <row r="712" spans="2:51" s="12" customFormat="1" ht="12">
      <c r="B712" s="194"/>
      <c r="C712" s="195"/>
      <c r="D712" s="196" t="s">
        <v>181</v>
      </c>
      <c r="E712" s="197" t="s">
        <v>1</v>
      </c>
      <c r="F712" s="198" t="s">
        <v>1112</v>
      </c>
      <c r="G712" s="195"/>
      <c r="H712" s="197" t="s">
        <v>1</v>
      </c>
      <c r="I712" s="199"/>
      <c r="J712" s="195"/>
      <c r="K712" s="195"/>
      <c r="L712" s="200"/>
      <c r="M712" s="201"/>
      <c r="N712" s="202"/>
      <c r="O712" s="202"/>
      <c r="P712" s="202"/>
      <c r="Q712" s="202"/>
      <c r="R712" s="202"/>
      <c r="S712" s="202"/>
      <c r="T712" s="203"/>
      <c r="AT712" s="204" t="s">
        <v>181</v>
      </c>
      <c r="AU712" s="204" t="s">
        <v>81</v>
      </c>
      <c r="AV712" s="12" t="s">
        <v>81</v>
      </c>
      <c r="AW712" s="12" t="s">
        <v>30</v>
      </c>
      <c r="AX712" s="12" t="s">
        <v>73</v>
      </c>
      <c r="AY712" s="204" t="s">
        <v>174</v>
      </c>
    </row>
    <row r="713" spans="2:51" s="13" customFormat="1" ht="12">
      <c r="B713" s="205"/>
      <c r="C713" s="206"/>
      <c r="D713" s="196" t="s">
        <v>181</v>
      </c>
      <c r="E713" s="207" t="s">
        <v>1</v>
      </c>
      <c r="F713" s="208" t="s">
        <v>1754</v>
      </c>
      <c r="G713" s="206"/>
      <c r="H713" s="209">
        <v>1.8</v>
      </c>
      <c r="I713" s="210"/>
      <c r="J713" s="206"/>
      <c r="K713" s="206"/>
      <c r="L713" s="211"/>
      <c r="M713" s="212"/>
      <c r="N713" s="213"/>
      <c r="O713" s="213"/>
      <c r="P713" s="213"/>
      <c r="Q713" s="213"/>
      <c r="R713" s="213"/>
      <c r="S713" s="213"/>
      <c r="T713" s="214"/>
      <c r="AT713" s="215" t="s">
        <v>181</v>
      </c>
      <c r="AU713" s="215" t="s">
        <v>81</v>
      </c>
      <c r="AV713" s="13" t="s">
        <v>83</v>
      </c>
      <c r="AW713" s="13" t="s">
        <v>30</v>
      </c>
      <c r="AX713" s="13" t="s">
        <v>73</v>
      </c>
      <c r="AY713" s="215" t="s">
        <v>174</v>
      </c>
    </row>
    <row r="714" spans="2:51" s="12" customFormat="1" ht="12">
      <c r="B714" s="194"/>
      <c r="C714" s="195"/>
      <c r="D714" s="196" t="s">
        <v>181</v>
      </c>
      <c r="E714" s="197" t="s">
        <v>1</v>
      </c>
      <c r="F714" s="198" t="s">
        <v>1755</v>
      </c>
      <c r="G714" s="195"/>
      <c r="H714" s="197" t="s">
        <v>1</v>
      </c>
      <c r="I714" s="199"/>
      <c r="J714" s="195"/>
      <c r="K714" s="195"/>
      <c r="L714" s="200"/>
      <c r="M714" s="201"/>
      <c r="N714" s="202"/>
      <c r="O714" s="202"/>
      <c r="P714" s="202"/>
      <c r="Q714" s="202"/>
      <c r="R714" s="202"/>
      <c r="S714" s="202"/>
      <c r="T714" s="203"/>
      <c r="AT714" s="204" t="s">
        <v>181</v>
      </c>
      <c r="AU714" s="204" t="s">
        <v>81</v>
      </c>
      <c r="AV714" s="12" t="s">
        <v>81</v>
      </c>
      <c r="AW714" s="12" t="s">
        <v>30</v>
      </c>
      <c r="AX714" s="12" t="s">
        <v>73</v>
      </c>
      <c r="AY714" s="204" t="s">
        <v>174</v>
      </c>
    </row>
    <row r="715" spans="2:51" s="12" customFormat="1" ht="12">
      <c r="B715" s="194"/>
      <c r="C715" s="195"/>
      <c r="D715" s="196" t="s">
        <v>181</v>
      </c>
      <c r="E715" s="197" t="s">
        <v>1</v>
      </c>
      <c r="F715" s="198" t="s">
        <v>1543</v>
      </c>
      <c r="G715" s="195"/>
      <c r="H715" s="197" t="s">
        <v>1</v>
      </c>
      <c r="I715" s="199"/>
      <c r="J715" s="195"/>
      <c r="K715" s="195"/>
      <c r="L715" s="200"/>
      <c r="M715" s="201"/>
      <c r="N715" s="202"/>
      <c r="O715" s="202"/>
      <c r="P715" s="202"/>
      <c r="Q715" s="202"/>
      <c r="R715" s="202"/>
      <c r="S715" s="202"/>
      <c r="T715" s="203"/>
      <c r="AT715" s="204" t="s">
        <v>181</v>
      </c>
      <c r="AU715" s="204" t="s">
        <v>81</v>
      </c>
      <c r="AV715" s="12" t="s">
        <v>81</v>
      </c>
      <c r="AW715" s="12" t="s">
        <v>30</v>
      </c>
      <c r="AX715" s="12" t="s">
        <v>73</v>
      </c>
      <c r="AY715" s="204" t="s">
        <v>174</v>
      </c>
    </row>
    <row r="716" spans="2:51" s="13" customFormat="1" ht="12">
      <c r="B716" s="205"/>
      <c r="C716" s="206"/>
      <c r="D716" s="196" t="s">
        <v>181</v>
      </c>
      <c r="E716" s="207" t="s">
        <v>1</v>
      </c>
      <c r="F716" s="208" t="s">
        <v>1754</v>
      </c>
      <c r="G716" s="206"/>
      <c r="H716" s="209">
        <v>1.8</v>
      </c>
      <c r="I716" s="210"/>
      <c r="J716" s="206"/>
      <c r="K716" s="206"/>
      <c r="L716" s="211"/>
      <c r="M716" s="212"/>
      <c r="N716" s="213"/>
      <c r="O716" s="213"/>
      <c r="P716" s="213"/>
      <c r="Q716" s="213"/>
      <c r="R716" s="213"/>
      <c r="S716" s="213"/>
      <c r="T716" s="214"/>
      <c r="AT716" s="215" t="s">
        <v>181</v>
      </c>
      <c r="AU716" s="215" t="s">
        <v>81</v>
      </c>
      <c r="AV716" s="13" t="s">
        <v>83</v>
      </c>
      <c r="AW716" s="13" t="s">
        <v>30</v>
      </c>
      <c r="AX716" s="13" t="s">
        <v>73</v>
      </c>
      <c r="AY716" s="215" t="s">
        <v>174</v>
      </c>
    </row>
    <row r="717" spans="2:51" s="12" customFormat="1" ht="12">
      <c r="B717" s="194"/>
      <c r="C717" s="195"/>
      <c r="D717" s="196" t="s">
        <v>181</v>
      </c>
      <c r="E717" s="197" t="s">
        <v>1</v>
      </c>
      <c r="F717" s="198" t="s">
        <v>806</v>
      </c>
      <c r="G717" s="195"/>
      <c r="H717" s="197" t="s">
        <v>1</v>
      </c>
      <c r="I717" s="199"/>
      <c r="J717" s="195"/>
      <c r="K717" s="195"/>
      <c r="L717" s="200"/>
      <c r="M717" s="201"/>
      <c r="N717" s="202"/>
      <c r="O717" s="202"/>
      <c r="P717" s="202"/>
      <c r="Q717" s="202"/>
      <c r="R717" s="202"/>
      <c r="S717" s="202"/>
      <c r="T717" s="203"/>
      <c r="AT717" s="204" t="s">
        <v>181</v>
      </c>
      <c r="AU717" s="204" t="s">
        <v>81</v>
      </c>
      <c r="AV717" s="12" t="s">
        <v>81</v>
      </c>
      <c r="AW717" s="12" t="s">
        <v>30</v>
      </c>
      <c r="AX717" s="12" t="s">
        <v>73</v>
      </c>
      <c r="AY717" s="204" t="s">
        <v>174</v>
      </c>
    </row>
    <row r="718" spans="2:51" s="13" customFormat="1" ht="12">
      <c r="B718" s="205"/>
      <c r="C718" s="206"/>
      <c r="D718" s="196" t="s">
        <v>181</v>
      </c>
      <c r="E718" s="207" t="s">
        <v>1</v>
      </c>
      <c r="F718" s="208" t="s">
        <v>1754</v>
      </c>
      <c r="G718" s="206"/>
      <c r="H718" s="209">
        <v>1.8</v>
      </c>
      <c r="I718" s="210"/>
      <c r="J718" s="206"/>
      <c r="K718" s="206"/>
      <c r="L718" s="211"/>
      <c r="M718" s="212"/>
      <c r="N718" s="213"/>
      <c r="O718" s="213"/>
      <c r="P718" s="213"/>
      <c r="Q718" s="213"/>
      <c r="R718" s="213"/>
      <c r="S718" s="213"/>
      <c r="T718" s="214"/>
      <c r="AT718" s="215" t="s">
        <v>181</v>
      </c>
      <c r="AU718" s="215" t="s">
        <v>81</v>
      </c>
      <c r="AV718" s="13" t="s">
        <v>83</v>
      </c>
      <c r="AW718" s="13" t="s">
        <v>30</v>
      </c>
      <c r="AX718" s="13" t="s">
        <v>73</v>
      </c>
      <c r="AY718" s="215" t="s">
        <v>174</v>
      </c>
    </row>
    <row r="719" spans="2:51" s="12" customFormat="1" ht="12">
      <c r="B719" s="194"/>
      <c r="C719" s="195"/>
      <c r="D719" s="196" t="s">
        <v>181</v>
      </c>
      <c r="E719" s="197" t="s">
        <v>1</v>
      </c>
      <c r="F719" s="198" t="s">
        <v>808</v>
      </c>
      <c r="G719" s="195"/>
      <c r="H719" s="197" t="s">
        <v>1</v>
      </c>
      <c r="I719" s="199"/>
      <c r="J719" s="195"/>
      <c r="K719" s="195"/>
      <c r="L719" s="200"/>
      <c r="M719" s="201"/>
      <c r="N719" s="202"/>
      <c r="O719" s="202"/>
      <c r="P719" s="202"/>
      <c r="Q719" s="202"/>
      <c r="R719" s="202"/>
      <c r="S719" s="202"/>
      <c r="T719" s="203"/>
      <c r="AT719" s="204" t="s">
        <v>181</v>
      </c>
      <c r="AU719" s="204" t="s">
        <v>81</v>
      </c>
      <c r="AV719" s="12" t="s">
        <v>81</v>
      </c>
      <c r="AW719" s="12" t="s">
        <v>30</v>
      </c>
      <c r="AX719" s="12" t="s">
        <v>73</v>
      </c>
      <c r="AY719" s="204" t="s">
        <v>174</v>
      </c>
    </row>
    <row r="720" spans="2:51" s="13" customFormat="1" ht="12">
      <c r="B720" s="205"/>
      <c r="C720" s="206"/>
      <c r="D720" s="196" t="s">
        <v>181</v>
      </c>
      <c r="E720" s="207" t="s">
        <v>1</v>
      </c>
      <c r="F720" s="208" t="s">
        <v>1756</v>
      </c>
      <c r="G720" s="206"/>
      <c r="H720" s="209">
        <v>22.995000000000001</v>
      </c>
      <c r="I720" s="210"/>
      <c r="J720" s="206"/>
      <c r="K720" s="206"/>
      <c r="L720" s="211"/>
      <c r="M720" s="212"/>
      <c r="N720" s="213"/>
      <c r="O720" s="213"/>
      <c r="P720" s="213"/>
      <c r="Q720" s="213"/>
      <c r="R720" s="213"/>
      <c r="S720" s="213"/>
      <c r="T720" s="214"/>
      <c r="AT720" s="215" t="s">
        <v>181</v>
      </c>
      <c r="AU720" s="215" t="s">
        <v>81</v>
      </c>
      <c r="AV720" s="13" t="s">
        <v>83</v>
      </c>
      <c r="AW720" s="13" t="s">
        <v>30</v>
      </c>
      <c r="AX720" s="13" t="s">
        <v>73</v>
      </c>
      <c r="AY720" s="215" t="s">
        <v>174</v>
      </c>
    </row>
    <row r="721" spans="1:65" s="13" customFormat="1" ht="12">
      <c r="B721" s="205"/>
      <c r="C721" s="206"/>
      <c r="D721" s="196" t="s">
        <v>181</v>
      </c>
      <c r="E721" s="207" t="s">
        <v>1</v>
      </c>
      <c r="F721" s="208" t="s">
        <v>1757</v>
      </c>
      <c r="G721" s="206"/>
      <c r="H721" s="209">
        <v>-2.758</v>
      </c>
      <c r="I721" s="210"/>
      <c r="J721" s="206"/>
      <c r="K721" s="206"/>
      <c r="L721" s="211"/>
      <c r="M721" s="212"/>
      <c r="N721" s="213"/>
      <c r="O721" s="213"/>
      <c r="P721" s="213"/>
      <c r="Q721" s="213"/>
      <c r="R721" s="213"/>
      <c r="S721" s="213"/>
      <c r="T721" s="214"/>
      <c r="AT721" s="215" t="s">
        <v>181</v>
      </c>
      <c r="AU721" s="215" t="s">
        <v>81</v>
      </c>
      <c r="AV721" s="13" t="s">
        <v>83</v>
      </c>
      <c r="AW721" s="13" t="s">
        <v>30</v>
      </c>
      <c r="AX721" s="13" t="s">
        <v>73</v>
      </c>
      <c r="AY721" s="215" t="s">
        <v>174</v>
      </c>
    </row>
    <row r="722" spans="1:65" s="14" customFormat="1" ht="12">
      <c r="B722" s="216"/>
      <c r="C722" s="217"/>
      <c r="D722" s="196" t="s">
        <v>181</v>
      </c>
      <c r="E722" s="218" t="s">
        <v>1</v>
      </c>
      <c r="F722" s="219" t="s">
        <v>183</v>
      </c>
      <c r="G722" s="217"/>
      <c r="H722" s="220">
        <v>50.311</v>
      </c>
      <c r="I722" s="221"/>
      <c r="J722" s="217"/>
      <c r="K722" s="217"/>
      <c r="L722" s="222"/>
      <c r="M722" s="223"/>
      <c r="N722" s="224"/>
      <c r="O722" s="224"/>
      <c r="P722" s="224"/>
      <c r="Q722" s="224"/>
      <c r="R722" s="224"/>
      <c r="S722" s="224"/>
      <c r="T722" s="225"/>
      <c r="AT722" s="226" t="s">
        <v>181</v>
      </c>
      <c r="AU722" s="226" t="s">
        <v>81</v>
      </c>
      <c r="AV722" s="14" t="s">
        <v>179</v>
      </c>
      <c r="AW722" s="14" t="s">
        <v>30</v>
      </c>
      <c r="AX722" s="14" t="s">
        <v>81</v>
      </c>
      <c r="AY722" s="226" t="s">
        <v>174</v>
      </c>
    </row>
    <row r="723" spans="1:65" s="2" customFormat="1" ht="24.25" customHeight="1">
      <c r="A723" s="35"/>
      <c r="B723" s="36"/>
      <c r="C723" s="180" t="s">
        <v>879</v>
      </c>
      <c r="D723" s="180" t="s">
        <v>175</v>
      </c>
      <c r="E723" s="181" t="s">
        <v>1758</v>
      </c>
      <c r="F723" s="182" t="s">
        <v>1759</v>
      </c>
      <c r="G723" s="183" t="s">
        <v>705</v>
      </c>
      <c r="H723" s="249"/>
      <c r="I723" s="185"/>
      <c r="J723" s="186">
        <f>ROUND(I723*H723,2)</f>
        <v>0</v>
      </c>
      <c r="K723" s="187"/>
      <c r="L723" s="40"/>
      <c r="M723" s="188" t="s">
        <v>1</v>
      </c>
      <c r="N723" s="189" t="s">
        <v>38</v>
      </c>
      <c r="O723" s="72"/>
      <c r="P723" s="190">
        <f>O723*H723</f>
        <v>0</v>
      </c>
      <c r="Q723" s="190">
        <v>0</v>
      </c>
      <c r="R723" s="190">
        <f>Q723*H723</f>
        <v>0</v>
      </c>
      <c r="S723" s="190">
        <v>0</v>
      </c>
      <c r="T723" s="191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92" t="s">
        <v>286</v>
      </c>
      <c r="AT723" s="192" t="s">
        <v>175</v>
      </c>
      <c r="AU723" s="192" t="s">
        <v>81</v>
      </c>
      <c r="AY723" s="18" t="s">
        <v>174</v>
      </c>
      <c r="BE723" s="193">
        <f>IF(N723="základní",J723,0)</f>
        <v>0</v>
      </c>
      <c r="BF723" s="193">
        <f>IF(N723="snížená",J723,0)</f>
        <v>0</v>
      </c>
      <c r="BG723" s="193">
        <f>IF(N723="zákl. přenesená",J723,0)</f>
        <v>0</v>
      </c>
      <c r="BH723" s="193">
        <f>IF(N723="sníž. přenesená",J723,0)</f>
        <v>0</v>
      </c>
      <c r="BI723" s="193">
        <f>IF(N723="nulová",J723,0)</f>
        <v>0</v>
      </c>
      <c r="BJ723" s="18" t="s">
        <v>81</v>
      </c>
      <c r="BK723" s="193">
        <f>ROUND(I723*H723,2)</f>
        <v>0</v>
      </c>
      <c r="BL723" s="18" t="s">
        <v>286</v>
      </c>
      <c r="BM723" s="192" t="s">
        <v>1760</v>
      </c>
    </row>
    <row r="724" spans="1:65" s="11" customFormat="1" ht="26" customHeight="1">
      <c r="B724" s="166"/>
      <c r="C724" s="167"/>
      <c r="D724" s="168" t="s">
        <v>72</v>
      </c>
      <c r="E724" s="169" t="s">
        <v>1761</v>
      </c>
      <c r="F724" s="169" t="s">
        <v>1762</v>
      </c>
      <c r="G724" s="167"/>
      <c r="H724" s="167"/>
      <c r="I724" s="170"/>
      <c r="J724" s="171">
        <f>BK724</f>
        <v>0</v>
      </c>
      <c r="K724" s="167"/>
      <c r="L724" s="172"/>
      <c r="M724" s="173"/>
      <c r="N724" s="174"/>
      <c r="O724" s="174"/>
      <c r="P724" s="175">
        <f>P725</f>
        <v>0</v>
      </c>
      <c r="Q724" s="174"/>
      <c r="R724" s="175">
        <f>R725</f>
        <v>0.27827400000000002</v>
      </c>
      <c r="S724" s="174"/>
      <c r="T724" s="176">
        <f>T725</f>
        <v>8.6264939999999998E-2</v>
      </c>
      <c r="AR724" s="177" t="s">
        <v>83</v>
      </c>
      <c r="AT724" s="178" t="s">
        <v>72</v>
      </c>
      <c r="AU724" s="178" t="s">
        <v>73</v>
      </c>
      <c r="AY724" s="177" t="s">
        <v>174</v>
      </c>
      <c r="BK724" s="179">
        <f>BK725</f>
        <v>0</v>
      </c>
    </row>
    <row r="725" spans="1:65" s="2" customFormat="1" ht="16.5" customHeight="1">
      <c r="A725" s="35"/>
      <c r="B725" s="36"/>
      <c r="C725" s="180" t="s">
        <v>883</v>
      </c>
      <c r="D725" s="180" t="s">
        <v>175</v>
      </c>
      <c r="E725" s="181" t="s">
        <v>1763</v>
      </c>
      <c r="F725" s="182" t="s">
        <v>1764</v>
      </c>
      <c r="G725" s="183" t="s">
        <v>230</v>
      </c>
      <c r="H725" s="184">
        <v>278.274</v>
      </c>
      <c r="I725" s="185"/>
      <c r="J725" s="186">
        <f>ROUND(I725*H725,2)</f>
        <v>0</v>
      </c>
      <c r="K725" s="187"/>
      <c r="L725" s="40"/>
      <c r="M725" s="250" t="s">
        <v>1</v>
      </c>
      <c r="N725" s="251" t="s">
        <v>38</v>
      </c>
      <c r="O725" s="252"/>
      <c r="P725" s="253">
        <f>O725*H725</f>
        <v>0</v>
      </c>
      <c r="Q725" s="253">
        <v>1E-3</v>
      </c>
      <c r="R725" s="253">
        <f>Q725*H725</f>
        <v>0.27827400000000002</v>
      </c>
      <c r="S725" s="253">
        <v>3.1E-4</v>
      </c>
      <c r="T725" s="254">
        <f>S725*H725</f>
        <v>8.6264939999999998E-2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92" t="s">
        <v>286</v>
      </c>
      <c r="AT725" s="192" t="s">
        <v>175</v>
      </c>
      <c r="AU725" s="192" t="s">
        <v>81</v>
      </c>
      <c r="AY725" s="18" t="s">
        <v>174</v>
      </c>
      <c r="BE725" s="193">
        <f>IF(N725="základní",J725,0)</f>
        <v>0</v>
      </c>
      <c r="BF725" s="193">
        <f>IF(N725="snížená",J725,0)</f>
        <v>0</v>
      </c>
      <c r="BG725" s="193">
        <f>IF(N725="zákl. přenesená",J725,0)</f>
        <v>0</v>
      </c>
      <c r="BH725" s="193">
        <f>IF(N725="sníž. přenesená",J725,0)</f>
        <v>0</v>
      </c>
      <c r="BI725" s="193">
        <f>IF(N725="nulová",J725,0)</f>
        <v>0</v>
      </c>
      <c r="BJ725" s="18" t="s">
        <v>81</v>
      </c>
      <c r="BK725" s="193">
        <f>ROUND(I725*H725,2)</f>
        <v>0</v>
      </c>
      <c r="BL725" s="18" t="s">
        <v>286</v>
      </c>
      <c r="BM725" s="192" t="s">
        <v>1765</v>
      </c>
    </row>
    <row r="726" spans="1:65" s="2" customFormat="1" ht="7" customHeight="1">
      <c r="A726" s="35"/>
      <c r="B726" s="55"/>
      <c r="C726" s="56"/>
      <c r="D726" s="56"/>
      <c r="E726" s="56"/>
      <c r="F726" s="56"/>
      <c r="G726" s="56"/>
      <c r="H726" s="56"/>
      <c r="I726" s="56"/>
      <c r="J726" s="56"/>
      <c r="K726" s="56"/>
      <c r="L726" s="40"/>
      <c r="M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</row>
  </sheetData>
  <sheetProtection algorithmName="SHA-512" hashValue="qDddsUhTKXgCyRJTimY0KSAIX1dZq0YTQEmrUXNQAIkpQ+VE4u806ra8uMkwbwD7fB9vrwTk+Use/piEdz39Iw==" saltValue="sGANlGYwYmwhkBjVv4jUXrSEjvSpnoTv1bR4pMMU/qFeID7NF7f7Gxdl0C8aFjGqyCA2JsW6oDVr/w9KB3mVyQ==" spinCount="100000" sheet="1" objects="1" scenarios="1" formatColumns="0" formatRows="0" autoFilter="0"/>
  <autoFilter ref="C136:K725" xr:uid="{00000000-0009-0000-0000-000002000000}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93"/>
  <sheetViews>
    <sheetView showGridLines="0" topLeftCell="A1316" zoomScale="130" zoomScaleNormal="13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89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1766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ROUND(J146,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ROUND((SUM(BE146:BE1592)),  2)</f>
        <v>0</v>
      </c>
      <c r="G33" s="35"/>
      <c r="H33" s="35"/>
      <c r="I33" s="125">
        <v>0.21</v>
      </c>
      <c r="J33" s="124">
        <f>ROUND(((SUM(BE146:BE1592))*I33),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ROUND((SUM(BF146:BF1592)),  2)</f>
        <v>0</v>
      </c>
      <c r="G34" s="35"/>
      <c r="H34" s="35"/>
      <c r="I34" s="125">
        <v>0.15</v>
      </c>
      <c r="J34" s="124">
        <f>ROUND(((SUM(BF146:BF1592))*I34),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ROUND((SUM(BG146:BG1592)),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ROUND((SUM(BH146:BH1592)),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ROUND((SUM(BI146:BI1592)),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1-SO01B - Přístavba mateřské školy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J146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2:12" s="9" customFormat="1" ht="25" customHeight="1">
      <c r="B97" s="148"/>
      <c r="C97" s="149"/>
      <c r="D97" s="150" t="s">
        <v>1767</v>
      </c>
      <c r="E97" s="151"/>
      <c r="F97" s="151"/>
      <c r="G97" s="151"/>
      <c r="H97" s="151"/>
      <c r="I97" s="151"/>
      <c r="J97" s="152">
        <f>J147</f>
        <v>0</v>
      </c>
      <c r="K97" s="149"/>
      <c r="L97" s="153"/>
    </row>
    <row r="98" spans="2:12" s="9" customFormat="1" ht="25" customHeight="1">
      <c r="B98" s="148"/>
      <c r="C98" s="149"/>
      <c r="D98" s="150" t="s">
        <v>1768</v>
      </c>
      <c r="E98" s="151"/>
      <c r="F98" s="151"/>
      <c r="G98" s="151"/>
      <c r="H98" s="151"/>
      <c r="I98" s="151"/>
      <c r="J98" s="152">
        <f>J200</f>
        <v>0</v>
      </c>
      <c r="K98" s="149"/>
      <c r="L98" s="153"/>
    </row>
    <row r="99" spans="2:12" s="9" customFormat="1" ht="25" customHeight="1">
      <c r="B99" s="148"/>
      <c r="C99" s="149"/>
      <c r="D99" s="150" t="s">
        <v>1769</v>
      </c>
      <c r="E99" s="151"/>
      <c r="F99" s="151"/>
      <c r="G99" s="151"/>
      <c r="H99" s="151"/>
      <c r="I99" s="151"/>
      <c r="J99" s="152">
        <f>J301</f>
        <v>0</v>
      </c>
      <c r="K99" s="149"/>
      <c r="L99" s="153"/>
    </row>
    <row r="100" spans="2:12" s="9" customFormat="1" ht="25" customHeight="1">
      <c r="B100" s="148"/>
      <c r="C100" s="149"/>
      <c r="D100" s="150" t="s">
        <v>1770</v>
      </c>
      <c r="E100" s="151"/>
      <c r="F100" s="151"/>
      <c r="G100" s="151"/>
      <c r="H100" s="151"/>
      <c r="I100" s="151"/>
      <c r="J100" s="152">
        <f>J404</f>
        <v>0</v>
      </c>
      <c r="K100" s="149"/>
      <c r="L100" s="153"/>
    </row>
    <row r="101" spans="2:12" s="9" customFormat="1" ht="25" customHeight="1">
      <c r="B101" s="148"/>
      <c r="C101" s="149"/>
      <c r="D101" s="150" t="s">
        <v>1771</v>
      </c>
      <c r="E101" s="151"/>
      <c r="F101" s="151"/>
      <c r="G101" s="151"/>
      <c r="H101" s="151"/>
      <c r="I101" s="151"/>
      <c r="J101" s="152">
        <f>J613</f>
        <v>0</v>
      </c>
      <c r="K101" s="149"/>
      <c r="L101" s="153"/>
    </row>
    <row r="102" spans="2:12" s="9" customFormat="1" ht="25" customHeight="1">
      <c r="B102" s="148"/>
      <c r="C102" s="149"/>
      <c r="D102" s="150" t="s">
        <v>1772</v>
      </c>
      <c r="E102" s="151"/>
      <c r="F102" s="151"/>
      <c r="G102" s="151"/>
      <c r="H102" s="151"/>
      <c r="I102" s="151"/>
      <c r="J102" s="152">
        <f>J630</f>
        <v>0</v>
      </c>
      <c r="K102" s="149"/>
      <c r="L102" s="153"/>
    </row>
    <row r="103" spans="2:12" s="9" customFormat="1" ht="25" customHeight="1">
      <c r="B103" s="148"/>
      <c r="C103" s="149"/>
      <c r="D103" s="150" t="s">
        <v>1773</v>
      </c>
      <c r="E103" s="151"/>
      <c r="F103" s="151"/>
      <c r="G103" s="151"/>
      <c r="H103" s="151"/>
      <c r="I103" s="151"/>
      <c r="J103" s="152">
        <f>J875</f>
        <v>0</v>
      </c>
      <c r="K103" s="149"/>
      <c r="L103" s="153"/>
    </row>
    <row r="104" spans="2:12" s="9" customFormat="1" ht="25" customHeight="1">
      <c r="B104" s="148"/>
      <c r="C104" s="149"/>
      <c r="D104" s="150" t="s">
        <v>1774</v>
      </c>
      <c r="E104" s="151"/>
      <c r="F104" s="151"/>
      <c r="G104" s="151"/>
      <c r="H104" s="151"/>
      <c r="I104" s="151"/>
      <c r="J104" s="152">
        <f>J910</f>
        <v>0</v>
      </c>
      <c r="K104" s="149"/>
      <c r="L104" s="153"/>
    </row>
    <row r="105" spans="2:12" s="9" customFormat="1" ht="25" customHeight="1">
      <c r="B105" s="148"/>
      <c r="C105" s="149"/>
      <c r="D105" s="150" t="s">
        <v>1775</v>
      </c>
      <c r="E105" s="151"/>
      <c r="F105" s="151"/>
      <c r="G105" s="151"/>
      <c r="H105" s="151"/>
      <c r="I105" s="151"/>
      <c r="J105" s="152">
        <f>J946</f>
        <v>0</v>
      </c>
      <c r="K105" s="149"/>
      <c r="L105" s="153"/>
    </row>
    <row r="106" spans="2:12" s="9" customFormat="1" ht="25" customHeight="1">
      <c r="B106" s="148"/>
      <c r="C106" s="149"/>
      <c r="D106" s="150" t="s">
        <v>1776</v>
      </c>
      <c r="E106" s="151"/>
      <c r="F106" s="151"/>
      <c r="G106" s="151"/>
      <c r="H106" s="151"/>
      <c r="I106" s="151"/>
      <c r="J106" s="152">
        <f>J948</f>
        <v>0</v>
      </c>
      <c r="K106" s="149"/>
      <c r="L106" s="153"/>
    </row>
    <row r="107" spans="2:12" s="9" customFormat="1" ht="25" customHeight="1">
      <c r="B107" s="148"/>
      <c r="C107" s="149"/>
      <c r="D107" s="150" t="s">
        <v>1777</v>
      </c>
      <c r="E107" s="151"/>
      <c r="F107" s="151"/>
      <c r="G107" s="151"/>
      <c r="H107" s="151"/>
      <c r="I107" s="151"/>
      <c r="J107" s="152">
        <f>J1035</f>
        <v>0</v>
      </c>
      <c r="K107" s="149"/>
      <c r="L107" s="153"/>
    </row>
    <row r="108" spans="2:12" s="9" customFormat="1" ht="25" customHeight="1">
      <c r="B108" s="148"/>
      <c r="C108" s="149"/>
      <c r="D108" s="150" t="s">
        <v>1778</v>
      </c>
      <c r="E108" s="151"/>
      <c r="F108" s="151"/>
      <c r="G108" s="151"/>
      <c r="H108" s="151"/>
      <c r="I108" s="151"/>
      <c r="J108" s="152">
        <f>J1127</f>
        <v>0</v>
      </c>
      <c r="K108" s="149"/>
      <c r="L108" s="153"/>
    </row>
    <row r="109" spans="2:12" s="9" customFormat="1" ht="25" customHeight="1">
      <c r="B109" s="148"/>
      <c r="C109" s="149"/>
      <c r="D109" s="150" t="s">
        <v>1779</v>
      </c>
      <c r="E109" s="151"/>
      <c r="F109" s="151"/>
      <c r="G109" s="151"/>
      <c r="H109" s="151"/>
      <c r="I109" s="151"/>
      <c r="J109" s="152">
        <f>J1198</f>
        <v>0</v>
      </c>
      <c r="K109" s="149"/>
      <c r="L109" s="153"/>
    </row>
    <row r="110" spans="2:12" s="9" customFormat="1" ht="25" customHeight="1">
      <c r="B110" s="148"/>
      <c r="C110" s="149"/>
      <c r="D110" s="150" t="s">
        <v>1780</v>
      </c>
      <c r="E110" s="151"/>
      <c r="F110" s="151"/>
      <c r="G110" s="151"/>
      <c r="H110" s="151"/>
      <c r="I110" s="151"/>
      <c r="J110" s="152">
        <f>J1203</f>
        <v>0</v>
      </c>
      <c r="K110" s="149"/>
      <c r="L110" s="153"/>
    </row>
    <row r="111" spans="2:12" s="9" customFormat="1" ht="25" customHeight="1">
      <c r="B111" s="148"/>
      <c r="C111" s="149"/>
      <c r="D111" s="150" t="s">
        <v>1781</v>
      </c>
      <c r="E111" s="151"/>
      <c r="F111" s="151"/>
      <c r="G111" s="151"/>
      <c r="H111" s="151"/>
      <c r="I111" s="151"/>
      <c r="J111" s="152">
        <f>J1208</f>
        <v>0</v>
      </c>
      <c r="K111" s="149"/>
      <c r="L111" s="153"/>
    </row>
    <row r="112" spans="2:12" s="9" customFormat="1" ht="25" customHeight="1">
      <c r="B112" s="148"/>
      <c r="C112" s="149"/>
      <c r="D112" s="150" t="s">
        <v>1782</v>
      </c>
      <c r="E112" s="151"/>
      <c r="F112" s="151"/>
      <c r="G112" s="151"/>
      <c r="H112" s="151"/>
      <c r="I112" s="151"/>
      <c r="J112" s="152">
        <f>J1220</f>
        <v>0</v>
      </c>
      <c r="K112" s="149"/>
      <c r="L112" s="153"/>
    </row>
    <row r="113" spans="1:31" s="9" customFormat="1" ht="25" customHeight="1">
      <c r="B113" s="148"/>
      <c r="C113" s="149"/>
      <c r="D113" s="150" t="s">
        <v>1783</v>
      </c>
      <c r="E113" s="151"/>
      <c r="F113" s="151"/>
      <c r="G113" s="151"/>
      <c r="H113" s="151"/>
      <c r="I113" s="151"/>
      <c r="J113" s="152">
        <f>J1246</f>
        <v>0</v>
      </c>
      <c r="K113" s="149"/>
      <c r="L113" s="153"/>
    </row>
    <row r="114" spans="1:31" s="9" customFormat="1" ht="25" customHeight="1">
      <c r="B114" s="148"/>
      <c r="C114" s="149"/>
      <c r="D114" s="150" t="s">
        <v>1784</v>
      </c>
      <c r="E114" s="151"/>
      <c r="F114" s="151"/>
      <c r="G114" s="151"/>
      <c r="H114" s="151"/>
      <c r="I114" s="151"/>
      <c r="J114" s="152">
        <f>J1274</f>
        <v>0</v>
      </c>
      <c r="K114" s="149"/>
      <c r="L114" s="153"/>
    </row>
    <row r="115" spans="1:31" s="9" customFormat="1" ht="25" customHeight="1">
      <c r="B115" s="148"/>
      <c r="C115" s="149"/>
      <c r="D115" s="150" t="s">
        <v>1785</v>
      </c>
      <c r="E115" s="151"/>
      <c r="F115" s="151"/>
      <c r="G115" s="151"/>
      <c r="H115" s="151"/>
      <c r="I115" s="151"/>
      <c r="J115" s="152">
        <f>J1301</f>
        <v>0</v>
      </c>
      <c r="K115" s="149"/>
      <c r="L115" s="153"/>
    </row>
    <row r="116" spans="1:31" s="9" customFormat="1" ht="25" customHeight="1">
      <c r="B116" s="148"/>
      <c r="C116" s="149"/>
      <c r="D116" s="150" t="s">
        <v>1786</v>
      </c>
      <c r="E116" s="151"/>
      <c r="F116" s="151"/>
      <c r="G116" s="151"/>
      <c r="H116" s="151"/>
      <c r="I116" s="151"/>
      <c r="J116" s="152">
        <f>J1320</f>
        <v>0</v>
      </c>
      <c r="K116" s="149"/>
      <c r="L116" s="153"/>
    </row>
    <row r="117" spans="1:31" s="9" customFormat="1" ht="25" customHeight="1">
      <c r="B117" s="148"/>
      <c r="C117" s="149"/>
      <c r="D117" s="150" t="s">
        <v>1787</v>
      </c>
      <c r="E117" s="151"/>
      <c r="F117" s="151"/>
      <c r="G117" s="151"/>
      <c r="H117" s="151"/>
      <c r="I117" s="151"/>
      <c r="J117" s="152">
        <f>J1371</f>
        <v>0</v>
      </c>
      <c r="K117" s="149"/>
      <c r="L117" s="153"/>
    </row>
    <row r="118" spans="1:31" s="9" customFormat="1" ht="25" customHeight="1">
      <c r="B118" s="148"/>
      <c r="C118" s="149"/>
      <c r="D118" s="150" t="s">
        <v>1788</v>
      </c>
      <c r="E118" s="151"/>
      <c r="F118" s="151"/>
      <c r="G118" s="151"/>
      <c r="H118" s="151"/>
      <c r="I118" s="151"/>
      <c r="J118" s="152">
        <f>J1409</f>
        <v>0</v>
      </c>
      <c r="K118" s="149"/>
      <c r="L118" s="153"/>
    </row>
    <row r="119" spans="1:31" s="9" customFormat="1" ht="25" customHeight="1">
      <c r="B119" s="148"/>
      <c r="C119" s="149"/>
      <c r="D119" s="150" t="s">
        <v>1789</v>
      </c>
      <c r="E119" s="151"/>
      <c r="F119" s="151"/>
      <c r="G119" s="151"/>
      <c r="H119" s="151"/>
      <c r="I119" s="151"/>
      <c r="J119" s="152">
        <f>J1427</f>
        <v>0</v>
      </c>
      <c r="K119" s="149"/>
      <c r="L119" s="153"/>
    </row>
    <row r="120" spans="1:31" s="9" customFormat="1" ht="25" customHeight="1">
      <c r="B120" s="148"/>
      <c r="C120" s="149"/>
      <c r="D120" s="150" t="s">
        <v>1790</v>
      </c>
      <c r="E120" s="151"/>
      <c r="F120" s="151"/>
      <c r="G120" s="151"/>
      <c r="H120" s="151"/>
      <c r="I120" s="151"/>
      <c r="J120" s="152">
        <f>J1471</f>
        <v>0</v>
      </c>
      <c r="K120" s="149"/>
      <c r="L120" s="153"/>
    </row>
    <row r="121" spans="1:31" s="9" customFormat="1" ht="25" customHeight="1">
      <c r="B121" s="148"/>
      <c r="C121" s="149"/>
      <c r="D121" s="150" t="s">
        <v>1791</v>
      </c>
      <c r="E121" s="151"/>
      <c r="F121" s="151"/>
      <c r="G121" s="151"/>
      <c r="H121" s="151"/>
      <c r="I121" s="151"/>
      <c r="J121" s="152">
        <f>J1500</f>
        <v>0</v>
      </c>
      <c r="K121" s="149"/>
      <c r="L121" s="153"/>
    </row>
    <row r="122" spans="1:31" s="9" customFormat="1" ht="25" customHeight="1">
      <c r="B122" s="148"/>
      <c r="C122" s="149"/>
      <c r="D122" s="150" t="s">
        <v>1792</v>
      </c>
      <c r="E122" s="151"/>
      <c r="F122" s="151"/>
      <c r="G122" s="151"/>
      <c r="H122" s="151"/>
      <c r="I122" s="151"/>
      <c r="J122" s="152">
        <f>J1577</f>
        <v>0</v>
      </c>
      <c r="K122" s="149"/>
      <c r="L122" s="153"/>
    </row>
    <row r="123" spans="1:31" s="9" customFormat="1" ht="25" customHeight="1">
      <c r="B123" s="148"/>
      <c r="C123" s="149"/>
      <c r="D123" s="150" t="s">
        <v>1793</v>
      </c>
      <c r="E123" s="151"/>
      <c r="F123" s="151"/>
      <c r="G123" s="151"/>
      <c r="H123" s="151"/>
      <c r="I123" s="151"/>
      <c r="J123" s="152">
        <f>J1583</f>
        <v>0</v>
      </c>
      <c r="K123" s="149"/>
      <c r="L123" s="153"/>
    </row>
    <row r="124" spans="1:31" s="9" customFormat="1" ht="25" customHeight="1">
      <c r="B124" s="148"/>
      <c r="C124" s="149"/>
      <c r="D124" s="150" t="s">
        <v>1794</v>
      </c>
      <c r="E124" s="151"/>
      <c r="F124" s="151"/>
      <c r="G124" s="151"/>
      <c r="H124" s="151"/>
      <c r="I124" s="151"/>
      <c r="J124" s="152">
        <f>J1586</f>
        <v>0</v>
      </c>
      <c r="K124" s="149"/>
      <c r="L124" s="153"/>
    </row>
    <row r="125" spans="1:31" s="9" customFormat="1" ht="25" customHeight="1">
      <c r="B125" s="148"/>
      <c r="C125" s="149"/>
      <c r="D125" s="150" t="s">
        <v>1795</v>
      </c>
      <c r="E125" s="151"/>
      <c r="F125" s="151"/>
      <c r="G125" s="151"/>
      <c r="H125" s="151"/>
      <c r="I125" s="151"/>
      <c r="J125" s="152">
        <f>J1588</f>
        <v>0</v>
      </c>
      <c r="K125" s="149"/>
      <c r="L125" s="153"/>
    </row>
    <row r="126" spans="1:31" s="9" customFormat="1" ht="25" customHeight="1">
      <c r="B126" s="148"/>
      <c r="C126" s="149"/>
      <c r="D126" s="150" t="s">
        <v>1796</v>
      </c>
      <c r="E126" s="151"/>
      <c r="F126" s="151"/>
      <c r="G126" s="151"/>
      <c r="H126" s="151"/>
      <c r="I126" s="151"/>
      <c r="J126" s="152">
        <f>J1591</f>
        <v>0</v>
      </c>
      <c r="K126" s="149"/>
      <c r="L126" s="153"/>
    </row>
    <row r="127" spans="1:31" s="2" customFormat="1" ht="21.7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7" customHeight="1">
      <c r="A128" s="35"/>
      <c r="B128" s="55"/>
      <c r="C128" s="56"/>
      <c r="D128" s="56"/>
      <c r="E128" s="56"/>
      <c r="F128" s="56"/>
      <c r="G128" s="56"/>
      <c r="H128" s="56"/>
      <c r="I128" s="56"/>
      <c r="J128" s="56"/>
      <c r="K128" s="56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32" spans="1:31" s="2" customFormat="1" ht="7" customHeight="1">
      <c r="A132" s="35"/>
      <c r="B132" s="57"/>
      <c r="C132" s="58"/>
      <c r="D132" s="58"/>
      <c r="E132" s="58"/>
      <c r="F132" s="58"/>
      <c r="G132" s="58"/>
      <c r="H132" s="58"/>
      <c r="I132" s="58"/>
      <c r="J132" s="58"/>
      <c r="K132" s="58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31" s="2" customFormat="1" ht="25" customHeight="1">
      <c r="A133" s="35"/>
      <c r="B133" s="36"/>
      <c r="C133" s="24" t="s">
        <v>159</v>
      </c>
      <c r="D133" s="37"/>
      <c r="E133" s="37"/>
      <c r="F133" s="37"/>
      <c r="G133" s="37"/>
      <c r="H133" s="37"/>
      <c r="I133" s="37"/>
      <c r="J133" s="37"/>
      <c r="K133" s="37"/>
      <c r="L133" s="52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31" s="2" customFormat="1" ht="7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52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31" s="2" customFormat="1" ht="12" customHeight="1">
      <c r="A135" s="35"/>
      <c r="B135" s="36"/>
      <c r="C135" s="30" t="s">
        <v>16</v>
      </c>
      <c r="D135" s="37"/>
      <c r="E135" s="37"/>
      <c r="F135" s="37"/>
      <c r="G135" s="37"/>
      <c r="H135" s="37"/>
      <c r="I135" s="37"/>
      <c r="J135" s="37"/>
      <c r="K135" s="37"/>
      <c r="L135" s="52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31" s="2" customFormat="1" ht="16.5" customHeight="1">
      <c r="A136" s="35"/>
      <c r="B136" s="36"/>
      <c r="C136" s="37"/>
      <c r="D136" s="37"/>
      <c r="E136" s="311" t="str">
        <f>E7</f>
        <v>Rekonstrukce a přístavba MŠ Blučina</v>
      </c>
      <c r="F136" s="312"/>
      <c r="G136" s="312"/>
      <c r="H136" s="312"/>
      <c r="I136" s="37"/>
      <c r="J136" s="37"/>
      <c r="K136" s="37"/>
      <c r="L136" s="52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31" s="2" customFormat="1" ht="12" customHeight="1">
      <c r="A137" s="35"/>
      <c r="B137" s="36"/>
      <c r="C137" s="30" t="s">
        <v>130</v>
      </c>
      <c r="D137" s="37"/>
      <c r="E137" s="37"/>
      <c r="F137" s="37"/>
      <c r="G137" s="37"/>
      <c r="H137" s="37"/>
      <c r="I137" s="37"/>
      <c r="J137" s="37"/>
      <c r="K137" s="37"/>
      <c r="L137" s="52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s="2" customFormat="1" ht="16.5" customHeight="1">
      <c r="A138" s="35"/>
      <c r="B138" s="36"/>
      <c r="C138" s="37"/>
      <c r="D138" s="37"/>
      <c r="E138" s="267" t="str">
        <f>E9</f>
        <v>1-SO01B - Přístavba mateřské školy</v>
      </c>
      <c r="F138" s="313"/>
      <c r="G138" s="313"/>
      <c r="H138" s="313"/>
      <c r="I138" s="37"/>
      <c r="J138" s="37"/>
      <c r="K138" s="37"/>
      <c r="L138" s="52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31" s="2" customFormat="1" ht="7" customHeight="1">
      <c r="A139" s="3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52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s="2" customFormat="1" ht="12" customHeight="1">
      <c r="A140" s="35"/>
      <c r="B140" s="36"/>
      <c r="C140" s="30" t="s">
        <v>20</v>
      </c>
      <c r="D140" s="37"/>
      <c r="E140" s="37"/>
      <c r="F140" s="28" t="str">
        <f>F12</f>
        <v xml:space="preserve"> </v>
      </c>
      <c r="G140" s="37"/>
      <c r="H140" s="37"/>
      <c r="I140" s="30" t="s">
        <v>22</v>
      </c>
      <c r="J140" s="67" t="str">
        <f>IF(J12="","",J12)</f>
        <v>26. 5. 2021</v>
      </c>
      <c r="K140" s="37"/>
      <c r="L140" s="52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31" s="2" customFormat="1" ht="7" customHeight="1">
      <c r="A141" s="35"/>
      <c r="B141" s="36"/>
      <c r="C141" s="37"/>
      <c r="D141" s="37"/>
      <c r="E141" s="37"/>
      <c r="F141" s="37"/>
      <c r="G141" s="37"/>
      <c r="H141" s="37"/>
      <c r="I141" s="37"/>
      <c r="J141" s="37"/>
      <c r="K141" s="37"/>
      <c r="L141" s="52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31" s="2" customFormat="1" ht="15.25" customHeight="1">
      <c r="A142" s="35"/>
      <c r="B142" s="36"/>
      <c r="C142" s="30" t="s">
        <v>24</v>
      </c>
      <c r="D142" s="37"/>
      <c r="E142" s="37"/>
      <c r="F142" s="28" t="str">
        <f>E15</f>
        <v xml:space="preserve"> </v>
      </c>
      <c r="G142" s="37"/>
      <c r="H142" s="37"/>
      <c r="I142" s="30" t="s">
        <v>29</v>
      </c>
      <c r="J142" s="33" t="str">
        <f>E21</f>
        <v xml:space="preserve"> </v>
      </c>
      <c r="K142" s="37"/>
      <c r="L142" s="52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31" s="2" customFormat="1" ht="15.25" customHeight="1">
      <c r="A143" s="35"/>
      <c r="B143" s="36"/>
      <c r="C143" s="30" t="s">
        <v>27</v>
      </c>
      <c r="D143" s="37"/>
      <c r="E143" s="37"/>
      <c r="F143" s="28" t="str">
        <f>IF(E18="","",E18)</f>
        <v>Vyplň údaj</v>
      </c>
      <c r="G143" s="37"/>
      <c r="H143" s="37"/>
      <c r="I143" s="30" t="s">
        <v>31</v>
      </c>
      <c r="J143" s="33" t="str">
        <f>E24</f>
        <v xml:space="preserve"> </v>
      </c>
      <c r="K143" s="37"/>
      <c r="L143" s="52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31" s="2" customFormat="1" ht="10.25" customHeight="1">
      <c r="A144" s="35"/>
      <c r="B144" s="36"/>
      <c r="C144" s="37"/>
      <c r="D144" s="37"/>
      <c r="E144" s="37"/>
      <c r="F144" s="37"/>
      <c r="G144" s="37"/>
      <c r="H144" s="37"/>
      <c r="I144" s="37"/>
      <c r="J144" s="37"/>
      <c r="K144" s="37"/>
      <c r="L144" s="52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10" customFormat="1" ht="29.25" customHeight="1">
      <c r="A145" s="154"/>
      <c r="B145" s="155"/>
      <c r="C145" s="156" t="s">
        <v>160</v>
      </c>
      <c r="D145" s="157" t="s">
        <v>58</v>
      </c>
      <c r="E145" s="157" t="s">
        <v>54</v>
      </c>
      <c r="F145" s="157" t="s">
        <v>55</v>
      </c>
      <c r="G145" s="157" t="s">
        <v>161</v>
      </c>
      <c r="H145" s="157" t="s">
        <v>162</v>
      </c>
      <c r="I145" s="157" t="s">
        <v>163</v>
      </c>
      <c r="J145" s="158" t="s">
        <v>134</v>
      </c>
      <c r="K145" s="159" t="s">
        <v>164</v>
      </c>
      <c r="L145" s="160"/>
      <c r="M145" s="76" t="s">
        <v>1</v>
      </c>
      <c r="N145" s="77" t="s">
        <v>37</v>
      </c>
      <c r="O145" s="77" t="s">
        <v>165</v>
      </c>
      <c r="P145" s="77" t="s">
        <v>166</v>
      </c>
      <c r="Q145" s="77" t="s">
        <v>167</v>
      </c>
      <c r="R145" s="77" t="s">
        <v>168</v>
      </c>
      <c r="S145" s="77" t="s">
        <v>169</v>
      </c>
      <c r="T145" s="78" t="s">
        <v>170</v>
      </c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</row>
    <row r="146" spans="1:65" s="2" customFormat="1" ht="22.75" customHeight="1">
      <c r="A146" s="35"/>
      <c r="B146" s="36"/>
      <c r="C146" s="83" t="s">
        <v>171</v>
      </c>
      <c r="D146" s="37"/>
      <c r="E146" s="37"/>
      <c r="F146" s="37"/>
      <c r="G146" s="37"/>
      <c r="H146" s="37"/>
      <c r="I146" s="37"/>
      <c r="J146" s="161">
        <f>BK146</f>
        <v>0</v>
      </c>
      <c r="K146" s="37"/>
      <c r="L146" s="40"/>
      <c r="M146" s="79"/>
      <c r="N146" s="162"/>
      <c r="O146" s="80"/>
      <c r="P146" s="163">
        <f>P147+P200+P301+P404+P613+P630+P875+P910+P946+P948+P1035+P1127+P1198+P1203+P1208+P1220+P1246+P1274+P1301+P1320+P1371+P1409+P1427+P1471+P1500+P1577+P1583+P1586+P1588+P1591</f>
        <v>0</v>
      </c>
      <c r="Q146" s="80"/>
      <c r="R146" s="163">
        <f>R147+R200+R301+R404+R613+R630+R875+R910+R946+R948+R1035+R1127+R1198+R1203+R1208+R1220+R1246+R1274+R1301+R1320+R1371+R1409+R1427+R1471+R1500+R1577+R1583+R1586+R1588+R1591</f>
        <v>297258.47364538419</v>
      </c>
      <c r="S146" s="80"/>
      <c r="T146" s="164">
        <f>T147+T200+T301+T404+T613+T630+T875+T910+T946+T948+T1035+T1127+T1198+T1203+T1208+T1220+T1246+T1274+T1301+T1320+T1371+T1409+T1427+T1471+T1500+T1577+T1583+T1586+T1588+T1591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72</v>
      </c>
      <c r="AU146" s="18" t="s">
        <v>136</v>
      </c>
      <c r="BK146" s="165">
        <f>BK147+BK200+BK301+BK404+BK613+BK630+BK875+BK910+BK946+BK948+BK1035+BK1127+BK1198+BK1203+BK1208+BK1220+BK1246+BK1274+BK1301+BK1320+BK1371+BK1409+BK1427+BK1471+BK1500+BK1577+BK1583+BK1586+BK1588+BK1591</f>
        <v>0</v>
      </c>
    </row>
    <row r="147" spans="1:65" s="11" customFormat="1" ht="26" customHeight="1">
      <c r="B147" s="166"/>
      <c r="C147" s="167"/>
      <c r="D147" s="168" t="s">
        <v>72</v>
      </c>
      <c r="E147" s="169" t="s">
        <v>172</v>
      </c>
      <c r="F147" s="169" t="s">
        <v>1797</v>
      </c>
      <c r="G147" s="167"/>
      <c r="H147" s="167"/>
      <c r="I147" s="170"/>
      <c r="J147" s="171">
        <f>BK147</f>
        <v>0</v>
      </c>
      <c r="K147" s="167"/>
      <c r="L147" s="172"/>
      <c r="M147" s="173"/>
      <c r="N147" s="174"/>
      <c r="O147" s="174"/>
      <c r="P147" s="175">
        <f>SUM(P148:P199)</f>
        <v>0</v>
      </c>
      <c r="Q147" s="174"/>
      <c r="R147" s="175">
        <f>SUM(R148:R199)</f>
        <v>0.20753478960000002</v>
      </c>
      <c r="S147" s="174"/>
      <c r="T147" s="176">
        <f>SUM(T148:T199)</f>
        <v>0</v>
      </c>
      <c r="AR147" s="177" t="s">
        <v>81</v>
      </c>
      <c r="AT147" s="178" t="s">
        <v>72</v>
      </c>
      <c r="AU147" s="178" t="s">
        <v>73</v>
      </c>
      <c r="AY147" s="177" t="s">
        <v>174</v>
      </c>
      <c r="BK147" s="179">
        <f>SUM(BK148:BK199)</f>
        <v>0</v>
      </c>
    </row>
    <row r="148" spans="1:65" s="2" customFormat="1" ht="24.25" customHeight="1">
      <c r="A148" s="35"/>
      <c r="B148" s="36"/>
      <c r="C148" s="180" t="s">
        <v>81</v>
      </c>
      <c r="D148" s="180" t="s">
        <v>175</v>
      </c>
      <c r="E148" s="181" t="s">
        <v>1798</v>
      </c>
      <c r="F148" s="182" t="s">
        <v>1799</v>
      </c>
      <c r="G148" s="183" t="s">
        <v>178</v>
      </c>
      <c r="H148" s="184">
        <v>81.599999999999994</v>
      </c>
      <c r="I148" s="185"/>
      <c r="J148" s="186">
        <f>ROUND(I148*H148,2)</f>
        <v>0</v>
      </c>
      <c r="K148" s="187"/>
      <c r="L148" s="40"/>
      <c r="M148" s="188" t="s">
        <v>1</v>
      </c>
      <c r="N148" s="189" t="s">
        <v>38</v>
      </c>
      <c r="O148" s="72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179</v>
      </c>
      <c r="AT148" s="192" t="s">
        <v>175</v>
      </c>
      <c r="AU148" s="192" t="s">
        <v>81</v>
      </c>
      <c r="AY148" s="18" t="s">
        <v>174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81</v>
      </c>
      <c r="BK148" s="193">
        <f>ROUND(I148*H148,2)</f>
        <v>0</v>
      </c>
      <c r="BL148" s="18" t="s">
        <v>179</v>
      </c>
      <c r="BM148" s="192" t="s">
        <v>1800</v>
      </c>
    </row>
    <row r="149" spans="1:65" s="13" customFormat="1" ht="12">
      <c r="B149" s="205"/>
      <c r="C149" s="206"/>
      <c r="D149" s="196" t="s">
        <v>181</v>
      </c>
      <c r="E149" s="207" t="s">
        <v>1</v>
      </c>
      <c r="F149" s="208" t="s">
        <v>1801</v>
      </c>
      <c r="G149" s="206"/>
      <c r="H149" s="209">
        <v>81.599999999999994</v>
      </c>
      <c r="I149" s="210"/>
      <c r="J149" s="206"/>
      <c r="K149" s="206"/>
      <c r="L149" s="211"/>
      <c r="M149" s="212"/>
      <c r="N149" s="213"/>
      <c r="O149" s="213"/>
      <c r="P149" s="213"/>
      <c r="Q149" s="213"/>
      <c r="R149" s="213"/>
      <c r="S149" s="213"/>
      <c r="T149" s="214"/>
      <c r="AT149" s="215" t="s">
        <v>181</v>
      </c>
      <c r="AU149" s="215" t="s">
        <v>81</v>
      </c>
      <c r="AV149" s="13" t="s">
        <v>83</v>
      </c>
      <c r="AW149" s="13" t="s">
        <v>30</v>
      </c>
      <c r="AX149" s="13" t="s">
        <v>73</v>
      </c>
      <c r="AY149" s="215" t="s">
        <v>174</v>
      </c>
    </row>
    <row r="150" spans="1:65" s="14" customFormat="1" ht="12">
      <c r="B150" s="216"/>
      <c r="C150" s="217"/>
      <c r="D150" s="196" t="s">
        <v>181</v>
      </c>
      <c r="E150" s="218" t="s">
        <v>1</v>
      </c>
      <c r="F150" s="219" t="s">
        <v>183</v>
      </c>
      <c r="G150" s="217"/>
      <c r="H150" s="220">
        <v>81.599999999999994</v>
      </c>
      <c r="I150" s="221"/>
      <c r="J150" s="217"/>
      <c r="K150" s="217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181</v>
      </c>
      <c r="AU150" s="226" t="s">
        <v>81</v>
      </c>
      <c r="AV150" s="14" t="s">
        <v>179</v>
      </c>
      <c r="AW150" s="14" t="s">
        <v>30</v>
      </c>
      <c r="AX150" s="14" t="s">
        <v>81</v>
      </c>
      <c r="AY150" s="226" t="s">
        <v>174</v>
      </c>
    </row>
    <row r="151" spans="1:65" s="2" customFormat="1" ht="24.25" customHeight="1">
      <c r="A151" s="35"/>
      <c r="B151" s="36"/>
      <c r="C151" s="180" t="s">
        <v>83</v>
      </c>
      <c r="D151" s="180" t="s">
        <v>175</v>
      </c>
      <c r="E151" s="181" t="s">
        <v>1802</v>
      </c>
      <c r="F151" s="182" t="s">
        <v>1803</v>
      </c>
      <c r="G151" s="183" t="s">
        <v>178</v>
      </c>
      <c r="H151" s="184">
        <v>567.41</v>
      </c>
      <c r="I151" s="185"/>
      <c r="J151" s="186">
        <f>ROUND(I151*H151,2)</f>
        <v>0</v>
      </c>
      <c r="K151" s="187"/>
      <c r="L151" s="40"/>
      <c r="M151" s="188" t="s">
        <v>1</v>
      </c>
      <c r="N151" s="189" t="s">
        <v>38</v>
      </c>
      <c r="O151" s="72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179</v>
      </c>
      <c r="AT151" s="192" t="s">
        <v>175</v>
      </c>
      <c r="AU151" s="192" t="s">
        <v>81</v>
      </c>
      <c r="AY151" s="18" t="s">
        <v>174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8" t="s">
        <v>81</v>
      </c>
      <c r="BK151" s="193">
        <f>ROUND(I151*H151,2)</f>
        <v>0</v>
      </c>
      <c r="BL151" s="18" t="s">
        <v>179</v>
      </c>
      <c r="BM151" s="192" t="s">
        <v>1804</v>
      </c>
    </row>
    <row r="152" spans="1:65" s="2" customFormat="1" ht="24.25" customHeight="1">
      <c r="A152" s="35"/>
      <c r="B152" s="36"/>
      <c r="C152" s="180" t="s">
        <v>204</v>
      </c>
      <c r="D152" s="180" t="s">
        <v>175</v>
      </c>
      <c r="E152" s="181" t="s">
        <v>1805</v>
      </c>
      <c r="F152" s="182" t="s">
        <v>1806</v>
      </c>
      <c r="G152" s="183" t="s">
        <v>178</v>
      </c>
      <c r="H152" s="184">
        <v>567.41</v>
      </c>
      <c r="I152" s="185"/>
      <c r="J152" s="186">
        <f>ROUND(I152*H152,2)</f>
        <v>0</v>
      </c>
      <c r="K152" s="187"/>
      <c r="L152" s="40"/>
      <c r="M152" s="188" t="s">
        <v>1</v>
      </c>
      <c r="N152" s="189" t="s">
        <v>38</v>
      </c>
      <c r="O152" s="72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179</v>
      </c>
      <c r="AT152" s="192" t="s">
        <v>175</v>
      </c>
      <c r="AU152" s="192" t="s">
        <v>81</v>
      </c>
      <c r="AY152" s="18" t="s">
        <v>174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81</v>
      </c>
      <c r="BK152" s="193">
        <f>ROUND(I152*H152,2)</f>
        <v>0</v>
      </c>
      <c r="BL152" s="18" t="s">
        <v>179</v>
      </c>
      <c r="BM152" s="192" t="s">
        <v>1807</v>
      </c>
    </row>
    <row r="153" spans="1:65" s="2" customFormat="1" ht="16.5" customHeight="1">
      <c r="A153" s="35"/>
      <c r="B153" s="36"/>
      <c r="C153" s="180" t="s">
        <v>179</v>
      </c>
      <c r="D153" s="180" t="s">
        <v>175</v>
      </c>
      <c r="E153" s="181" t="s">
        <v>1808</v>
      </c>
      <c r="F153" s="182" t="s">
        <v>1809</v>
      </c>
      <c r="G153" s="183" t="s">
        <v>178</v>
      </c>
      <c r="H153" s="184">
        <v>31.2</v>
      </c>
      <c r="I153" s="185"/>
      <c r="J153" s="186">
        <f>ROUND(I153*H153,2)</f>
        <v>0</v>
      </c>
      <c r="K153" s="187"/>
      <c r="L153" s="40"/>
      <c r="M153" s="188" t="s">
        <v>1</v>
      </c>
      <c r="N153" s="189" t="s">
        <v>38</v>
      </c>
      <c r="O153" s="72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179</v>
      </c>
      <c r="AT153" s="192" t="s">
        <v>175</v>
      </c>
      <c r="AU153" s="192" t="s">
        <v>81</v>
      </c>
      <c r="AY153" s="18" t="s">
        <v>174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8" t="s">
        <v>81</v>
      </c>
      <c r="BK153" s="193">
        <f>ROUND(I153*H153,2)</f>
        <v>0</v>
      </c>
      <c r="BL153" s="18" t="s">
        <v>179</v>
      </c>
      <c r="BM153" s="192" t="s">
        <v>1810</v>
      </c>
    </row>
    <row r="154" spans="1:65" s="12" customFormat="1" ht="24">
      <c r="B154" s="194"/>
      <c r="C154" s="195"/>
      <c r="D154" s="196" t="s">
        <v>181</v>
      </c>
      <c r="E154" s="197" t="s">
        <v>1</v>
      </c>
      <c r="F154" s="198" t="s">
        <v>1811</v>
      </c>
      <c r="G154" s="195"/>
      <c r="H154" s="197" t="s">
        <v>1</v>
      </c>
      <c r="I154" s="199"/>
      <c r="J154" s="195"/>
      <c r="K154" s="195"/>
      <c r="L154" s="200"/>
      <c r="M154" s="201"/>
      <c r="N154" s="202"/>
      <c r="O154" s="202"/>
      <c r="P154" s="202"/>
      <c r="Q154" s="202"/>
      <c r="R154" s="202"/>
      <c r="S154" s="202"/>
      <c r="T154" s="203"/>
      <c r="AT154" s="204" t="s">
        <v>181</v>
      </c>
      <c r="AU154" s="204" t="s">
        <v>81</v>
      </c>
      <c r="AV154" s="12" t="s">
        <v>81</v>
      </c>
      <c r="AW154" s="12" t="s">
        <v>30</v>
      </c>
      <c r="AX154" s="12" t="s">
        <v>73</v>
      </c>
      <c r="AY154" s="204" t="s">
        <v>174</v>
      </c>
    </row>
    <row r="155" spans="1:65" s="13" customFormat="1" ht="12">
      <c r="B155" s="205"/>
      <c r="C155" s="206"/>
      <c r="D155" s="196" t="s">
        <v>181</v>
      </c>
      <c r="E155" s="207" t="s">
        <v>1</v>
      </c>
      <c r="F155" s="208" t="s">
        <v>1812</v>
      </c>
      <c r="G155" s="206"/>
      <c r="H155" s="209">
        <v>31.2</v>
      </c>
      <c r="I155" s="210"/>
      <c r="J155" s="206"/>
      <c r="K155" s="206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181</v>
      </c>
      <c r="AU155" s="215" t="s">
        <v>81</v>
      </c>
      <c r="AV155" s="13" t="s">
        <v>83</v>
      </c>
      <c r="AW155" s="13" t="s">
        <v>30</v>
      </c>
      <c r="AX155" s="13" t="s">
        <v>73</v>
      </c>
      <c r="AY155" s="215" t="s">
        <v>174</v>
      </c>
    </row>
    <row r="156" spans="1:65" s="14" customFormat="1" ht="12">
      <c r="B156" s="216"/>
      <c r="C156" s="217"/>
      <c r="D156" s="196" t="s">
        <v>181</v>
      </c>
      <c r="E156" s="218" t="s">
        <v>1</v>
      </c>
      <c r="F156" s="219" t="s">
        <v>183</v>
      </c>
      <c r="G156" s="217"/>
      <c r="H156" s="220">
        <v>31.2</v>
      </c>
      <c r="I156" s="221"/>
      <c r="J156" s="217"/>
      <c r="K156" s="217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181</v>
      </c>
      <c r="AU156" s="226" t="s">
        <v>81</v>
      </c>
      <c r="AV156" s="14" t="s">
        <v>179</v>
      </c>
      <c r="AW156" s="14" t="s">
        <v>30</v>
      </c>
      <c r="AX156" s="14" t="s">
        <v>81</v>
      </c>
      <c r="AY156" s="226" t="s">
        <v>174</v>
      </c>
    </row>
    <row r="157" spans="1:65" s="2" customFormat="1" ht="21.75" customHeight="1">
      <c r="A157" s="35"/>
      <c r="B157" s="36"/>
      <c r="C157" s="180" t="s">
        <v>214</v>
      </c>
      <c r="D157" s="180" t="s">
        <v>175</v>
      </c>
      <c r="E157" s="181" t="s">
        <v>1813</v>
      </c>
      <c r="F157" s="182" t="s">
        <v>1814</v>
      </c>
      <c r="G157" s="183" t="s">
        <v>178</v>
      </c>
      <c r="H157" s="184">
        <v>2.8530000000000002</v>
      </c>
      <c r="I157" s="185"/>
      <c r="J157" s="186">
        <f>ROUND(I157*H157,2)</f>
        <v>0</v>
      </c>
      <c r="K157" s="187"/>
      <c r="L157" s="40"/>
      <c r="M157" s="188" t="s">
        <v>1</v>
      </c>
      <c r="N157" s="189" t="s">
        <v>38</v>
      </c>
      <c r="O157" s="72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2" t="s">
        <v>179</v>
      </c>
      <c r="AT157" s="192" t="s">
        <v>175</v>
      </c>
      <c r="AU157" s="192" t="s">
        <v>81</v>
      </c>
      <c r="AY157" s="18" t="s">
        <v>174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18" t="s">
        <v>81</v>
      </c>
      <c r="BK157" s="193">
        <f>ROUND(I157*H157,2)</f>
        <v>0</v>
      </c>
      <c r="BL157" s="18" t="s">
        <v>179</v>
      </c>
      <c r="BM157" s="192" t="s">
        <v>1815</v>
      </c>
    </row>
    <row r="158" spans="1:65" s="12" customFormat="1" ht="12">
      <c r="B158" s="194"/>
      <c r="C158" s="195"/>
      <c r="D158" s="196" t="s">
        <v>181</v>
      </c>
      <c r="E158" s="197" t="s">
        <v>1</v>
      </c>
      <c r="F158" s="198" t="s">
        <v>1816</v>
      </c>
      <c r="G158" s="195"/>
      <c r="H158" s="197" t="s">
        <v>1</v>
      </c>
      <c r="I158" s="199"/>
      <c r="J158" s="195"/>
      <c r="K158" s="195"/>
      <c r="L158" s="200"/>
      <c r="M158" s="201"/>
      <c r="N158" s="202"/>
      <c r="O158" s="202"/>
      <c r="P158" s="202"/>
      <c r="Q158" s="202"/>
      <c r="R158" s="202"/>
      <c r="S158" s="202"/>
      <c r="T158" s="203"/>
      <c r="AT158" s="204" t="s">
        <v>181</v>
      </c>
      <c r="AU158" s="204" t="s">
        <v>81</v>
      </c>
      <c r="AV158" s="12" t="s">
        <v>81</v>
      </c>
      <c r="AW158" s="12" t="s">
        <v>30</v>
      </c>
      <c r="AX158" s="12" t="s">
        <v>73</v>
      </c>
      <c r="AY158" s="204" t="s">
        <v>174</v>
      </c>
    </row>
    <row r="159" spans="1:65" s="13" customFormat="1" ht="12">
      <c r="B159" s="205"/>
      <c r="C159" s="206"/>
      <c r="D159" s="196" t="s">
        <v>181</v>
      </c>
      <c r="E159" s="207" t="s">
        <v>1</v>
      </c>
      <c r="F159" s="208" t="s">
        <v>1817</v>
      </c>
      <c r="G159" s="206"/>
      <c r="H159" s="209">
        <v>1</v>
      </c>
      <c r="I159" s="210"/>
      <c r="J159" s="206"/>
      <c r="K159" s="206"/>
      <c r="L159" s="211"/>
      <c r="M159" s="212"/>
      <c r="N159" s="213"/>
      <c r="O159" s="213"/>
      <c r="P159" s="213"/>
      <c r="Q159" s="213"/>
      <c r="R159" s="213"/>
      <c r="S159" s="213"/>
      <c r="T159" s="214"/>
      <c r="AT159" s="215" t="s">
        <v>181</v>
      </c>
      <c r="AU159" s="215" t="s">
        <v>81</v>
      </c>
      <c r="AV159" s="13" t="s">
        <v>83</v>
      </c>
      <c r="AW159" s="13" t="s">
        <v>30</v>
      </c>
      <c r="AX159" s="13" t="s">
        <v>73</v>
      </c>
      <c r="AY159" s="215" t="s">
        <v>174</v>
      </c>
    </row>
    <row r="160" spans="1:65" s="13" customFormat="1" ht="12">
      <c r="B160" s="205"/>
      <c r="C160" s="206"/>
      <c r="D160" s="196" t="s">
        <v>181</v>
      </c>
      <c r="E160" s="207" t="s">
        <v>1</v>
      </c>
      <c r="F160" s="208" t="s">
        <v>1818</v>
      </c>
      <c r="G160" s="206"/>
      <c r="H160" s="209">
        <v>0.75</v>
      </c>
      <c r="I160" s="210"/>
      <c r="J160" s="206"/>
      <c r="K160" s="206"/>
      <c r="L160" s="211"/>
      <c r="M160" s="212"/>
      <c r="N160" s="213"/>
      <c r="O160" s="213"/>
      <c r="P160" s="213"/>
      <c r="Q160" s="213"/>
      <c r="R160" s="213"/>
      <c r="S160" s="213"/>
      <c r="T160" s="214"/>
      <c r="AT160" s="215" t="s">
        <v>181</v>
      </c>
      <c r="AU160" s="215" t="s">
        <v>81</v>
      </c>
      <c r="AV160" s="13" t="s">
        <v>83</v>
      </c>
      <c r="AW160" s="13" t="s">
        <v>30</v>
      </c>
      <c r="AX160" s="13" t="s">
        <v>73</v>
      </c>
      <c r="AY160" s="215" t="s">
        <v>174</v>
      </c>
    </row>
    <row r="161" spans="1:65" s="13" customFormat="1" ht="12">
      <c r="B161" s="205"/>
      <c r="C161" s="206"/>
      <c r="D161" s="196" t="s">
        <v>181</v>
      </c>
      <c r="E161" s="207" t="s">
        <v>1</v>
      </c>
      <c r="F161" s="208" t="s">
        <v>1819</v>
      </c>
      <c r="G161" s="206"/>
      <c r="H161" s="209">
        <v>1.103</v>
      </c>
      <c r="I161" s="210"/>
      <c r="J161" s="206"/>
      <c r="K161" s="206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181</v>
      </c>
      <c r="AU161" s="215" t="s">
        <v>81</v>
      </c>
      <c r="AV161" s="13" t="s">
        <v>83</v>
      </c>
      <c r="AW161" s="13" t="s">
        <v>30</v>
      </c>
      <c r="AX161" s="13" t="s">
        <v>73</v>
      </c>
      <c r="AY161" s="215" t="s">
        <v>174</v>
      </c>
    </row>
    <row r="162" spans="1:65" s="14" customFormat="1" ht="12">
      <c r="B162" s="216"/>
      <c r="C162" s="217"/>
      <c r="D162" s="196" t="s">
        <v>181</v>
      </c>
      <c r="E162" s="218" t="s">
        <v>1</v>
      </c>
      <c r="F162" s="219" t="s">
        <v>183</v>
      </c>
      <c r="G162" s="217"/>
      <c r="H162" s="220">
        <v>2.8529999999999998</v>
      </c>
      <c r="I162" s="221"/>
      <c r="J162" s="217"/>
      <c r="K162" s="217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181</v>
      </c>
      <c r="AU162" s="226" t="s">
        <v>81</v>
      </c>
      <c r="AV162" s="14" t="s">
        <v>179</v>
      </c>
      <c r="AW162" s="14" t="s">
        <v>30</v>
      </c>
      <c r="AX162" s="14" t="s">
        <v>81</v>
      </c>
      <c r="AY162" s="226" t="s">
        <v>174</v>
      </c>
    </row>
    <row r="163" spans="1:65" s="2" customFormat="1" ht="21.75" customHeight="1">
      <c r="A163" s="35"/>
      <c r="B163" s="36"/>
      <c r="C163" s="180" t="s">
        <v>219</v>
      </c>
      <c r="D163" s="180" t="s">
        <v>175</v>
      </c>
      <c r="E163" s="181" t="s">
        <v>1820</v>
      </c>
      <c r="F163" s="182" t="s">
        <v>1821</v>
      </c>
      <c r="G163" s="183" t="s">
        <v>178</v>
      </c>
      <c r="H163" s="184">
        <v>2.8530000000000002</v>
      </c>
      <c r="I163" s="185"/>
      <c r="J163" s="186">
        <f>ROUND(I163*H163,2)</f>
        <v>0</v>
      </c>
      <c r="K163" s="187"/>
      <c r="L163" s="40"/>
      <c r="M163" s="188" t="s">
        <v>1</v>
      </c>
      <c r="N163" s="189" t="s">
        <v>38</v>
      </c>
      <c r="O163" s="72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81</v>
      </c>
      <c r="AY163" s="18" t="s">
        <v>174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18" t="s">
        <v>81</v>
      </c>
      <c r="BK163" s="193">
        <f>ROUND(I163*H163,2)</f>
        <v>0</v>
      </c>
      <c r="BL163" s="18" t="s">
        <v>179</v>
      </c>
      <c r="BM163" s="192" t="s">
        <v>1822</v>
      </c>
    </row>
    <row r="164" spans="1:65" s="12" customFormat="1" ht="12">
      <c r="B164" s="194"/>
      <c r="C164" s="195"/>
      <c r="D164" s="196" t="s">
        <v>181</v>
      </c>
      <c r="E164" s="197" t="s">
        <v>1</v>
      </c>
      <c r="F164" s="198" t="s">
        <v>1816</v>
      </c>
      <c r="G164" s="195"/>
      <c r="H164" s="197" t="s">
        <v>1</v>
      </c>
      <c r="I164" s="199"/>
      <c r="J164" s="195"/>
      <c r="K164" s="195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181</v>
      </c>
      <c r="AU164" s="204" t="s">
        <v>81</v>
      </c>
      <c r="AV164" s="12" t="s">
        <v>81</v>
      </c>
      <c r="AW164" s="12" t="s">
        <v>30</v>
      </c>
      <c r="AX164" s="12" t="s">
        <v>73</v>
      </c>
      <c r="AY164" s="204" t="s">
        <v>174</v>
      </c>
    </row>
    <row r="165" spans="1:65" s="13" customFormat="1" ht="12">
      <c r="B165" s="205"/>
      <c r="C165" s="206"/>
      <c r="D165" s="196" t="s">
        <v>181</v>
      </c>
      <c r="E165" s="207" t="s">
        <v>1</v>
      </c>
      <c r="F165" s="208" t="s">
        <v>1817</v>
      </c>
      <c r="G165" s="206"/>
      <c r="H165" s="209">
        <v>1</v>
      </c>
      <c r="I165" s="210"/>
      <c r="J165" s="206"/>
      <c r="K165" s="206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181</v>
      </c>
      <c r="AU165" s="215" t="s">
        <v>81</v>
      </c>
      <c r="AV165" s="13" t="s">
        <v>83</v>
      </c>
      <c r="AW165" s="13" t="s">
        <v>30</v>
      </c>
      <c r="AX165" s="13" t="s">
        <v>73</v>
      </c>
      <c r="AY165" s="215" t="s">
        <v>174</v>
      </c>
    </row>
    <row r="166" spans="1:65" s="13" customFormat="1" ht="12">
      <c r="B166" s="205"/>
      <c r="C166" s="206"/>
      <c r="D166" s="196" t="s">
        <v>181</v>
      </c>
      <c r="E166" s="207" t="s">
        <v>1</v>
      </c>
      <c r="F166" s="208" t="s">
        <v>1818</v>
      </c>
      <c r="G166" s="206"/>
      <c r="H166" s="209">
        <v>0.75</v>
      </c>
      <c r="I166" s="210"/>
      <c r="J166" s="206"/>
      <c r="K166" s="206"/>
      <c r="L166" s="211"/>
      <c r="M166" s="212"/>
      <c r="N166" s="213"/>
      <c r="O166" s="213"/>
      <c r="P166" s="213"/>
      <c r="Q166" s="213"/>
      <c r="R166" s="213"/>
      <c r="S166" s="213"/>
      <c r="T166" s="214"/>
      <c r="AT166" s="215" t="s">
        <v>181</v>
      </c>
      <c r="AU166" s="215" t="s">
        <v>81</v>
      </c>
      <c r="AV166" s="13" t="s">
        <v>83</v>
      </c>
      <c r="AW166" s="13" t="s">
        <v>30</v>
      </c>
      <c r="AX166" s="13" t="s">
        <v>73</v>
      </c>
      <c r="AY166" s="215" t="s">
        <v>174</v>
      </c>
    </row>
    <row r="167" spans="1:65" s="13" customFormat="1" ht="12">
      <c r="B167" s="205"/>
      <c r="C167" s="206"/>
      <c r="D167" s="196" t="s">
        <v>181</v>
      </c>
      <c r="E167" s="207" t="s">
        <v>1</v>
      </c>
      <c r="F167" s="208" t="s">
        <v>1819</v>
      </c>
      <c r="G167" s="206"/>
      <c r="H167" s="209">
        <v>1.103</v>
      </c>
      <c r="I167" s="210"/>
      <c r="J167" s="206"/>
      <c r="K167" s="206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181</v>
      </c>
      <c r="AU167" s="215" t="s">
        <v>81</v>
      </c>
      <c r="AV167" s="13" t="s">
        <v>83</v>
      </c>
      <c r="AW167" s="13" t="s">
        <v>30</v>
      </c>
      <c r="AX167" s="13" t="s">
        <v>73</v>
      </c>
      <c r="AY167" s="215" t="s">
        <v>174</v>
      </c>
    </row>
    <row r="168" spans="1:65" s="14" customFormat="1" ht="12">
      <c r="B168" s="216"/>
      <c r="C168" s="217"/>
      <c r="D168" s="196" t="s">
        <v>181</v>
      </c>
      <c r="E168" s="218" t="s">
        <v>1</v>
      </c>
      <c r="F168" s="219" t="s">
        <v>183</v>
      </c>
      <c r="G168" s="217"/>
      <c r="H168" s="220">
        <v>2.8529999999999998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181</v>
      </c>
      <c r="AU168" s="226" t="s">
        <v>81</v>
      </c>
      <c r="AV168" s="14" t="s">
        <v>179</v>
      </c>
      <c r="AW168" s="14" t="s">
        <v>30</v>
      </c>
      <c r="AX168" s="14" t="s">
        <v>81</v>
      </c>
      <c r="AY168" s="226" t="s">
        <v>174</v>
      </c>
    </row>
    <row r="169" spans="1:65" s="2" customFormat="1" ht="21.75" customHeight="1">
      <c r="A169" s="35"/>
      <c r="B169" s="36"/>
      <c r="C169" s="180" t="s">
        <v>223</v>
      </c>
      <c r="D169" s="180" t="s">
        <v>175</v>
      </c>
      <c r="E169" s="181" t="s">
        <v>1823</v>
      </c>
      <c r="F169" s="182" t="s">
        <v>1824</v>
      </c>
      <c r="G169" s="183" t="s">
        <v>230</v>
      </c>
      <c r="H169" s="184">
        <v>243.78</v>
      </c>
      <c r="I169" s="185"/>
      <c r="J169" s="186">
        <f>ROUND(I169*H169,2)</f>
        <v>0</v>
      </c>
      <c r="K169" s="187"/>
      <c r="L169" s="40"/>
      <c r="M169" s="188" t="s">
        <v>1</v>
      </c>
      <c r="N169" s="189" t="s">
        <v>38</v>
      </c>
      <c r="O169" s="72"/>
      <c r="P169" s="190">
        <f>O169*H169</f>
        <v>0</v>
      </c>
      <c r="Q169" s="190">
        <v>8.5132000000000003E-4</v>
      </c>
      <c r="R169" s="190">
        <f>Q169*H169</f>
        <v>0.20753478960000002</v>
      </c>
      <c r="S169" s="190">
        <v>0</v>
      </c>
      <c r="T169" s="191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179</v>
      </c>
      <c r="AT169" s="192" t="s">
        <v>175</v>
      </c>
      <c r="AU169" s="192" t="s">
        <v>81</v>
      </c>
      <c r="AY169" s="18" t="s">
        <v>174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81</v>
      </c>
      <c r="BK169" s="193">
        <f>ROUND(I169*H169,2)</f>
        <v>0</v>
      </c>
      <c r="BL169" s="18" t="s">
        <v>179</v>
      </c>
      <c r="BM169" s="192" t="s">
        <v>1825</v>
      </c>
    </row>
    <row r="170" spans="1:65" s="12" customFormat="1" ht="12">
      <c r="B170" s="194"/>
      <c r="C170" s="195"/>
      <c r="D170" s="196" t="s">
        <v>181</v>
      </c>
      <c r="E170" s="197" t="s">
        <v>1</v>
      </c>
      <c r="F170" s="198" t="s">
        <v>1826</v>
      </c>
      <c r="G170" s="195"/>
      <c r="H170" s="197" t="s">
        <v>1</v>
      </c>
      <c r="I170" s="199"/>
      <c r="J170" s="195"/>
      <c r="K170" s="195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181</v>
      </c>
      <c r="AU170" s="204" t="s">
        <v>81</v>
      </c>
      <c r="AV170" s="12" t="s">
        <v>81</v>
      </c>
      <c r="AW170" s="12" t="s">
        <v>30</v>
      </c>
      <c r="AX170" s="12" t="s">
        <v>73</v>
      </c>
      <c r="AY170" s="204" t="s">
        <v>174</v>
      </c>
    </row>
    <row r="171" spans="1:65" s="13" customFormat="1" ht="12">
      <c r="B171" s="205"/>
      <c r="C171" s="206"/>
      <c r="D171" s="196" t="s">
        <v>181</v>
      </c>
      <c r="E171" s="207" t="s">
        <v>1</v>
      </c>
      <c r="F171" s="208" t="s">
        <v>1827</v>
      </c>
      <c r="G171" s="206"/>
      <c r="H171" s="209">
        <v>57.24</v>
      </c>
      <c r="I171" s="210"/>
      <c r="J171" s="206"/>
      <c r="K171" s="206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181</v>
      </c>
      <c r="AU171" s="215" t="s">
        <v>81</v>
      </c>
      <c r="AV171" s="13" t="s">
        <v>83</v>
      </c>
      <c r="AW171" s="13" t="s">
        <v>30</v>
      </c>
      <c r="AX171" s="13" t="s">
        <v>73</v>
      </c>
      <c r="AY171" s="215" t="s">
        <v>174</v>
      </c>
    </row>
    <row r="172" spans="1:65" s="13" customFormat="1" ht="12">
      <c r="B172" s="205"/>
      <c r="C172" s="206"/>
      <c r="D172" s="196" t="s">
        <v>181</v>
      </c>
      <c r="E172" s="207" t="s">
        <v>1</v>
      </c>
      <c r="F172" s="208" t="s">
        <v>1828</v>
      </c>
      <c r="G172" s="206"/>
      <c r="H172" s="209">
        <v>49.220999999999997</v>
      </c>
      <c r="I172" s="210"/>
      <c r="J172" s="206"/>
      <c r="K172" s="206"/>
      <c r="L172" s="211"/>
      <c r="M172" s="212"/>
      <c r="N172" s="213"/>
      <c r="O172" s="213"/>
      <c r="P172" s="213"/>
      <c r="Q172" s="213"/>
      <c r="R172" s="213"/>
      <c r="S172" s="213"/>
      <c r="T172" s="214"/>
      <c r="AT172" s="215" t="s">
        <v>181</v>
      </c>
      <c r="AU172" s="215" t="s">
        <v>81</v>
      </c>
      <c r="AV172" s="13" t="s">
        <v>83</v>
      </c>
      <c r="AW172" s="13" t="s">
        <v>30</v>
      </c>
      <c r="AX172" s="13" t="s">
        <v>73</v>
      </c>
      <c r="AY172" s="215" t="s">
        <v>174</v>
      </c>
    </row>
    <row r="173" spans="1:65" s="12" customFormat="1" ht="12">
      <c r="B173" s="194"/>
      <c r="C173" s="195"/>
      <c r="D173" s="196" t="s">
        <v>181</v>
      </c>
      <c r="E173" s="197" t="s">
        <v>1</v>
      </c>
      <c r="F173" s="198" t="s">
        <v>1829</v>
      </c>
      <c r="G173" s="195"/>
      <c r="H173" s="197" t="s">
        <v>1</v>
      </c>
      <c r="I173" s="199"/>
      <c r="J173" s="195"/>
      <c r="K173" s="195"/>
      <c r="L173" s="200"/>
      <c r="M173" s="201"/>
      <c r="N173" s="202"/>
      <c r="O173" s="202"/>
      <c r="P173" s="202"/>
      <c r="Q173" s="202"/>
      <c r="R173" s="202"/>
      <c r="S173" s="202"/>
      <c r="T173" s="203"/>
      <c r="AT173" s="204" t="s">
        <v>181</v>
      </c>
      <c r="AU173" s="204" t="s">
        <v>81</v>
      </c>
      <c r="AV173" s="12" t="s">
        <v>81</v>
      </c>
      <c r="AW173" s="12" t="s">
        <v>30</v>
      </c>
      <c r="AX173" s="12" t="s">
        <v>73</v>
      </c>
      <c r="AY173" s="204" t="s">
        <v>174</v>
      </c>
    </row>
    <row r="174" spans="1:65" s="13" customFormat="1" ht="12">
      <c r="B174" s="205"/>
      <c r="C174" s="206"/>
      <c r="D174" s="196" t="s">
        <v>181</v>
      </c>
      <c r="E174" s="207" t="s">
        <v>1</v>
      </c>
      <c r="F174" s="208" t="s">
        <v>1830</v>
      </c>
      <c r="G174" s="206"/>
      <c r="H174" s="209">
        <v>6.15</v>
      </c>
      <c r="I174" s="210"/>
      <c r="J174" s="206"/>
      <c r="K174" s="206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181</v>
      </c>
      <c r="AU174" s="215" t="s">
        <v>81</v>
      </c>
      <c r="AV174" s="13" t="s">
        <v>83</v>
      </c>
      <c r="AW174" s="13" t="s">
        <v>30</v>
      </c>
      <c r="AX174" s="13" t="s">
        <v>73</v>
      </c>
      <c r="AY174" s="215" t="s">
        <v>174</v>
      </c>
    </row>
    <row r="175" spans="1:65" s="12" customFormat="1" ht="12">
      <c r="B175" s="194"/>
      <c r="C175" s="195"/>
      <c r="D175" s="196" t="s">
        <v>181</v>
      </c>
      <c r="E175" s="197" t="s">
        <v>1</v>
      </c>
      <c r="F175" s="198" t="s">
        <v>1831</v>
      </c>
      <c r="G175" s="195"/>
      <c r="H175" s="197" t="s">
        <v>1</v>
      </c>
      <c r="I175" s="199"/>
      <c r="J175" s="195"/>
      <c r="K175" s="195"/>
      <c r="L175" s="200"/>
      <c r="M175" s="201"/>
      <c r="N175" s="202"/>
      <c r="O175" s="202"/>
      <c r="P175" s="202"/>
      <c r="Q175" s="202"/>
      <c r="R175" s="202"/>
      <c r="S175" s="202"/>
      <c r="T175" s="203"/>
      <c r="AT175" s="204" t="s">
        <v>181</v>
      </c>
      <c r="AU175" s="204" t="s">
        <v>81</v>
      </c>
      <c r="AV175" s="12" t="s">
        <v>81</v>
      </c>
      <c r="AW175" s="12" t="s">
        <v>30</v>
      </c>
      <c r="AX175" s="12" t="s">
        <v>73</v>
      </c>
      <c r="AY175" s="204" t="s">
        <v>174</v>
      </c>
    </row>
    <row r="176" spans="1:65" s="13" customFormat="1" ht="12">
      <c r="B176" s="205"/>
      <c r="C176" s="206"/>
      <c r="D176" s="196" t="s">
        <v>181</v>
      </c>
      <c r="E176" s="207" t="s">
        <v>1</v>
      </c>
      <c r="F176" s="208" t="s">
        <v>1832</v>
      </c>
      <c r="G176" s="206"/>
      <c r="H176" s="209">
        <v>131.16900000000001</v>
      </c>
      <c r="I176" s="210"/>
      <c r="J176" s="206"/>
      <c r="K176" s="206"/>
      <c r="L176" s="211"/>
      <c r="M176" s="212"/>
      <c r="N176" s="213"/>
      <c r="O176" s="213"/>
      <c r="P176" s="213"/>
      <c r="Q176" s="213"/>
      <c r="R176" s="213"/>
      <c r="S176" s="213"/>
      <c r="T176" s="214"/>
      <c r="AT176" s="215" t="s">
        <v>181</v>
      </c>
      <c r="AU176" s="215" t="s">
        <v>81</v>
      </c>
      <c r="AV176" s="13" t="s">
        <v>83</v>
      </c>
      <c r="AW176" s="13" t="s">
        <v>30</v>
      </c>
      <c r="AX176" s="13" t="s">
        <v>73</v>
      </c>
      <c r="AY176" s="215" t="s">
        <v>174</v>
      </c>
    </row>
    <row r="177" spans="1:65" s="14" customFormat="1" ht="12">
      <c r="B177" s="216"/>
      <c r="C177" s="217"/>
      <c r="D177" s="196" t="s">
        <v>181</v>
      </c>
      <c r="E177" s="218" t="s">
        <v>1</v>
      </c>
      <c r="F177" s="219" t="s">
        <v>183</v>
      </c>
      <c r="G177" s="217"/>
      <c r="H177" s="220">
        <v>243.78000000000003</v>
      </c>
      <c r="I177" s="221"/>
      <c r="J177" s="217"/>
      <c r="K177" s="217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181</v>
      </c>
      <c r="AU177" s="226" t="s">
        <v>81</v>
      </c>
      <c r="AV177" s="14" t="s">
        <v>179</v>
      </c>
      <c r="AW177" s="14" t="s">
        <v>30</v>
      </c>
      <c r="AX177" s="14" t="s">
        <v>81</v>
      </c>
      <c r="AY177" s="226" t="s">
        <v>174</v>
      </c>
    </row>
    <row r="178" spans="1:65" s="2" customFormat="1" ht="24.25" customHeight="1">
      <c r="A178" s="35"/>
      <c r="B178" s="36"/>
      <c r="C178" s="180" t="s">
        <v>227</v>
      </c>
      <c r="D178" s="180" t="s">
        <v>175</v>
      </c>
      <c r="E178" s="181" t="s">
        <v>1833</v>
      </c>
      <c r="F178" s="182" t="s">
        <v>1834</v>
      </c>
      <c r="G178" s="183" t="s">
        <v>230</v>
      </c>
      <c r="H178" s="184">
        <v>243.78</v>
      </c>
      <c r="I178" s="185"/>
      <c r="J178" s="186">
        <f>ROUND(I178*H178,2)</f>
        <v>0</v>
      </c>
      <c r="K178" s="187"/>
      <c r="L178" s="40"/>
      <c r="M178" s="188" t="s">
        <v>1</v>
      </c>
      <c r="N178" s="189" t="s">
        <v>38</v>
      </c>
      <c r="O178" s="72"/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2" t="s">
        <v>179</v>
      </c>
      <c r="AT178" s="192" t="s">
        <v>175</v>
      </c>
      <c r="AU178" s="192" t="s">
        <v>81</v>
      </c>
      <c r="AY178" s="18" t="s">
        <v>174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18" t="s">
        <v>81</v>
      </c>
      <c r="BK178" s="193">
        <f>ROUND(I178*H178,2)</f>
        <v>0</v>
      </c>
      <c r="BL178" s="18" t="s">
        <v>179</v>
      </c>
      <c r="BM178" s="192" t="s">
        <v>1835</v>
      </c>
    </row>
    <row r="179" spans="1:65" s="12" customFormat="1" ht="12">
      <c r="B179" s="194"/>
      <c r="C179" s="195"/>
      <c r="D179" s="196" t="s">
        <v>181</v>
      </c>
      <c r="E179" s="197" t="s">
        <v>1</v>
      </c>
      <c r="F179" s="198" t="s">
        <v>1826</v>
      </c>
      <c r="G179" s="195"/>
      <c r="H179" s="197" t="s">
        <v>1</v>
      </c>
      <c r="I179" s="199"/>
      <c r="J179" s="195"/>
      <c r="K179" s="195"/>
      <c r="L179" s="200"/>
      <c r="M179" s="201"/>
      <c r="N179" s="202"/>
      <c r="O179" s="202"/>
      <c r="P179" s="202"/>
      <c r="Q179" s="202"/>
      <c r="R179" s="202"/>
      <c r="S179" s="202"/>
      <c r="T179" s="203"/>
      <c r="AT179" s="204" t="s">
        <v>181</v>
      </c>
      <c r="AU179" s="204" t="s">
        <v>81</v>
      </c>
      <c r="AV179" s="12" t="s">
        <v>81</v>
      </c>
      <c r="AW179" s="12" t="s">
        <v>30</v>
      </c>
      <c r="AX179" s="12" t="s">
        <v>73</v>
      </c>
      <c r="AY179" s="204" t="s">
        <v>174</v>
      </c>
    </row>
    <row r="180" spans="1:65" s="13" customFormat="1" ht="12">
      <c r="B180" s="205"/>
      <c r="C180" s="206"/>
      <c r="D180" s="196" t="s">
        <v>181</v>
      </c>
      <c r="E180" s="207" t="s">
        <v>1</v>
      </c>
      <c r="F180" s="208" t="s">
        <v>1827</v>
      </c>
      <c r="G180" s="206"/>
      <c r="H180" s="209">
        <v>57.24</v>
      </c>
      <c r="I180" s="210"/>
      <c r="J180" s="206"/>
      <c r="K180" s="206"/>
      <c r="L180" s="211"/>
      <c r="M180" s="212"/>
      <c r="N180" s="213"/>
      <c r="O180" s="213"/>
      <c r="P180" s="213"/>
      <c r="Q180" s="213"/>
      <c r="R180" s="213"/>
      <c r="S180" s="213"/>
      <c r="T180" s="214"/>
      <c r="AT180" s="215" t="s">
        <v>181</v>
      </c>
      <c r="AU180" s="215" t="s">
        <v>81</v>
      </c>
      <c r="AV180" s="13" t="s">
        <v>83</v>
      </c>
      <c r="AW180" s="13" t="s">
        <v>30</v>
      </c>
      <c r="AX180" s="13" t="s">
        <v>73</v>
      </c>
      <c r="AY180" s="215" t="s">
        <v>174</v>
      </c>
    </row>
    <row r="181" spans="1:65" s="13" customFormat="1" ht="12">
      <c r="B181" s="205"/>
      <c r="C181" s="206"/>
      <c r="D181" s="196" t="s">
        <v>181</v>
      </c>
      <c r="E181" s="207" t="s">
        <v>1</v>
      </c>
      <c r="F181" s="208" t="s">
        <v>1828</v>
      </c>
      <c r="G181" s="206"/>
      <c r="H181" s="209">
        <v>49.220999999999997</v>
      </c>
      <c r="I181" s="210"/>
      <c r="J181" s="206"/>
      <c r="K181" s="206"/>
      <c r="L181" s="211"/>
      <c r="M181" s="212"/>
      <c r="N181" s="213"/>
      <c r="O181" s="213"/>
      <c r="P181" s="213"/>
      <c r="Q181" s="213"/>
      <c r="R181" s="213"/>
      <c r="S181" s="213"/>
      <c r="T181" s="214"/>
      <c r="AT181" s="215" t="s">
        <v>181</v>
      </c>
      <c r="AU181" s="215" t="s">
        <v>81</v>
      </c>
      <c r="AV181" s="13" t="s">
        <v>83</v>
      </c>
      <c r="AW181" s="13" t="s">
        <v>30</v>
      </c>
      <c r="AX181" s="13" t="s">
        <v>73</v>
      </c>
      <c r="AY181" s="215" t="s">
        <v>174</v>
      </c>
    </row>
    <row r="182" spans="1:65" s="12" customFormat="1" ht="12">
      <c r="B182" s="194"/>
      <c r="C182" s="195"/>
      <c r="D182" s="196" t="s">
        <v>181</v>
      </c>
      <c r="E182" s="197" t="s">
        <v>1</v>
      </c>
      <c r="F182" s="198" t="s">
        <v>1829</v>
      </c>
      <c r="G182" s="195"/>
      <c r="H182" s="197" t="s">
        <v>1</v>
      </c>
      <c r="I182" s="199"/>
      <c r="J182" s="195"/>
      <c r="K182" s="195"/>
      <c r="L182" s="200"/>
      <c r="M182" s="201"/>
      <c r="N182" s="202"/>
      <c r="O182" s="202"/>
      <c r="P182" s="202"/>
      <c r="Q182" s="202"/>
      <c r="R182" s="202"/>
      <c r="S182" s="202"/>
      <c r="T182" s="203"/>
      <c r="AT182" s="204" t="s">
        <v>181</v>
      </c>
      <c r="AU182" s="204" t="s">
        <v>81</v>
      </c>
      <c r="AV182" s="12" t="s">
        <v>81</v>
      </c>
      <c r="AW182" s="12" t="s">
        <v>30</v>
      </c>
      <c r="AX182" s="12" t="s">
        <v>73</v>
      </c>
      <c r="AY182" s="204" t="s">
        <v>174</v>
      </c>
    </row>
    <row r="183" spans="1:65" s="13" customFormat="1" ht="12">
      <c r="B183" s="205"/>
      <c r="C183" s="206"/>
      <c r="D183" s="196" t="s">
        <v>181</v>
      </c>
      <c r="E183" s="207" t="s">
        <v>1</v>
      </c>
      <c r="F183" s="208" t="s">
        <v>1830</v>
      </c>
      <c r="G183" s="206"/>
      <c r="H183" s="209">
        <v>6.15</v>
      </c>
      <c r="I183" s="210"/>
      <c r="J183" s="206"/>
      <c r="K183" s="206"/>
      <c r="L183" s="211"/>
      <c r="M183" s="212"/>
      <c r="N183" s="213"/>
      <c r="O183" s="213"/>
      <c r="P183" s="213"/>
      <c r="Q183" s="213"/>
      <c r="R183" s="213"/>
      <c r="S183" s="213"/>
      <c r="T183" s="214"/>
      <c r="AT183" s="215" t="s">
        <v>181</v>
      </c>
      <c r="AU183" s="215" t="s">
        <v>81</v>
      </c>
      <c r="AV183" s="13" t="s">
        <v>83</v>
      </c>
      <c r="AW183" s="13" t="s">
        <v>30</v>
      </c>
      <c r="AX183" s="13" t="s">
        <v>73</v>
      </c>
      <c r="AY183" s="215" t="s">
        <v>174</v>
      </c>
    </row>
    <row r="184" spans="1:65" s="12" customFormat="1" ht="12">
      <c r="B184" s="194"/>
      <c r="C184" s="195"/>
      <c r="D184" s="196" t="s">
        <v>181</v>
      </c>
      <c r="E184" s="197" t="s">
        <v>1</v>
      </c>
      <c r="F184" s="198" t="s">
        <v>1831</v>
      </c>
      <c r="G184" s="195"/>
      <c r="H184" s="197" t="s">
        <v>1</v>
      </c>
      <c r="I184" s="199"/>
      <c r="J184" s="195"/>
      <c r="K184" s="195"/>
      <c r="L184" s="200"/>
      <c r="M184" s="201"/>
      <c r="N184" s="202"/>
      <c r="O184" s="202"/>
      <c r="P184" s="202"/>
      <c r="Q184" s="202"/>
      <c r="R184" s="202"/>
      <c r="S184" s="202"/>
      <c r="T184" s="203"/>
      <c r="AT184" s="204" t="s">
        <v>181</v>
      </c>
      <c r="AU184" s="204" t="s">
        <v>81</v>
      </c>
      <c r="AV184" s="12" t="s">
        <v>81</v>
      </c>
      <c r="AW184" s="12" t="s">
        <v>30</v>
      </c>
      <c r="AX184" s="12" t="s">
        <v>73</v>
      </c>
      <c r="AY184" s="204" t="s">
        <v>174</v>
      </c>
    </row>
    <row r="185" spans="1:65" s="13" customFormat="1" ht="12">
      <c r="B185" s="205"/>
      <c r="C185" s="206"/>
      <c r="D185" s="196" t="s">
        <v>181</v>
      </c>
      <c r="E185" s="207" t="s">
        <v>1</v>
      </c>
      <c r="F185" s="208" t="s">
        <v>1832</v>
      </c>
      <c r="G185" s="206"/>
      <c r="H185" s="209">
        <v>131.16900000000001</v>
      </c>
      <c r="I185" s="210"/>
      <c r="J185" s="206"/>
      <c r="K185" s="206"/>
      <c r="L185" s="211"/>
      <c r="M185" s="212"/>
      <c r="N185" s="213"/>
      <c r="O185" s="213"/>
      <c r="P185" s="213"/>
      <c r="Q185" s="213"/>
      <c r="R185" s="213"/>
      <c r="S185" s="213"/>
      <c r="T185" s="214"/>
      <c r="AT185" s="215" t="s">
        <v>181</v>
      </c>
      <c r="AU185" s="215" t="s">
        <v>81</v>
      </c>
      <c r="AV185" s="13" t="s">
        <v>83</v>
      </c>
      <c r="AW185" s="13" t="s">
        <v>30</v>
      </c>
      <c r="AX185" s="13" t="s">
        <v>73</v>
      </c>
      <c r="AY185" s="215" t="s">
        <v>174</v>
      </c>
    </row>
    <row r="186" spans="1:65" s="14" customFormat="1" ht="12">
      <c r="B186" s="216"/>
      <c r="C186" s="217"/>
      <c r="D186" s="196" t="s">
        <v>181</v>
      </c>
      <c r="E186" s="218" t="s">
        <v>1</v>
      </c>
      <c r="F186" s="219" t="s">
        <v>183</v>
      </c>
      <c r="G186" s="217"/>
      <c r="H186" s="220">
        <v>243.78000000000003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181</v>
      </c>
      <c r="AU186" s="226" t="s">
        <v>81</v>
      </c>
      <c r="AV186" s="14" t="s">
        <v>179</v>
      </c>
      <c r="AW186" s="14" t="s">
        <v>30</v>
      </c>
      <c r="AX186" s="14" t="s">
        <v>81</v>
      </c>
      <c r="AY186" s="226" t="s">
        <v>174</v>
      </c>
    </row>
    <row r="187" spans="1:65" s="2" customFormat="1" ht="24.25" customHeight="1">
      <c r="A187" s="35"/>
      <c r="B187" s="36"/>
      <c r="C187" s="180" t="s">
        <v>235</v>
      </c>
      <c r="D187" s="180" t="s">
        <v>175</v>
      </c>
      <c r="E187" s="181" t="s">
        <v>1836</v>
      </c>
      <c r="F187" s="182" t="s">
        <v>1837</v>
      </c>
      <c r="G187" s="183" t="s">
        <v>178</v>
      </c>
      <c r="H187" s="184">
        <v>368.81700000000001</v>
      </c>
      <c r="I187" s="185"/>
      <c r="J187" s="186">
        <f>ROUND(I187*H187,2)</f>
        <v>0</v>
      </c>
      <c r="K187" s="187"/>
      <c r="L187" s="40"/>
      <c r="M187" s="188" t="s">
        <v>1</v>
      </c>
      <c r="N187" s="189" t="s">
        <v>38</v>
      </c>
      <c r="O187" s="72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2" t="s">
        <v>179</v>
      </c>
      <c r="AT187" s="192" t="s">
        <v>175</v>
      </c>
      <c r="AU187" s="192" t="s">
        <v>81</v>
      </c>
      <c r="AY187" s="18" t="s">
        <v>174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18" t="s">
        <v>81</v>
      </c>
      <c r="BK187" s="193">
        <f>ROUND(I187*H187,2)</f>
        <v>0</v>
      </c>
      <c r="BL187" s="18" t="s">
        <v>179</v>
      </c>
      <c r="BM187" s="192" t="s">
        <v>1838</v>
      </c>
    </row>
    <row r="188" spans="1:65" s="12" customFormat="1" ht="12">
      <c r="B188" s="194"/>
      <c r="C188" s="195"/>
      <c r="D188" s="196" t="s">
        <v>181</v>
      </c>
      <c r="E188" s="197" t="s">
        <v>1</v>
      </c>
      <c r="F188" s="198" t="s">
        <v>1839</v>
      </c>
      <c r="G188" s="195"/>
      <c r="H188" s="197" t="s">
        <v>1</v>
      </c>
      <c r="I188" s="199"/>
      <c r="J188" s="195"/>
      <c r="K188" s="195"/>
      <c r="L188" s="200"/>
      <c r="M188" s="201"/>
      <c r="N188" s="202"/>
      <c r="O188" s="202"/>
      <c r="P188" s="202"/>
      <c r="Q188" s="202"/>
      <c r="R188" s="202"/>
      <c r="S188" s="202"/>
      <c r="T188" s="203"/>
      <c r="AT188" s="204" t="s">
        <v>181</v>
      </c>
      <c r="AU188" s="204" t="s">
        <v>81</v>
      </c>
      <c r="AV188" s="12" t="s">
        <v>81</v>
      </c>
      <c r="AW188" s="12" t="s">
        <v>30</v>
      </c>
      <c r="AX188" s="12" t="s">
        <v>73</v>
      </c>
      <c r="AY188" s="204" t="s">
        <v>174</v>
      </c>
    </row>
    <row r="189" spans="1:65" s="13" customFormat="1" ht="12">
      <c r="B189" s="205"/>
      <c r="C189" s="206"/>
      <c r="D189" s="196" t="s">
        <v>181</v>
      </c>
      <c r="E189" s="207" t="s">
        <v>1</v>
      </c>
      <c r="F189" s="208" t="s">
        <v>1840</v>
      </c>
      <c r="G189" s="206"/>
      <c r="H189" s="209">
        <v>368.81700000000001</v>
      </c>
      <c r="I189" s="210"/>
      <c r="J189" s="206"/>
      <c r="K189" s="206"/>
      <c r="L189" s="211"/>
      <c r="M189" s="212"/>
      <c r="N189" s="213"/>
      <c r="O189" s="213"/>
      <c r="P189" s="213"/>
      <c r="Q189" s="213"/>
      <c r="R189" s="213"/>
      <c r="S189" s="213"/>
      <c r="T189" s="214"/>
      <c r="AT189" s="215" t="s">
        <v>181</v>
      </c>
      <c r="AU189" s="215" t="s">
        <v>81</v>
      </c>
      <c r="AV189" s="13" t="s">
        <v>83</v>
      </c>
      <c r="AW189" s="13" t="s">
        <v>30</v>
      </c>
      <c r="AX189" s="13" t="s">
        <v>73</v>
      </c>
      <c r="AY189" s="215" t="s">
        <v>174</v>
      </c>
    </row>
    <row r="190" spans="1:65" s="14" customFormat="1" ht="12">
      <c r="B190" s="216"/>
      <c r="C190" s="217"/>
      <c r="D190" s="196" t="s">
        <v>181</v>
      </c>
      <c r="E190" s="218" t="s">
        <v>1</v>
      </c>
      <c r="F190" s="219" t="s">
        <v>183</v>
      </c>
      <c r="G190" s="217"/>
      <c r="H190" s="220">
        <v>368.81700000000001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181</v>
      </c>
      <c r="AU190" s="226" t="s">
        <v>81</v>
      </c>
      <c r="AV190" s="14" t="s">
        <v>179</v>
      </c>
      <c r="AW190" s="14" t="s">
        <v>30</v>
      </c>
      <c r="AX190" s="14" t="s">
        <v>81</v>
      </c>
      <c r="AY190" s="226" t="s">
        <v>174</v>
      </c>
    </row>
    <row r="191" spans="1:65" s="2" customFormat="1" ht="24.25" customHeight="1">
      <c r="A191" s="35"/>
      <c r="B191" s="36"/>
      <c r="C191" s="180" t="s">
        <v>241</v>
      </c>
      <c r="D191" s="180" t="s">
        <v>175</v>
      </c>
      <c r="E191" s="181" t="s">
        <v>1841</v>
      </c>
      <c r="F191" s="182" t="s">
        <v>1842</v>
      </c>
      <c r="G191" s="183" t="s">
        <v>178</v>
      </c>
      <c r="H191" s="184">
        <v>567.41</v>
      </c>
      <c r="I191" s="185"/>
      <c r="J191" s="186">
        <f>ROUND(I191*H191,2)</f>
        <v>0</v>
      </c>
      <c r="K191" s="187"/>
      <c r="L191" s="40"/>
      <c r="M191" s="188" t="s">
        <v>1</v>
      </c>
      <c r="N191" s="189" t="s">
        <v>38</v>
      </c>
      <c r="O191" s="72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2" t="s">
        <v>179</v>
      </c>
      <c r="AT191" s="192" t="s">
        <v>175</v>
      </c>
      <c r="AU191" s="192" t="s">
        <v>81</v>
      </c>
      <c r="AY191" s="18" t="s">
        <v>174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18" t="s">
        <v>81</v>
      </c>
      <c r="BK191" s="193">
        <f>ROUND(I191*H191,2)</f>
        <v>0</v>
      </c>
      <c r="BL191" s="18" t="s">
        <v>179</v>
      </c>
      <c r="BM191" s="192" t="s">
        <v>1843</v>
      </c>
    </row>
    <row r="192" spans="1:65" s="2" customFormat="1" ht="24.25" customHeight="1">
      <c r="A192" s="35"/>
      <c r="B192" s="36"/>
      <c r="C192" s="180" t="s">
        <v>247</v>
      </c>
      <c r="D192" s="180" t="s">
        <v>175</v>
      </c>
      <c r="E192" s="181" t="s">
        <v>1844</v>
      </c>
      <c r="F192" s="182" t="s">
        <v>1845</v>
      </c>
      <c r="G192" s="183" t="s">
        <v>178</v>
      </c>
      <c r="H192" s="184">
        <v>206.791</v>
      </c>
      <c r="I192" s="185"/>
      <c r="J192" s="186">
        <f>ROUND(I192*H192,2)</f>
        <v>0</v>
      </c>
      <c r="K192" s="187"/>
      <c r="L192" s="40"/>
      <c r="M192" s="188" t="s">
        <v>1</v>
      </c>
      <c r="N192" s="189" t="s">
        <v>38</v>
      </c>
      <c r="O192" s="72"/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2" t="s">
        <v>179</v>
      </c>
      <c r="AT192" s="192" t="s">
        <v>175</v>
      </c>
      <c r="AU192" s="192" t="s">
        <v>81</v>
      </c>
      <c r="AY192" s="18" t="s">
        <v>174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18" t="s">
        <v>81</v>
      </c>
      <c r="BK192" s="193">
        <f>ROUND(I192*H192,2)</f>
        <v>0</v>
      </c>
      <c r="BL192" s="18" t="s">
        <v>179</v>
      </c>
      <c r="BM192" s="192" t="s">
        <v>1846</v>
      </c>
    </row>
    <row r="193" spans="1:65" s="2" customFormat="1" ht="33" customHeight="1">
      <c r="A193" s="35"/>
      <c r="B193" s="36"/>
      <c r="C193" s="180" t="s">
        <v>260</v>
      </c>
      <c r="D193" s="180" t="s">
        <v>175</v>
      </c>
      <c r="E193" s="181" t="s">
        <v>1847</v>
      </c>
      <c r="F193" s="182" t="s">
        <v>1848</v>
      </c>
      <c r="G193" s="183" t="s">
        <v>178</v>
      </c>
      <c r="H193" s="184">
        <v>1033.9549999999999</v>
      </c>
      <c r="I193" s="185"/>
      <c r="J193" s="186">
        <f>ROUND(I193*H193,2)</f>
        <v>0</v>
      </c>
      <c r="K193" s="187"/>
      <c r="L193" s="40"/>
      <c r="M193" s="188" t="s">
        <v>1</v>
      </c>
      <c r="N193" s="189" t="s">
        <v>38</v>
      </c>
      <c r="O193" s="72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2" t="s">
        <v>179</v>
      </c>
      <c r="AT193" s="192" t="s">
        <v>175</v>
      </c>
      <c r="AU193" s="192" t="s">
        <v>81</v>
      </c>
      <c r="AY193" s="18" t="s">
        <v>174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18" t="s">
        <v>81</v>
      </c>
      <c r="BK193" s="193">
        <f>ROUND(I193*H193,2)</f>
        <v>0</v>
      </c>
      <c r="BL193" s="18" t="s">
        <v>179</v>
      </c>
      <c r="BM193" s="192" t="s">
        <v>1849</v>
      </c>
    </row>
    <row r="194" spans="1:65" s="12" customFormat="1" ht="12">
      <c r="B194" s="194"/>
      <c r="C194" s="195"/>
      <c r="D194" s="196" t="s">
        <v>181</v>
      </c>
      <c r="E194" s="197" t="s">
        <v>1</v>
      </c>
      <c r="F194" s="198" t="s">
        <v>1447</v>
      </c>
      <c r="G194" s="195"/>
      <c r="H194" s="197" t="s">
        <v>1</v>
      </c>
      <c r="I194" s="199"/>
      <c r="J194" s="195"/>
      <c r="K194" s="195"/>
      <c r="L194" s="200"/>
      <c r="M194" s="201"/>
      <c r="N194" s="202"/>
      <c r="O194" s="202"/>
      <c r="P194" s="202"/>
      <c r="Q194" s="202"/>
      <c r="R194" s="202"/>
      <c r="S194" s="202"/>
      <c r="T194" s="203"/>
      <c r="AT194" s="204" t="s">
        <v>181</v>
      </c>
      <c r="AU194" s="204" t="s">
        <v>81</v>
      </c>
      <c r="AV194" s="12" t="s">
        <v>81</v>
      </c>
      <c r="AW194" s="12" t="s">
        <v>30</v>
      </c>
      <c r="AX194" s="12" t="s">
        <v>73</v>
      </c>
      <c r="AY194" s="204" t="s">
        <v>174</v>
      </c>
    </row>
    <row r="195" spans="1:65" s="13" customFormat="1" ht="12">
      <c r="B195" s="205"/>
      <c r="C195" s="206"/>
      <c r="D195" s="196" t="s">
        <v>181</v>
      </c>
      <c r="E195" s="207" t="s">
        <v>1</v>
      </c>
      <c r="F195" s="208" t="s">
        <v>1850</v>
      </c>
      <c r="G195" s="206"/>
      <c r="H195" s="209">
        <v>1033.9549999999999</v>
      </c>
      <c r="I195" s="210"/>
      <c r="J195" s="206"/>
      <c r="K195" s="206"/>
      <c r="L195" s="211"/>
      <c r="M195" s="212"/>
      <c r="N195" s="213"/>
      <c r="O195" s="213"/>
      <c r="P195" s="213"/>
      <c r="Q195" s="213"/>
      <c r="R195" s="213"/>
      <c r="S195" s="213"/>
      <c r="T195" s="214"/>
      <c r="AT195" s="215" t="s">
        <v>181</v>
      </c>
      <c r="AU195" s="215" t="s">
        <v>81</v>
      </c>
      <c r="AV195" s="13" t="s">
        <v>83</v>
      </c>
      <c r="AW195" s="13" t="s">
        <v>30</v>
      </c>
      <c r="AX195" s="13" t="s">
        <v>73</v>
      </c>
      <c r="AY195" s="215" t="s">
        <v>174</v>
      </c>
    </row>
    <row r="196" spans="1:65" s="14" customFormat="1" ht="12">
      <c r="B196" s="216"/>
      <c r="C196" s="217"/>
      <c r="D196" s="196" t="s">
        <v>181</v>
      </c>
      <c r="E196" s="218" t="s">
        <v>1</v>
      </c>
      <c r="F196" s="219" t="s">
        <v>183</v>
      </c>
      <c r="G196" s="217"/>
      <c r="H196" s="220">
        <v>1033.9549999999999</v>
      </c>
      <c r="I196" s="221"/>
      <c r="J196" s="217"/>
      <c r="K196" s="217"/>
      <c r="L196" s="222"/>
      <c r="M196" s="223"/>
      <c r="N196" s="224"/>
      <c r="O196" s="224"/>
      <c r="P196" s="224"/>
      <c r="Q196" s="224"/>
      <c r="R196" s="224"/>
      <c r="S196" s="224"/>
      <c r="T196" s="225"/>
      <c r="AT196" s="226" t="s">
        <v>181</v>
      </c>
      <c r="AU196" s="226" t="s">
        <v>81</v>
      </c>
      <c r="AV196" s="14" t="s">
        <v>179</v>
      </c>
      <c r="AW196" s="14" t="s">
        <v>30</v>
      </c>
      <c r="AX196" s="14" t="s">
        <v>81</v>
      </c>
      <c r="AY196" s="226" t="s">
        <v>174</v>
      </c>
    </row>
    <row r="197" spans="1:65" s="2" customFormat="1" ht="24.25" customHeight="1">
      <c r="A197" s="35"/>
      <c r="B197" s="36"/>
      <c r="C197" s="180" t="s">
        <v>266</v>
      </c>
      <c r="D197" s="180" t="s">
        <v>175</v>
      </c>
      <c r="E197" s="181" t="s">
        <v>1851</v>
      </c>
      <c r="F197" s="182" t="s">
        <v>1852</v>
      </c>
      <c r="G197" s="183" t="s">
        <v>188</v>
      </c>
      <c r="H197" s="184">
        <v>330.86599999999999</v>
      </c>
      <c r="I197" s="185"/>
      <c r="J197" s="186">
        <f>ROUND(I197*H197,2)</f>
        <v>0</v>
      </c>
      <c r="K197" s="187"/>
      <c r="L197" s="40"/>
      <c r="M197" s="188" t="s">
        <v>1</v>
      </c>
      <c r="N197" s="189" t="s">
        <v>38</v>
      </c>
      <c r="O197" s="72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2" t="s">
        <v>179</v>
      </c>
      <c r="AT197" s="192" t="s">
        <v>175</v>
      </c>
      <c r="AU197" s="192" t="s">
        <v>81</v>
      </c>
      <c r="AY197" s="18" t="s">
        <v>174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18" t="s">
        <v>81</v>
      </c>
      <c r="BK197" s="193">
        <f>ROUND(I197*H197,2)</f>
        <v>0</v>
      </c>
      <c r="BL197" s="18" t="s">
        <v>179</v>
      </c>
      <c r="BM197" s="192" t="s">
        <v>1853</v>
      </c>
    </row>
    <row r="198" spans="1:65" s="13" customFormat="1" ht="12">
      <c r="B198" s="205"/>
      <c r="C198" s="206"/>
      <c r="D198" s="196" t="s">
        <v>181</v>
      </c>
      <c r="E198" s="207" t="s">
        <v>1</v>
      </c>
      <c r="F198" s="208" t="s">
        <v>1854</v>
      </c>
      <c r="G198" s="206"/>
      <c r="H198" s="209">
        <v>330.86599999999999</v>
      </c>
      <c r="I198" s="210"/>
      <c r="J198" s="206"/>
      <c r="K198" s="206"/>
      <c r="L198" s="211"/>
      <c r="M198" s="212"/>
      <c r="N198" s="213"/>
      <c r="O198" s="213"/>
      <c r="P198" s="213"/>
      <c r="Q198" s="213"/>
      <c r="R198" s="213"/>
      <c r="S198" s="213"/>
      <c r="T198" s="214"/>
      <c r="AT198" s="215" t="s">
        <v>181</v>
      </c>
      <c r="AU198" s="215" t="s">
        <v>81</v>
      </c>
      <c r="AV198" s="13" t="s">
        <v>83</v>
      </c>
      <c r="AW198" s="13" t="s">
        <v>30</v>
      </c>
      <c r="AX198" s="13" t="s">
        <v>73</v>
      </c>
      <c r="AY198" s="215" t="s">
        <v>174</v>
      </c>
    </row>
    <row r="199" spans="1:65" s="14" customFormat="1" ht="12">
      <c r="B199" s="216"/>
      <c r="C199" s="217"/>
      <c r="D199" s="196" t="s">
        <v>181</v>
      </c>
      <c r="E199" s="218" t="s">
        <v>1</v>
      </c>
      <c r="F199" s="219" t="s">
        <v>183</v>
      </c>
      <c r="G199" s="217"/>
      <c r="H199" s="220">
        <v>330.86599999999999</v>
      </c>
      <c r="I199" s="221"/>
      <c r="J199" s="217"/>
      <c r="K199" s="217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181</v>
      </c>
      <c r="AU199" s="226" t="s">
        <v>81</v>
      </c>
      <c r="AV199" s="14" t="s">
        <v>179</v>
      </c>
      <c r="AW199" s="14" t="s">
        <v>30</v>
      </c>
      <c r="AX199" s="14" t="s">
        <v>81</v>
      </c>
      <c r="AY199" s="226" t="s">
        <v>174</v>
      </c>
    </row>
    <row r="200" spans="1:65" s="11" customFormat="1" ht="26" customHeight="1">
      <c r="B200" s="166"/>
      <c r="C200" s="167"/>
      <c r="D200" s="168" t="s">
        <v>72</v>
      </c>
      <c r="E200" s="169" t="s">
        <v>184</v>
      </c>
      <c r="F200" s="169" t="s">
        <v>173</v>
      </c>
      <c r="G200" s="167"/>
      <c r="H200" s="167"/>
      <c r="I200" s="170"/>
      <c r="J200" s="171">
        <f>BK200</f>
        <v>0</v>
      </c>
      <c r="K200" s="167"/>
      <c r="L200" s="172"/>
      <c r="M200" s="173"/>
      <c r="N200" s="174"/>
      <c r="O200" s="174"/>
      <c r="P200" s="175">
        <f>SUM(P201:P300)</f>
        <v>0</v>
      </c>
      <c r="Q200" s="174"/>
      <c r="R200" s="175">
        <f>SUM(R201:R300)</f>
        <v>410.58141892390404</v>
      </c>
      <c r="S200" s="174"/>
      <c r="T200" s="176">
        <f>SUM(T201:T300)</f>
        <v>0</v>
      </c>
      <c r="AR200" s="177" t="s">
        <v>81</v>
      </c>
      <c r="AT200" s="178" t="s">
        <v>72</v>
      </c>
      <c r="AU200" s="178" t="s">
        <v>73</v>
      </c>
      <c r="AY200" s="177" t="s">
        <v>174</v>
      </c>
      <c r="BK200" s="179">
        <f>SUM(BK201:BK300)</f>
        <v>0</v>
      </c>
    </row>
    <row r="201" spans="1:65" s="2" customFormat="1" ht="16.5" customHeight="1">
      <c r="A201" s="35"/>
      <c r="B201" s="36"/>
      <c r="C201" s="180" t="s">
        <v>272</v>
      </c>
      <c r="D201" s="180" t="s">
        <v>175</v>
      </c>
      <c r="E201" s="181" t="s">
        <v>1855</v>
      </c>
      <c r="F201" s="182" t="s">
        <v>1856</v>
      </c>
      <c r="G201" s="183" t="s">
        <v>178</v>
      </c>
      <c r="H201" s="184">
        <v>3.214</v>
      </c>
      <c r="I201" s="185"/>
      <c r="J201" s="186">
        <f>ROUND(I201*H201,2)</f>
        <v>0</v>
      </c>
      <c r="K201" s="187"/>
      <c r="L201" s="40"/>
      <c r="M201" s="188" t="s">
        <v>1</v>
      </c>
      <c r="N201" s="189" t="s">
        <v>38</v>
      </c>
      <c r="O201" s="72"/>
      <c r="P201" s="190">
        <f>O201*H201</f>
        <v>0</v>
      </c>
      <c r="Q201" s="190">
        <v>2.2563399999999998</v>
      </c>
      <c r="R201" s="190">
        <f>Q201*H201</f>
        <v>7.2518767599999991</v>
      </c>
      <c r="S201" s="190">
        <v>0</v>
      </c>
      <c r="T201" s="191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2" t="s">
        <v>179</v>
      </c>
      <c r="AT201" s="192" t="s">
        <v>175</v>
      </c>
      <c r="AU201" s="192" t="s">
        <v>81</v>
      </c>
      <c r="AY201" s="18" t="s">
        <v>174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18" t="s">
        <v>81</v>
      </c>
      <c r="BK201" s="193">
        <f>ROUND(I201*H201,2)</f>
        <v>0</v>
      </c>
      <c r="BL201" s="18" t="s">
        <v>179</v>
      </c>
      <c r="BM201" s="192" t="s">
        <v>1857</v>
      </c>
    </row>
    <row r="202" spans="1:65" s="2" customFormat="1" ht="24.25" customHeight="1">
      <c r="A202" s="35"/>
      <c r="B202" s="36"/>
      <c r="C202" s="180" t="s">
        <v>8</v>
      </c>
      <c r="D202" s="180" t="s">
        <v>175</v>
      </c>
      <c r="E202" s="181" t="s">
        <v>1858</v>
      </c>
      <c r="F202" s="182" t="s">
        <v>1859</v>
      </c>
      <c r="G202" s="183" t="s">
        <v>178</v>
      </c>
      <c r="H202" s="184">
        <v>45.77</v>
      </c>
      <c r="I202" s="185"/>
      <c r="J202" s="186">
        <f>ROUND(I202*H202,2)</f>
        <v>0</v>
      </c>
      <c r="K202" s="187"/>
      <c r="L202" s="40"/>
      <c r="M202" s="188" t="s">
        <v>1</v>
      </c>
      <c r="N202" s="189" t="s">
        <v>38</v>
      </c>
      <c r="O202" s="72"/>
      <c r="P202" s="190">
        <f>O202*H202</f>
        <v>0</v>
      </c>
      <c r="Q202" s="190">
        <v>2.551775632</v>
      </c>
      <c r="R202" s="190">
        <f>Q202*H202</f>
        <v>116.79477067664001</v>
      </c>
      <c r="S202" s="190">
        <v>0</v>
      </c>
      <c r="T202" s="191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2" t="s">
        <v>179</v>
      </c>
      <c r="AT202" s="192" t="s">
        <v>175</v>
      </c>
      <c r="AU202" s="192" t="s">
        <v>81</v>
      </c>
      <c r="AY202" s="18" t="s">
        <v>174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18" t="s">
        <v>81</v>
      </c>
      <c r="BK202" s="193">
        <f>ROUND(I202*H202,2)</f>
        <v>0</v>
      </c>
      <c r="BL202" s="18" t="s">
        <v>179</v>
      </c>
      <c r="BM202" s="192" t="s">
        <v>1860</v>
      </c>
    </row>
    <row r="203" spans="1:65" s="2" customFormat="1" ht="16.5" customHeight="1">
      <c r="A203" s="35"/>
      <c r="B203" s="36"/>
      <c r="C203" s="180" t="s">
        <v>286</v>
      </c>
      <c r="D203" s="180" t="s">
        <v>175</v>
      </c>
      <c r="E203" s="181" t="s">
        <v>1861</v>
      </c>
      <c r="F203" s="182" t="s">
        <v>1862</v>
      </c>
      <c r="G203" s="183" t="s">
        <v>230</v>
      </c>
      <c r="H203" s="184">
        <v>101.095</v>
      </c>
      <c r="I203" s="185"/>
      <c r="J203" s="186">
        <f>ROUND(I203*H203,2)</f>
        <v>0</v>
      </c>
      <c r="K203" s="187"/>
      <c r="L203" s="40"/>
      <c r="M203" s="188" t="s">
        <v>1</v>
      </c>
      <c r="N203" s="189" t="s">
        <v>38</v>
      </c>
      <c r="O203" s="72"/>
      <c r="P203" s="190">
        <f>O203*H203</f>
        <v>0</v>
      </c>
      <c r="Q203" s="190">
        <v>2.6919000000000001E-3</v>
      </c>
      <c r="R203" s="190">
        <f>Q203*H203</f>
        <v>0.27213763050000001</v>
      </c>
      <c r="S203" s="190">
        <v>0</v>
      </c>
      <c r="T203" s="191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2" t="s">
        <v>179</v>
      </c>
      <c r="AT203" s="192" t="s">
        <v>175</v>
      </c>
      <c r="AU203" s="192" t="s">
        <v>81</v>
      </c>
      <c r="AY203" s="18" t="s">
        <v>174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18" t="s">
        <v>81</v>
      </c>
      <c r="BK203" s="193">
        <f>ROUND(I203*H203,2)</f>
        <v>0</v>
      </c>
      <c r="BL203" s="18" t="s">
        <v>179</v>
      </c>
      <c r="BM203" s="192" t="s">
        <v>1863</v>
      </c>
    </row>
    <row r="204" spans="1:65" s="2" customFormat="1" ht="16.5" customHeight="1">
      <c r="A204" s="35"/>
      <c r="B204" s="36"/>
      <c r="C204" s="180" t="s">
        <v>293</v>
      </c>
      <c r="D204" s="180" t="s">
        <v>175</v>
      </c>
      <c r="E204" s="181" t="s">
        <v>1864</v>
      </c>
      <c r="F204" s="182" t="s">
        <v>1865</v>
      </c>
      <c r="G204" s="183" t="s">
        <v>230</v>
      </c>
      <c r="H204" s="184">
        <v>101.095</v>
      </c>
      <c r="I204" s="185"/>
      <c r="J204" s="186">
        <f>ROUND(I204*H204,2)</f>
        <v>0</v>
      </c>
      <c r="K204" s="187"/>
      <c r="L204" s="40"/>
      <c r="M204" s="188" t="s">
        <v>1</v>
      </c>
      <c r="N204" s="189" t="s">
        <v>38</v>
      </c>
      <c r="O204" s="72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2" t="s">
        <v>179</v>
      </c>
      <c r="AT204" s="192" t="s">
        <v>175</v>
      </c>
      <c r="AU204" s="192" t="s">
        <v>81</v>
      </c>
      <c r="AY204" s="18" t="s">
        <v>174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18" t="s">
        <v>81</v>
      </c>
      <c r="BK204" s="193">
        <f>ROUND(I204*H204,2)</f>
        <v>0</v>
      </c>
      <c r="BL204" s="18" t="s">
        <v>179</v>
      </c>
      <c r="BM204" s="192" t="s">
        <v>1866</v>
      </c>
    </row>
    <row r="205" spans="1:65" s="2" customFormat="1" ht="21.75" customHeight="1">
      <c r="A205" s="35"/>
      <c r="B205" s="36"/>
      <c r="C205" s="180" t="s">
        <v>299</v>
      </c>
      <c r="D205" s="180" t="s">
        <v>175</v>
      </c>
      <c r="E205" s="181" t="s">
        <v>1867</v>
      </c>
      <c r="F205" s="182" t="s">
        <v>1868</v>
      </c>
      <c r="G205" s="183" t="s">
        <v>188</v>
      </c>
      <c r="H205" s="184">
        <v>3.726</v>
      </c>
      <c r="I205" s="185"/>
      <c r="J205" s="186">
        <f>ROUND(I205*H205,2)</f>
        <v>0</v>
      </c>
      <c r="K205" s="187"/>
      <c r="L205" s="40"/>
      <c r="M205" s="188" t="s">
        <v>1</v>
      </c>
      <c r="N205" s="189" t="s">
        <v>38</v>
      </c>
      <c r="O205" s="72"/>
      <c r="P205" s="190">
        <f>O205*H205</f>
        <v>0</v>
      </c>
      <c r="Q205" s="190">
        <v>1.0606199999999999</v>
      </c>
      <c r="R205" s="190">
        <f>Q205*H205</f>
        <v>3.9518701199999997</v>
      </c>
      <c r="S205" s="190">
        <v>0</v>
      </c>
      <c r="T205" s="191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2" t="s">
        <v>179</v>
      </c>
      <c r="AT205" s="192" t="s">
        <v>175</v>
      </c>
      <c r="AU205" s="192" t="s">
        <v>81</v>
      </c>
      <c r="AY205" s="18" t="s">
        <v>174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18" t="s">
        <v>81</v>
      </c>
      <c r="BK205" s="193">
        <f>ROUND(I205*H205,2)</f>
        <v>0</v>
      </c>
      <c r="BL205" s="18" t="s">
        <v>179</v>
      </c>
      <c r="BM205" s="192" t="s">
        <v>1869</v>
      </c>
    </row>
    <row r="206" spans="1:65" s="12" customFormat="1" ht="12">
      <c r="B206" s="194"/>
      <c r="C206" s="195"/>
      <c r="D206" s="196" t="s">
        <v>181</v>
      </c>
      <c r="E206" s="197" t="s">
        <v>1</v>
      </c>
      <c r="F206" s="198" t="s">
        <v>1870</v>
      </c>
      <c r="G206" s="195"/>
      <c r="H206" s="197" t="s">
        <v>1</v>
      </c>
      <c r="I206" s="199"/>
      <c r="J206" s="195"/>
      <c r="K206" s="195"/>
      <c r="L206" s="200"/>
      <c r="M206" s="201"/>
      <c r="N206" s="202"/>
      <c r="O206" s="202"/>
      <c r="P206" s="202"/>
      <c r="Q206" s="202"/>
      <c r="R206" s="202"/>
      <c r="S206" s="202"/>
      <c r="T206" s="203"/>
      <c r="AT206" s="204" t="s">
        <v>181</v>
      </c>
      <c r="AU206" s="204" t="s">
        <v>81</v>
      </c>
      <c r="AV206" s="12" t="s">
        <v>81</v>
      </c>
      <c r="AW206" s="12" t="s">
        <v>30</v>
      </c>
      <c r="AX206" s="12" t="s">
        <v>73</v>
      </c>
      <c r="AY206" s="204" t="s">
        <v>174</v>
      </c>
    </row>
    <row r="207" spans="1:65" s="13" customFormat="1" ht="12">
      <c r="B207" s="205"/>
      <c r="C207" s="206"/>
      <c r="D207" s="196" t="s">
        <v>181</v>
      </c>
      <c r="E207" s="207" t="s">
        <v>1</v>
      </c>
      <c r="F207" s="208" t="s">
        <v>1871</v>
      </c>
      <c r="G207" s="206"/>
      <c r="H207" s="209">
        <v>3.726</v>
      </c>
      <c r="I207" s="210"/>
      <c r="J207" s="206"/>
      <c r="K207" s="206"/>
      <c r="L207" s="211"/>
      <c r="M207" s="212"/>
      <c r="N207" s="213"/>
      <c r="O207" s="213"/>
      <c r="P207" s="213"/>
      <c r="Q207" s="213"/>
      <c r="R207" s="213"/>
      <c r="S207" s="213"/>
      <c r="T207" s="214"/>
      <c r="AT207" s="215" t="s">
        <v>181</v>
      </c>
      <c r="AU207" s="215" t="s">
        <v>81</v>
      </c>
      <c r="AV207" s="13" t="s">
        <v>83</v>
      </c>
      <c r="AW207" s="13" t="s">
        <v>30</v>
      </c>
      <c r="AX207" s="13" t="s">
        <v>73</v>
      </c>
      <c r="AY207" s="215" t="s">
        <v>174</v>
      </c>
    </row>
    <row r="208" spans="1:65" s="14" customFormat="1" ht="12">
      <c r="B208" s="216"/>
      <c r="C208" s="217"/>
      <c r="D208" s="196" t="s">
        <v>181</v>
      </c>
      <c r="E208" s="218" t="s">
        <v>1</v>
      </c>
      <c r="F208" s="219" t="s">
        <v>183</v>
      </c>
      <c r="G208" s="217"/>
      <c r="H208" s="220">
        <v>3.726</v>
      </c>
      <c r="I208" s="221"/>
      <c r="J208" s="217"/>
      <c r="K208" s="217"/>
      <c r="L208" s="222"/>
      <c r="M208" s="223"/>
      <c r="N208" s="224"/>
      <c r="O208" s="224"/>
      <c r="P208" s="224"/>
      <c r="Q208" s="224"/>
      <c r="R208" s="224"/>
      <c r="S208" s="224"/>
      <c r="T208" s="225"/>
      <c r="AT208" s="226" t="s">
        <v>181</v>
      </c>
      <c r="AU208" s="226" t="s">
        <v>81</v>
      </c>
      <c r="AV208" s="14" t="s">
        <v>179</v>
      </c>
      <c r="AW208" s="14" t="s">
        <v>30</v>
      </c>
      <c r="AX208" s="14" t="s">
        <v>81</v>
      </c>
      <c r="AY208" s="226" t="s">
        <v>174</v>
      </c>
    </row>
    <row r="209" spans="1:65" s="2" customFormat="1" ht="24.25" customHeight="1">
      <c r="A209" s="35"/>
      <c r="B209" s="36"/>
      <c r="C209" s="180" t="s">
        <v>303</v>
      </c>
      <c r="D209" s="180" t="s">
        <v>175</v>
      </c>
      <c r="E209" s="181" t="s">
        <v>1872</v>
      </c>
      <c r="F209" s="182" t="s">
        <v>1873</v>
      </c>
      <c r="G209" s="183" t="s">
        <v>230</v>
      </c>
      <c r="H209" s="184">
        <v>33</v>
      </c>
      <c r="I209" s="185"/>
      <c r="J209" s="186">
        <f>ROUND(I209*H209,2)</f>
        <v>0</v>
      </c>
      <c r="K209" s="187"/>
      <c r="L209" s="40"/>
      <c r="M209" s="188" t="s">
        <v>1</v>
      </c>
      <c r="N209" s="189" t="s">
        <v>38</v>
      </c>
      <c r="O209" s="72"/>
      <c r="P209" s="190">
        <f>O209*H209</f>
        <v>0</v>
      </c>
      <c r="Q209" s="190">
        <v>0.36276977999999999</v>
      </c>
      <c r="R209" s="190">
        <f>Q209*H209</f>
        <v>11.97140274</v>
      </c>
      <c r="S209" s="190">
        <v>0</v>
      </c>
      <c r="T209" s="191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2" t="s">
        <v>179</v>
      </c>
      <c r="AT209" s="192" t="s">
        <v>175</v>
      </c>
      <c r="AU209" s="192" t="s">
        <v>81</v>
      </c>
      <c r="AY209" s="18" t="s">
        <v>174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18" t="s">
        <v>81</v>
      </c>
      <c r="BK209" s="193">
        <f>ROUND(I209*H209,2)</f>
        <v>0</v>
      </c>
      <c r="BL209" s="18" t="s">
        <v>179</v>
      </c>
      <c r="BM209" s="192" t="s">
        <v>1874</v>
      </c>
    </row>
    <row r="210" spans="1:65" s="12" customFormat="1" ht="12">
      <c r="B210" s="194"/>
      <c r="C210" s="195"/>
      <c r="D210" s="196" t="s">
        <v>181</v>
      </c>
      <c r="E210" s="197" t="s">
        <v>1</v>
      </c>
      <c r="F210" s="198" t="s">
        <v>1875</v>
      </c>
      <c r="G210" s="195"/>
      <c r="H210" s="197" t="s">
        <v>1</v>
      </c>
      <c r="I210" s="199"/>
      <c r="J210" s="195"/>
      <c r="K210" s="195"/>
      <c r="L210" s="200"/>
      <c r="M210" s="201"/>
      <c r="N210" s="202"/>
      <c r="O210" s="202"/>
      <c r="P210" s="202"/>
      <c r="Q210" s="202"/>
      <c r="R210" s="202"/>
      <c r="S210" s="202"/>
      <c r="T210" s="203"/>
      <c r="AT210" s="204" t="s">
        <v>181</v>
      </c>
      <c r="AU210" s="204" t="s">
        <v>81</v>
      </c>
      <c r="AV210" s="12" t="s">
        <v>81</v>
      </c>
      <c r="AW210" s="12" t="s">
        <v>30</v>
      </c>
      <c r="AX210" s="12" t="s">
        <v>73</v>
      </c>
      <c r="AY210" s="204" t="s">
        <v>174</v>
      </c>
    </row>
    <row r="211" spans="1:65" s="13" customFormat="1" ht="12">
      <c r="B211" s="205"/>
      <c r="C211" s="206"/>
      <c r="D211" s="196" t="s">
        <v>181</v>
      </c>
      <c r="E211" s="207" t="s">
        <v>1</v>
      </c>
      <c r="F211" s="208" t="s">
        <v>1876</v>
      </c>
      <c r="G211" s="206"/>
      <c r="H211" s="209">
        <v>33</v>
      </c>
      <c r="I211" s="210"/>
      <c r="J211" s="206"/>
      <c r="K211" s="206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181</v>
      </c>
      <c r="AU211" s="215" t="s">
        <v>81</v>
      </c>
      <c r="AV211" s="13" t="s">
        <v>83</v>
      </c>
      <c r="AW211" s="13" t="s">
        <v>30</v>
      </c>
      <c r="AX211" s="13" t="s">
        <v>73</v>
      </c>
      <c r="AY211" s="215" t="s">
        <v>174</v>
      </c>
    </row>
    <row r="212" spans="1:65" s="14" customFormat="1" ht="12">
      <c r="B212" s="216"/>
      <c r="C212" s="217"/>
      <c r="D212" s="196" t="s">
        <v>181</v>
      </c>
      <c r="E212" s="218" t="s">
        <v>1</v>
      </c>
      <c r="F212" s="219" t="s">
        <v>183</v>
      </c>
      <c r="G212" s="217"/>
      <c r="H212" s="220">
        <v>33</v>
      </c>
      <c r="I212" s="221"/>
      <c r="J212" s="217"/>
      <c r="K212" s="217"/>
      <c r="L212" s="222"/>
      <c r="M212" s="223"/>
      <c r="N212" s="224"/>
      <c r="O212" s="224"/>
      <c r="P212" s="224"/>
      <c r="Q212" s="224"/>
      <c r="R212" s="224"/>
      <c r="S212" s="224"/>
      <c r="T212" s="225"/>
      <c r="AT212" s="226" t="s">
        <v>181</v>
      </c>
      <c r="AU212" s="226" t="s">
        <v>81</v>
      </c>
      <c r="AV212" s="14" t="s">
        <v>179</v>
      </c>
      <c r="AW212" s="14" t="s">
        <v>30</v>
      </c>
      <c r="AX212" s="14" t="s">
        <v>81</v>
      </c>
      <c r="AY212" s="226" t="s">
        <v>174</v>
      </c>
    </row>
    <row r="213" spans="1:65" s="2" customFormat="1" ht="33" customHeight="1">
      <c r="A213" s="35"/>
      <c r="B213" s="36"/>
      <c r="C213" s="180" t="s">
        <v>310</v>
      </c>
      <c r="D213" s="180" t="s">
        <v>175</v>
      </c>
      <c r="E213" s="181" t="s">
        <v>1877</v>
      </c>
      <c r="F213" s="182" t="s">
        <v>1878</v>
      </c>
      <c r="G213" s="183" t="s">
        <v>230</v>
      </c>
      <c r="H213" s="184">
        <v>53.2</v>
      </c>
      <c r="I213" s="185"/>
      <c r="J213" s="186">
        <f>ROUND(I213*H213,2)</f>
        <v>0</v>
      </c>
      <c r="K213" s="187"/>
      <c r="L213" s="40"/>
      <c r="M213" s="188" t="s">
        <v>1</v>
      </c>
      <c r="N213" s="189" t="s">
        <v>38</v>
      </c>
      <c r="O213" s="72"/>
      <c r="P213" s="190">
        <f>O213*H213</f>
        <v>0</v>
      </c>
      <c r="Q213" s="190">
        <v>0.71545773999999995</v>
      </c>
      <c r="R213" s="190">
        <f>Q213*H213</f>
        <v>38.062351767999999</v>
      </c>
      <c r="S213" s="190">
        <v>0</v>
      </c>
      <c r="T213" s="191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2" t="s">
        <v>179</v>
      </c>
      <c r="AT213" s="192" t="s">
        <v>175</v>
      </c>
      <c r="AU213" s="192" t="s">
        <v>81</v>
      </c>
      <c r="AY213" s="18" t="s">
        <v>174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18" t="s">
        <v>81</v>
      </c>
      <c r="BK213" s="193">
        <f>ROUND(I213*H213,2)</f>
        <v>0</v>
      </c>
      <c r="BL213" s="18" t="s">
        <v>179</v>
      </c>
      <c r="BM213" s="192" t="s">
        <v>1879</v>
      </c>
    </row>
    <row r="214" spans="1:65" s="13" customFormat="1" ht="12">
      <c r="B214" s="205"/>
      <c r="C214" s="206"/>
      <c r="D214" s="196" t="s">
        <v>181</v>
      </c>
      <c r="E214" s="207" t="s">
        <v>1</v>
      </c>
      <c r="F214" s="208" t="s">
        <v>1880</v>
      </c>
      <c r="G214" s="206"/>
      <c r="H214" s="209">
        <v>42.4</v>
      </c>
      <c r="I214" s="210"/>
      <c r="J214" s="206"/>
      <c r="K214" s="206"/>
      <c r="L214" s="211"/>
      <c r="M214" s="212"/>
      <c r="N214" s="213"/>
      <c r="O214" s="213"/>
      <c r="P214" s="213"/>
      <c r="Q214" s="213"/>
      <c r="R214" s="213"/>
      <c r="S214" s="213"/>
      <c r="T214" s="214"/>
      <c r="AT214" s="215" t="s">
        <v>181</v>
      </c>
      <c r="AU214" s="215" t="s">
        <v>81</v>
      </c>
      <c r="AV214" s="13" t="s">
        <v>83</v>
      </c>
      <c r="AW214" s="13" t="s">
        <v>30</v>
      </c>
      <c r="AX214" s="13" t="s">
        <v>73</v>
      </c>
      <c r="AY214" s="215" t="s">
        <v>174</v>
      </c>
    </row>
    <row r="215" spans="1:65" s="13" customFormat="1" ht="12">
      <c r="B215" s="205"/>
      <c r="C215" s="206"/>
      <c r="D215" s="196" t="s">
        <v>181</v>
      </c>
      <c r="E215" s="207" t="s">
        <v>1</v>
      </c>
      <c r="F215" s="208" t="s">
        <v>1881</v>
      </c>
      <c r="G215" s="206"/>
      <c r="H215" s="209">
        <v>10.8</v>
      </c>
      <c r="I215" s="210"/>
      <c r="J215" s="206"/>
      <c r="K215" s="206"/>
      <c r="L215" s="211"/>
      <c r="M215" s="212"/>
      <c r="N215" s="213"/>
      <c r="O215" s="213"/>
      <c r="P215" s="213"/>
      <c r="Q215" s="213"/>
      <c r="R215" s="213"/>
      <c r="S215" s="213"/>
      <c r="T215" s="214"/>
      <c r="AT215" s="215" t="s">
        <v>181</v>
      </c>
      <c r="AU215" s="215" t="s">
        <v>81</v>
      </c>
      <c r="AV215" s="13" t="s">
        <v>83</v>
      </c>
      <c r="AW215" s="13" t="s">
        <v>30</v>
      </c>
      <c r="AX215" s="13" t="s">
        <v>73</v>
      </c>
      <c r="AY215" s="215" t="s">
        <v>174</v>
      </c>
    </row>
    <row r="216" spans="1:65" s="14" customFormat="1" ht="12">
      <c r="B216" s="216"/>
      <c r="C216" s="217"/>
      <c r="D216" s="196" t="s">
        <v>181</v>
      </c>
      <c r="E216" s="218" t="s">
        <v>1</v>
      </c>
      <c r="F216" s="219" t="s">
        <v>183</v>
      </c>
      <c r="G216" s="217"/>
      <c r="H216" s="220">
        <v>53.2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181</v>
      </c>
      <c r="AU216" s="226" t="s">
        <v>81</v>
      </c>
      <c r="AV216" s="14" t="s">
        <v>179</v>
      </c>
      <c r="AW216" s="14" t="s">
        <v>30</v>
      </c>
      <c r="AX216" s="14" t="s">
        <v>81</v>
      </c>
      <c r="AY216" s="226" t="s">
        <v>174</v>
      </c>
    </row>
    <row r="217" spans="1:65" s="2" customFormat="1" ht="33" customHeight="1">
      <c r="A217" s="35"/>
      <c r="B217" s="36"/>
      <c r="C217" s="180" t="s">
        <v>7</v>
      </c>
      <c r="D217" s="180" t="s">
        <v>175</v>
      </c>
      <c r="E217" s="181" t="s">
        <v>1882</v>
      </c>
      <c r="F217" s="182" t="s">
        <v>1883</v>
      </c>
      <c r="G217" s="183" t="s">
        <v>230</v>
      </c>
      <c r="H217" s="184">
        <v>19.600000000000001</v>
      </c>
      <c r="I217" s="185"/>
      <c r="J217" s="186">
        <f>ROUND(I217*H217,2)</f>
        <v>0</v>
      </c>
      <c r="K217" s="187"/>
      <c r="L217" s="40"/>
      <c r="M217" s="188" t="s">
        <v>1</v>
      </c>
      <c r="N217" s="189" t="s">
        <v>38</v>
      </c>
      <c r="O217" s="72"/>
      <c r="P217" s="190">
        <f>O217*H217</f>
        <v>0</v>
      </c>
      <c r="Q217" s="190">
        <v>1.0146005499999999</v>
      </c>
      <c r="R217" s="190">
        <f>Q217*H217</f>
        <v>19.88617078</v>
      </c>
      <c r="S217" s="190">
        <v>0</v>
      </c>
      <c r="T217" s="191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2" t="s">
        <v>179</v>
      </c>
      <c r="AT217" s="192" t="s">
        <v>175</v>
      </c>
      <c r="AU217" s="192" t="s">
        <v>81</v>
      </c>
      <c r="AY217" s="18" t="s">
        <v>174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18" t="s">
        <v>81</v>
      </c>
      <c r="BK217" s="193">
        <f>ROUND(I217*H217,2)</f>
        <v>0</v>
      </c>
      <c r="BL217" s="18" t="s">
        <v>179</v>
      </c>
      <c r="BM217" s="192" t="s">
        <v>1884</v>
      </c>
    </row>
    <row r="218" spans="1:65" s="13" customFormat="1" ht="12">
      <c r="B218" s="205"/>
      <c r="C218" s="206"/>
      <c r="D218" s="196" t="s">
        <v>181</v>
      </c>
      <c r="E218" s="207" t="s">
        <v>1</v>
      </c>
      <c r="F218" s="208" t="s">
        <v>1885</v>
      </c>
      <c r="G218" s="206"/>
      <c r="H218" s="209">
        <v>19.600000000000001</v>
      </c>
      <c r="I218" s="210"/>
      <c r="J218" s="206"/>
      <c r="K218" s="206"/>
      <c r="L218" s="211"/>
      <c r="M218" s="212"/>
      <c r="N218" s="213"/>
      <c r="O218" s="213"/>
      <c r="P218" s="213"/>
      <c r="Q218" s="213"/>
      <c r="R218" s="213"/>
      <c r="S218" s="213"/>
      <c r="T218" s="214"/>
      <c r="AT218" s="215" t="s">
        <v>181</v>
      </c>
      <c r="AU218" s="215" t="s">
        <v>81</v>
      </c>
      <c r="AV218" s="13" t="s">
        <v>83</v>
      </c>
      <c r="AW218" s="13" t="s">
        <v>30</v>
      </c>
      <c r="AX218" s="13" t="s">
        <v>73</v>
      </c>
      <c r="AY218" s="215" t="s">
        <v>174</v>
      </c>
    </row>
    <row r="219" spans="1:65" s="14" customFormat="1" ht="12">
      <c r="B219" s="216"/>
      <c r="C219" s="217"/>
      <c r="D219" s="196" t="s">
        <v>181</v>
      </c>
      <c r="E219" s="218" t="s">
        <v>1</v>
      </c>
      <c r="F219" s="219" t="s">
        <v>183</v>
      </c>
      <c r="G219" s="217"/>
      <c r="H219" s="220">
        <v>19.600000000000001</v>
      </c>
      <c r="I219" s="221"/>
      <c r="J219" s="217"/>
      <c r="K219" s="217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181</v>
      </c>
      <c r="AU219" s="226" t="s">
        <v>81</v>
      </c>
      <c r="AV219" s="14" t="s">
        <v>179</v>
      </c>
      <c r="AW219" s="14" t="s">
        <v>30</v>
      </c>
      <c r="AX219" s="14" t="s">
        <v>81</v>
      </c>
      <c r="AY219" s="226" t="s">
        <v>174</v>
      </c>
    </row>
    <row r="220" spans="1:65" s="2" customFormat="1" ht="24.25" customHeight="1">
      <c r="A220" s="35"/>
      <c r="B220" s="36"/>
      <c r="C220" s="180" t="s">
        <v>321</v>
      </c>
      <c r="D220" s="180" t="s">
        <v>175</v>
      </c>
      <c r="E220" s="181" t="s">
        <v>1886</v>
      </c>
      <c r="F220" s="182" t="s">
        <v>1887</v>
      </c>
      <c r="G220" s="183" t="s">
        <v>178</v>
      </c>
      <c r="H220" s="184">
        <v>24.864999999999998</v>
      </c>
      <c r="I220" s="185"/>
      <c r="J220" s="186">
        <f>ROUND(I220*H220,2)</f>
        <v>0</v>
      </c>
      <c r="K220" s="187"/>
      <c r="L220" s="40"/>
      <c r="M220" s="188" t="s">
        <v>1</v>
      </c>
      <c r="N220" s="189" t="s">
        <v>38</v>
      </c>
      <c r="O220" s="72"/>
      <c r="P220" s="190">
        <f>O220*H220</f>
        <v>0</v>
      </c>
      <c r="Q220" s="190">
        <v>2.4532922039999998</v>
      </c>
      <c r="R220" s="190">
        <f>Q220*H220</f>
        <v>61.001110652459992</v>
      </c>
      <c r="S220" s="190">
        <v>0</v>
      </c>
      <c r="T220" s="191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2" t="s">
        <v>179</v>
      </c>
      <c r="AT220" s="192" t="s">
        <v>175</v>
      </c>
      <c r="AU220" s="192" t="s">
        <v>81</v>
      </c>
      <c r="AY220" s="18" t="s">
        <v>174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18" t="s">
        <v>81</v>
      </c>
      <c r="BK220" s="193">
        <f>ROUND(I220*H220,2)</f>
        <v>0</v>
      </c>
      <c r="BL220" s="18" t="s">
        <v>179</v>
      </c>
      <c r="BM220" s="192" t="s">
        <v>1888</v>
      </c>
    </row>
    <row r="221" spans="1:65" s="2" customFormat="1" ht="16.5" customHeight="1">
      <c r="A221" s="35"/>
      <c r="B221" s="36"/>
      <c r="C221" s="180" t="s">
        <v>327</v>
      </c>
      <c r="D221" s="180" t="s">
        <v>175</v>
      </c>
      <c r="E221" s="181" t="s">
        <v>1889</v>
      </c>
      <c r="F221" s="182" t="s">
        <v>1890</v>
      </c>
      <c r="G221" s="183" t="s">
        <v>230</v>
      </c>
      <c r="H221" s="184">
        <v>173.262</v>
      </c>
      <c r="I221" s="185"/>
      <c r="J221" s="186">
        <f>ROUND(I221*H221,2)</f>
        <v>0</v>
      </c>
      <c r="K221" s="187"/>
      <c r="L221" s="40"/>
      <c r="M221" s="188" t="s">
        <v>1</v>
      </c>
      <c r="N221" s="189" t="s">
        <v>38</v>
      </c>
      <c r="O221" s="72"/>
      <c r="P221" s="190">
        <f>O221*H221</f>
        <v>0</v>
      </c>
      <c r="Q221" s="190">
        <v>0.18886</v>
      </c>
      <c r="R221" s="190">
        <f>Q221*H221</f>
        <v>32.722261320000001</v>
      </c>
      <c r="S221" s="190">
        <v>0</v>
      </c>
      <c r="T221" s="191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2" t="s">
        <v>179</v>
      </c>
      <c r="AT221" s="192" t="s">
        <v>175</v>
      </c>
      <c r="AU221" s="192" t="s">
        <v>81</v>
      </c>
      <c r="AY221" s="18" t="s">
        <v>174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18" t="s">
        <v>81</v>
      </c>
      <c r="BK221" s="193">
        <f>ROUND(I221*H221,2)</f>
        <v>0</v>
      </c>
      <c r="BL221" s="18" t="s">
        <v>179</v>
      </c>
      <c r="BM221" s="192" t="s">
        <v>1891</v>
      </c>
    </row>
    <row r="222" spans="1:65" s="12" customFormat="1" ht="12">
      <c r="B222" s="194"/>
      <c r="C222" s="195"/>
      <c r="D222" s="196" t="s">
        <v>181</v>
      </c>
      <c r="E222" s="197" t="s">
        <v>1</v>
      </c>
      <c r="F222" s="198" t="s">
        <v>1892</v>
      </c>
      <c r="G222" s="195"/>
      <c r="H222" s="197" t="s">
        <v>1</v>
      </c>
      <c r="I222" s="199"/>
      <c r="J222" s="195"/>
      <c r="K222" s="195"/>
      <c r="L222" s="200"/>
      <c r="M222" s="201"/>
      <c r="N222" s="202"/>
      <c r="O222" s="202"/>
      <c r="P222" s="202"/>
      <c r="Q222" s="202"/>
      <c r="R222" s="202"/>
      <c r="S222" s="202"/>
      <c r="T222" s="203"/>
      <c r="AT222" s="204" t="s">
        <v>181</v>
      </c>
      <c r="AU222" s="204" t="s">
        <v>81</v>
      </c>
      <c r="AV222" s="12" t="s">
        <v>81</v>
      </c>
      <c r="AW222" s="12" t="s">
        <v>30</v>
      </c>
      <c r="AX222" s="12" t="s">
        <v>73</v>
      </c>
      <c r="AY222" s="204" t="s">
        <v>174</v>
      </c>
    </row>
    <row r="223" spans="1:65" s="12" customFormat="1" ht="12">
      <c r="B223" s="194"/>
      <c r="C223" s="195"/>
      <c r="D223" s="196" t="s">
        <v>181</v>
      </c>
      <c r="E223" s="197" t="s">
        <v>1</v>
      </c>
      <c r="F223" s="198" t="s">
        <v>1893</v>
      </c>
      <c r="G223" s="195"/>
      <c r="H223" s="197" t="s">
        <v>1</v>
      </c>
      <c r="I223" s="199"/>
      <c r="J223" s="195"/>
      <c r="K223" s="195"/>
      <c r="L223" s="200"/>
      <c r="M223" s="201"/>
      <c r="N223" s="202"/>
      <c r="O223" s="202"/>
      <c r="P223" s="202"/>
      <c r="Q223" s="202"/>
      <c r="R223" s="202"/>
      <c r="S223" s="202"/>
      <c r="T223" s="203"/>
      <c r="AT223" s="204" t="s">
        <v>181</v>
      </c>
      <c r="AU223" s="204" t="s">
        <v>81</v>
      </c>
      <c r="AV223" s="12" t="s">
        <v>81</v>
      </c>
      <c r="AW223" s="12" t="s">
        <v>30</v>
      </c>
      <c r="AX223" s="12" t="s">
        <v>73</v>
      </c>
      <c r="AY223" s="204" t="s">
        <v>174</v>
      </c>
    </row>
    <row r="224" spans="1:65" s="13" customFormat="1" ht="12">
      <c r="B224" s="205"/>
      <c r="C224" s="206"/>
      <c r="D224" s="196" t="s">
        <v>181</v>
      </c>
      <c r="E224" s="207" t="s">
        <v>1</v>
      </c>
      <c r="F224" s="208" t="s">
        <v>1894</v>
      </c>
      <c r="G224" s="206"/>
      <c r="H224" s="209">
        <v>61.36</v>
      </c>
      <c r="I224" s="210"/>
      <c r="J224" s="206"/>
      <c r="K224" s="206"/>
      <c r="L224" s="211"/>
      <c r="M224" s="212"/>
      <c r="N224" s="213"/>
      <c r="O224" s="213"/>
      <c r="P224" s="213"/>
      <c r="Q224" s="213"/>
      <c r="R224" s="213"/>
      <c r="S224" s="213"/>
      <c r="T224" s="214"/>
      <c r="AT224" s="215" t="s">
        <v>181</v>
      </c>
      <c r="AU224" s="215" t="s">
        <v>81</v>
      </c>
      <c r="AV224" s="13" t="s">
        <v>83</v>
      </c>
      <c r="AW224" s="13" t="s">
        <v>30</v>
      </c>
      <c r="AX224" s="13" t="s">
        <v>73</v>
      </c>
      <c r="AY224" s="215" t="s">
        <v>174</v>
      </c>
    </row>
    <row r="225" spans="1:65" s="13" customFormat="1" ht="12">
      <c r="B225" s="205"/>
      <c r="C225" s="206"/>
      <c r="D225" s="196" t="s">
        <v>181</v>
      </c>
      <c r="E225" s="207" t="s">
        <v>1</v>
      </c>
      <c r="F225" s="208" t="s">
        <v>1895</v>
      </c>
      <c r="G225" s="206"/>
      <c r="H225" s="209">
        <v>91.096000000000004</v>
      </c>
      <c r="I225" s="210"/>
      <c r="J225" s="206"/>
      <c r="K225" s="206"/>
      <c r="L225" s="211"/>
      <c r="M225" s="212"/>
      <c r="N225" s="213"/>
      <c r="O225" s="213"/>
      <c r="P225" s="213"/>
      <c r="Q225" s="213"/>
      <c r="R225" s="213"/>
      <c r="S225" s="213"/>
      <c r="T225" s="214"/>
      <c r="AT225" s="215" t="s">
        <v>181</v>
      </c>
      <c r="AU225" s="215" t="s">
        <v>81</v>
      </c>
      <c r="AV225" s="13" t="s">
        <v>83</v>
      </c>
      <c r="AW225" s="13" t="s">
        <v>30</v>
      </c>
      <c r="AX225" s="13" t="s">
        <v>73</v>
      </c>
      <c r="AY225" s="215" t="s">
        <v>174</v>
      </c>
    </row>
    <row r="226" spans="1:65" s="13" customFormat="1" ht="12">
      <c r="B226" s="205"/>
      <c r="C226" s="206"/>
      <c r="D226" s="196" t="s">
        <v>181</v>
      </c>
      <c r="E226" s="207" t="s">
        <v>1</v>
      </c>
      <c r="F226" s="208" t="s">
        <v>1896</v>
      </c>
      <c r="G226" s="206"/>
      <c r="H226" s="209">
        <v>24.7</v>
      </c>
      <c r="I226" s="210"/>
      <c r="J226" s="206"/>
      <c r="K226" s="206"/>
      <c r="L226" s="211"/>
      <c r="M226" s="212"/>
      <c r="N226" s="213"/>
      <c r="O226" s="213"/>
      <c r="P226" s="213"/>
      <c r="Q226" s="213"/>
      <c r="R226" s="213"/>
      <c r="S226" s="213"/>
      <c r="T226" s="214"/>
      <c r="AT226" s="215" t="s">
        <v>181</v>
      </c>
      <c r="AU226" s="215" t="s">
        <v>81</v>
      </c>
      <c r="AV226" s="13" t="s">
        <v>83</v>
      </c>
      <c r="AW226" s="13" t="s">
        <v>30</v>
      </c>
      <c r="AX226" s="13" t="s">
        <v>73</v>
      </c>
      <c r="AY226" s="215" t="s">
        <v>174</v>
      </c>
    </row>
    <row r="227" spans="1:65" s="13" customFormat="1" ht="12">
      <c r="B227" s="205"/>
      <c r="C227" s="206"/>
      <c r="D227" s="196" t="s">
        <v>181</v>
      </c>
      <c r="E227" s="207" t="s">
        <v>1</v>
      </c>
      <c r="F227" s="208" t="s">
        <v>1897</v>
      </c>
      <c r="G227" s="206"/>
      <c r="H227" s="209">
        <v>-14.079000000000001</v>
      </c>
      <c r="I227" s="210"/>
      <c r="J227" s="206"/>
      <c r="K227" s="206"/>
      <c r="L227" s="211"/>
      <c r="M227" s="212"/>
      <c r="N227" s="213"/>
      <c r="O227" s="213"/>
      <c r="P227" s="213"/>
      <c r="Q227" s="213"/>
      <c r="R227" s="213"/>
      <c r="S227" s="213"/>
      <c r="T227" s="214"/>
      <c r="AT227" s="215" t="s">
        <v>181</v>
      </c>
      <c r="AU227" s="215" t="s">
        <v>81</v>
      </c>
      <c r="AV227" s="13" t="s">
        <v>83</v>
      </c>
      <c r="AW227" s="13" t="s">
        <v>30</v>
      </c>
      <c r="AX227" s="13" t="s">
        <v>73</v>
      </c>
      <c r="AY227" s="215" t="s">
        <v>174</v>
      </c>
    </row>
    <row r="228" spans="1:65" s="13" customFormat="1" ht="12">
      <c r="B228" s="205"/>
      <c r="C228" s="206"/>
      <c r="D228" s="196" t="s">
        <v>181</v>
      </c>
      <c r="E228" s="207" t="s">
        <v>1</v>
      </c>
      <c r="F228" s="208" t="s">
        <v>1898</v>
      </c>
      <c r="G228" s="206"/>
      <c r="H228" s="209">
        <v>-7.0759999999999996</v>
      </c>
      <c r="I228" s="210"/>
      <c r="J228" s="206"/>
      <c r="K228" s="206"/>
      <c r="L228" s="211"/>
      <c r="M228" s="212"/>
      <c r="N228" s="213"/>
      <c r="O228" s="213"/>
      <c r="P228" s="213"/>
      <c r="Q228" s="213"/>
      <c r="R228" s="213"/>
      <c r="S228" s="213"/>
      <c r="T228" s="214"/>
      <c r="AT228" s="215" t="s">
        <v>181</v>
      </c>
      <c r="AU228" s="215" t="s">
        <v>81</v>
      </c>
      <c r="AV228" s="13" t="s">
        <v>83</v>
      </c>
      <c r="AW228" s="13" t="s">
        <v>30</v>
      </c>
      <c r="AX228" s="13" t="s">
        <v>73</v>
      </c>
      <c r="AY228" s="215" t="s">
        <v>174</v>
      </c>
    </row>
    <row r="229" spans="1:65" s="13" customFormat="1" ht="12">
      <c r="B229" s="205"/>
      <c r="C229" s="206"/>
      <c r="D229" s="196" t="s">
        <v>181</v>
      </c>
      <c r="E229" s="207" t="s">
        <v>1</v>
      </c>
      <c r="F229" s="208" t="s">
        <v>1899</v>
      </c>
      <c r="G229" s="206"/>
      <c r="H229" s="209">
        <v>8.4</v>
      </c>
      <c r="I229" s="210"/>
      <c r="J229" s="206"/>
      <c r="K229" s="206"/>
      <c r="L229" s="211"/>
      <c r="M229" s="212"/>
      <c r="N229" s="213"/>
      <c r="O229" s="213"/>
      <c r="P229" s="213"/>
      <c r="Q229" s="213"/>
      <c r="R229" s="213"/>
      <c r="S229" s="213"/>
      <c r="T229" s="214"/>
      <c r="AT229" s="215" t="s">
        <v>181</v>
      </c>
      <c r="AU229" s="215" t="s">
        <v>81</v>
      </c>
      <c r="AV229" s="13" t="s">
        <v>83</v>
      </c>
      <c r="AW229" s="13" t="s">
        <v>30</v>
      </c>
      <c r="AX229" s="13" t="s">
        <v>73</v>
      </c>
      <c r="AY229" s="215" t="s">
        <v>174</v>
      </c>
    </row>
    <row r="230" spans="1:65" s="12" customFormat="1" ht="12">
      <c r="B230" s="194"/>
      <c r="C230" s="195"/>
      <c r="D230" s="196" t="s">
        <v>181</v>
      </c>
      <c r="E230" s="197" t="s">
        <v>1</v>
      </c>
      <c r="F230" s="198" t="s">
        <v>1900</v>
      </c>
      <c r="G230" s="195"/>
      <c r="H230" s="197" t="s">
        <v>1</v>
      </c>
      <c r="I230" s="199"/>
      <c r="J230" s="195"/>
      <c r="K230" s="195"/>
      <c r="L230" s="200"/>
      <c r="M230" s="201"/>
      <c r="N230" s="202"/>
      <c r="O230" s="202"/>
      <c r="P230" s="202"/>
      <c r="Q230" s="202"/>
      <c r="R230" s="202"/>
      <c r="S230" s="202"/>
      <c r="T230" s="203"/>
      <c r="AT230" s="204" t="s">
        <v>181</v>
      </c>
      <c r="AU230" s="204" t="s">
        <v>81</v>
      </c>
      <c r="AV230" s="12" t="s">
        <v>81</v>
      </c>
      <c r="AW230" s="12" t="s">
        <v>30</v>
      </c>
      <c r="AX230" s="12" t="s">
        <v>73</v>
      </c>
      <c r="AY230" s="204" t="s">
        <v>174</v>
      </c>
    </row>
    <row r="231" spans="1:65" s="13" customFormat="1" ht="12">
      <c r="B231" s="205"/>
      <c r="C231" s="206"/>
      <c r="D231" s="196" t="s">
        <v>181</v>
      </c>
      <c r="E231" s="207" t="s">
        <v>1</v>
      </c>
      <c r="F231" s="208" t="s">
        <v>1901</v>
      </c>
      <c r="G231" s="206"/>
      <c r="H231" s="209">
        <v>3.36</v>
      </c>
      <c r="I231" s="210"/>
      <c r="J231" s="206"/>
      <c r="K231" s="206"/>
      <c r="L231" s="211"/>
      <c r="M231" s="212"/>
      <c r="N231" s="213"/>
      <c r="O231" s="213"/>
      <c r="P231" s="213"/>
      <c r="Q231" s="213"/>
      <c r="R231" s="213"/>
      <c r="S231" s="213"/>
      <c r="T231" s="214"/>
      <c r="AT231" s="215" t="s">
        <v>181</v>
      </c>
      <c r="AU231" s="215" t="s">
        <v>81</v>
      </c>
      <c r="AV231" s="13" t="s">
        <v>83</v>
      </c>
      <c r="AW231" s="13" t="s">
        <v>30</v>
      </c>
      <c r="AX231" s="13" t="s">
        <v>73</v>
      </c>
      <c r="AY231" s="215" t="s">
        <v>174</v>
      </c>
    </row>
    <row r="232" spans="1:65" s="12" customFormat="1" ht="12">
      <c r="B232" s="194"/>
      <c r="C232" s="195"/>
      <c r="D232" s="196" t="s">
        <v>181</v>
      </c>
      <c r="E232" s="197" t="s">
        <v>1</v>
      </c>
      <c r="F232" s="198" t="s">
        <v>1902</v>
      </c>
      <c r="G232" s="195"/>
      <c r="H232" s="197" t="s">
        <v>1</v>
      </c>
      <c r="I232" s="199"/>
      <c r="J232" s="195"/>
      <c r="K232" s="195"/>
      <c r="L232" s="200"/>
      <c r="M232" s="201"/>
      <c r="N232" s="202"/>
      <c r="O232" s="202"/>
      <c r="P232" s="202"/>
      <c r="Q232" s="202"/>
      <c r="R232" s="202"/>
      <c r="S232" s="202"/>
      <c r="T232" s="203"/>
      <c r="AT232" s="204" t="s">
        <v>181</v>
      </c>
      <c r="AU232" s="204" t="s">
        <v>81</v>
      </c>
      <c r="AV232" s="12" t="s">
        <v>81</v>
      </c>
      <c r="AW232" s="12" t="s">
        <v>30</v>
      </c>
      <c r="AX232" s="12" t="s">
        <v>73</v>
      </c>
      <c r="AY232" s="204" t="s">
        <v>174</v>
      </c>
    </row>
    <row r="233" spans="1:65" s="13" customFormat="1" ht="12">
      <c r="B233" s="205"/>
      <c r="C233" s="206"/>
      <c r="D233" s="196" t="s">
        <v>181</v>
      </c>
      <c r="E233" s="207" t="s">
        <v>1</v>
      </c>
      <c r="F233" s="208" t="s">
        <v>1903</v>
      </c>
      <c r="G233" s="206"/>
      <c r="H233" s="209">
        <v>8.6530000000000005</v>
      </c>
      <c r="I233" s="210"/>
      <c r="J233" s="206"/>
      <c r="K233" s="206"/>
      <c r="L233" s="211"/>
      <c r="M233" s="212"/>
      <c r="N233" s="213"/>
      <c r="O233" s="213"/>
      <c r="P233" s="213"/>
      <c r="Q233" s="213"/>
      <c r="R233" s="213"/>
      <c r="S233" s="213"/>
      <c r="T233" s="214"/>
      <c r="AT233" s="215" t="s">
        <v>181</v>
      </c>
      <c r="AU233" s="215" t="s">
        <v>81</v>
      </c>
      <c r="AV233" s="13" t="s">
        <v>83</v>
      </c>
      <c r="AW233" s="13" t="s">
        <v>30</v>
      </c>
      <c r="AX233" s="13" t="s">
        <v>73</v>
      </c>
      <c r="AY233" s="215" t="s">
        <v>174</v>
      </c>
    </row>
    <row r="234" spans="1:65" s="13" customFormat="1" ht="12">
      <c r="B234" s="205"/>
      <c r="C234" s="206"/>
      <c r="D234" s="196" t="s">
        <v>181</v>
      </c>
      <c r="E234" s="207" t="s">
        <v>1</v>
      </c>
      <c r="F234" s="208" t="s">
        <v>1904</v>
      </c>
      <c r="G234" s="206"/>
      <c r="H234" s="209">
        <v>-3.1520000000000001</v>
      </c>
      <c r="I234" s="210"/>
      <c r="J234" s="206"/>
      <c r="K234" s="206"/>
      <c r="L234" s="211"/>
      <c r="M234" s="212"/>
      <c r="N234" s="213"/>
      <c r="O234" s="213"/>
      <c r="P234" s="213"/>
      <c r="Q234" s="213"/>
      <c r="R234" s="213"/>
      <c r="S234" s="213"/>
      <c r="T234" s="214"/>
      <c r="AT234" s="215" t="s">
        <v>181</v>
      </c>
      <c r="AU234" s="215" t="s">
        <v>81</v>
      </c>
      <c r="AV234" s="13" t="s">
        <v>83</v>
      </c>
      <c r="AW234" s="13" t="s">
        <v>30</v>
      </c>
      <c r="AX234" s="13" t="s">
        <v>73</v>
      </c>
      <c r="AY234" s="215" t="s">
        <v>174</v>
      </c>
    </row>
    <row r="235" spans="1:65" s="14" customFormat="1" ht="12">
      <c r="B235" s="216"/>
      <c r="C235" s="217"/>
      <c r="D235" s="196" t="s">
        <v>181</v>
      </c>
      <c r="E235" s="218" t="s">
        <v>1</v>
      </c>
      <c r="F235" s="219" t="s">
        <v>183</v>
      </c>
      <c r="G235" s="217"/>
      <c r="H235" s="220">
        <v>173.26200000000003</v>
      </c>
      <c r="I235" s="221"/>
      <c r="J235" s="217"/>
      <c r="K235" s="217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181</v>
      </c>
      <c r="AU235" s="226" t="s">
        <v>81</v>
      </c>
      <c r="AV235" s="14" t="s">
        <v>179</v>
      </c>
      <c r="AW235" s="14" t="s">
        <v>30</v>
      </c>
      <c r="AX235" s="14" t="s">
        <v>81</v>
      </c>
      <c r="AY235" s="226" t="s">
        <v>174</v>
      </c>
    </row>
    <row r="236" spans="1:65" s="2" customFormat="1" ht="16.5" customHeight="1">
      <c r="A236" s="35"/>
      <c r="B236" s="36"/>
      <c r="C236" s="180" t="s">
        <v>331</v>
      </c>
      <c r="D236" s="180" t="s">
        <v>175</v>
      </c>
      <c r="E236" s="181" t="s">
        <v>1905</v>
      </c>
      <c r="F236" s="182" t="s">
        <v>1906</v>
      </c>
      <c r="G236" s="183" t="s">
        <v>230</v>
      </c>
      <c r="H236" s="184">
        <v>173.262</v>
      </c>
      <c r="I236" s="185"/>
      <c r="J236" s="186">
        <f>ROUND(I236*H236,2)</f>
        <v>0</v>
      </c>
      <c r="K236" s="187"/>
      <c r="L236" s="40"/>
      <c r="M236" s="188" t="s">
        <v>1</v>
      </c>
      <c r="N236" s="189" t="s">
        <v>38</v>
      </c>
      <c r="O236" s="72"/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2" t="s">
        <v>179</v>
      </c>
      <c r="AT236" s="192" t="s">
        <v>175</v>
      </c>
      <c r="AU236" s="192" t="s">
        <v>81</v>
      </c>
      <c r="AY236" s="18" t="s">
        <v>174</v>
      </c>
      <c r="BE236" s="193">
        <f>IF(N236="základní",J236,0)</f>
        <v>0</v>
      </c>
      <c r="BF236" s="193">
        <f>IF(N236="snížená",J236,0)</f>
        <v>0</v>
      </c>
      <c r="BG236" s="193">
        <f>IF(N236="zákl. přenesená",J236,0)</f>
        <v>0</v>
      </c>
      <c r="BH236" s="193">
        <f>IF(N236="sníž. přenesená",J236,0)</f>
        <v>0</v>
      </c>
      <c r="BI236" s="193">
        <f>IF(N236="nulová",J236,0)</f>
        <v>0</v>
      </c>
      <c r="BJ236" s="18" t="s">
        <v>81</v>
      </c>
      <c r="BK236" s="193">
        <f>ROUND(I236*H236,2)</f>
        <v>0</v>
      </c>
      <c r="BL236" s="18" t="s">
        <v>179</v>
      </c>
      <c r="BM236" s="192" t="s">
        <v>1907</v>
      </c>
    </row>
    <row r="237" spans="1:65" s="12" customFormat="1" ht="12">
      <c r="B237" s="194"/>
      <c r="C237" s="195"/>
      <c r="D237" s="196" t="s">
        <v>181</v>
      </c>
      <c r="E237" s="197" t="s">
        <v>1</v>
      </c>
      <c r="F237" s="198" t="s">
        <v>1892</v>
      </c>
      <c r="G237" s="195"/>
      <c r="H237" s="197" t="s">
        <v>1</v>
      </c>
      <c r="I237" s="199"/>
      <c r="J237" s="195"/>
      <c r="K237" s="195"/>
      <c r="L237" s="200"/>
      <c r="M237" s="201"/>
      <c r="N237" s="202"/>
      <c r="O237" s="202"/>
      <c r="P237" s="202"/>
      <c r="Q237" s="202"/>
      <c r="R237" s="202"/>
      <c r="S237" s="202"/>
      <c r="T237" s="203"/>
      <c r="AT237" s="204" t="s">
        <v>181</v>
      </c>
      <c r="AU237" s="204" t="s">
        <v>81</v>
      </c>
      <c r="AV237" s="12" t="s">
        <v>81</v>
      </c>
      <c r="AW237" s="12" t="s">
        <v>30</v>
      </c>
      <c r="AX237" s="12" t="s">
        <v>73</v>
      </c>
      <c r="AY237" s="204" t="s">
        <v>174</v>
      </c>
    </row>
    <row r="238" spans="1:65" s="12" customFormat="1" ht="12">
      <c r="B238" s="194"/>
      <c r="C238" s="195"/>
      <c r="D238" s="196" t="s">
        <v>181</v>
      </c>
      <c r="E238" s="197" t="s">
        <v>1</v>
      </c>
      <c r="F238" s="198" t="s">
        <v>1893</v>
      </c>
      <c r="G238" s="195"/>
      <c r="H238" s="197" t="s">
        <v>1</v>
      </c>
      <c r="I238" s="199"/>
      <c r="J238" s="195"/>
      <c r="K238" s="195"/>
      <c r="L238" s="200"/>
      <c r="M238" s="201"/>
      <c r="N238" s="202"/>
      <c r="O238" s="202"/>
      <c r="P238" s="202"/>
      <c r="Q238" s="202"/>
      <c r="R238" s="202"/>
      <c r="S238" s="202"/>
      <c r="T238" s="203"/>
      <c r="AT238" s="204" t="s">
        <v>181</v>
      </c>
      <c r="AU238" s="204" t="s">
        <v>81</v>
      </c>
      <c r="AV238" s="12" t="s">
        <v>81</v>
      </c>
      <c r="AW238" s="12" t="s">
        <v>30</v>
      </c>
      <c r="AX238" s="12" t="s">
        <v>73</v>
      </c>
      <c r="AY238" s="204" t="s">
        <v>174</v>
      </c>
    </row>
    <row r="239" spans="1:65" s="13" customFormat="1" ht="12">
      <c r="B239" s="205"/>
      <c r="C239" s="206"/>
      <c r="D239" s="196" t="s">
        <v>181</v>
      </c>
      <c r="E239" s="207" t="s">
        <v>1</v>
      </c>
      <c r="F239" s="208" t="s">
        <v>1894</v>
      </c>
      <c r="G239" s="206"/>
      <c r="H239" s="209">
        <v>61.36</v>
      </c>
      <c r="I239" s="210"/>
      <c r="J239" s="206"/>
      <c r="K239" s="206"/>
      <c r="L239" s="211"/>
      <c r="M239" s="212"/>
      <c r="N239" s="213"/>
      <c r="O239" s="213"/>
      <c r="P239" s="213"/>
      <c r="Q239" s="213"/>
      <c r="R239" s="213"/>
      <c r="S239" s="213"/>
      <c r="T239" s="214"/>
      <c r="AT239" s="215" t="s">
        <v>181</v>
      </c>
      <c r="AU239" s="215" t="s">
        <v>81</v>
      </c>
      <c r="AV239" s="13" t="s">
        <v>83</v>
      </c>
      <c r="AW239" s="13" t="s">
        <v>30</v>
      </c>
      <c r="AX239" s="13" t="s">
        <v>73</v>
      </c>
      <c r="AY239" s="215" t="s">
        <v>174</v>
      </c>
    </row>
    <row r="240" spans="1:65" s="13" customFormat="1" ht="12">
      <c r="B240" s="205"/>
      <c r="C240" s="206"/>
      <c r="D240" s="196" t="s">
        <v>181</v>
      </c>
      <c r="E240" s="207" t="s">
        <v>1</v>
      </c>
      <c r="F240" s="208" t="s">
        <v>1895</v>
      </c>
      <c r="G240" s="206"/>
      <c r="H240" s="209">
        <v>91.096000000000004</v>
      </c>
      <c r="I240" s="210"/>
      <c r="J240" s="206"/>
      <c r="K240" s="206"/>
      <c r="L240" s="211"/>
      <c r="M240" s="212"/>
      <c r="N240" s="213"/>
      <c r="O240" s="213"/>
      <c r="P240" s="213"/>
      <c r="Q240" s="213"/>
      <c r="R240" s="213"/>
      <c r="S240" s="213"/>
      <c r="T240" s="214"/>
      <c r="AT240" s="215" t="s">
        <v>181</v>
      </c>
      <c r="AU240" s="215" t="s">
        <v>81</v>
      </c>
      <c r="AV240" s="13" t="s">
        <v>83</v>
      </c>
      <c r="AW240" s="13" t="s">
        <v>30</v>
      </c>
      <c r="AX240" s="13" t="s">
        <v>73</v>
      </c>
      <c r="AY240" s="215" t="s">
        <v>174</v>
      </c>
    </row>
    <row r="241" spans="1:65" s="13" customFormat="1" ht="12">
      <c r="B241" s="205"/>
      <c r="C241" s="206"/>
      <c r="D241" s="196" t="s">
        <v>181</v>
      </c>
      <c r="E241" s="207" t="s">
        <v>1</v>
      </c>
      <c r="F241" s="208" t="s">
        <v>1896</v>
      </c>
      <c r="G241" s="206"/>
      <c r="H241" s="209">
        <v>24.7</v>
      </c>
      <c r="I241" s="210"/>
      <c r="J241" s="206"/>
      <c r="K241" s="206"/>
      <c r="L241" s="211"/>
      <c r="M241" s="212"/>
      <c r="N241" s="213"/>
      <c r="O241" s="213"/>
      <c r="P241" s="213"/>
      <c r="Q241" s="213"/>
      <c r="R241" s="213"/>
      <c r="S241" s="213"/>
      <c r="T241" s="214"/>
      <c r="AT241" s="215" t="s">
        <v>181</v>
      </c>
      <c r="AU241" s="215" t="s">
        <v>81</v>
      </c>
      <c r="AV241" s="13" t="s">
        <v>83</v>
      </c>
      <c r="AW241" s="13" t="s">
        <v>30</v>
      </c>
      <c r="AX241" s="13" t="s">
        <v>73</v>
      </c>
      <c r="AY241" s="215" t="s">
        <v>174</v>
      </c>
    </row>
    <row r="242" spans="1:65" s="13" customFormat="1" ht="12">
      <c r="B242" s="205"/>
      <c r="C242" s="206"/>
      <c r="D242" s="196" t="s">
        <v>181</v>
      </c>
      <c r="E242" s="207" t="s">
        <v>1</v>
      </c>
      <c r="F242" s="208" t="s">
        <v>1897</v>
      </c>
      <c r="G242" s="206"/>
      <c r="H242" s="209">
        <v>-14.079000000000001</v>
      </c>
      <c r="I242" s="210"/>
      <c r="J242" s="206"/>
      <c r="K242" s="206"/>
      <c r="L242" s="211"/>
      <c r="M242" s="212"/>
      <c r="N242" s="213"/>
      <c r="O242" s="213"/>
      <c r="P242" s="213"/>
      <c r="Q242" s="213"/>
      <c r="R242" s="213"/>
      <c r="S242" s="213"/>
      <c r="T242" s="214"/>
      <c r="AT242" s="215" t="s">
        <v>181</v>
      </c>
      <c r="AU242" s="215" t="s">
        <v>81</v>
      </c>
      <c r="AV242" s="13" t="s">
        <v>83</v>
      </c>
      <c r="AW242" s="13" t="s">
        <v>30</v>
      </c>
      <c r="AX242" s="13" t="s">
        <v>73</v>
      </c>
      <c r="AY242" s="215" t="s">
        <v>174</v>
      </c>
    </row>
    <row r="243" spans="1:65" s="13" customFormat="1" ht="12">
      <c r="B243" s="205"/>
      <c r="C243" s="206"/>
      <c r="D243" s="196" t="s">
        <v>181</v>
      </c>
      <c r="E243" s="207" t="s">
        <v>1</v>
      </c>
      <c r="F243" s="208" t="s">
        <v>1898</v>
      </c>
      <c r="G243" s="206"/>
      <c r="H243" s="209">
        <v>-7.0759999999999996</v>
      </c>
      <c r="I243" s="210"/>
      <c r="J243" s="206"/>
      <c r="K243" s="206"/>
      <c r="L243" s="211"/>
      <c r="M243" s="212"/>
      <c r="N243" s="213"/>
      <c r="O243" s="213"/>
      <c r="P243" s="213"/>
      <c r="Q243" s="213"/>
      <c r="R243" s="213"/>
      <c r="S243" s="213"/>
      <c r="T243" s="214"/>
      <c r="AT243" s="215" t="s">
        <v>181</v>
      </c>
      <c r="AU243" s="215" t="s">
        <v>81</v>
      </c>
      <c r="AV243" s="13" t="s">
        <v>83</v>
      </c>
      <c r="AW243" s="13" t="s">
        <v>30</v>
      </c>
      <c r="AX243" s="13" t="s">
        <v>73</v>
      </c>
      <c r="AY243" s="215" t="s">
        <v>174</v>
      </c>
    </row>
    <row r="244" spans="1:65" s="13" customFormat="1" ht="12">
      <c r="B244" s="205"/>
      <c r="C244" s="206"/>
      <c r="D244" s="196" t="s">
        <v>181</v>
      </c>
      <c r="E244" s="207" t="s">
        <v>1</v>
      </c>
      <c r="F244" s="208" t="s">
        <v>1899</v>
      </c>
      <c r="G244" s="206"/>
      <c r="H244" s="209">
        <v>8.4</v>
      </c>
      <c r="I244" s="210"/>
      <c r="J244" s="206"/>
      <c r="K244" s="206"/>
      <c r="L244" s="211"/>
      <c r="M244" s="212"/>
      <c r="N244" s="213"/>
      <c r="O244" s="213"/>
      <c r="P244" s="213"/>
      <c r="Q244" s="213"/>
      <c r="R244" s="213"/>
      <c r="S244" s="213"/>
      <c r="T244" s="214"/>
      <c r="AT244" s="215" t="s">
        <v>181</v>
      </c>
      <c r="AU244" s="215" t="s">
        <v>81</v>
      </c>
      <c r="AV244" s="13" t="s">
        <v>83</v>
      </c>
      <c r="AW244" s="13" t="s">
        <v>30</v>
      </c>
      <c r="AX244" s="13" t="s">
        <v>73</v>
      </c>
      <c r="AY244" s="215" t="s">
        <v>174</v>
      </c>
    </row>
    <row r="245" spans="1:65" s="12" customFormat="1" ht="12">
      <c r="B245" s="194"/>
      <c r="C245" s="195"/>
      <c r="D245" s="196" t="s">
        <v>181</v>
      </c>
      <c r="E245" s="197" t="s">
        <v>1</v>
      </c>
      <c r="F245" s="198" t="s">
        <v>1900</v>
      </c>
      <c r="G245" s="195"/>
      <c r="H245" s="197" t="s">
        <v>1</v>
      </c>
      <c r="I245" s="199"/>
      <c r="J245" s="195"/>
      <c r="K245" s="195"/>
      <c r="L245" s="200"/>
      <c r="M245" s="201"/>
      <c r="N245" s="202"/>
      <c r="O245" s="202"/>
      <c r="P245" s="202"/>
      <c r="Q245" s="202"/>
      <c r="R245" s="202"/>
      <c r="S245" s="202"/>
      <c r="T245" s="203"/>
      <c r="AT245" s="204" t="s">
        <v>181</v>
      </c>
      <c r="AU245" s="204" t="s">
        <v>81</v>
      </c>
      <c r="AV245" s="12" t="s">
        <v>81</v>
      </c>
      <c r="AW245" s="12" t="s">
        <v>30</v>
      </c>
      <c r="AX245" s="12" t="s">
        <v>73</v>
      </c>
      <c r="AY245" s="204" t="s">
        <v>174</v>
      </c>
    </row>
    <row r="246" spans="1:65" s="13" customFormat="1" ht="12">
      <c r="B246" s="205"/>
      <c r="C246" s="206"/>
      <c r="D246" s="196" t="s">
        <v>181</v>
      </c>
      <c r="E246" s="207" t="s">
        <v>1</v>
      </c>
      <c r="F246" s="208" t="s">
        <v>1901</v>
      </c>
      <c r="G246" s="206"/>
      <c r="H246" s="209">
        <v>3.36</v>
      </c>
      <c r="I246" s="210"/>
      <c r="J246" s="206"/>
      <c r="K246" s="206"/>
      <c r="L246" s="211"/>
      <c r="M246" s="212"/>
      <c r="N246" s="213"/>
      <c r="O246" s="213"/>
      <c r="P246" s="213"/>
      <c r="Q246" s="213"/>
      <c r="R246" s="213"/>
      <c r="S246" s="213"/>
      <c r="T246" s="214"/>
      <c r="AT246" s="215" t="s">
        <v>181</v>
      </c>
      <c r="AU246" s="215" t="s">
        <v>81</v>
      </c>
      <c r="AV246" s="13" t="s">
        <v>83</v>
      </c>
      <c r="AW246" s="13" t="s">
        <v>30</v>
      </c>
      <c r="AX246" s="13" t="s">
        <v>73</v>
      </c>
      <c r="AY246" s="215" t="s">
        <v>174</v>
      </c>
    </row>
    <row r="247" spans="1:65" s="12" customFormat="1" ht="12">
      <c r="B247" s="194"/>
      <c r="C247" s="195"/>
      <c r="D247" s="196" t="s">
        <v>181</v>
      </c>
      <c r="E247" s="197" t="s">
        <v>1</v>
      </c>
      <c r="F247" s="198" t="s">
        <v>1902</v>
      </c>
      <c r="G247" s="195"/>
      <c r="H247" s="197" t="s">
        <v>1</v>
      </c>
      <c r="I247" s="199"/>
      <c r="J247" s="195"/>
      <c r="K247" s="195"/>
      <c r="L247" s="200"/>
      <c r="M247" s="201"/>
      <c r="N247" s="202"/>
      <c r="O247" s="202"/>
      <c r="P247" s="202"/>
      <c r="Q247" s="202"/>
      <c r="R247" s="202"/>
      <c r="S247" s="202"/>
      <c r="T247" s="203"/>
      <c r="AT247" s="204" t="s">
        <v>181</v>
      </c>
      <c r="AU247" s="204" t="s">
        <v>81</v>
      </c>
      <c r="AV247" s="12" t="s">
        <v>81</v>
      </c>
      <c r="AW247" s="12" t="s">
        <v>30</v>
      </c>
      <c r="AX247" s="12" t="s">
        <v>73</v>
      </c>
      <c r="AY247" s="204" t="s">
        <v>174</v>
      </c>
    </row>
    <row r="248" spans="1:65" s="13" customFormat="1" ht="12">
      <c r="B248" s="205"/>
      <c r="C248" s="206"/>
      <c r="D248" s="196" t="s">
        <v>181</v>
      </c>
      <c r="E248" s="207" t="s">
        <v>1</v>
      </c>
      <c r="F248" s="208" t="s">
        <v>1903</v>
      </c>
      <c r="G248" s="206"/>
      <c r="H248" s="209">
        <v>8.6530000000000005</v>
      </c>
      <c r="I248" s="210"/>
      <c r="J248" s="206"/>
      <c r="K248" s="206"/>
      <c r="L248" s="211"/>
      <c r="M248" s="212"/>
      <c r="N248" s="213"/>
      <c r="O248" s="213"/>
      <c r="P248" s="213"/>
      <c r="Q248" s="213"/>
      <c r="R248" s="213"/>
      <c r="S248" s="213"/>
      <c r="T248" s="214"/>
      <c r="AT248" s="215" t="s">
        <v>181</v>
      </c>
      <c r="AU248" s="215" t="s">
        <v>81</v>
      </c>
      <c r="AV248" s="13" t="s">
        <v>83</v>
      </c>
      <c r="AW248" s="13" t="s">
        <v>30</v>
      </c>
      <c r="AX248" s="13" t="s">
        <v>73</v>
      </c>
      <c r="AY248" s="215" t="s">
        <v>174</v>
      </c>
    </row>
    <row r="249" spans="1:65" s="13" customFormat="1" ht="12">
      <c r="B249" s="205"/>
      <c r="C249" s="206"/>
      <c r="D249" s="196" t="s">
        <v>181</v>
      </c>
      <c r="E249" s="207" t="s">
        <v>1</v>
      </c>
      <c r="F249" s="208" t="s">
        <v>1904</v>
      </c>
      <c r="G249" s="206"/>
      <c r="H249" s="209">
        <v>-3.1520000000000001</v>
      </c>
      <c r="I249" s="210"/>
      <c r="J249" s="206"/>
      <c r="K249" s="206"/>
      <c r="L249" s="211"/>
      <c r="M249" s="212"/>
      <c r="N249" s="213"/>
      <c r="O249" s="213"/>
      <c r="P249" s="213"/>
      <c r="Q249" s="213"/>
      <c r="R249" s="213"/>
      <c r="S249" s="213"/>
      <c r="T249" s="214"/>
      <c r="AT249" s="215" t="s">
        <v>181</v>
      </c>
      <c r="AU249" s="215" t="s">
        <v>81</v>
      </c>
      <c r="AV249" s="13" t="s">
        <v>83</v>
      </c>
      <c r="AW249" s="13" t="s">
        <v>30</v>
      </c>
      <c r="AX249" s="13" t="s">
        <v>73</v>
      </c>
      <c r="AY249" s="215" t="s">
        <v>174</v>
      </c>
    </row>
    <row r="250" spans="1:65" s="14" customFormat="1" ht="12">
      <c r="B250" s="216"/>
      <c r="C250" s="217"/>
      <c r="D250" s="196" t="s">
        <v>181</v>
      </c>
      <c r="E250" s="218" t="s">
        <v>1</v>
      </c>
      <c r="F250" s="219" t="s">
        <v>183</v>
      </c>
      <c r="G250" s="217"/>
      <c r="H250" s="220">
        <v>173.26200000000003</v>
      </c>
      <c r="I250" s="221"/>
      <c r="J250" s="217"/>
      <c r="K250" s="217"/>
      <c r="L250" s="222"/>
      <c r="M250" s="223"/>
      <c r="N250" s="224"/>
      <c r="O250" s="224"/>
      <c r="P250" s="224"/>
      <c r="Q250" s="224"/>
      <c r="R250" s="224"/>
      <c r="S250" s="224"/>
      <c r="T250" s="225"/>
      <c r="AT250" s="226" t="s">
        <v>181</v>
      </c>
      <c r="AU250" s="226" t="s">
        <v>81</v>
      </c>
      <c r="AV250" s="14" t="s">
        <v>179</v>
      </c>
      <c r="AW250" s="14" t="s">
        <v>30</v>
      </c>
      <c r="AX250" s="14" t="s">
        <v>81</v>
      </c>
      <c r="AY250" s="226" t="s">
        <v>174</v>
      </c>
    </row>
    <row r="251" spans="1:65" s="2" customFormat="1" ht="16.5" customHeight="1">
      <c r="A251" s="35"/>
      <c r="B251" s="36"/>
      <c r="C251" s="180" t="s">
        <v>354</v>
      </c>
      <c r="D251" s="180" t="s">
        <v>175</v>
      </c>
      <c r="E251" s="181" t="s">
        <v>1908</v>
      </c>
      <c r="F251" s="182" t="s">
        <v>1909</v>
      </c>
      <c r="G251" s="183" t="s">
        <v>230</v>
      </c>
      <c r="H251" s="184">
        <v>93.397000000000006</v>
      </c>
      <c r="I251" s="185"/>
      <c r="J251" s="186">
        <f>ROUND(I251*H251,2)</f>
        <v>0</v>
      </c>
      <c r="K251" s="187"/>
      <c r="L251" s="40"/>
      <c r="M251" s="188" t="s">
        <v>1</v>
      </c>
      <c r="N251" s="189" t="s">
        <v>38</v>
      </c>
      <c r="O251" s="72"/>
      <c r="P251" s="190">
        <f>O251*H251</f>
        <v>0</v>
      </c>
      <c r="Q251" s="190">
        <v>2.5000000000000001E-3</v>
      </c>
      <c r="R251" s="190">
        <f>Q251*H251</f>
        <v>0.23349250000000002</v>
      </c>
      <c r="S251" s="190">
        <v>0</v>
      </c>
      <c r="T251" s="191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2" t="s">
        <v>179</v>
      </c>
      <c r="AT251" s="192" t="s">
        <v>175</v>
      </c>
      <c r="AU251" s="192" t="s">
        <v>81</v>
      </c>
      <c r="AY251" s="18" t="s">
        <v>174</v>
      </c>
      <c r="BE251" s="193">
        <f>IF(N251="základní",J251,0)</f>
        <v>0</v>
      </c>
      <c r="BF251" s="193">
        <f>IF(N251="snížená",J251,0)</f>
        <v>0</v>
      </c>
      <c r="BG251" s="193">
        <f>IF(N251="zákl. přenesená",J251,0)</f>
        <v>0</v>
      </c>
      <c r="BH251" s="193">
        <f>IF(N251="sníž. přenesená",J251,0)</f>
        <v>0</v>
      </c>
      <c r="BI251" s="193">
        <f>IF(N251="nulová",J251,0)</f>
        <v>0</v>
      </c>
      <c r="BJ251" s="18" t="s">
        <v>81</v>
      </c>
      <c r="BK251" s="193">
        <f>ROUND(I251*H251,2)</f>
        <v>0</v>
      </c>
      <c r="BL251" s="18" t="s">
        <v>179</v>
      </c>
      <c r="BM251" s="192" t="s">
        <v>1910</v>
      </c>
    </row>
    <row r="252" spans="1:65" s="2" customFormat="1" ht="24.25" customHeight="1">
      <c r="A252" s="35"/>
      <c r="B252" s="36"/>
      <c r="C252" s="180" t="s">
        <v>360</v>
      </c>
      <c r="D252" s="180" t="s">
        <v>175</v>
      </c>
      <c r="E252" s="181" t="s">
        <v>1911</v>
      </c>
      <c r="F252" s="182" t="s">
        <v>1912</v>
      </c>
      <c r="G252" s="183" t="s">
        <v>188</v>
      </c>
      <c r="H252" s="184">
        <v>5.8319999999999999</v>
      </c>
      <c r="I252" s="185"/>
      <c r="J252" s="186">
        <f>ROUND(I252*H252,2)</f>
        <v>0</v>
      </c>
      <c r="K252" s="187"/>
      <c r="L252" s="40"/>
      <c r="M252" s="188" t="s">
        <v>1</v>
      </c>
      <c r="N252" s="189" t="s">
        <v>38</v>
      </c>
      <c r="O252" s="72"/>
      <c r="P252" s="190">
        <f>O252*H252</f>
        <v>0</v>
      </c>
      <c r="Q252" s="190">
        <v>1.0593999999999999</v>
      </c>
      <c r="R252" s="190">
        <f>Q252*H252</f>
        <v>6.1784207999999996</v>
      </c>
      <c r="S252" s="190">
        <v>0</v>
      </c>
      <c r="T252" s="191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2" t="s">
        <v>179</v>
      </c>
      <c r="AT252" s="192" t="s">
        <v>175</v>
      </c>
      <c r="AU252" s="192" t="s">
        <v>81</v>
      </c>
      <c r="AY252" s="18" t="s">
        <v>174</v>
      </c>
      <c r="BE252" s="193">
        <f>IF(N252="základní",J252,0)</f>
        <v>0</v>
      </c>
      <c r="BF252" s="193">
        <f>IF(N252="snížená",J252,0)</f>
        <v>0</v>
      </c>
      <c r="BG252" s="193">
        <f>IF(N252="zákl. přenesená",J252,0)</f>
        <v>0</v>
      </c>
      <c r="BH252" s="193">
        <f>IF(N252="sníž. přenesená",J252,0)</f>
        <v>0</v>
      </c>
      <c r="BI252" s="193">
        <f>IF(N252="nulová",J252,0)</f>
        <v>0</v>
      </c>
      <c r="BJ252" s="18" t="s">
        <v>81</v>
      </c>
      <c r="BK252" s="193">
        <f>ROUND(I252*H252,2)</f>
        <v>0</v>
      </c>
      <c r="BL252" s="18" t="s">
        <v>179</v>
      </c>
      <c r="BM252" s="192" t="s">
        <v>1913</v>
      </c>
    </row>
    <row r="253" spans="1:65" s="12" customFormat="1" ht="24">
      <c r="B253" s="194"/>
      <c r="C253" s="195"/>
      <c r="D253" s="196" t="s">
        <v>181</v>
      </c>
      <c r="E253" s="197" t="s">
        <v>1</v>
      </c>
      <c r="F253" s="198" t="s">
        <v>1914</v>
      </c>
      <c r="G253" s="195"/>
      <c r="H253" s="197" t="s">
        <v>1</v>
      </c>
      <c r="I253" s="199"/>
      <c r="J253" s="195"/>
      <c r="K253" s="195"/>
      <c r="L253" s="200"/>
      <c r="M253" s="201"/>
      <c r="N253" s="202"/>
      <c r="O253" s="202"/>
      <c r="P253" s="202"/>
      <c r="Q253" s="202"/>
      <c r="R253" s="202"/>
      <c r="S253" s="202"/>
      <c r="T253" s="203"/>
      <c r="AT253" s="204" t="s">
        <v>181</v>
      </c>
      <c r="AU253" s="204" t="s">
        <v>81</v>
      </c>
      <c r="AV253" s="12" t="s">
        <v>81</v>
      </c>
      <c r="AW253" s="12" t="s">
        <v>30</v>
      </c>
      <c r="AX253" s="12" t="s">
        <v>73</v>
      </c>
      <c r="AY253" s="204" t="s">
        <v>174</v>
      </c>
    </row>
    <row r="254" spans="1:65" s="13" customFormat="1" ht="12">
      <c r="B254" s="205"/>
      <c r="C254" s="206"/>
      <c r="D254" s="196" t="s">
        <v>181</v>
      </c>
      <c r="E254" s="207" t="s">
        <v>1</v>
      </c>
      <c r="F254" s="208" t="s">
        <v>1915</v>
      </c>
      <c r="G254" s="206"/>
      <c r="H254" s="209">
        <v>1.736</v>
      </c>
      <c r="I254" s="210"/>
      <c r="J254" s="206"/>
      <c r="K254" s="206"/>
      <c r="L254" s="211"/>
      <c r="M254" s="212"/>
      <c r="N254" s="213"/>
      <c r="O254" s="213"/>
      <c r="P254" s="213"/>
      <c r="Q254" s="213"/>
      <c r="R254" s="213"/>
      <c r="S254" s="213"/>
      <c r="T254" s="214"/>
      <c r="AT254" s="215" t="s">
        <v>181</v>
      </c>
      <c r="AU254" s="215" t="s">
        <v>81</v>
      </c>
      <c r="AV254" s="13" t="s">
        <v>83</v>
      </c>
      <c r="AW254" s="13" t="s">
        <v>30</v>
      </c>
      <c r="AX254" s="13" t="s">
        <v>73</v>
      </c>
      <c r="AY254" s="215" t="s">
        <v>174</v>
      </c>
    </row>
    <row r="255" spans="1:65" s="13" customFormat="1" ht="12">
      <c r="B255" s="205"/>
      <c r="C255" s="206"/>
      <c r="D255" s="196" t="s">
        <v>181</v>
      </c>
      <c r="E255" s="207" t="s">
        <v>1</v>
      </c>
      <c r="F255" s="208" t="s">
        <v>1916</v>
      </c>
      <c r="G255" s="206"/>
      <c r="H255" s="209">
        <v>0.85299999999999998</v>
      </c>
      <c r="I255" s="210"/>
      <c r="J255" s="206"/>
      <c r="K255" s="206"/>
      <c r="L255" s="211"/>
      <c r="M255" s="212"/>
      <c r="N255" s="213"/>
      <c r="O255" s="213"/>
      <c r="P255" s="213"/>
      <c r="Q255" s="213"/>
      <c r="R255" s="213"/>
      <c r="S255" s="213"/>
      <c r="T255" s="214"/>
      <c r="AT255" s="215" t="s">
        <v>181</v>
      </c>
      <c r="AU255" s="215" t="s">
        <v>81</v>
      </c>
      <c r="AV255" s="13" t="s">
        <v>83</v>
      </c>
      <c r="AW255" s="13" t="s">
        <v>30</v>
      </c>
      <c r="AX255" s="13" t="s">
        <v>73</v>
      </c>
      <c r="AY255" s="215" t="s">
        <v>174</v>
      </c>
    </row>
    <row r="256" spans="1:65" s="12" customFormat="1" ht="12">
      <c r="B256" s="194"/>
      <c r="C256" s="195"/>
      <c r="D256" s="196" t="s">
        <v>181</v>
      </c>
      <c r="E256" s="197" t="s">
        <v>1</v>
      </c>
      <c r="F256" s="198" t="s">
        <v>1917</v>
      </c>
      <c r="G256" s="195"/>
      <c r="H256" s="197" t="s">
        <v>1</v>
      </c>
      <c r="I256" s="199"/>
      <c r="J256" s="195"/>
      <c r="K256" s="195"/>
      <c r="L256" s="200"/>
      <c r="M256" s="201"/>
      <c r="N256" s="202"/>
      <c r="O256" s="202"/>
      <c r="P256" s="202"/>
      <c r="Q256" s="202"/>
      <c r="R256" s="202"/>
      <c r="S256" s="202"/>
      <c r="T256" s="203"/>
      <c r="AT256" s="204" t="s">
        <v>181</v>
      </c>
      <c r="AU256" s="204" t="s">
        <v>81</v>
      </c>
      <c r="AV256" s="12" t="s">
        <v>81</v>
      </c>
      <c r="AW256" s="12" t="s">
        <v>30</v>
      </c>
      <c r="AX256" s="12" t="s">
        <v>73</v>
      </c>
      <c r="AY256" s="204" t="s">
        <v>174</v>
      </c>
    </row>
    <row r="257" spans="1:65" s="13" customFormat="1" ht="12">
      <c r="B257" s="205"/>
      <c r="C257" s="206"/>
      <c r="D257" s="196" t="s">
        <v>181</v>
      </c>
      <c r="E257" s="207" t="s">
        <v>1</v>
      </c>
      <c r="F257" s="208" t="s">
        <v>1918</v>
      </c>
      <c r="G257" s="206"/>
      <c r="H257" s="209">
        <v>0.53800000000000003</v>
      </c>
      <c r="I257" s="210"/>
      <c r="J257" s="206"/>
      <c r="K257" s="206"/>
      <c r="L257" s="211"/>
      <c r="M257" s="212"/>
      <c r="N257" s="213"/>
      <c r="O257" s="213"/>
      <c r="P257" s="213"/>
      <c r="Q257" s="213"/>
      <c r="R257" s="213"/>
      <c r="S257" s="213"/>
      <c r="T257" s="214"/>
      <c r="AT257" s="215" t="s">
        <v>181</v>
      </c>
      <c r="AU257" s="215" t="s">
        <v>81</v>
      </c>
      <c r="AV257" s="13" t="s">
        <v>83</v>
      </c>
      <c r="AW257" s="13" t="s">
        <v>30</v>
      </c>
      <c r="AX257" s="13" t="s">
        <v>73</v>
      </c>
      <c r="AY257" s="215" t="s">
        <v>174</v>
      </c>
    </row>
    <row r="258" spans="1:65" s="12" customFormat="1" ht="12">
      <c r="B258" s="194"/>
      <c r="C258" s="195"/>
      <c r="D258" s="196" t="s">
        <v>181</v>
      </c>
      <c r="E258" s="197" t="s">
        <v>1</v>
      </c>
      <c r="F258" s="198" t="s">
        <v>1919</v>
      </c>
      <c r="G258" s="195"/>
      <c r="H258" s="197" t="s">
        <v>1</v>
      </c>
      <c r="I258" s="199"/>
      <c r="J258" s="195"/>
      <c r="K258" s="195"/>
      <c r="L258" s="200"/>
      <c r="M258" s="201"/>
      <c r="N258" s="202"/>
      <c r="O258" s="202"/>
      <c r="P258" s="202"/>
      <c r="Q258" s="202"/>
      <c r="R258" s="202"/>
      <c r="S258" s="202"/>
      <c r="T258" s="203"/>
      <c r="AT258" s="204" t="s">
        <v>181</v>
      </c>
      <c r="AU258" s="204" t="s">
        <v>81</v>
      </c>
      <c r="AV258" s="12" t="s">
        <v>81</v>
      </c>
      <c r="AW258" s="12" t="s">
        <v>30</v>
      </c>
      <c r="AX258" s="12" t="s">
        <v>73</v>
      </c>
      <c r="AY258" s="204" t="s">
        <v>174</v>
      </c>
    </row>
    <row r="259" spans="1:65" s="13" customFormat="1" ht="12">
      <c r="B259" s="205"/>
      <c r="C259" s="206"/>
      <c r="D259" s="196" t="s">
        <v>181</v>
      </c>
      <c r="E259" s="207" t="s">
        <v>1</v>
      </c>
      <c r="F259" s="208" t="s">
        <v>1920</v>
      </c>
      <c r="G259" s="206"/>
      <c r="H259" s="209">
        <v>2.7050000000000001</v>
      </c>
      <c r="I259" s="210"/>
      <c r="J259" s="206"/>
      <c r="K259" s="206"/>
      <c r="L259" s="211"/>
      <c r="M259" s="212"/>
      <c r="N259" s="213"/>
      <c r="O259" s="213"/>
      <c r="P259" s="213"/>
      <c r="Q259" s="213"/>
      <c r="R259" s="213"/>
      <c r="S259" s="213"/>
      <c r="T259" s="214"/>
      <c r="AT259" s="215" t="s">
        <v>181</v>
      </c>
      <c r="AU259" s="215" t="s">
        <v>81</v>
      </c>
      <c r="AV259" s="13" t="s">
        <v>83</v>
      </c>
      <c r="AW259" s="13" t="s">
        <v>30</v>
      </c>
      <c r="AX259" s="13" t="s">
        <v>73</v>
      </c>
      <c r="AY259" s="215" t="s">
        <v>174</v>
      </c>
    </row>
    <row r="260" spans="1:65" s="14" customFormat="1" ht="12">
      <c r="B260" s="216"/>
      <c r="C260" s="217"/>
      <c r="D260" s="196" t="s">
        <v>181</v>
      </c>
      <c r="E260" s="218" t="s">
        <v>1</v>
      </c>
      <c r="F260" s="219" t="s">
        <v>183</v>
      </c>
      <c r="G260" s="217"/>
      <c r="H260" s="220">
        <v>5.8319999999999999</v>
      </c>
      <c r="I260" s="221"/>
      <c r="J260" s="217"/>
      <c r="K260" s="217"/>
      <c r="L260" s="222"/>
      <c r="M260" s="223"/>
      <c r="N260" s="224"/>
      <c r="O260" s="224"/>
      <c r="P260" s="224"/>
      <c r="Q260" s="224"/>
      <c r="R260" s="224"/>
      <c r="S260" s="224"/>
      <c r="T260" s="225"/>
      <c r="AT260" s="226" t="s">
        <v>181</v>
      </c>
      <c r="AU260" s="226" t="s">
        <v>81</v>
      </c>
      <c r="AV260" s="14" t="s">
        <v>179</v>
      </c>
      <c r="AW260" s="14" t="s">
        <v>30</v>
      </c>
      <c r="AX260" s="14" t="s">
        <v>81</v>
      </c>
      <c r="AY260" s="226" t="s">
        <v>174</v>
      </c>
    </row>
    <row r="261" spans="1:65" s="2" customFormat="1" ht="24.25" customHeight="1">
      <c r="A261" s="35"/>
      <c r="B261" s="36"/>
      <c r="C261" s="180" t="s">
        <v>364</v>
      </c>
      <c r="D261" s="180" t="s">
        <v>175</v>
      </c>
      <c r="E261" s="181" t="s">
        <v>1921</v>
      </c>
      <c r="F261" s="182" t="s">
        <v>1922</v>
      </c>
      <c r="G261" s="183" t="s">
        <v>178</v>
      </c>
      <c r="H261" s="184">
        <v>2.8530000000000002</v>
      </c>
      <c r="I261" s="185"/>
      <c r="J261" s="186">
        <f>ROUND(I261*H261,2)</f>
        <v>0</v>
      </c>
      <c r="K261" s="187"/>
      <c r="L261" s="40"/>
      <c r="M261" s="188" t="s">
        <v>1</v>
      </c>
      <c r="N261" s="189" t="s">
        <v>38</v>
      </c>
      <c r="O261" s="72"/>
      <c r="P261" s="190">
        <f>O261*H261</f>
        <v>0</v>
      </c>
      <c r="Q261" s="190">
        <v>2.4532922039999998</v>
      </c>
      <c r="R261" s="190">
        <f>Q261*H261</f>
        <v>6.9992426580120002</v>
      </c>
      <c r="S261" s="190">
        <v>0</v>
      </c>
      <c r="T261" s="191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2" t="s">
        <v>179</v>
      </c>
      <c r="AT261" s="192" t="s">
        <v>175</v>
      </c>
      <c r="AU261" s="192" t="s">
        <v>81</v>
      </c>
      <c r="AY261" s="18" t="s">
        <v>174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18" t="s">
        <v>81</v>
      </c>
      <c r="BK261" s="193">
        <f>ROUND(I261*H261,2)</f>
        <v>0</v>
      </c>
      <c r="BL261" s="18" t="s">
        <v>179</v>
      </c>
      <c r="BM261" s="192" t="s">
        <v>1923</v>
      </c>
    </row>
    <row r="262" spans="1:65" s="12" customFormat="1" ht="12">
      <c r="B262" s="194"/>
      <c r="C262" s="195"/>
      <c r="D262" s="196" t="s">
        <v>181</v>
      </c>
      <c r="E262" s="197" t="s">
        <v>1</v>
      </c>
      <c r="F262" s="198" t="s">
        <v>1924</v>
      </c>
      <c r="G262" s="195"/>
      <c r="H262" s="197" t="s">
        <v>1</v>
      </c>
      <c r="I262" s="199"/>
      <c r="J262" s="195"/>
      <c r="K262" s="195"/>
      <c r="L262" s="200"/>
      <c r="M262" s="201"/>
      <c r="N262" s="202"/>
      <c r="O262" s="202"/>
      <c r="P262" s="202"/>
      <c r="Q262" s="202"/>
      <c r="R262" s="202"/>
      <c r="S262" s="202"/>
      <c r="T262" s="203"/>
      <c r="AT262" s="204" t="s">
        <v>181</v>
      </c>
      <c r="AU262" s="204" t="s">
        <v>81</v>
      </c>
      <c r="AV262" s="12" t="s">
        <v>81</v>
      </c>
      <c r="AW262" s="12" t="s">
        <v>30</v>
      </c>
      <c r="AX262" s="12" t="s">
        <v>73</v>
      </c>
      <c r="AY262" s="204" t="s">
        <v>174</v>
      </c>
    </row>
    <row r="263" spans="1:65" s="13" customFormat="1" ht="12">
      <c r="B263" s="205"/>
      <c r="C263" s="206"/>
      <c r="D263" s="196" t="s">
        <v>181</v>
      </c>
      <c r="E263" s="207" t="s">
        <v>1</v>
      </c>
      <c r="F263" s="208" t="s">
        <v>1817</v>
      </c>
      <c r="G263" s="206"/>
      <c r="H263" s="209">
        <v>1</v>
      </c>
      <c r="I263" s="210"/>
      <c r="J263" s="206"/>
      <c r="K263" s="206"/>
      <c r="L263" s="211"/>
      <c r="M263" s="212"/>
      <c r="N263" s="213"/>
      <c r="O263" s="213"/>
      <c r="P263" s="213"/>
      <c r="Q263" s="213"/>
      <c r="R263" s="213"/>
      <c r="S263" s="213"/>
      <c r="T263" s="214"/>
      <c r="AT263" s="215" t="s">
        <v>181</v>
      </c>
      <c r="AU263" s="215" t="s">
        <v>81</v>
      </c>
      <c r="AV263" s="13" t="s">
        <v>83</v>
      </c>
      <c r="AW263" s="13" t="s">
        <v>30</v>
      </c>
      <c r="AX263" s="13" t="s">
        <v>73</v>
      </c>
      <c r="AY263" s="215" t="s">
        <v>174</v>
      </c>
    </row>
    <row r="264" spans="1:65" s="13" customFormat="1" ht="12">
      <c r="B264" s="205"/>
      <c r="C264" s="206"/>
      <c r="D264" s="196" t="s">
        <v>181</v>
      </c>
      <c r="E264" s="207" t="s">
        <v>1</v>
      </c>
      <c r="F264" s="208" t="s">
        <v>1818</v>
      </c>
      <c r="G264" s="206"/>
      <c r="H264" s="209">
        <v>0.75</v>
      </c>
      <c r="I264" s="210"/>
      <c r="J264" s="206"/>
      <c r="K264" s="206"/>
      <c r="L264" s="211"/>
      <c r="M264" s="212"/>
      <c r="N264" s="213"/>
      <c r="O264" s="213"/>
      <c r="P264" s="213"/>
      <c r="Q264" s="213"/>
      <c r="R264" s="213"/>
      <c r="S264" s="213"/>
      <c r="T264" s="214"/>
      <c r="AT264" s="215" t="s">
        <v>181</v>
      </c>
      <c r="AU264" s="215" t="s">
        <v>81</v>
      </c>
      <c r="AV264" s="13" t="s">
        <v>83</v>
      </c>
      <c r="AW264" s="13" t="s">
        <v>30</v>
      </c>
      <c r="AX264" s="13" t="s">
        <v>73</v>
      </c>
      <c r="AY264" s="215" t="s">
        <v>174</v>
      </c>
    </row>
    <row r="265" spans="1:65" s="13" customFormat="1" ht="12">
      <c r="B265" s="205"/>
      <c r="C265" s="206"/>
      <c r="D265" s="196" t="s">
        <v>181</v>
      </c>
      <c r="E265" s="207" t="s">
        <v>1</v>
      </c>
      <c r="F265" s="208" t="s">
        <v>1819</v>
      </c>
      <c r="G265" s="206"/>
      <c r="H265" s="209">
        <v>1.103</v>
      </c>
      <c r="I265" s="210"/>
      <c r="J265" s="206"/>
      <c r="K265" s="206"/>
      <c r="L265" s="211"/>
      <c r="M265" s="212"/>
      <c r="N265" s="213"/>
      <c r="O265" s="213"/>
      <c r="P265" s="213"/>
      <c r="Q265" s="213"/>
      <c r="R265" s="213"/>
      <c r="S265" s="213"/>
      <c r="T265" s="214"/>
      <c r="AT265" s="215" t="s">
        <v>181</v>
      </c>
      <c r="AU265" s="215" t="s">
        <v>81</v>
      </c>
      <c r="AV265" s="13" t="s">
        <v>83</v>
      </c>
      <c r="AW265" s="13" t="s">
        <v>30</v>
      </c>
      <c r="AX265" s="13" t="s">
        <v>73</v>
      </c>
      <c r="AY265" s="215" t="s">
        <v>174</v>
      </c>
    </row>
    <row r="266" spans="1:65" s="14" customFormat="1" ht="12">
      <c r="B266" s="216"/>
      <c r="C266" s="217"/>
      <c r="D266" s="196" t="s">
        <v>181</v>
      </c>
      <c r="E266" s="218" t="s">
        <v>1</v>
      </c>
      <c r="F266" s="219" t="s">
        <v>183</v>
      </c>
      <c r="G266" s="217"/>
      <c r="H266" s="220">
        <v>2.8529999999999998</v>
      </c>
      <c r="I266" s="221"/>
      <c r="J266" s="217"/>
      <c r="K266" s="217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181</v>
      </c>
      <c r="AU266" s="226" t="s">
        <v>81</v>
      </c>
      <c r="AV266" s="14" t="s">
        <v>179</v>
      </c>
      <c r="AW266" s="14" t="s">
        <v>30</v>
      </c>
      <c r="AX266" s="14" t="s">
        <v>81</v>
      </c>
      <c r="AY266" s="226" t="s">
        <v>174</v>
      </c>
    </row>
    <row r="267" spans="1:65" s="2" customFormat="1" ht="21.75" customHeight="1">
      <c r="A267" s="35"/>
      <c r="B267" s="36"/>
      <c r="C267" s="180" t="s">
        <v>413</v>
      </c>
      <c r="D267" s="180" t="s">
        <v>175</v>
      </c>
      <c r="E267" s="181" t="s">
        <v>1925</v>
      </c>
      <c r="F267" s="182" t="s">
        <v>1926</v>
      </c>
      <c r="G267" s="183" t="s">
        <v>188</v>
      </c>
      <c r="H267" s="184">
        <v>0.23400000000000001</v>
      </c>
      <c r="I267" s="185"/>
      <c r="J267" s="186">
        <f>ROUND(I267*H267,2)</f>
        <v>0</v>
      </c>
      <c r="K267" s="187"/>
      <c r="L267" s="40"/>
      <c r="M267" s="188" t="s">
        <v>1</v>
      </c>
      <c r="N267" s="189" t="s">
        <v>38</v>
      </c>
      <c r="O267" s="72"/>
      <c r="P267" s="190">
        <f>O267*H267</f>
        <v>0</v>
      </c>
      <c r="Q267" s="190">
        <v>1.0606199999999999</v>
      </c>
      <c r="R267" s="190">
        <f>Q267*H267</f>
        <v>0.24818508</v>
      </c>
      <c r="S267" s="190">
        <v>0</v>
      </c>
      <c r="T267" s="191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2" t="s">
        <v>179</v>
      </c>
      <c r="AT267" s="192" t="s">
        <v>175</v>
      </c>
      <c r="AU267" s="192" t="s">
        <v>81</v>
      </c>
      <c r="AY267" s="18" t="s">
        <v>174</v>
      </c>
      <c r="BE267" s="193">
        <f>IF(N267="základní",J267,0)</f>
        <v>0</v>
      </c>
      <c r="BF267" s="193">
        <f>IF(N267="snížená",J267,0)</f>
        <v>0</v>
      </c>
      <c r="BG267" s="193">
        <f>IF(N267="zákl. přenesená",J267,0)</f>
        <v>0</v>
      </c>
      <c r="BH267" s="193">
        <f>IF(N267="sníž. přenesená",J267,0)</f>
        <v>0</v>
      </c>
      <c r="BI267" s="193">
        <f>IF(N267="nulová",J267,0)</f>
        <v>0</v>
      </c>
      <c r="BJ267" s="18" t="s">
        <v>81</v>
      </c>
      <c r="BK267" s="193">
        <f>ROUND(I267*H267,2)</f>
        <v>0</v>
      </c>
      <c r="BL267" s="18" t="s">
        <v>179</v>
      </c>
      <c r="BM267" s="192" t="s">
        <v>1927</v>
      </c>
    </row>
    <row r="268" spans="1:65" s="12" customFormat="1" ht="12">
      <c r="B268" s="194"/>
      <c r="C268" s="195"/>
      <c r="D268" s="196" t="s">
        <v>181</v>
      </c>
      <c r="E268" s="197" t="s">
        <v>1</v>
      </c>
      <c r="F268" s="198" t="s">
        <v>1928</v>
      </c>
      <c r="G268" s="195"/>
      <c r="H268" s="197" t="s">
        <v>1</v>
      </c>
      <c r="I268" s="199"/>
      <c r="J268" s="195"/>
      <c r="K268" s="195"/>
      <c r="L268" s="200"/>
      <c r="M268" s="201"/>
      <c r="N268" s="202"/>
      <c r="O268" s="202"/>
      <c r="P268" s="202"/>
      <c r="Q268" s="202"/>
      <c r="R268" s="202"/>
      <c r="S268" s="202"/>
      <c r="T268" s="203"/>
      <c r="AT268" s="204" t="s">
        <v>181</v>
      </c>
      <c r="AU268" s="204" t="s">
        <v>81</v>
      </c>
      <c r="AV268" s="12" t="s">
        <v>81</v>
      </c>
      <c r="AW268" s="12" t="s">
        <v>30</v>
      </c>
      <c r="AX268" s="12" t="s">
        <v>73</v>
      </c>
      <c r="AY268" s="204" t="s">
        <v>174</v>
      </c>
    </row>
    <row r="269" spans="1:65" s="13" customFormat="1" ht="12">
      <c r="B269" s="205"/>
      <c r="C269" s="206"/>
      <c r="D269" s="196" t="s">
        <v>181</v>
      </c>
      <c r="E269" s="207" t="s">
        <v>1</v>
      </c>
      <c r="F269" s="208" t="s">
        <v>1929</v>
      </c>
      <c r="G269" s="206"/>
      <c r="H269" s="209">
        <v>0.23400000000000001</v>
      </c>
      <c r="I269" s="210"/>
      <c r="J269" s="206"/>
      <c r="K269" s="206"/>
      <c r="L269" s="211"/>
      <c r="M269" s="212"/>
      <c r="N269" s="213"/>
      <c r="O269" s="213"/>
      <c r="P269" s="213"/>
      <c r="Q269" s="213"/>
      <c r="R269" s="213"/>
      <c r="S269" s="213"/>
      <c r="T269" s="214"/>
      <c r="AT269" s="215" t="s">
        <v>181</v>
      </c>
      <c r="AU269" s="215" t="s">
        <v>81</v>
      </c>
      <c r="AV269" s="13" t="s">
        <v>83</v>
      </c>
      <c r="AW269" s="13" t="s">
        <v>30</v>
      </c>
      <c r="AX269" s="13" t="s">
        <v>73</v>
      </c>
      <c r="AY269" s="215" t="s">
        <v>174</v>
      </c>
    </row>
    <row r="270" spans="1:65" s="14" customFormat="1" ht="12">
      <c r="B270" s="216"/>
      <c r="C270" s="217"/>
      <c r="D270" s="196" t="s">
        <v>181</v>
      </c>
      <c r="E270" s="218" t="s">
        <v>1</v>
      </c>
      <c r="F270" s="219" t="s">
        <v>183</v>
      </c>
      <c r="G270" s="217"/>
      <c r="H270" s="220">
        <v>0.23400000000000001</v>
      </c>
      <c r="I270" s="221"/>
      <c r="J270" s="217"/>
      <c r="K270" s="217"/>
      <c r="L270" s="222"/>
      <c r="M270" s="223"/>
      <c r="N270" s="224"/>
      <c r="O270" s="224"/>
      <c r="P270" s="224"/>
      <c r="Q270" s="224"/>
      <c r="R270" s="224"/>
      <c r="S270" s="224"/>
      <c r="T270" s="225"/>
      <c r="AT270" s="226" t="s">
        <v>181</v>
      </c>
      <c r="AU270" s="226" t="s">
        <v>81</v>
      </c>
      <c r="AV270" s="14" t="s">
        <v>179</v>
      </c>
      <c r="AW270" s="14" t="s">
        <v>30</v>
      </c>
      <c r="AX270" s="14" t="s">
        <v>81</v>
      </c>
      <c r="AY270" s="226" t="s">
        <v>174</v>
      </c>
    </row>
    <row r="271" spans="1:65" s="2" customFormat="1" ht="24.25" customHeight="1">
      <c r="A271" s="35"/>
      <c r="B271" s="36"/>
      <c r="C271" s="180" t="s">
        <v>417</v>
      </c>
      <c r="D271" s="180" t="s">
        <v>175</v>
      </c>
      <c r="E271" s="181" t="s">
        <v>1930</v>
      </c>
      <c r="F271" s="182" t="s">
        <v>1931</v>
      </c>
      <c r="G271" s="183" t="s">
        <v>178</v>
      </c>
      <c r="H271" s="184">
        <v>22.271999999999998</v>
      </c>
      <c r="I271" s="185"/>
      <c r="J271" s="186">
        <f>ROUND(I271*H271,2)</f>
        <v>0</v>
      </c>
      <c r="K271" s="187"/>
      <c r="L271" s="40"/>
      <c r="M271" s="188" t="s">
        <v>1</v>
      </c>
      <c r="N271" s="189" t="s">
        <v>38</v>
      </c>
      <c r="O271" s="72"/>
      <c r="P271" s="190">
        <f>O271*H271</f>
        <v>0</v>
      </c>
      <c r="Q271" s="190">
        <v>2.16</v>
      </c>
      <c r="R271" s="190">
        <f>Q271*H271</f>
        <v>48.107520000000001</v>
      </c>
      <c r="S271" s="190">
        <v>0</v>
      </c>
      <c r="T271" s="191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2" t="s">
        <v>179</v>
      </c>
      <c r="AT271" s="192" t="s">
        <v>175</v>
      </c>
      <c r="AU271" s="192" t="s">
        <v>81</v>
      </c>
      <c r="AY271" s="18" t="s">
        <v>174</v>
      </c>
      <c r="BE271" s="193">
        <f>IF(N271="základní",J271,0)</f>
        <v>0</v>
      </c>
      <c r="BF271" s="193">
        <f>IF(N271="snížená",J271,0)</f>
        <v>0</v>
      </c>
      <c r="BG271" s="193">
        <f>IF(N271="zákl. přenesená",J271,0)</f>
        <v>0</v>
      </c>
      <c r="BH271" s="193">
        <f>IF(N271="sníž. přenesená",J271,0)</f>
        <v>0</v>
      </c>
      <c r="BI271" s="193">
        <f>IF(N271="nulová",J271,0)</f>
        <v>0</v>
      </c>
      <c r="BJ271" s="18" t="s">
        <v>81</v>
      </c>
      <c r="BK271" s="193">
        <f>ROUND(I271*H271,2)</f>
        <v>0</v>
      </c>
      <c r="BL271" s="18" t="s">
        <v>179</v>
      </c>
      <c r="BM271" s="192" t="s">
        <v>1932</v>
      </c>
    </row>
    <row r="272" spans="1:65" s="12" customFormat="1" ht="24">
      <c r="B272" s="194"/>
      <c r="C272" s="195"/>
      <c r="D272" s="196" t="s">
        <v>181</v>
      </c>
      <c r="E272" s="197" t="s">
        <v>1</v>
      </c>
      <c r="F272" s="198" t="s">
        <v>1933</v>
      </c>
      <c r="G272" s="195"/>
      <c r="H272" s="197" t="s">
        <v>1</v>
      </c>
      <c r="I272" s="199"/>
      <c r="J272" s="195"/>
      <c r="K272" s="195"/>
      <c r="L272" s="200"/>
      <c r="M272" s="201"/>
      <c r="N272" s="202"/>
      <c r="O272" s="202"/>
      <c r="P272" s="202"/>
      <c r="Q272" s="202"/>
      <c r="R272" s="202"/>
      <c r="S272" s="202"/>
      <c r="T272" s="203"/>
      <c r="AT272" s="204" t="s">
        <v>181</v>
      </c>
      <c r="AU272" s="204" t="s">
        <v>81</v>
      </c>
      <c r="AV272" s="12" t="s">
        <v>81</v>
      </c>
      <c r="AW272" s="12" t="s">
        <v>30</v>
      </c>
      <c r="AX272" s="12" t="s">
        <v>73</v>
      </c>
      <c r="AY272" s="204" t="s">
        <v>174</v>
      </c>
    </row>
    <row r="273" spans="1:65" s="13" customFormat="1" ht="12">
      <c r="B273" s="205"/>
      <c r="C273" s="206"/>
      <c r="D273" s="196" t="s">
        <v>181</v>
      </c>
      <c r="E273" s="207" t="s">
        <v>1</v>
      </c>
      <c r="F273" s="208" t="s">
        <v>1934</v>
      </c>
      <c r="G273" s="206"/>
      <c r="H273" s="209">
        <v>19.074000000000002</v>
      </c>
      <c r="I273" s="210"/>
      <c r="J273" s="206"/>
      <c r="K273" s="206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181</v>
      </c>
      <c r="AU273" s="215" t="s">
        <v>81</v>
      </c>
      <c r="AV273" s="13" t="s">
        <v>83</v>
      </c>
      <c r="AW273" s="13" t="s">
        <v>30</v>
      </c>
      <c r="AX273" s="13" t="s">
        <v>73</v>
      </c>
      <c r="AY273" s="215" t="s">
        <v>174</v>
      </c>
    </row>
    <row r="274" spans="1:65" s="13" customFormat="1" ht="12">
      <c r="B274" s="205"/>
      <c r="C274" s="206"/>
      <c r="D274" s="196" t="s">
        <v>181</v>
      </c>
      <c r="E274" s="207" t="s">
        <v>1</v>
      </c>
      <c r="F274" s="208" t="s">
        <v>1935</v>
      </c>
      <c r="G274" s="206"/>
      <c r="H274" s="209">
        <v>3.198</v>
      </c>
      <c r="I274" s="210"/>
      <c r="J274" s="206"/>
      <c r="K274" s="206"/>
      <c r="L274" s="211"/>
      <c r="M274" s="212"/>
      <c r="N274" s="213"/>
      <c r="O274" s="213"/>
      <c r="P274" s="213"/>
      <c r="Q274" s="213"/>
      <c r="R274" s="213"/>
      <c r="S274" s="213"/>
      <c r="T274" s="214"/>
      <c r="AT274" s="215" t="s">
        <v>181</v>
      </c>
      <c r="AU274" s="215" t="s">
        <v>81</v>
      </c>
      <c r="AV274" s="13" t="s">
        <v>83</v>
      </c>
      <c r="AW274" s="13" t="s">
        <v>30</v>
      </c>
      <c r="AX274" s="13" t="s">
        <v>73</v>
      </c>
      <c r="AY274" s="215" t="s">
        <v>174</v>
      </c>
    </row>
    <row r="275" spans="1:65" s="14" customFormat="1" ht="12">
      <c r="B275" s="216"/>
      <c r="C275" s="217"/>
      <c r="D275" s="196" t="s">
        <v>181</v>
      </c>
      <c r="E275" s="218" t="s">
        <v>1</v>
      </c>
      <c r="F275" s="219" t="s">
        <v>183</v>
      </c>
      <c r="G275" s="217"/>
      <c r="H275" s="220">
        <v>22.272000000000002</v>
      </c>
      <c r="I275" s="221"/>
      <c r="J275" s="217"/>
      <c r="K275" s="217"/>
      <c r="L275" s="222"/>
      <c r="M275" s="223"/>
      <c r="N275" s="224"/>
      <c r="O275" s="224"/>
      <c r="P275" s="224"/>
      <c r="Q275" s="224"/>
      <c r="R275" s="224"/>
      <c r="S275" s="224"/>
      <c r="T275" s="225"/>
      <c r="AT275" s="226" t="s">
        <v>181</v>
      </c>
      <c r="AU275" s="226" t="s">
        <v>81</v>
      </c>
      <c r="AV275" s="14" t="s">
        <v>179</v>
      </c>
      <c r="AW275" s="14" t="s">
        <v>30</v>
      </c>
      <c r="AX275" s="14" t="s">
        <v>81</v>
      </c>
      <c r="AY275" s="226" t="s">
        <v>174</v>
      </c>
    </row>
    <row r="276" spans="1:65" s="2" customFormat="1" ht="24.25" customHeight="1">
      <c r="A276" s="35"/>
      <c r="B276" s="36"/>
      <c r="C276" s="180" t="s">
        <v>421</v>
      </c>
      <c r="D276" s="180" t="s">
        <v>175</v>
      </c>
      <c r="E276" s="181" t="s">
        <v>1936</v>
      </c>
      <c r="F276" s="182" t="s">
        <v>1937</v>
      </c>
      <c r="G276" s="183" t="s">
        <v>230</v>
      </c>
      <c r="H276" s="184">
        <v>222.72</v>
      </c>
      <c r="I276" s="185"/>
      <c r="J276" s="186">
        <f>ROUND(I276*H276,2)</f>
        <v>0</v>
      </c>
      <c r="K276" s="187"/>
      <c r="L276" s="40"/>
      <c r="M276" s="188" t="s">
        <v>1</v>
      </c>
      <c r="N276" s="189" t="s">
        <v>38</v>
      </c>
      <c r="O276" s="72"/>
      <c r="P276" s="190">
        <f>O276*H276</f>
        <v>0</v>
      </c>
      <c r="Q276" s="190">
        <v>2.2000000000000001E-4</v>
      </c>
      <c r="R276" s="190">
        <f>Q276*H276</f>
        <v>4.8998400000000004E-2</v>
      </c>
      <c r="S276" s="190">
        <v>0</v>
      </c>
      <c r="T276" s="191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2" t="s">
        <v>179</v>
      </c>
      <c r="AT276" s="192" t="s">
        <v>175</v>
      </c>
      <c r="AU276" s="192" t="s">
        <v>81</v>
      </c>
      <c r="AY276" s="18" t="s">
        <v>174</v>
      </c>
      <c r="BE276" s="193">
        <f>IF(N276="základní",J276,0)</f>
        <v>0</v>
      </c>
      <c r="BF276" s="193">
        <f>IF(N276="snížená",J276,0)</f>
        <v>0</v>
      </c>
      <c r="BG276" s="193">
        <f>IF(N276="zákl. přenesená",J276,0)</f>
        <v>0</v>
      </c>
      <c r="BH276" s="193">
        <f>IF(N276="sníž. přenesená",J276,0)</f>
        <v>0</v>
      </c>
      <c r="BI276" s="193">
        <f>IF(N276="nulová",J276,0)</f>
        <v>0</v>
      </c>
      <c r="BJ276" s="18" t="s">
        <v>81</v>
      </c>
      <c r="BK276" s="193">
        <f>ROUND(I276*H276,2)</f>
        <v>0</v>
      </c>
      <c r="BL276" s="18" t="s">
        <v>179</v>
      </c>
      <c r="BM276" s="192" t="s">
        <v>1938</v>
      </c>
    </row>
    <row r="277" spans="1:65" s="12" customFormat="1" ht="24">
      <c r="B277" s="194"/>
      <c r="C277" s="195"/>
      <c r="D277" s="196" t="s">
        <v>181</v>
      </c>
      <c r="E277" s="197" t="s">
        <v>1</v>
      </c>
      <c r="F277" s="198" t="s">
        <v>1939</v>
      </c>
      <c r="G277" s="195"/>
      <c r="H277" s="197" t="s">
        <v>1</v>
      </c>
      <c r="I277" s="199"/>
      <c r="J277" s="195"/>
      <c r="K277" s="195"/>
      <c r="L277" s="200"/>
      <c r="M277" s="201"/>
      <c r="N277" s="202"/>
      <c r="O277" s="202"/>
      <c r="P277" s="202"/>
      <c r="Q277" s="202"/>
      <c r="R277" s="202"/>
      <c r="S277" s="202"/>
      <c r="T277" s="203"/>
      <c r="AT277" s="204" t="s">
        <v>181</v>
      </c>
      <c r="AU277" s="204" t="s">
        <v>81</v>
      </c>
      <c r="AV277" s="12" t="s">
        <v>81</v>
      </c>
      <c r="AW277" s="12" t="s">
        <v>30</v>
      </c>
      <c r="AX277" s="12" t="s">
        <v>73</v>
      </c>
      <c r="AY277" s="204" t="s">
        <v>174</v>
      </c>
    </row>
    <row r="278" spans="1:65" s="13" customFormat="1" ht="12">
      <c r="B278" s="205"/>
      <c r="C278" s="206"/>
      <c r="D278" s="196" t="s">
        <v>181</v>
      </c>
      <c r="E278" s="207" t="s">
        <v>1</v>
      </c>
      <c r="F278" s="208" t="s">
        <v>1940</v>
      </c>
      <c r="G278" s="206"/>
      <c r="H278" s="209">
        <v>190.74</v>
      </c>
      <c r="I278" s="210"/>
      <c r="J278" s="206"/>
      <c r="K278" s="206"/>
      <c r="L278" s="211"/>
      <c r="M278" s="212"/>
      <c r="N278" s="213"/>
      <c r="O278" s="213"/>
      <c r="P278" s="213"/>
      <c r="Q278" s="213"/>
      <c r="R278" s="213"/>
      <c r="S278" s="213"/>
      <c r="T278" s="214"/>
      <c r="AT278" s="215" t="s">
        <v>181</v>
      </c>
      <c r="AU278" s="215" t="s">
        <v>81</v>
      </c>
      <c r="AV278" s="13" t="s">
        <v>83</v>
      </c>
      <c r="AW278" s="13" t="s">
        <v>30</v>
      </c>
      <c r="AX278" s="13" t="s">
        <v>73</v>
      </c>
      <c r="AY278" s="215" t="s">
        <v>174</v>
      </c>
    </row>
    <row r="279" spans="1:65" s="13" customFormat="1" ht="12">
      <c r="B279" s="205"/>
      <c r="C279" s="206"/>
      <c r="D279" s="196" t="s">
        <v>181</v>
      </c>
      <c r="E279" s="207" t="s">
        <v>1</v>
      </c>
      <c r="F279" s="208" t="s">
        <v>1941</v>
      </c>
      <c r="G279" s="206"/>
      <c r="H279" s="209">
        <v>31.98</v>
      </c>
      <c r="I279" s="210"/>
      <c r="J279" s="206"/>
      <c r="K279" s="206"/>
      <c r="L279" s="211"/>
      <c r="M279" s="212"/>
      <c r="N279" s="213"/>
      <c r="O279" s="213"/>
      <c r="P279" s="213"/>
      <c r="Q279" s="213"/>
      <c r="R279" s="213"/>
      <c r="S279" s="213"/>
      <c r="T279" s="214"/>
      <c r="AT279" s="215" t="s">
        <v>181</v>
      </c>
      <c r="AU279" s="215" t="s">
        <v>81</v>
      </c>
      <c r="AV279" s="13" t="s">
        <v>83</v>
      </c>
      <c r="AW279" s="13" t="s">
        <v>30</v>
      </c>
      <c r="AX279" s="13" t="s">
        <v>73</v>
      </c>
      <c r="AY279" s="215" t="s">
        <v>174</v>
      </c>
    </row>
    <row r="280" spans="1:65" s="14" customFormat="1" ht="12">
      <c r="B280" s="216"/>
      <c r="C280" s="217"/>
      <c r="D280" s="196" t="s">
        <v>181</v>
      </c>
      <c r="E280" s="218" t="s">
        <v>1</v>
      </c>
      <c r="F280" s="219" t="s">
        <v>183</v>
      </c>
      <c r="G280" s="217"/>
      <c r="H280" s="220">
        <v>222.72</v>
      </c>
      <c r="I280" s="221"/>
      <c r="J280" s="217"/>
      <c r="K280" s="217"/>
      <c r="L280" s="222"/>
      <c r="M280" s="223"/>
      <c r="N280" s="224"/>
      <c r="O280" s="224"/>
      <c r="P280" s="224"/>
      <c r="Q280" s="224"/>
      <c r="R280" s="224"/>
      <c r="S280" s="224"/>
      <c r="T280" s="225"/>
      <c r="AT280" s="226" t="s">
        <v>181</v>
      </c>
      <c r="AU280" s="226" t="s">
        <v>81</v>
      </c>
      <c r="AV280" s="14" t="s">
        <v>179</v>
      </c>
      <c r="AW280" s="14" t="s">
        <v>30</v>
      </c>
      <c r="AX280" s="14" t="s">
        <v>81</v>
      </c>
      <c r="AY280" s="226" t="s">
        <v>174</v>
      </c>
    </row>
    <row r="281" spans="1:65" s="2" customFormat="1" ht="24.25" customHeight="1">
      <c r="A281" s="35"/>
      <c r="B281" s="36"/>
      <c r="C281" s="227" t="s">
        <v>426</v>
      </c>
      <c r="D281" s="227" t="s">
        <v>422</v>
      </c>
      <c r="E281" s="228" t="s">
        <v>1942</v>
      </c>
      <c r="F281" s="229" t="s">
        <v>1943</v>
      </c>
      <c r="G281" s="230" t="s">
        <v>230</v>
      </c>
      <c r="H281" s="231">
        <v>256.12799999999999</v>
      </c>
      <c r="I281" s="232"/>
      <c r="J281" s="233">
        <f>ROUND(I281*H281,2)</f>
        <v>0</v>
      </c>
      <c r="K281" s="234"/>
      <c r="L281" s="235"/>
      <c r="M281" s="236" t="s">
        <v>1</v>
      </c>
      <c r="N281" s="237" t="s">
        <v>38</v>
      </c>
      <c r="O281" s="72"/>
      <c r="P281" s="190">
        <f>O281*H281</f>
        <v>0</v>
      </c>
      <c r="Q281" s="190">
        <v>5.0000000000000001E-4</v>
      </c>
      <c r="R281" s="190">
        <f>Q281*H281</f>
        <v>0.12806399999999998</v>
      </c>
      <c r="S281" s="190">
        <v>0</v>
      </c>
      <c r="T281" s="191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2" t="s">
        <v>227</v>
      </c>
      <c r="AT281" s="192" t="s">
        <v>422</v>
      </c>
      <c r="AU281" s="192" t="s">
        <v>81</v>
      </c>
      <c r="AY281" s="18" t="s">
        <v>174</v>
      </c>
      <c r="BE281" s="193">
        <f>IF(N281="základní",J281,0)</f>
        <v>0</v>
      </c>
      <c r="BF281" s="193">
        <f>IF(N281="snížená",J281,0)</f>
        <v>0</v>
      </c>
      <c r="BG281" s="193">
        <f>IF(N281="zákl. přenesená",J281,0)</f>
        <v>0</v>
      </c>
      <c r="BH281" s="193">
        <f>IF(N281="sníž. přenesená",J281,0)</f>
        <v>0</v>
      </c>
      <c r="BI281" s="193">
        <f>IF(N281="nulová",J281,0)</f>
        <v>0</v>
      </c>
      <c r="BJ281" s="18" t="s">
        <v>81</v>
      </c>
      <c r="BK281" s="193">
        <f>ROUND(I281*H281,2)</f>
        <v>0</v>
      </c>
      <c r="BL281" s="18" t="s">
        <v>179</v>
      </c>
      <c r="BM281" s="192" t="s">
        <v>1944</v>
      </c>
    </row>
    <row r="282" spans="1:65" s="12" customFormat="1" ht="24">
      <c r="B282" s="194"/>
      <c r="C282" s="195"/>
      <c r="D282" s="196" t="s">
        <v>181</v>
      </c>
      <c r="E282" s="197" t="s">
        <v>1</v>
      </c>
      <c r="F282" s="198" t="s">
        <v>1939</v>
      </c>
      <c r="G282" s="195"/>
      <c r="H282" s="197" t="s">
        <v>1</v>
      </c>
      <c r="I282" s="199"/>
      <c r="J282" s="195"/>
      <c r="K282" s="195"/>
      <c r="L282" s="200"/>
      <c r="M282" s="201"/>
      <c r="N282" s="202"/>
      <c r="O282" s="202"/>
      <c r="P282" s="202"/>
      <c r="Q282" s="202"/>
      <c r="R282" s="202"/>
      <c r="S282" s="202"/>
      <c r="T282" s="203"/>
      <c r="AT282" s="204" t="s">
        <v>181</v>
      </c>
      <c r="AU282" s="204" t="s">
        <v>81</v>
      </c>
      <c r="AV282" s="12" t="s">
        <v>81</v>
      </c>
      <c r="AW282" s="12" t="s">
        <v>30</v>
      </c>
      <c r="AX282" s="12" t="s">
        <v>73</v>
      </c>
      <c r="AY282" s="204" t="s">
        <v>174</v>
      </c>
    </row>
    <row r="283" spans="1:65" s="13" customFormat="1" ht="12">
      <c r="B283" s="205"/>
      <c r="C283" s="206"/>
      <c r="D283" s="196" t="s">
        <v>181</v>
      </c>
      <c r="E283" s="207" t="s">
        <v>1</v>
      </c>
      <c r="F283" s="208" t="s">
        <v>1945</v>
      </c>
      <c r="G283" s="206"/>
      <c r="H283" s="209">
        <v>219.351</v>
      </c>
      <c r="I283" s="210"/>
      <c r="J283" s="206"/>
      <c r="K283" s="206"/>
      <c r="L283" s="211"/>
      <c r="M283" s="212"/>
      <c r="N283" s="213"/>
      <c r="O283" s="213"/>
      <c r="P283" s="213"/>
      <c r="Q283" s="213"/>
      <c r="R283" s="213"/>
      <c r="S283" s="213"/>
      <c r="T283" s="214"/>
      <c r="AT283" s="215" t="s">
        <v>181</v>
      </c>
      <c r="AU283" s="215" t="s">
        <v>81</v>
      </c>
      <c r="AV283" s="13" t="s">
        <v>83</v>
      </c>
      <c r="AW283" s="13" t="s">
        <v>30</v>
      </c>
      <c r="AX283" s="13" t="s">
        <v>73</v>
      </c>
      <c r="AY283" s="215" t="s">
        <v>174</v>
      </c>
    </row>
    <row r="284" spans="1:65" s="13" customFormat="1" ht="12">
      <c r="B284" s="205"/>
      <c r="C284" s="206"/>
      <c r="D284" s="196" t="s">
        <v>181</v>
      </c>
      <c r="E284" s="207" t="s">
        <v>1</v>
      </c>
      <c r="F284" s="208" t="s">
        <v>1946</v>
      </c>
      <c r="G284" s="206"/>
      <c r="H284" s="209">
        <v>36.777000000000001</v>
      </c>
      <c r="I284" s="210"/>
      <c r="J284" s="206"/>
      <c r="K284" s="206"/>
      <c r="L284" s="211"/>
      <c r="M284" s="212"/>
      <c r="N284" s="213"/>
      <c r="O284" s="213"/>
      <c r="P284" s="213"/>
      <c r="Q284" s="213"/>
      <c r="R284" s="213"/>
      <c r="S284" s="213"/>
      <c r="T284" s="214"/>
      <c r="AT284" s="215" t="s">
        <v>181</v>
      </c>
      <c r="AU284" s="215" t="s">
        <v>81</v>
      </c>
      <c r="AV284" s="13" t="s">
        <v>83</v>
      </c>
      <c r="AW284" s="13" t="s">
        <v>30</v>
      </c>
      <c r="AX284" s="13" t="s">
        <v>73</v>
      </c>
      <c r="AY284" s="215" t="s">
        <v>174</v>
      </c>
    </row>
    <row r="285" spans="1:65" s="14" customFormat="1" ht="12">
      <c r="B285" s="216"/>
      <c r="C285" s="217"/>
      <c r="D285" s="196" t="s">
        <v>181</v>
      </c>
      <c r="E285" s="218" t="s">
        <v>1</v>
      </c>
      <c r="F285" s="219" t="s">
        <v>183</v>
      </c>
      <c r="G285" s="217"/>
      <c r="H285" s="220">
        <v>256.12799999999999</v>
      </c>
      <c r="I285" s="221"/>
      <c r="J285" s="217"/>
      <c r="K285" s="217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181</v>
      </c>
      <c r="AU285" s="226" t="s">
        <v>81</v>
      </c>
      <c r="AV285" s="14" t="s">
        <v>179</v>
      </c>
      <c r="AW285" s="14" t="s">
        <v>30</v>
      </c>
      <c r="AX285" s="14" t="s">
        <v>81</v>
      </c>
      <c r="AY285" s="226" t="s">
        <v>174</v>
      </c>
    </row>
    <row r="286" spans="1:65" s="2" customFormat="1" ht="16.5" customHeight="1">
      <c r="A286" s="35"/>
      <c r="B286" s="36"/>
      <c r="C286" s="180" t="s">
        <v>431</v>
      </c>
      <c r="D286" s="180" t="s">
        <v>175</v>
      </c>
      <c r="E286" s="181" t="s">
        <v>1947</v>
      </c>
      <c r="F286" s="182" t="s">
        <v>1948</v>
      </c>
      <c r="G286" s="183" t="s">
        <v>178</v>
      </c>
      <c r="H286" s="184">
        <v>24.422999999999998</v>
      </c>
      <c r="I286" s="185"/>
      <c r="J286" s="186">
        <f>ROUND(I286*H286,2)</f>
        <v>0</v>
      </c>
      <c r="K286" s="187"/>
      <c r="L286" s="40"/>
      <c r="M286" s="188" t="s">
        <v>1</v>
      </c>
      <c r="N286" s="189" t="s">
        <v>38</v>
      </c>
      <c r="O286" s="72"/>
      <c r="P286" s="190">
        <f>O286*H286</f>
        <v>0</v>
      </c>
      <c r="Q286" s="190">
        <v>2.2563422040000001</v>
      </c>
      <c r="R286" s="190">
        <f>Q286*H286</f>
        <v>55.106645648291995</v>
      </c>
      <c r="S286" s="190">
        <v>0</v>
      </c>
      <c r="T286" s="191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2" t="s">
        <v>179</v>
      </c>
      <c r="AT286" s="192" t="s">
        <v>175</v>
      </c>
      <c r="AU286" s="192" t="s">
        <v>81</v>
      </c>
      <c r="AY286" s="18" t="s">
        <v>174</v>
      </c>
      <c r="BE286" s="193">
        <f>IF(N286="základní",J286,0)</f>
        <v>0</v>
      </c>
      <c r="BF286" s="193">
        <f>IF(N286="snížená",J286,0)</f>
        <v>0</v>
      </c>
      <c r="BG286" s="193">
        <f>IF(N286="zákl. přenesená",J286,0)</f>
        <v>0</v>
      </c>
      <c r="BH286" s="193">
        <f>IF(N286="sníž. přenesená",J286,0)</f>
        <v>0</v>
      </c>
      <c r="BI286" s="193">
        <f>IF(N286="nulová",J286,0)</f>
        <v>0</v>
      </c>
      <c r="BJ286" s="18" t="s">
        <v>81</v>
      </c>
      <c r="BK286" s="193">
        <f>ROUND(I286*H286,2)</f>
        <v>0</v>
      </c>
      <c r="BL286" s="18" t="s">
        <v>179</v>
      </c>
      <c r="BM286" s="192" t="s">
        <v>1949</v>
      </c>
    </row>
    <row r="287" spans="1:65" s="12" customFormat="1" ht="12">
      <c r="B287" s="194"/>
      <c r="C287" s="195"/>
      <c r="D287" s="196" t="s">
        <v>181</v>
      </c>
      <c r="E287" s="197" t="s">
        <v>1</v>
      </c>
      <c r="F287" s="198" t="s">
        <v>1950</v>
      </c>
      <c r="G287" s="195"/>
      <c r="H287" s="197" t="s">
        <v>1</v>
      </c>
      <c r="I287" s="199"/>
      <c r="J287" s="195"/>
      <c r="K287" s="195"/>
      <c r="L287" s="200"/>
      <c r="M287" s="201"/>
      <c r="N287" s="202"/>
      <c r="O287" s="202"/>
      <c r="P287" s="202"/>
      <c r="Q287" s="202"/>
      <c r="R287" s="202"/>
      <c r="S287" s="202"/>
      <c r="T287" s="203"/>
      <c r="AT287" s="204" t="s">
        <v>181</v>
      </c>
      <c r="AU287" s="204" t="s">
        <v>81</v>
      </c>
      <c r="AV287" s="12" t="s">
        <v>81</v>
      </c>
      <c r="AW287" s="12" t="s">
        <v>30</v>
      </c>
      <c r="AX287" s="12" t="s">
        <v>73</v>
      </c>
      <c r="AY287" s="204" t="s">
        <v>174</v>
      </c>
    </row>
    <row r="288" spans="1:65" s="13" customFormat="1" ht="12">
      <c r="B288" s="205"/>
      <c r="C288" s="206"/>
      <c r="D288" s="196" t="s">
        <v>181</v>
      </c>
      <c r="E288" s="207" t="s">
        <v>1</v>
      </c>
      <c r="F288" s="208" t="s">
        <v>1951</v>
      </c>
      <c r="G288" s="206"/>
      <c r="H288" s="209">
        <v>18.373000000000001</v>
      </c>
      <c r="I288" s="210"/>
      <c r="J288" s="206"/>
      <c r="K288" s="206"/>
      <c r="L288" s="211"/>
      <c r="M288" s="212"/>
      <c r="N288" s="213"/>
      <c r="O288" s="213"/>
      <c r="P288" s="213"/>
      <c r="Q288" s="213"/>
      <c r="R288" s="213"/>
      <c r="S288" s="213"/>
      <c r="T288" s="214"/>
      <c r="AT288" s="215" t="s">
        <v>181</v>
      </c>
      <c r="AU288" s="215" t="s">
        <v>81</v>
      </c>
      <c r="AV288" s="13" t="s">
        <v>83</v>
      </c>
      <c r="AW288" s="13" t="s">
        <v>30</v>
      </c>
      <c r="AX288" s="13" t="s">
        <v>73</v>
      </c>
      <c r="AY288" s="215" t="s">
        <v>174</v>
      </c>
    </row>
    <row r="289" spans="1:65" s="12" customFormat="1" ht="12">
      <c r="B289" s="194"/>
      <c r="C289" s="195"/>
      <c r="D289" s="196" t="s">
        <v>181</v>
      </c>
      <c r="E289" s="197" t="s">
        <v>1</v>
      </c>
      <c r="F289" s="198" t="s">
        <v>1952</v>
      </c>
      <c r="G289" s="195"/>
      <c r="H289" s="197" t="s">
        <v>1</v>
      </c>
      <c r="I289" s="199"/>
      <c r="J289" s="195"/>
      <c r="K289" s="195"/>
      <c r="L289" s="200"/>
      <c r="M289" s="201"/>
      <c r="N289" s="202"/>
      <c r="O289" s="202"/>
      <c r="P289" s="202"/>
      <c r="Q289" s="202"/>
      <c r="R289" s="202"/>
      <c r="S289" s="202"/>
      <c r="T289" s="203"/>
      <c r="AT289" s="204" t="s">
        <v>181</v>
      </c>
      <c r="AU289" s="204" t="s">
        <v>81</v>
      </c>
      <c r="AV289" s="12" t="s">
        <v>81</v>
      </c>
      <c r="AW289" s="12" t="s">
        <v>30</v>
      </c>
      <c r="AX289" s="12" t="s">
        <v>73</v>
      </c>
      <c r="AY289" s="204" t="s">
        <v>174</v>
      </c>
    </row>
    <row r="290" spans="1:65" s="13" customFormat="1" ht="12">
      <c r="B290" s="205"/>
      <c r="C290" s="206"/>
      <c r="D290" s="196" t="s">
        <v>181</v>
      </c>
      <c r="E290" s="207" t="s">
        <v>1</v>
      </c>
      <c r="F290" s="208" t="s">
        <v>1953</v>
      </c>
      <c r="G290" s="206"/>
      <c r="H290" s="209">
        <v>6.05</v>
      </c>
      <c r="I290" s="210"/>
      <c r="J290" s="206"/>
      <c r="K290" s="206"/>
      <c r="L290" s="211"/>
      <c r="M290" s="212"/>
      <c r="N290" s="213"/>
      <c r="O290" s="213"/>
      <c r="P290" s="213"/>
      <c r="Q290" s="213"/>
      <c r="R290" s="213"/>
      <c r="S290" s="213"/>
      <c r="T290" s="214"/>
      <c r="AT290" s="215" t="s">
        <v>181</v>
      </c>
      <c r="AU290" s="215" t="s">
        <v>81</v>
      </c>
      <c r="AV290" s="13" t="s">
        <v>83</v>
      </c>
      <c r="AW290" s="13" t="s">
        <v>30</v>
      </c>
      <c r="AX290" s="13" t="s">
        <v>73</v>
      </c>
      <c r="AY290" s="215" t="s">
        <v>174</v>
      </c>
    </row>
    <row r="291" spans="1:65" s="14" customFormat="1" ht="12">
      <c r="B291" s="216"/>
      <c r="C291" s="217"/>
      <c r="D291" s="196" t="s">
        <v>181</v>
      </c>
      <c r="E291" s="218" t="s">
        <v>1</v>
      </c>
      <c r="F291" s="219" t="s">
        <v>183</v>
      </c>
      <c r="G291" s="217"/>
      <c r="H291" s="220">
        <v>24.423000000000002</v>
      </c>
      <c r="I291" s="221"/>
      <c r="J291" s="217"/>
      <c r="K291" s="217"/>
      <c r="L291" s="222"/>
      <c r="M291" s="223"/>
      <c r="N291" s="224"/>
      <c r="O291" s="224"/>
      <c r="P291" s="224"/>
      <c r="Q291" s="224"/>
      <c r="R291" s="224"/>
      <c r="S291" s="224"/>
      <c r="T291" s="225"/>
      <c r="AT291" s="226" t="s">
        <v>181</v>
      </c>
      <c r="AU291" s="226" t="s">
        <v>81</v>
      </c>
      <c r="AV291" s="14" t="s">
        <v>179</v>
      </c>
      <c r="AW291" s="14" t="s">
        <v>30</v>
      </c>
      <c r="AX291" s="14" t="s">
        <v>81</v>
      </c>
      <c r="AY291" s="226" t="s">
        <v>174</v>
      </c>
    </row>
    <row r="292" spans="1:65" s="2" customFormat="1" ht="16.5" customHeight="1">
      <c r="A292" s="35"/>
      <c r="B292" s="36"/>
      <c r="C292" s="180" t="s">
        <v>436</v>
      </c>
      <c r="D292" s="180" t="s">
        <v>175</v>
      </c>
      <c r="E292" s="181" t="s">
        <v>1954</v>
      </c>
      <c r="F292" s="182" t="s">
        <v>1955</v>
      </c>
      <c r="G292" s="183" t="s">
        <v>188</v>
      </c>
      <c r="H292" s="184">
        <v>0.60399999999999998</v>
      </c>
      <c r="I292" s="185"/>
      <c r="J292" s="186">
        <f>ROUND(I292*H292,2)</f>
        <v>0</v>
      </c>
      <c r="K292" s="187"/>
      <c r="L292" s="40"/>
      <c r="M292" s="188" t="s">
        <v>1</v>
      </c>
      <c r="N292" s="189" t="s">
        <v>38</v>
      </c>
      <c r="O292" s="72"/>
      <c r="P292" s="190">
        <f>O292*H292</f>
        <v>0</v>
      </c>
      <c r="Q292" s="190">
        <v>1.06277</v>
      </c>
      <c r="R292" s="190">
        <f>Q292*H292</f>
        <v>0.64191308000000002</v>
      </c>
      <c r="S292" s="190">
        <v>0</v>
      </c>
      <c r="T292" s="191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2" t="s">
        <v>179</v>
      </c>
      <c r="AT292" s="192" t="s">
        <v>175</v>
      </c>
      <c r="AU292" s="192" t="s">
        <v>81</v>
      </c>
      <c r="AY292" s="18" t="s">
        <v>174</v>
      </c>
      <c r="BE292" s="193">
        <f>IF(N292="základní",J292,0)</f>
        <v>0</v>
      </c>
      <c r="BF292" s="193">
        <f>IF(N292="snížená",J292,0)</f>
        <v>0</v>
      </c>
      <c r="BG292" s="193">
        <f>IF(N292="zákl. přenesená",J292,0)</f>
        <v>0</v>
      </c>
      <c r="BH292" s="193">
        <f>IF(N292="sníž. přenesená",J292,0)</f>
        <v>0</v>
      </c>
      <c r="BI292" s="193">
        <f>IF(N292="nulová",J292,0)</f>
        <v>0</v>
      </c>
      <c r="BJ292" s="18" t="s">
        <v>81</v>
      </c>
      <c r="BK292" s="193">
        <f>ROUND(I292*H292,2)</f>
        <v>0</v>
      </c>
      <c r="BL292" s="18" t="s">
        <v>179</v>
      </c>
      <c r="BM292" s="192" t="s">
        <v>1956</v>
      </c>
    </row>
    <row r="293" spans="1:65" s="12" customFormat="1" ht="12">
      <c r="B293" s="194"/>
      <c r="C293" s="195"/>
      <c r="D293" s="196" t="s">
        <v>181</v>
      </c>
      <c r="E293" s="197" t="s">
        <v>1</v>
      </c>
      <c r="F293" s="198" t="s">
        <v>1957</v>
      </c>
      <c r="G293" s="195"/>
      <c r="H293" s="197" t="s">
        <v>1</v>
      </c>
      <c r="I293" s="199"/>
      <c r="J293" s="195"/>
      <c r="K293" s="195"/>
      <c r="L293" s="200"/>
      <c r="M293" s="201"/>
      <c r="N293" s="202"/>
      <c r="O293" s="202"/>
      <c r="P293" s="202"/>
      <c r="Q293" s="202"/>
      <c r="R293" s="202"/>
      <c r="S293" s="202"/>
      <c r="T293" s="203"/>
      <c r="AT293" s="204" t="s">
        <v>181</v>
      </c>
      <c r="AU293" s="204" t="s">
        <v>81</v>
      </c>
      <c r="AV293" s="12" t="s">
        <v>81</v>
      </c>
      <c r="AW293" s="12" t="s">
        <v>30</v>
      </c>
      <c r="AX293" s="12" t="s">
        <v>73</v>
      </c>
      <c r="AY293" s="204" t="s">
        <v>174</v>
      </c>
    </row>
    <row r="294" spans="1:65" s="12" customFormat="1" ht="12">
      <c r="B294" s="194"/>
      <c r="C294" s="195"/>
      <c r="D294" s="196" t="s">
        <v>181</v>
      </c>
      <c r="E294" s="197" t="s">
        <v>1</v>
      </c>
      <c r="F294" s="198" t="s">
        <v>1958</v>
      </c>
      <c r="G294" s="195"/>
      <c r="H294" s="197" t="s">
        <v>1</v>
      </c>
      <c r="I294" s="199"/>
      <c r="J294" s="195"/>
      <c r="K294" s="195"/>
      <c r="L294" s="200"/>
      <c r="M294" s="201"/>
      <c r="N294" s="202"/>
      <c r="O294" s="202"/>
      <c r="P294" s="202"/>
      <c r="Q294" s="202"/>
      <c r="R294" s="202"/>
      <c r="S294" s="202"/>
      <c r="T294" s="203"/>
      <c r="AT294" s="204" t="s">
        <v>181</v>
      </c>
      <c r="AU294" s="204" t="s">
        <v>81</v>
      </c>
      <c r="AV294" s="12" t="s">
        <v>81</v>
      </c>
      <c r="AW294" s="12" t="s">
        <v>30</v>
      </c>
      <c r="AX294" s="12" t="s">
        <v>73</v>
      </c>
      <c r="AY294" s="204" t="s">
        <v>174</v>
      </c>
    </row>
    <row r="295" spans="1:65" s="13" customFormat="1" ht="12">
      <c r="B295" s="205"/>
      <c r="C295" s="206"/>
      <c r="D295" s="196" t="s">
        <v>181</v>
      </c>
      <c r="E295" s="207" t="s">
        <v>1</v>
      </c>
      <c r="F295" s="208" t="s">
        <v>1959</v>
      </c>
      <c r="G295" s="206"/>
      <c r="H295" s="209">
        <v>0.60399999999999998</v>
      </c>
      <c r="I295" s="210"/>
      <c r="J295" s="206"/>
      <c r="K295" s="206"/>
      <c r="L295" s="211"/>
      <c r="M295" s="212"/>
      <c r="N295" s="213"/>
      <c r="O295" s="213"/>
      <c r="P295" s="213"/>
      <c r="Q295" s="213"/>
      <c r="R295" s="213"/>
      <c r="S295" s="213"/>
      <c r="T295" s="214"/>
      <c r="AT295" s="215" t="s">
        <v>181</v>
      </c>
      <c r="AU295" s="215" t="s">
        <v>81</v>
      </c>
      <c r="AV295" s="13" t="s">
        <v>83</v>
      </c>
      <c r="AW295" s="13" t="s">
        <v>30</v>
      </c>
      <c r="AX295" s="13" t="s">
        <v>73</v>
      </c>
      <c r="AY295" s="215" t="s">
        <v>174</v>
      </c>
    </row>
    <row r="296" spans="1:65" s="14" customFormat="1" ht="12">
      <c r="B296" s="216"/>
      <c r="C296" s="217"/>
      <c r="D296" s="196" t="s">
        <v>181</v>
      </c>
      <c r="E296" s="218" t="s">
        <v>1</v>
      </c>
      <c r="F296" s="219" t="s">
        <v>183</v>
      </c>
      <c r="G296" s="217"/>
      <c r="H296" s="220">
        <v>0.60399999999999998</v>
      </c>
      <c r="I296" s="221"/>
      <c r="J296" s="217"/>
      <c r="K296" s="217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181</v>
      </c>
      <c r="AU296" s="226" t="s">
        <v>81</v>
      </c>
      <c r="AV296" s="14" t="s">
        <v>179</v>
      </c>
      <c r="AW296" s="14" t="s">
        <v>30</v>
      </c>
      <c r="AX296" s="14" t="s">
        <v>81</v>
      </c>
      <c r="AY296" s="226" t="s">
        <v>174</v>
      </c>
    </row>
    <row r="297" spans="1:65" s="2" customFormat="1" ht="21.75" customHeight="1">
      <c r="A297" s="35"/>
      <c r="B297" s="36"/>
      <c r="C297" s="180" t="s">
        <v>441</v>
      </c>
      <c r="D297" s="180" t="s">
        <v>175</v>
      </c>
      <c r="E297" s="181" t="s">
        <v>1960</v>
      </c>
      <c r="F297" s="182" t="s">
        <v>1961</v>
      </c>
      <c r="G297" s="183" t="s">
        <v>188</v>
      </c>
      <c r="H297" s="184">
        <v>0.90900000000000003</v>
      </c>
      <c r="I297" s="185"/>
      <c r="J297" s="186">
        <f>ROUND(I297*H297,2)</f>
        <v>0</v>
      </c>
      <c r="K297" s="187"/>
      <c r="L297" s="40"/>
      <c r="M297" s="188" t="s">
        <v>1</v>
      </c>
      <c r="N297" s="189" t="s">
        <v>38</v>
      </c>
      <c r="O297" s="72"/>
      <c r="P297" s="190">
        <f>O297*H297</f>
        <v>0</v>
      </c>
      <c r="Q297" s="190">
        <v>1.0725899999999999</v>
      </c>
      <c r="R297" s="190">
        <f>Q297*H297</f>
        <v>0.97498430999999997</v>
      </c>
      <c r="S297" s="190">
        <v>0</v>
      </c>
      <c r="T297" s="191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2" t="s">
        <v>179</v>
      </c>
      <c r="AT297" s="192" t="s">
        <v>175</v>
      </c>
      <c r="AU297" s="192" t="s">
        <v>81</v>
      </c>
      <c r="AY297" s="18" t="s">
        <v>174</v>
      </c>
      <c r="BE297" s="193">
        <f>IF(N297="základní",J297,0)</f>
        <v>0</v>
      </c>
      <c r="BF297" s="193">
        <f>IF(N297="snížená",J297,0)</f>
        <v>0</v>
      </c>
      <c r="BG297" s="193">
        <f>IF(N297="zákl. přenesená",J297,0)</f>
        <v>0</v>
      </c>
      <c r="BH297" s="193">
        <f>IF(N297="sníž. přenesená",J297,0)</f>
        <v>0</v>
      </c>
      <c r="BI297" s="193">
        <f>IF(N297="nulová",J297,0)</f>
        <v>0</v>
      </c>
      <c r="BJ297" s="18" t="s">
        <v>81</v>
      </c>
      <c r="BK297" s="193">
        <f>ROUND(I297*H297,2)</f>
        <v>0</v>
      </c>
      <c r="BL297" s="18" t="s">
        <v>179</v>
      </c>
      <c r="BM297" s="192" t="s">
        <v>1962</v>
      </c>
    </row>
    <row r="298" spans="1:65" s="12" customFormat="1" ht="12">
      <c r="B298" s="194"/>
      <c r="C298" s="195"/>
      <c r="D298" s="196" t="s">
        <v>181</v>
      </c>
      <c r="E298" s="197" t="s">
        <v>1</v>
      </c>
      <c r="F298" s="198" t="s">
        <v>1963</v>
      </c>
      <c r="G298" s="195"/>
      <c r="H298" s="197" t="s">
        <v>1</v>
      </c>
      <c r="I298" s="199"/>
      <c r="J298" s="195"/>
      <c r="K298" s="195"/>
      <c r="L298" s="200"/>
      <c r="M298" s="201"/>
      <c r="N298" s="202"/>
      <c r="O298" s="202"/>
      <c r="P298" s="202"/>
      <c r="Q298" s="202"/>
      <c r="R298" s="202"/>
      <c r="S298" s="202"/>
      <c r="T298" s="203"/>
      <c r="AT298" s="204" t="s">
        <v>181</v>
      </c>
      <c r="AU298" s="204" t="s">
        <v>81</v>
      </c>
      <c r="AV298" s="12" t="s">
        <v>81</v>
      </c>
      <c r="AW298" s="12" t="s">
        <v>30</v>
      </c>
      <c r="AX298" s="12" t="s">
        <v>73</v>
      </c>
      <c r="AY298" s="204" t="s">
        <v>174</v>
      </c>
    </row>
    <row r="299" spans="1:65" s="13" customFormat="1" ht="12">
      <c r="B299" s="205"/>
      <c r="C299" s="206"/>
      <c r="D299" s="196" t="s">
        <v>181</v>
      </c>
      <c r="E299" s="207" t="s">
        <v>1</v>
      </c>
      <c r="F299" s="208" t="s">
        <v>1964</v>
      </c>
      <c r="G299" s="206"/>
      <c r="H299" s="209">
        <v>0.90900000000000003</v>
      </c>
      <c r="I299" s="210"/>
      <c r="J299" s="206"/>
      <c r="K299" s="206"/>
      <c r="L299" s="211"/>
      <c r="M299" s="212"/>
      <c r="N299" s="213"/>
      <c r="O299" s="213"/>
      <c r="P299" s="213"/>
      <c r="Q299" s="213"/>
      <c r="R299" s="213"/>
      <c r="S299" s="213"/>
      <c r="T299" s="214"/>
      <c r="AT299" s="215" t="s">
        <v>181</v>
      </c>
      <c r="AU299" s="215" t="s">
        <v>81</v>
      </c>
      <c r="AV299" s="13" t="s">
        <v>83</v>
      </c>
      <c r="AW299" s="13" t="s">
        <v>30</v>
      </c>
      <c r="AX299" s="13" t="s">
        <v>73</v>
      </c>
      <c r="AY299" s="215" t="s">
        <v>174</v>
      </c>
    </row>
    <row r="300" spans="1:65" s="14" customFormat="1" ht="12">
      <c r="B300" s="216"/>
      <c r="C300" s="217"/>
      <c r="D300" s="196" t="s">
        <v>181</v>
      </c>
      <c r="E300" s="218" t="s">
        <v>1</v>
      </c>
      <c r="F300" s="219" t="s">
        <v>183</v>
      </c>
      <c r="G300" s="217"/>
      <c r="H300" s="220">
        <v>0.90900000000000003</v>
      </c>
      <c r="I300" s="221"/>
      <c r="J300" s="217"/>
      <c r="K300" s="217"/>
      <c r="L300" s="222"/>
      <c r="M300" s="223"/>
      <c r="N300" s="224"/>
      <c r="O300" s="224"/>
      <c r="P300" s="224"/>
      <c r="Q300" s="224"/>
      <c r="R300" s="224"/>
      <c r="S300" s="224"/>
      <c r="T300" s="225"/>
      <c r="AT300" s="226" t="s">
        <v>181</v>
      </c>
      <c r="AU300" s="226" t="s">
        <v>81</v>
      </c>
      <c r="AV300" s="14" t="s">
        <v>179</v>
      </c>
      <c r="AW300" s="14" t="s">
        <v>30</v>
      </c>
      <c r="AX300" s="14" t="s">
        <v>81</v>
      </c>
      <c r="AY300" s="226" t="s">
        <v>174</v>
      </c>
    </row>
    <row r="301" spans="1:65" s="11" customFormat="1" ht="26" customHeight="1">
      <c r="B301" s="166"/>
      <c r="C301" s="167"/>
      <c r="D301" s="168" t="s">
        <v>72</v>
      </c>
      <c r="E301" s="169" t="s">
        <v>264</v>
      </c>
      <c r="F301" s="169" t="s">
        <v>185</v>
      </c>
      <c r="G301" s="167"/>
      <c r="H301" s="167"/>
      <c r="I301" s="170"/>
      <c r="J301" s="171">
        <f>BK301</f>
        <v>0</v>
      </c>
      <c r="K301" s="167"/>
      <c r="L301" s="172"/>
      <c r="M301" s="173"/>
      <c r="N301" s="174"/>
      <c r="O301" s="174"/>
      <c r="P301" s="175">
        <f>SUM(P302:P403)</f>
        <v>0</v>
      </c>
      <c r="Q301" s="174"/>
      <c r="R301" s="175">
        <f>SUM(R302:R403)</f>
        <v>6445.796861727501</v>
      </c>
      <c r="S301" s="174"/>
      <c r="T301" s="176">
        <f>SUM(T302:T403)</f>
        <v>0</v>
      </c>
      <c r="AR301" s="177" t="s">
        <v>81</v>
      </c>
      <c r="AT301" s="178" t="s">
        <v>72</v>
      </c>
      <c r="AU301" s="178" t="s">
        <v>73</v>
      </c>
      <c r="AY301" s="177" t="s">
        <v>174</v>
      </c>
      <c r="BK301" s="179">
        <f>SUM(BK302:BK403)</f>
        <v>0</v>
      </c>
    </row>
    <row r="302" spans="1:65" s="2" customFormat="1" ht="44.25" customHeight="1">
      <c r="A302" s="35"/>
      <c r="B302" s="36"/>
      <c r="C302" s="180" t="s">
        <v>450</v>
      </c>
      <c r="D302" s="180" t="s">
        <v>175</v>
      </c>
      <c r="E302" s="181" t="s">
        <v>1965</v>
      </c>
      <c r="F302" s="182" t="s">
        <v>1966</v>
      </c>
      <c r="G302" s="183" t="s">
        <v>230</v>
      </c>
      <c r="H302" s="184">
        <v>16.850000000000001</v>
      </c>
      <c r="I302" s="185"/>
      <c r="J302" s="186">
        <f>ROUND(I302*H302,2)</f>
        <v>0</v>
      </c>
      <c r="K302" s="187"/>
      <c r="L302" s="40"/>
      <c r="M302" s="188" t="s">
        <v>1</v>
      </c>
      <c r="N302" s="189" t="s">
        <v>38</v>
      </c>
      <c r="O302" s="72"/>
      <c r="P302" s="190">
        <f>O302*H302</f>
        <v>0</v>
      </c>
      <c r="Q302" s="190">
        <v>0.69928999999999997</v>
      </c>
      <c r="R302" s="190">
        <f>Q302*H302</f>
        <v>11.7830365</v>
      </c>
      <c r="S302" s="190">
        <v>0</v>
      </c>
      <c r="T302" s="191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2" t="s">
        <v>179</v>
      </c>
      <c r="AT302" s="192" t="s">
        <v>175</v>
      </c>
      <c r="AU302" s="192" t="s">
        <v>81</v>
      </c>
      <c r="AY302" s="18" t="s">
        <v>174</v>
      </c>
      <c r="BE302" s="193">
        <f>IF(N302="základní",J302,0)</f>
        <v>0</v>
      </c>
      <c r="BF302" s="193">
        <f>IF(N302="snížená",J302,0)</f>
        <v>0</v>
      </c>
      <c r="BG302" s="193">
        <f>IF(N302="zákl. přenesená",J302,0)</f>
        <v>0</v>
      </c>
      <c r="BH302" s="193">
        <f>IF(N302="sníž. přenesená",J302,0)</f>
        <v>0</v>
      </c>
      <c r="BI302" s="193">
        <f>IF(N302="nulová",J302,0)</f>
        <v>0</v>
      </c>
      <c r="BJ302" s="18" t="s">
        <v>81</v>
      </c>
      <c r="BK302" s="193">
        <f>ROUND(I302*H302,2)</f>
        <v>0</v>
      </c>
      <c r="BL302" s="18" t="s">
        <v>179</v>
      </c>
      <c r="BM302" s="192" t="s">
        <v>1967</v>
      </c>
    </row>
    <row r="303" spans="1:65" s="12" customFormat="1" ht="12">
      <c r="B303" s="194"/>
      <c r="C303" s="195"/>
      <c r="D303" s="196" t="s">
        <v>181</v>
      </c>
      <c r="E303" s="197" t="s">
        <v>1</v>
      </c>
      <c r="F303" s="198" t="s">
        <v>1968</v>
      </c>
      <c r="G303" s="195"/>
      <c r="H303" s="197" t="s">
        <v>1</v>
      </c>
      <c r="I303" s="199"/>
      <c r="J303" s="195"/>
      <c r="K303" s="195"/>
      <c r="L303" s="200"/>
      <c r="M303" s="201"/>
      <c r="N303" s="202"/>
      <c r="O303" s="202"/>
      <c r="P303" s="202"/>
      <c r="Q303" s="202"/>
      <c r="R303" s="202"/>
      <c r="S303" s="202"/>
      <c r="T303" s="203"/>
      <c r="AT303" s="204" t="s">
        <v>181</v>
      </c>
      <c r="AU303" s="204" t="s">
        <v>81</v>
      </c>
      <c r="AV303" s="12" t="s">
        <v>81</v>
      </c>
      <c r="AW303" s="12" t="s">
        <v>30</v>
      </c>
      <c r="AX303" s="12" t="s">
        <v>73</v>
      </c>
      <c r="AY303" s="204" t="s">
        <v>174</v>
      </c>
    </row>
    <row r="304" spans="1:65" s="13" customFormat="1" ht="12">
      <c r="B304" s="205"/>
      <c r="C304" s="206"/>
      <c r="D304" s="196" t="s">
        <v>181</v>
      </c>
      <c r="E304" s="207" t="s">
        <v>1</v>
      </c>
      <c r="F304" s="208" t="s">
        <v>1969</v>
      </c>
      <c r="G304" s="206"/>
      <c r="H304" s="209">
        <v>0.81899999999999995</v>
      </c>
      <c r="I304" s="210"/>
      <c r="J304" s="206"/>
      <c r="K304" s="206"/>
      <c r="L304" s="211"/>
      <c r="M304" s="212"/>
      <c r="N304" s="213"/>
      <c r="O304" s="213"/>
      <c r="P304" s="213"/>
      <c r="Q304" s="213"/>
      <c r="R304" s="213"/>
      <c r="S304" s="213"/>
      <c r="T304" s="214"/>
      <c r="AT304" s="215" t="s">
        <v>181</v>
      </c>
      <c r="AU304" s="215" t="s">
        <v>81</v>
      </c>
      <c r="AV304" s="13" t="s">
        <v>83</v>
      </c>
      <c r="AW304" s="13" t="s">
        <v>30</v>
      </c>
      <c r="AX304" s="13" t="s">
        <v>73</v>
      </c>
      <c r="AY304" s="215" t="s">
        <v>174</v>
      </c>
    </row>
    <row r="305" spans="1:65" s="12" customFormat="1" ht="12">
      <c r="B305" s="194"/>
      <c r="C305" s="195"/>
      <c r="D305" s="196" t="s">
        <v>181</v>
      </c>
      <c r="E305" s="197" t="s">
        <v>1</v>
      </c>
      <c r="F305" s="198" t="s">
        <v>1970</v>
      </c>
      <c r="G305" s="195"/>
      <c r="H305" s="197" t="s">
        <v>1</v>
      </c>
      <c r="I305" s="199"/>
      <c r="J305" s="195"/>
      <c r="K305" s="195"/>
      <c r="L305" s="200"/>
      <c r="M305" s="201"/>
      <c r="N305" s="202"/>
      <c r="O305" s="202"/>
      <c r="P305" s="202"/>
      <c r="Q305" s="202"/>
      <c r="R305" s="202"/>
      <c r="S305" s="202"/>
      <c r="T305" s="203"/>
      <c r="AT305" s="204" t="s">
        <v>181</v>
      </c>
      <c r="AU305" s="204" t="s">
        <v>81</v>
      </c>
      <c r="AV305" s="12" t="s">
        <v>81</v>
      </c>
      <c r="AW305" s="12" t="s">
        <v>30</v>
      </c>
      <c r="AX305" s="12" t="s">
        <v>73</v>
      </c>
      <c r="AY305" s="204" t="s">
        <v>174</v>
      </c>
    </row>
    <row r="306" spans="1:65" s="13" customFormat="1" ht="12">
      <c r="B306" s="205"/>
      <c r="C306" s="206"/>
      <c r="D306" s="196" t="s">
        <v>181</v>
      </c>
      <c r="E306" s="207" t="s">
        <v>1</v>
      </c>
      <c r="F306" s="208" t="s">
        <v>1971</v>
      </c>
      <c r="G306" s="206"/>
      <c r="H306" s="209">
        <v>16.030999999999999</v>
      </c>
      <c r="I306" s="210"/>
      <c r="J306" s="206"/>
      <c r="K306" s="206"/>
      <c r="L306" s="211"/>
      <c r="M306" s="212"/>
      <c r="N306" s="213"/>
      <c r="O306" s="213"/>
      <c r="P306" s="213"/>
      <c r="Q306" s="213"/>
      <c r="R306" s="213"/>
      <c r="S306" s="213"/>
      <c r="T306" s="214"/>
      <c r="AT306" s="215" t="s">
        <v>181</v>
      </c>
      <c r="AU306" s="215" t="s">
        <v>81</v>
      </c>
      <c r="AV306" s="13" t="s">
        <v>83</v>
      </c>
      <c r="AW306" s="13" t="s">
        <v>30</v>
      </c>
      <c r="AX306" s="13" t="s">
        <v>73</v>
      </c>
      <c r="AY306" s="215" t="s">
        <v>174</v>
      </c>
    </row>
    <row r="307" spans="1:65" s="14" customFormat="1" ht="12">
      <c r="B307" s="216"/>
      <c r="C307" s="217"/>
      <c r="D307" s="196" t="s">
        <v>181</v>
      </c>
      <c r="E307" s="218" t="s">
        <v>1</v>
      </c>
      <c r="F307" s="219" t="s">
        <v>183</v>
      </c>
      <c r="G307" s="217"/>
      <c r="H307" s="220">
        <v>16.849999999999998</v>
      </c>
      <c r="I307" s="221"/>
      <c r="J307" s="217"/>
      <c r="K307" s="217"/>
      <c r="L307" s="222"/>
      <c r="M307" s="223"/>
      <c r="N307" s="224"/>
      <c r="O307" s="224"/>
      <c r="P307" s="224"/>
      <c r="Q307" s="224"/>
      <c r="R307" s="224"/>
      <c r="S307" s="224"/>
      <c r="T307" s="225"/>
      <c r="AT307" s="226" t="s">
        <v>181</v>
      </c>
      <c r="AU307" s="226" t="s">
        <v>81</v>
      </c>
      <c r="AV307" s="14" t="s">
        <v>179</v>
      </c>
      <c r="AW307" s="14" t="s">
        <v>30</v>
      </c>
      <c r="AX307" s="14" t="s">
        <v>81</v>
      </c>
      <c r="AY307" s="226" t="s">
        <v>174</v>
      </c>
    </row>
    <row r="308" spans="1:65" s="2" customFormat="1" ht="16.5" customHeight="1">
      <c r="A308" s="35"/>
      <c r="B308" s="36"/>
      <c r="C308" s="180" t="s">
        <v>458</v>
      </c>
      <c r="D308" s="180" t="s">
        <v>175</v>
      </c>
      <c r="E308" s="181" t="s">
        <v>1972</v>
      </c>
      <c r="F308" s="182" t="s">
        <v>1973</v>
      </c>
      <c r="G308" s="183" t="s">
        <v>444</v>
      </c>
      <c r="H308" s="184">
        <v>3</v>
      </c>
      <c r="I308" s="185"/>
      <c r="J308" s="186">
        <f>ROUND(I308*H308,2)</f>
        <v>0</v>
      </c>
      <c r="K308" s="187"/>
      <c r="L308" s="40"/>
      <c r="M308" s="188" t="s">
        <v>1</v>
      </c>
      <c r="N308" s="189" t="s">
        <v>38</v>
      </c>
      <c r="O308" s="72"/>
      <c r="P308" s="190">
        <f>O308*H308</f>
        <v>0</v>
      </c>
      <c r="Q308" s="190">
        <v>0.33056999999999997</v>
      </c>
      <c r="R308" s="190">
        <f>Q308*H308</f>
        <v>0.99170999999999987</v>
      </c>
      <c r="S308" s="190">
        <v>0</v>
      </c>
      <c r="T308" s="191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2" t="s">
        <v>179</v>
      </c>
      <c r="AT308" s="192" t="s">
        <v>175</v>
      </c>
      <c r="AU308" s="192" t="s">
        <v>81</v>
      </c>
      <c r="AY308" s="18" t="s">
        <v>174</v>
      </c>
      <c r="BE308" s="193">
        <f>IF(N308="základní",J308,0)</f>
        <v>0</v>
      </c>
      <c r="BF308" s="193">
        <f>IF(N308="snížená",J308,0)</f>
        <v>0</v>
      </c>
      <c r="BG308" s="193">
        <f>IF(N308="zákl. přenesená",J308,0)</f>
        <v>0</v>
      </c>
      <c r="BH308" s="193">
        <f>IF(N308="sníž. přenesená",J308,0)</f>
        <v>0</v>
      </c>
      <c r="BI308" s="193">
        <f>IF(N308="nulová",J308,0)</f>
        <v>0</v>
      </c>
      <c r="BJ308" s="18" t="s">
        <v>81</v>
      </c>
      <c r="BK308" s="193">
        <f>ROUND(I308*H308,2)</f>
        <v>0</v>
      </c>
      <c r="BL308" s="18" t="s">
        <v>179</v>
      </c>
      <c r="BM308" s="192" t="s">
        <v>1974</v>
      </c>
    </row>
    <row r="309" spans="1:65" s="13" customFormat="1" ht="12">
      <c r="B309" s="205"/>
      <c r="C309" s="206"/>
      <c r="D309" s="196" t="s">
        <v>181</v>
      </c>
      <c r="E309" s="207" t="s">
        <v>1</v>
      </c>
      <c r="F309" s="208" t="s">
        <v>1975</v>
      </c>
      <c r="G309" s="206"/>
      <c r="H309" s="209">
        <v>0.8</v>
      </c>
      <c r="I309" s="210"/>
      <c r="J309" s="206"/>
      <c r="K309" s="206"/>
      <c r="L309" s="211"/>
      <c r="M309" s="212"/>
      <c r="N309" s="213"/>
      <c r="O309" s="213"/>
      <c r="P309" s="213"/>
      <c r="Q309" s="213"/>
      <c r="R309" s="213"/>
      <c r="S309" s="213"/>
      <c r="T309" s="214"/>
      <c r="AT309" s="215" t="s">
        <v>181</v>
      </c>
      <c r="AU309" s="215" t="s">
        <v>81</v>
      </c>
      <c r="AV309" s="13" t="s">
        <v>83</v>
      </c>
      <c r="AW309" s="13" t="s">
        <v>30</v>
      </c>
      <c r="AX309" s="13" t="s">
        <v>73</v>
      </c>
      <c r="AY309" s="215" t="s">
        <v>174</v>
      </c>
    </row>
    <row r="310" spans="1:65" s="13" customFormat="1" ht="12">
      <c r="B310" s="205"/>
      <c r="C310" s="206"/>
      <c r="D310" s="196" t="s">
        <v>181</v>
      </c>
      <c r="E310" s="207" t="s">
        <v>1</v>
      </c>
      <c r="F310" s="208" t="s">
        <v>81</v>
      </c>
      <c r="G310" s="206"/>
      <c r="H310" s="209">
        <v>1</v>
      </c>
      <c r="I310" s="210"/>
      <c r="J310" s="206"/>
      <c r="K310" s="206"/>
      <c r="L310" s="211"/>
      <c r="M310" s="212"/>
      <c r="N310" s="213"/>
      <c r="O310" s="213"/>
      <c r="P310" s="213"/>
      <c r="Q310" s="213"/>
      <c r="R310" s="213"/>
      <c r="S310" s="213"/>
      <c r="T310" s="214"/>
      <c r="AT310" s="215" t="s">
        <v>181</v>
      </c>
      <c r="AU310" s="215" t="s">
        <v>81</v>
      </c>
      <c r="AV310" s="13" t="s">
        <v>83</v>
      </c>
      <c r="AW310" s="13" t="s">
        <v>30</v>
      </c>
      <c r="AX310" s="13" t="s">
        <v>73</v>
      </c>
      <c r="AY310" s="215" t="s">
        <v>174</v>
      </c>
    </row>
    <row r="311" spans="1:65" s="13" customFormat="1" ht="12">
      <c r="B311" s="205"/>
      <c r="C311" s="206"/>
      <c r="D311" s="196" t="s">
        <v>181</v>
      </c>
      <c r="E311" s="207" t="s">
        <v>1</v>
      </c>
      <c r="F311" s="208" t="s">
        <v>1976</v>
      </c>
      <c r="G311" s="206"/>
      <c r="H311" s="209">
        <v>0.3</v>
      </c>
      <c r="I311" s="210"/>
      <c r="J311" s="206"/>
      <c r="K311" s="206"/>
      <c r="L311" s="211"/>
      <c r="M311" s="212"/>
      <c r="N311" s="213"/>
      <c r="O311" s="213"/>
      <c r="P311" s="213"/>
      <c r="Q311" s="213"/>
      <c r="R311" s="213"/>
      <c r="S311" s="213"/>
      <c r="T311" s="214"/>
      <c r="AT311" s="215" t="s">
        <v>181</v>
      </c>
      <c r="AU311" s="215" t="s">
        <v>81</v>
      </c>
      <c r="AV311" s="13" t="s">
        <v>83</v>
      </c>
      <c r="AW311" s="13" t="s">
        <v>30</v>
      </c>
      <c r="AX311" s="13" t="s">
        <v>73</v>
      </c>
      <c r="AY311" s="215" t="s">
        <v>174</v>
      </c>
    </row>
    <row r="312" spans="1:65" s="13" customFormat="1" ht="12">
      <c r="B312" s="205"/>
      <c r="C312" s="206"/>
      <c r="D312" s="196" t="s">
        <v>181</v>
      </c>
      <c r="E312" s="207" t="s">
        <v>1</v>
      </c>
      <c r="F312" s="208" t="s">
        <v>1977</v>
      </c>
      <c r="G312" s="206"/>
      <c r="H312" s="209">
        <v>0.6</v>
      </c>
      <c r="I312" s="210"/>
      <c r="J312" s="206"/>
      <c r="K312" s="206"/>
      <c r="L312" s="211"/>
      <c r="M312" s="212"/>
      <c r="N312" s="213"/>
      <c r="O312" s="213"/>
      <c r="P312" s="213"/>
      <c r="Q312" s="213"/>
      <c r="R312" s="213"/>
      <c r="S312" s="213"/>
      <c r="T312" s="214"/>
      <c r="AT312" s="215" t="s">
        <v>181</v>
      </c>
      <c r="AU312" s="215" t="s">
        <v>81</v>
      </c>
      <c r="AV312" s="13" t="s">
        <v>83</v>
      </c>
      <c r="AW312" s="13" t="s">
        <v>30</v>
      </c>
      <c r="AX312" s="13" t="s">
        <v>73</v>
      </c>
      <c r="AY312" s="215" t="s">
        <v>174</v>
      </c>
    </row>
    <row r="313" spans="1:65" s="13" customFormat="1" ht="12">
      <c r="B313" s="205"/>
      <c r="C313" s="206"/>
      <c r="D313" s="196" t="s">
        <v>181</v>
      </c>
      <c r="E313" s="207" t="s">
        <v>1</v>
      </c>
      <c r="F313" s="208" t="s">
        <v>1976</v>
      </c>
      <c r="G313" s="206"/>
      <c r="H313" s="209">
        <v>0.3</v>
      </c>
      <c r="I313" s="210"/>
      <c r="J313" s="206"/>
      <c r="K313" s="206"/>
      <c r="L313" s="211"/>
      <c r="M313" s="212"/>
      <c r="N313" s="213"/>
      <c r="O313" s="213"/>
      <c r="P313" s="213"/>
      <c r="Q313" s="213"/>
      <c r="R313" s="213"/>
      <c r="S313" s="213"/>
      <c r="T313" s="214"/>
      <c r="AT313" s="215" t="s">
        <v>181</v>
      </c>
      <c r="AU313" s="215" t="s">
        <v>81</v>
      </c>
      <c r="AV313" s="13" t="s">
        <v>83</v>
      </c>
      <c r="AW313" s="13" t="s">
        <v>30</v>
      </c>
      <c r="AX313" s="13" t="s">
        <v>73</v>
      </c>
      <c r="AY313" s="215" t="s">
        <v>174</v>
      </c>
    </row>
    <row r="314" spans="1:65" s="14" customFormat="1" ht="12">
      <c r="B314" s="216"/>
      <c r="C314" s="217"/>
      <c r="D314" s="196" t="s">
        <v>181</v>
      </c>
      <c r="E314" s="218" t="s">
        <v>1</v>
      </c>
      <c r="F314" s="219" t="s">
        <v>183</v>
      </c>
      <c r="G314" s="217"/>
      <c r="H314" s="220">
        <v>3</v>
      </c>
      <c r="I314" s="221"/>
      <c r="J314" s="217"/>
      <c r="K314" s="217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181</v>
      </c>
      <c r="AU314" s="226" t="s">
        <v>81</v>
      </c>
      <c r="AV314" s="14" t="s">
        <v>179</v>
      </c>
      <c r="AW314" s="14" t="s">
        <v>30</v>
      </c>
      <c r="AX314" s="14" t="s">
        <v>81</v>
      </c>
      <c r="AY314" s="226" t="s">
        <v>174</v>
      </c>
    </row>
    <row r="315" spans="1:65" s="2" customFormat="1" ht="16.5" customHeight="1">
      <c r="A315" s="35"/>
      <c r="B315" s="36"/>
      <c r="C315" s="180" t="s">
        <v>514</v>
      </c>
      <c r="D315" s="180" t="s">
        <v>175</v>
      </c>
      <c r="E315" s="181" t="s">
        <v>261</v>
      </c>
      <c r="F315" s="182" t="s">
        <v>1978</v>
      </c>
      <c r="G315" s="183" t="s">
        <v>444</v>
      </c>
      <c r="H315" s="184">
        <v>3</v>
      </c>
      <c r="I315" s="185"/>
      <c r="J315" s="186">
        <f>ROUND(I315*H315,2)</f>
        <v>0</v>
      </c>
      <c r="K315" s="187"/>
      <c r="L315" s="40"/>
      <c r="M315" s="188" t="s">
        <v>1</v>
      </c>
      <c r="N315" s="189" t="s">
        <v>38</v>
      </c>
      <c r="O315" s="72"/>
      <c r="P315" s="190">
        <f>O315*H315</f>
        <v>0</v>
      </c>
      <c r="Q315" s="190">
        <v>0.33056999999999997</v>
      </c>
      <c r="R315" s="190">
        <f>Q315*H315</f>
        <v>0.99170999999999987</v>
      </c>
      <c r="S315" s="190">
        <v>0</v>
      </c>
      <c r="T315" s="191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2" t="s">
        <v>179</v>
      </c>
      <c r="AT315" s="192" t="s">
        <v>175</v>
      </c>
      <c r="AU315" s="192" t="s">
        <v>81</v>
      </c>
      <c r="AY315" s="18" t="s">
        <v>174</v>
      </c>
      <c r="BE315" s="193">
        <f>IF(N315="základní",J315,0)</f>
        <v>0</v>
      </c>
      <c r="BF315" s="193">
        <f>IF(N315="snížená",J315,0)</f>
        <v>0</v>
      </c>
      <c r="BG315" s="193">
        <f>IF(N315="zákl. přenesená",J315,0)</f>
        <v>0</v>
      </c>
      <c r="BH315" s="193">
        <f>IF(N315="sníž. přenesená",J315,0)</f>
        <v>0</v>
      </c>
      <c r="BI315" s="193">
        <f>IF(N315="nulová",J315,0)</f>
        <v>0</v>
      </c>
      <c r="BJ315" s="18" t="s">
        <v>81</v>
      </c>
      <c r="BK315" s="193">
        <f>ROUND(I315*H315,2)</f>
        <v>0</v>
      </c>
      <c r="BL315" s="18" t="s">
        <v>179</v>
      </c>
      <c r="BM315" s="192" t="s">
        <v>1979</v>
      </c>
    </row>
    <row r="316" spans="1:65" s="13" customFormat="1" ht="12">
      <c r="B316" s="205"/>
      <c r="C316" s="206"/>
      <c r="D316" s="196" t="s">
        <v>181</v>
      </c>
      <c r="E316" s="207" t="s">
        <v>1</v>
      </c>
      <c r="F316" s="208" t="s">
        <v>1980</v>
      </c>
      <c r="G316" s="206"/>
      <c r="H316" s="209">
        <v>3</v>
      </c>
      <c r="I316" s="210"/>
      <c r="J316" s="206"/>
      <c r="K316" s="206"/>
      <c r="L316" s="211"/>
      <c r="M316" s="212"/>
      <c r="N316" s="213"/>
      <c r="O316" s="213"/>
      <c r="P316" s="213"/>
      <c r="Q316" s="213"/>
      <c r="R316" s="213"/>
      <c r="S316" s="213"/>
      <c r="T316" s="214"/>
      <c r="AT316" s="215" t="s">
        <v>181</v>
      </c>
      <c r="AU316" s="215" t="s">
        <v>81</v>
      </c>
      <c r="AV316" s="13" t="s">
        <v>83</v>
      </c>
      <c r="AW316" s="13" t="s">
        <v>30</v>
      </c>
      <c r="AX316" s="13" t="s">
        <v>73</v>
      </c>
      <c r="AY316" s="215" t="s">
        <v>174</v>
      </c>
    </row>
    <row r="317" spans="1:65" s="14" customFormat="1" ht="12">
      <c r="B317" s="216"/>
      <c r="C317" s="217"/>
      <c r="D317" s="196" t="s">
        <v>181</v>
      </c>
      <c r="E317" s="218" t="s">
        <v>1</v>
      </c>
      <c r="F317" s="219" t="s">
        <v>183</v>
      </c>
      <c r="G317" s="217"/>
      <c r="H317" s="220">
        <v>3</v>
      </c>
      <c r="I317" s="221"/>
      <c r="J317" s="217"/>
      <c r="K317" s="217"/>
      <c r="L317" s="222"/>
      <c r="M317" s="223"/>
      <c r="N317" s="224"/>
      <c r="O317" s="224"/>
      <c r="P317" s="224"/>
      <c r="Q317" s="224"/>
      <c r="R317" s="224"/>
      <c r="S317" s="224"/>
      <c r="T317" s="225"/>
      <c r="AT317" s="226" t="s">
        <v>181</v>
      </c>
      <c r="AU317" s="226" t="s">
        <v>81</v>
      </c>
      <c r="AV317" s="14" t="s">
        <v>179</v>
      </c>
      <c r="AW317" s="14" t="s">
        <v>30</v>
      </c>
      <c r="AX317" s="14" t="s">
        <v>81</v>
      </c>
      <c r="AY317" s="226" t="s">
        <v>174</v>
      </c>
    </row>
    <row r="318" spans="1:65" s="2" customFormat="1" ht="33" customHeight="1">
      <c r="A318" s="35"/>
      <c r="B318" s="36"/>
      <c r="C318" s="180" t="s">
        <v>525</v>
      </c>
      <c r="D318" s="180" t="s">
        <v>175</v>
      </c>
      <c r="E318" s="181" t="s">
        <v>1981</v>
      </c>
      <c r="F318" s="182" t="s">
        <v>1982</v>
      </c>
      <c r="G318" s="183" t="s">
        <v>230</v>
      </c>
      <c r="H318" s="184">
        <v>142.02199999999999</v>
      </c>
      <c r="I318" s="185"/>
      <c r="J318" s="186">
        <f>ROUND(I318*H318,2)</f>
        <v>0</v>
      </c>
      <c r="K318" s="187"/>
      <c r="L318" s="40"/>
      <c r="M318" s="188" t="s">
        <v>1</v>
      </c>
      <c r="N318" s="189" t="s">
        <v>38</v>
      </c>
      <c r="O318" s="72"/>
      <c r="P318" s="190">
        <f>O318*H318</f>
        <v>0</v>
      </c>
      <c r="Q318" s="190">
        <v>37.0946</v>
      </c>
      <c r="R318" s="190">
        <f>Q318*H318</f>
        <v>5268.2492812</v>
      </c>
      <c r="S318" s="190">
        <v>0</v>
      </c>
      <c r="T318" s="191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2" t="s">
        <v>179</v>
      </c>
      <c r="AT318" s="192" t="s">
        <v>175</v>
      </c>
      <c r="AU318" s="192" t="s">
        <v>81</v>
      </c>
      <c r="AY318" s="18" t="s">
        <v>174</v>
      </c>
      <c r="BE318" s="193">
        <f>IF(N318="základní",J318,0)</f>
        <v>0</v>
      </c>
      <c r="BF318" s="193">
        <f>IF(N318="snížená",J318,0)</f>
        <v>0</v>
      </c>
      <c r="BG318" s="193">
        <f>IF(N318="zákl. přenesená",J318,0)</f>
        <v>0</v>
      </c>
      <c r="BH318" s="193">
        <f>IF(N318="sníž. přenesená",J318,0)</f>
        <v>0</v>
      </c>
      <c r="BI318" s="193">
        <f>IF(N318="nulová",J318,0)</f>
        <v>0</v>
      </c>
      <c r="BJ318" s="18" t="s">
        <v>81</v>
      </c>
      <c r="BK318" s="193">
        <f>ROUND(I318*H318,2)</f>
        <v>0</v>
      </c>
      <c r="BL318" s="18" t="s">
        <v>179</v>
      </c>
      <c r="BM318" s="192" t="s">
        <v>1983</v>
      </c>
    </row>
    <row r="319" spans="1:65" s="2" customFormat="1" ht="24.25" customHeight="1">
      <c r="A319" s="35"/>
      <c r="B319" s="36"/>
      <c r="C319" s="180" t="s">
        <v>532</v>
      </c>
      <c r="D319" s="180" t="s">
        <v>175</v>
      </c>
      <c r="E319" s="181" t="s">
        <v>1984</v>
      </c>
      <c r="F319" s="182" t="s">
        <v>1985</v>
      </c>
      <c r="G319" s="183" t="s">
        <v>230</v>
      </c>
      <c r="H319" s="184">
        <v>28.76</v>
      </c>
      <c r="I319" s="185"/>
      <c r="J319" s="186">
        <f>ROUND(I319*H319,2)</f>
        <v>0</v>
      </c>
      <c r="K319" s="187"/>
      <c r="L319" s="40"/>
      <c r="M319" s="188" t="s">
        <v>1</v>
      </c>
      <c r="N319" s="189" t="s">
        <v>38</v>
      </c>
      <c r="O319" s="72"/>
      <c r="P319" s="190">
        <f>O319*H319</f>
        <v>0</v>
      </c>
      <c r="Q319" s="190">
        <v>9.2136800000000001</v>
      </c>
      <c r="R319" s="190">
        <f>Q319*H319</f>
        <v>264.9854368</v>
      </c>
      <c r="S319" s="190">
        <v>0</v>
      </c>
      <c r="T319" s="191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2" t="s">
        <v>179</v>
      </c>
      <c r="AT319" s="192" t="s">
        <v>175</v>
      </c>
      <c r="AU319" s="192" t="s">
        <v>81</v>
      </c>
      <c r="AY319" s="18" t="s">
        <v>174</v>
      </c>
      <c r="BE319" s="193">
        <f>IF(N319="základní",J319,0)</f>
        <v>0</v>
      </c>
      <c r="BF319" s="193">
        <f>IF(N319="snížená",J319,0)</f>
        <v>0</v>
      </c>
      <c r="BG319" s="193">
        <f>IF(N319="zákl. přenesená",J319,0)</f>
        <v>0</v>
      </c>
      <c r="BH319" s="193">
        <f>IF(N319="sníž. přenesená",J319,0)</f>
        <v>0</v>
      </c>
      <c r="BI319" s="193">
        <f>IF(N319="nulová",J319,0)</f>
        <v>0</v>
      </c>
      <c r="BJ319" s="18" t="s">
        <v>81</v>
      </c>
      <c r="BK319" s="193">
        <f>ROUND(I319*H319,2)</f>
        <v>0</v>
      </c>
      <c r="BL319" s="18" t="s">
        <v>179</v>
      </c>
      <c r="BM319" s="192" t="s">
        <v>1986</v>
      </c>
    </row>
    <row r="320" spans="1:65" s="12" customFormat="1" ht="12">
      <c r="B320" s="194"/>
      <c r="C320" s="195"/>
      <c r="D320" s="196" t="s">
        <v>181</v>
      </c>
      <c r="E320" s="197" t="s">
        <v>1</v>
      </c>
      <c r="F320" s="198" t="s">
        <v>1987</v>
      </c>
      <c r="G320" s="195"/>
      <c r="H320" s="197" t="s">
        <v>1</v>
      </c>
      <c r="I320" s="199"/>
      <c r="J320" s="195"/>
      <c r="K320" s="195"/>
      <c r="L320" s="200"/>
      <c r="M320" s="201"/>
      <c r="N320" s="202"/>
      <c r="O320" s="202"/>
      <c r="P320" s="202"/>
      <c r="Q320" s="202"/>
      <c r="R320" s="202"/>
      <c r="S320" s="202"/>
      <c r="T320" s="203"/>
      <c r="AT320" s="204" t="s">
        <v>181</v>
      </c>
      <c r="AU320" s="204" t="s">
        <v>81</v>
      </c>
      <c r="AV320" s="12" t="s">
        <v>81</v>
      </c>
      <c r="AW320" s="12" t="s">
        <v>30</v>
      </c>
      <c r="AX320" s="12" t="s">
        <v>73</v>
      </c>
      <c r="AY320" s="204" t="s">
        <v>174</v>
      </c>
    </row>
    <row r="321" spans="1:65" s="13" customFormat="1" ht="12">
      <c r="B321" s="205"/>
      <c r="C321" s="206"/>
      <c r="D321" s="196" t="s">
        <v>181</v>
      </c>
      <c r="E321" s="207" t="s">
        <v>1</v>
      </c>
      <c r="F321" s="208" t="s">
        <v>1988</v>
      </c>
      <c r="G321" s="206"/>
      <c r="H321" s="209">
        <v>30.533000000000001</v>
      </c>
      <c r="I321" s="210"/>
      <c r="J321" s="206"/>
      <c r="K321" s="206"/>
      <c r="L321" s="211"/>
      <c r="M321" s="212"/>
      <c r="N321" s="213"/>
      <c r="O321" s="213"/>
      <c r="P321" s="213"/>
      <c r="Q321" s="213"/>
      <c r="R321" s="213"/>
      <c r="S321" s="213"/>
      <c r="T321" s="214"/>
      <c r="AT321" s="215" t="s">
        <v>181</v>
      </c>
      <c r="AU321" s="215" t="s">
        <v>81</v>
      </c>
      <c r="AV321" s="13" t="s">
        <v>83</v>
      </c>
      <c r="AW321" s="13" t="s">
        <v>30</v>
      </c>
      <c r="AX321" s="13" t="s">
        <v>73</v>
      </c>
      <c r="AY321" s="215" t="s">
        <v>174</v>
      </c>
    </row>
    <row r="322" spans="1:65" s="13" customFormat="1" ht="12">
      <c r="B322" s="205"/>
      <c r="C322" s="206"/>
      <c r="D322" s="196" t="s">
        <v>181</v>
      </c>
      <c r="E322" s="207" t="s">
        <v>1</v>
      </c>
      <c r="F322" s="208" t="s">
        <v>1989</v>
      </c>
      <c r="G322" s="206"/>
      <c r="H322" s="209">
        <v>-1.7729999999999999</v>
      </c>
      <c r="I322" s="210"/>
      <c r="J322" s="206"/>
      <c r="K322" s="206"/>
      <c r="L322" s="211"/>
      <c r="M322" s="212"/>
      <c r="N322" s="213"/>
      <c r="O322" s="213"/>
      <c r="P322" s="213"/>
      <c r="Q322" s="213"/>
      <c r="R322" s="213"/>
      <c r="S322" s="213"/>
      <c r="T322" s="214"/>
      <c r="AT322" s="215" t="s">
        <v>181</v>
      </c>
      <c r="AU322" s="215" t="s">
        <v>81</v>
      </c>
      <c r="AV322" s="13" t="s">
        <v>83</v>
      </c>
      <c r="AW322" s="13" t="s">
        <v>30</v>
      </c>
      <c r="AX322" s="13" t="s">
        <v>73</v>
      </c>
      <c r="AY322" s="215" t="s">
        <v>174</v>
      </c>
    </row>
    <row r="323" spans="1:65" s="14" customFormat="1" ht="12">
      <c r="B323" s="216"/>
      <c r="C323" s="217"/>
      <c r="D323" s="196" t="s">
        <v>181</v>
      </c>
      <c r="E323" s="218" t="s">
        <v>1</v>
      </c>
      <c r="F323" s="219" t="s">
        <v>183</v>
      </c>
      <c r="G323" s="217"/>
      <c r="H323" s="220">
        <v>28.76</v>
      </c>
      <c r="I323" s="221"/>
      <c r="J323" s="217"/>
      <c r="K323" s="217"/>
      <c r="L323" s="222"/>
      <c r="M323" s="223"/>
      <c r="N323" s="224"/>
      <c r="O323" s="224"/>
      <c r="P323" s="224"/>
      <c r="Q323" s="224"/>
      <c r="R323" s="224"/>
      <c r="S323" s="224"/>
      <c r="T323" s="225"/>
      <c r="AT323" s="226" t="s">
        <v>181</v>
      </c>
      <c r="AU323" s="226" t="s">
        <v>81</v>
      </c>
      <c r="AV323" s="14" t="s">
        <v>179</v>
      </c>
      <c r="AW323" s="14" t="s">
        <v>30</v>
      </c>
      <c r="AX323" s="14" t="s">
        <v>81</v>
      </c>
      <c r="AY323" s="226" t="s">
        <v>174</v>
      </c>
    </row>
    <row r="324" spans="1:65" s="2" customFormat="1" ht="33" customHeight="1">
      <c r="A324" s="35"/>
      <c r="B324" s="36"/>
      <c r="C324" s="180" t="s">
        <v>538</v>
      </c>
      <c r="D324" s="180" t="s">
        <v>175</v>
      </c>
      <c r="E324" s="181" t="s">
        <v>248</v>
      </c>
      <c r="F324" s="182" t="s">
        <v>249</v>
      </c>
      <c r="G324" s="183" t="s">
        <v>230</v>
      </c>
      <c r="H324" s="184">
        <v>64.036000000000001</v>
      </c>
      <c r="I324" s="185"/>
      <c r="J324" s="186">
        <f>ROUND(I324*H324,2)</f>
        <v>0</v>
      </c>
      <c r="K324" s="187"/>
      <c r="L324" s="40"/>
      <c r="M324" s="188" t="s">
        <v>1</v>
      </c>
      <c r="N324" s="189" t="s">
        <v>38</v>
      </c>
      <c r="O324" s="72"/>
      <c r="P324" s="190">
        <f>O324*H324</f>
        <v>0</v>
      </c>
      <c r="Q324" s="190">
        <v>13.98855</v>
      </c>
      <c r="R324" s="190">
        <f>Q324*H324</f>
        <v>895.77078779999999</v>
      </c>
      <c r="S324" s="190">
        <v>0</v>
      </c>
      <c r="T324" s="191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2" t="s">
        <v>179</v>
      </c>
      <c r="AT324" s="192" t="s">
        <v>175</v>
      </c>
      <c r="AU324" s="192" t="s">
        <v>81</v>
      </c>
      <c r="AY324" s="18" t="s">
        <v>174</v>
      </c>
      <c r="BE324" s="193">
        <f>IF(N324="základní",J324,0)</f>
        <v>0</v>
      </c>
      <c r="BF324" s="193">
        <f>IF(N324="snížená",J324,0)</f>
        <v>0</v>
      </c>
      <c r="BG324" s="193">
        <f>IF(N324="zákl. přenesená",J324,0)</f>
        <v>0</v>
      </c>
      <c r="BH324" s="193">
        <f>IF(N324="sníž. přenesená",J324,0)</f>
        <v>0</v>
      </c>
      <c r="BI324" s="193">
        <f>IF(N324="nulová",J324,0)</f>
        <v>0</v>
      </c>
      <c r="BJ324" s="18" t="s">
        <v>81</v>
      </c>
      <c r="BK324" s="193">
        <f>ROUND(I324*H324,2)</f>
        <v>0</v>
      </c>
      <c r="BL324" s="18" t="s">
        <v>179</v>
      </c>
      <c r="BM324" s="192" t="s">
        <v>1990</v>
      </c>
    </row>
    <row r="325" spans="1:65" s="12" customFormat="1" ht="12">
      <c r="B325" s="194"/>
      <c r="C325" s="195"/>
      <c r="D325" s="196" t="s">
        <v>181</v>
      </c>
      <c r="E325" s="197" t="s">
        <v>1</v>
      </c>
      <c r="F325" s="198" t="s">
        <v>1991</v>
      </c>
      <c r="G325" s="195"/>
      <c r="H325" s="197" t="s">
        <v>1</v>
      </c>
      <c r="I325" s="199"/>
      <c r="J325" s="195"/>
      <c r="K325" s="195"/>
      <c r="L325" s="200"/>
      <c r="M325" s="201"/>
      <c r="N325" s="202"/>
      <c r="O325" s="202"/>
      <c r="P325" s="202"/>
      <c r="Q325" s="202"/>
      <c r="R325" s="202"/>
      <c r="S325" s="202"/>
      <c r="T325" s="203"/>
      <c r="AT325" s="204" t="s">
        <v>181</v>
      </c>
      <c r="AU325" s="204" t="s">
        <v>81</v>
      </c>
      <c r="AV325" s="12" t="s">
        <v>81</v>
      </c>
      <c r="AW325" s="12" t="s">
        <v>30</v>
      </c>
      <c r="AX325" s="12" t="s">
        <v>73</v>
      </c>
      <c r="AY325" s="204" t="s">
        <v>174</v>
      </c>
    </row>
    <row r="326" spans="1:65" s="13" customFormat="1" ht="12">
      <c r="B326" s="205"/>
      <c r="C326" s="206"/>
      <c r="D326" s="196" t="s">
        <v>181</v>
      </c>
      <c r="E326" s="207" t="s">
        <v>1</v>
      </c>
      <c r="F326" s="208" t="s">
        <v>1992</v>
      </c>
      <c r="G326" s="206"/>
      <c r="H326" s="209">
        <v>44</v>
      </c>
      <c r="I326" s="210"/>
      <c r="J326" s="206"/>
      <c r="K326" s="206"/>
      <c r="L326" s="211"/>
      <c r="M326" s="212"/>
      <c r="N326" s="213"/>
      <c r="O326" s="213"/>
      <c r="P326" s="213"/>
      <c r="Q326" s="213"/>
      <c r="R326" s="213"/>
      <c r="S326" s="213"/>
      <c r="T326" s="214"/>
      <c r="AT326" s="215" t="s">
        <v>181</v>
      </c>
      <c r="AU326" s="215" t="s">
        <v>81</v>
      </c>
      <c r="AV326" s="13" t="s">
        <v>83</v>
      </c>
      <c r="AW326" s="13" t="s">
        <v>30</v>
      </c>
      <c r="AX326" s="13" t="s">
        <v>73</v>
      </c>
      <c r="AY326" s="215" t="s">
        <v>174</v>
      </c>
    </row>
    <row r="327" spans="1:65" s="13" customFormat="1" ht="12">
      <c r="B327" s="205"/>
      <c r="C327" s="206"/>
      <c r="D327" s="196" t="s">
        <v>181</v>
      </c>
      <c r="E327" s="207" t="s">
        <v>1</v>
      </c>
      <c r="F327" s="208" t="s">
        <v>1989</v>
      </c>
      <c r="G327" s="206"/>
      <c r="H327" s="209">
        <v>-1.7729999999999999</v>
      </c>
      <c r="I327" s="210"/>
      <c r="J327" s="206"/>
      <c r="K327" s="206"/>
      <c r="L327" s="211"/>
      <c r="M327" s="212"/>
      <c r="N327" s="213"/>
      <c r="O327" s="213"/>
      <c r="P327" s="213"/>
      <c r="Q327" s="213"/>
      <c r="R327" s="213"/>
      <c r="S327" s="213"/>
      <c r="T327" s="214"/>
      <c r="AT327" s="215" t="s">
        <v>181</v>
      </c>
      <c r="AU327" s="215" t="s">
        <v>81</v>
      </c>
      <c r="AV327" s="13" t="s">
        <v>83</v>
      </c>
      <c r="AW327" s="13" t="s">
        <v>30</v>
      </c>
      <c r="AX327" s="13" t="s">
        <v>73</v>
      </c>
      <c r="AY327" s="215" t="s">
        <v>174</v>
      </c>
    </row>
    <row r="328" spans="1:65" s="13" customFormat="1" ht="12">
      <c r="B328" s="205"/>
      <c r="C328" s="206"/>
      <c r="D328" s="196" t="s">
        <v>181</v>
      </c>
      <c r="E328" s="207" t="s">
        <v>1</v>
      </c>
      <c r="F328" s="208" t="s">
        <v>1904</v>
      </c>
      <c r="G328" s="206"/>
      <c r="H328" s="209">
        <v>-3.1520000000000001</v>
      </c>
      <c r="I328" s="210"/>
      <c r="J328" s="206"/>
      <c r="K328" s="206"/>
      <c r="L328" s="211"/>
      <c r="M328" s="212"/>
      <c r="N328" s="213"/>
      <c r="O328" s="213"/>
      <c r="P328" s="213"/>
      <c r="Q328" s="213"/>
      <c r="R328" s="213"/>
      <c r="S328" s="213"/>
      <c r="T328" s="214"/>
      <c r="AT328" s="215" t="s">
        <v>181</v>
      </c>
      <c r="AU328" s="215" t="s">
        <v>81</v>
      </c>
      <c r="AV328" s="13" t="s">
        <v>83</v>
      </c>
      <c r="AW328" s="13" t="s">
        <v>30</v>
      </c>
      <c r="AX328" s="13" t="s">
        <v>73</v>
      </c>
      <c r="AY328" s="215" t="s">
        <v>174</v>
      </c>
    </row>
    <row r="329" spans="1:65" s="13" customFormat="1" ht="12">
      <c r="B329" s="205"/>
      <c r="C329" s="206"/>
      <c r="D329" s="196" t="s">
        <v>181</v>
      </c>
      <c r="E329" s="207" t="s">
        <v>1</v>
      </c>
      <c r="F329" s="208" t="s">
        <v>1993</v>
      </c>
      <c r="G329" s="206"/>
      <c r="H329" s="209">
        <v>-1.925</v>
      </c>
      <c r="I329" s="210"/>
      <c r="J329" s="206"/>
      <c r="K329" s="206"/>
      <c r="L329" s="211"/>
      <c r="M329" s="212"/>
      <c r="N329" s="213"/>
      <c r="O329" s="213"/>
      <c r="P329" s="213"/>
      <c r="Q329" s="213"/>
      <c r="R329" s="213"/>
      <c r="S329" s="213"/>
      <c r="T329" s="214"/>
      <c r="AT329" s="215" t="s">
        <v>181</v>
      </c>
      <c r="AU329" s="215" t="s">
        <v>81</v>
      </c>
      <c r="AV329" s="13" t="s">
        <v>83</v>
      </c>
      <c r="AW329" s="13" t="s">
        <v>30</v>
      </c>
      <c r="AX329" s="13" t="s">
        <v>73</v>
      </c>
      <c r="AY329" s="215" t="s">
        <v>174</v>
      </c>
    </row>
    <row r="330" spans="1:65" s="12" customFormat="1" ht="12">
      <c r="B330" s="194"/>
      <c r="C330" s="195"/>
      <c r="D330" s="196" t="s">
        <v>181</v>
      </c>
      <c r="E330" s="197" t="s">
        <v>1</v>
      </c>
      <c r="F330" s="198" t="s">
        <v>1994</v>
      </c>
      <c r="G330" s="195"/>
      <c r="H330" s="197" t="s">
        <v>1</v>
      </c>
      <c r="I330" s="199"/>
      <c r="J330" s="195"/>
      <c r="K330" s="195"/>
      <c r="L330" s="200"/>
      <c r="M330" s="201"/>
      <c r="N330" s="202"/>
      <c r="O330" s="202"/>
      <c r="P330" s="202"/>
      <c r="Q330" s="202"/>
      <c r="R330" s="202"/>
      <c r="S330" s="202"/>
      <c r="T330" s="203"/>
      <c r="AT330" s="204" t="s">
        <v>181</v>
      </c>
      <c r="AU330" s="204" t="s">
        <v>81</v>
      </c>
      <c r="AV330" s="12" t="s">
        <v>81</v>
      </c>
      <c r="AW330" s="12" t="s">
        <v>30</v>
      </c>
      <c r="AX330" s="12" t="s">
        <v>73</v>
      </c>
      <c r="AY330" s="204" t="s">
        <v>174</v>
      </c>
    </row>
    <row r="331" spans="1:65" s="13" customFormat="1" ht="12">
      <c r="B331" s="205"/>
      <c r="C331" s="206"/>
      <c r="D331" s="196" t="s">
        <v>181</v>
      </c>
      <c r="E331" s="207" t="s">
        <v>1</v>
      </c>
      <c r="F331" s="208" t="s">
        <v>1995</v>
      </c>
      <c r="G331" s="206"/>
      <c r="H331" s="209">
        <v>30.038</v>
      </c>
      <c r="I331" s="210"/>
      <c r="J331" s="206"/>
      <c r="K331" s="206"/>
      <c r="L331" s="211"/>
      <c r="M331" s="212"/>
      <c r="N331" s="213"/>
      <c r="O331" s="213"/>
      <c r="P331" s="213"/>
      <c r="Q331" s="213"/>
      <c r="R331" s="213"/>
      <c r="S331" s="213"/>
      <c r="T331" s="214"/>
      <c r="AT331" s="215" t="s">
        <v>181</v>
      </c>
      <c r="AU331" s="215" t="s">
        <v>81</v>
      </c>
      <c r="AV331" s="13" t="s">
        <v>83</v>
      </c>
      <c r="AW331" s="13" t="s">
        <v>30</v>
      </c>
      <c r="AX331" s="13" t="s">
        <v>73</v>
      </c>
      <c r="AY331" s="215" t="s">
        <v>174</v>
      </c>
    </row>
    <row r="332" spans="1:65" s="13" customFormat="1" ht="12">
      <c r="B332" s="205"/>
      <c r="C332" s="206"/>
      <c r="D332" s="196" t="s">
        <v>181</v>
      </c>
      <c r="E332" s="207" t="s">
        <v>1</v>
      </c>
      <c r="F332" s="208" t="s">
        <v>1904</v>
      </c>
      <c r="G332" s="206"/>
      <c r="H332" s="209">
        <v>-3.1520000000000001</v>
      </c>
      <c r="I332" s="210"/>
      <c r="J332" s="206"/>
      <c r="K332" s="206"/>
      <c r="L332" s="211"/>
      <c r="M332" s="212"/>
      <c r="N332" s="213"/>
      <c r="O332" s="213"/>
      <c r="P332" s="213"/>
      <c r="Q332" s="213"/>
      <c r="R332" s="213"/>
      <c r="S332" s="213"/>
      <c r="T332" s="214"/>
      <c r="AT332" s="215" t="s">
        <v>181</v>
      </c>
      <c r="AU332" s="215" t="s">
        <v>81</v>
      </c>
      <c r="AV332" s="13" t="s">
        <v>83</v>
      </c>
      <c r="AW332" s="13" t="s">
        <v>30</v>
      </c>
      <c r="AX332" s="13" t="s">
        <v>73</v>
      </c>
      <c r="AY332" s="215" t="s">
        <v>174</v>
      </c>
    </row>
    <row r="333" spans="1:65" s="14" customFormat="1" ht="12">
      <c r="B333" s="216"/>
      <c r="C333" s="217"/>
      <c r="D333" s="196" t="s">
        <v>181</v>
      </c>
      <c r="E333" s="218" t="s">
        <v>1</v>
      </c>
      <c r="F333" s="219" t="s">
        <v>183</v>
      </c>
      <c r="G333" s="217"/>
      <c r="H333" s="220">
        <v>64.036000000000001</v>
      </c>
      <c r="I333" s="221"/>
      <c r="J333" s="217"/>
      <c r="K333" s="217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181</v>
      </c>
      <c r="AU333" s="226" t="s">
        <v>81</v>
      </c>
      <c r="AV333" s="14" t="s">
        <v>179</v>
      </c>
      <c r="AW333" s="14" t="s">
        <v>30</v>
      </c>
      <c r="AX333" s="14" t="s">
        <v>81</v>
      </c>
      <c r="AY333" s="226" t="s">
        <v>174</v>
      </c>
    </row>
    <row r="334" spans="1:65" s="2" customFormat="1" ht="21.75" customHeight="1">
      <c r="A334" s="35"/>
      <c r="B334" s="36"/>
      <c r="C334" s="180" t="s">
        <v>543</v>
      </c>
      <c r="D334" s="180" t="s">
        <v>175</v>
      </c>
      <c r="E334" s="181" t="s">
        <v>1996</v>
      </c>
      <c r="F334" s="182" t="s">
        <v>1997</v>
      </c>
      <c r="G334" s="183" t="s">
        <v>217</v>
      </c>
      <c r="H334" s="184">
        <v>9</v>
      </c>
      <c r="I334" s="185"/>
      <c r="J334" s="186">
        <f>ROUND(I334*H334,2)</f>
        <v>0</v>
      </c>
      <c r="K334" s="187"/>
      <c r="L334" s="40"/>
      <c r="M334" s="188" t="s">
        <v>1</v>
      </c>
      <c r="N334" s="189" t="s">
        <v>38</v>
      </c>
      <c r="O334" s="72"/>
      <c r="P334" s="190">
        <f>O334*H334</f>
        <v>0</v>
      </c>
      <c r="Q334" s="190">
        <v>8.1848000000000004E-2</v>
      </c>
      <c r="R334" s="190">
        <f>Q334*H334</f>
        <v>0.73663200000000006</v>
      </c>
      <c r="S334" s="190">
        <v>0</v>
      </c>
      <c r="T334" s="191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2" t="s">
        <v>179</v>
      </c>
      <c r="AT334" s="192" t="s">
        <v>175</v>
      </c>
      <c r="AU334" s="192" t="s">
        <v>81</v>
      </c>
      <c r="AY334" s="18" t="s">
        <v>174</v>
      </c>
      <c r="BE334" s="193">
        <f>IF(N334="základní",J334,0)</f>
        <v>0</v>
      </c>
      <c r="BF334" s="193">
        <f>IF(N334="snížená",J334,0)</f>
        <v>0</v>
      </c>
      <c r="BG334" s="193">
        <f>IF(N334="zákl. přenesená",J334,0)</f>
        <v>0</v>
      </c>
      <c r="BH334" s="193">
        <f>IF(N334="sníž. přenesená",J334,0)</f>
        <v>0</v>
      </c>
      <c r="BI334" s="193">
        <f>IF(N334="nulová",J334,0)</f>
        <v>0</v>
      </c>
      <c r="BJ334" s="18" t="s">
        <v>81</v>
      </c>
      <c r="BK334" s="193">
        <f>ROUND(I334*H334,2)</f>
        <v>0</v>
      </c>
      <c r="BL334" s="18" t="s">
        <v>179</v>
      </c>
      <c r="BM334" s="192" t="s">
        <v>1998</v>
      </c>
    </row>
    <row r="335" spans="1:65" s="12" customFormat="1" ht="12">
      <c r="B335" s="194"/>
      <c r="C335" s="195"/>
      <c r="D335" s="196" t="s">
        <v>181</v>
      </c>
      <c r="E335" s="197" t="s">
        <v>1</v>
      </c>
      <c r="F335" s="198" t="s">
        <v>1999</v>
      </c>
      <c r="G335" s="195"/>
      <c r="H335" s="197" t="s">
        <v>1</v>
      </c>
      <c r="I335" s="199"/>
      <c r="J335" s="195"/>
      <c r="K335" s="195"/>
      <c r="L335" s="200"/>
      <c r="M335" s="201"/>
      <c r="N335" s="202"/>
      <c r="O335" s="202"/>
      <c r="P335" s="202"/>
      <c r="Q335" s="202"/>
      <c r="R335" s="202"/>
      <c r="S335" s="202"/>
      <c r="T335" s="203"/>
      <c r="AT335" s="204" t="s">
        <v>181</v>
      </c>
      <c r="AU335" s="204" t="s">
        <v>81</v>
      </c>
      <c r="AV335" s="12" t="s">
        <v>81</v>
      </c>
      <c r="AW335" s="12" t="s">
        <v>30</v>
      </c>
      <c r="AX335" s="12" t="s">
        <v>73</v>
      </c>
      <c r="AY335" s="204" t="s">
        <v>174</v>
      </c>
    </row>
    <row r="336" spans="1:65" s="12" customFormat="1" ht="12">
      <c r="B336" s="194"/>
      <c r="C336" s="195"/>
      <c r="D336" s="196" t="s">
        <v>181</v>
      </c>
      <c r="E336" s="197" t="s">
        <v>1</v>
      </c>
      <c r="F336" s="198" t="s">
        <v>2000</v>
      </c>
      <c r="G336" s="195"/>
      <c r="H336" s="197" t="s">
        <v>1</v>
      </c>
      <c r="I336" s="199"/>
      <c r="J336" s="195"/>
      <c r="K336" s="195"/>
      <c r="L336" s="200"/>
      <c r="M336" s="201"/>
      <c r="N336" s="202"/>
      <c r="O336" s="202"/>
      <c r="P336" s="202"/>
      <c r="Q336" s="202"/>
      <c r="R336" s="202"/>
      <c r="S336" s="202"/>
      <c r="T336" s="203"/>
      <c r="AT336" s="204" t="s">
        <v>181</v>
      </c>
      <c r="AU336" s="204" t="s">
        <v>81</v>
      </c>
      <c r="AV336" s="12" t="s">
        <v>81</v>
      </c>
      <c r="AW336" s="12" t="s">
        <v>30</v>
      </c>
      <c r="AX336" s="12" t="s">
        <v>73</v>
      </c>
      <c r="AY336" s="204" t="s">
        <v>174</v>
      </c>
    </row>
    <row r="337" spans="1:65" s="13" customFormat="1" ht="12">
      <c r="B337" s="205"/>
      <c r="C337" s="206"/>
      <c r="D337" s="196" t="s">
        <v>181</v>
      </c>
      <c r="E337" s="207" t="s">
        <v>1</v>
      </c>
      <c r="F337" s="208" t="s">
        <v>2001</v>
      </c>
      <c r="G337" s="206"/>
      <c r="H337" s="209">
        <v>6</v>
      </c>
      <c r="I337" s="210"/>
      <c r="J337" s="206"/>
      <c r="K337" s="206"/>
      <c r="L337" s="211"/>
      <c r="M337" s="212"/>
      <c r="N337" s="213"/>
      <c r="O337" s="213"/>
      <c r="P337" s="213"/>
      <c r="Q337" s="213"/>
      <c r="R337" s="213"/>
      <c r="S337" s="213"/>
      <c r="T337" s="214"/>
      <c r="AT337" s="215" t="s">
        <v>181</v>
      </c>
      <c r="AU337" s="215" t="s">
        <v>81</v>
      </c>
      <c r="AV337" s="13" t="s">
        <v>83</v>
      </c>
      <c r="AW337" s="13" t="s">
        <v>30</v>
      </c>
      <c r="AX337" s="13" t="s">
        <v>73</v>
      </c>
      <c r="AY337" s="215" t="s">
        <v>174</v>
      </c>
    </row>
    <row r="338" spans="1:65" s="12" customFormat="1" ht="12">
      <c r="B338" s="194"/>
      <c r="C338" s="195"/>
      <c r="D338" s="196" t="s">
        <v>181</v>
      </c>
      <c r="E338" s="197" t="s">
        <v>1</v>
      </c>
      <c r="F338" s="198" t="s">
        <v>201</v>
      </c>
      <c r="G338" s="195"/>
      <c r="H338" s="197" t="s">
        <v>1</v>
      </c>
      <c r="I338" s="199"/>
      <c r="J338" s="195"/>
      <c r="K338" s="195"/>
      <c r="L338" s="200"/>
      <c r="M338" s="201"/>
      <c r="N338" s="202"/>
      <c r="O338" s="202"/>
      <c r="P338" s="202"/>
      <c r="Q338" s="202"/>
      <c r="R338" s="202"/>
      <c r="S338" s="202"/>
      <c r="T338" s="203"/>
      <c r="AT338" s="204" t="s">
        <v>181</v>
      </c>
      <c r="AU338" s="204" t="s">
        <v>81</v>
      </c>
      <c r="AV338" s="12" t="s">
        <v>81</v>
      </c>
      <c r="AW338" s="12" t="s">
        <v>30</v>
      </c>
      <c r="AX338" s="12" t="s">
        <v>73</v>
      </c>
      <c r="AY338" s="204" t="s">
        <v>174</v>
      </c>
    </row>
    <row r="339" spans="1:65" s="12" customFormat="1" ht="12">
      <c r="B339" s="194"/>
      <c r="C339" s="195"/>
      <c r="D339" s="196" t="s">
        <v>181</v>
      </c>
      <c r="E339" s="197" t="s">
        <v>1</v>
      </c>
      <c r="F339" s="198" t="s">
        <v>2000</v>
      </c>
      <c r="G339" s="195"/>
      <c r="H339" s="197" t="s">
        <v>1</v>
      </c>
      <c r="I339" s="199"/>
      <c r="J339" s="195"/>
      <c r="K339" s="195"/>
      <c r="L339" s="200"/>
      <c r="M339" s="201"/>
      <c r="N339" s="202"/>
      <c r="O339" s="202"/>
      <c r="P339" s="202"/>
      <c r="Q339" s="202"/>
      <c r="R339" s="202"/>
      <c r="S339" s="202"/>
      <c r="T339" s="203"/>
      <c r="AT339" s="204" t="s">
        <v>181</v>
      </c>
      <c r="AU339" s="204" t="s">
        <v>81</v>
      </c>
      <c r="AV339" s="12" t="s">
        <v>81</v>
      </c>
      <c r="AW339" s="12" t="s">
        <v>30</v>
      </c>
      <c r="AX339" s="12" t="s">
        <v>73</v>
      </c>
      <c r="AY339" s="204" t="s">
        <v>174</v>
      </c>
    </row>
    <row r="340" spans="1:65" s="13" customFormat="1" ht="12">
      <c r="B340" s="205"/>
      <c r="C340" s="206"/>
      <c r="D340" s="196" t="s">
        <v>181</v>
      </c>
      <c r="E340" s="207" t="s">
        <v>1</v>
      </c>
      <c r="F340" s="208" t="s">
        <v>2002</v>
      </c>
      <c r="G340" s="206"/>
      <c r="H340" s="209">
        <v>3</v>
      </c>
      <c r="I340" s="210"/>
      <c r="J340" s="206"/>
      <c r="K340" s="206"/>
      <c r="L340" s="211"/>
      <c r="M340" s="212"/>
      <c r="N340" s="213"/>
      <c r="O340" s="213"/>
      <c r="P340" s="213"/>
      <c r="Q340" s="213"/>
      <c r="R340" s="213"/>
      <c r="S340" s="213"/>
      <c r="T340" s="214"/>
      <c r="AT340" s="215" t="s">
        <v>181</v>
      </c>
      <c r="AU340" s="215" t="s">
        <v>81</v>
      </c>
      <c r="AV340" s="13" t="s">
        <v>83</v>
      </c>
      <c r="AW340" s="13" t="s">
        <v>30</v>
      </c>
      <c r="AX340" s="13" t="s">
        <v>73</v>
      </c>
      <c r="AY340" s="215" t="s">
        <v>174</v>
      </c>
    </row>
    <row r="341" spans="1:65" s="14" customFormat="1" ht="12">
      <c r="B341" s="216"/>
      <c r="C341" s="217"/>
      <c r="D341" s="196" t="s">
        <v>181</v>
      </c>
      <c r="E341" s="218" t="s">
        <v>1</v>
      </c>
      <c r="F341" s="219" t="s">
        <v>183</v>
      </c>
      <c r="G341" s="217"/>
      <c r="H341" s="220">
        <v>9</v>
      </c>
      <c r="I341" s="221"/>
      <c r="J341" s="217"/>
      <c r="K341" s="217"/>
      <c r="L341" s="222"/>
      <c r="M341" s="223"/>
      <c r="N341" s="224"/>
      <c r="O341" s="224"/>
      <c r="P341" s="224"/>
      <c r="Q341" s="224"/>
      <c r="R341" s="224"/>
      <c r="S341" s="224"/>
      <c r="T341" s="225"/>
      <c r="AT341" s="226" t="s">
        <v>181</v>
      </c>
      <c r="AU341" s="226" t="s">
        <v>81</v>
      </c>
      <c r="AV341" s="14" t="s">
        <v>179</v>
      </c>
      <c r="AW341" s="14" t="s">
        <v>30</v>
      </c>
      <c r="AX341" s="14" t="s">
        <v>81</v>
      </c>
      <c r="AY341" s="226" t="s">
        <v>174</v>
      </c>
    </row>
    <row r="342" spans="1:65" s="2" customFormat="1" ht="21.75" customHeight="1">
      <c r="A342" s="35"/>
      <c r="B342" s="36"/>
      <c r="C342" s="180" t="s">
        <v>547</v>
      </c>
      <c r="D342" s="180" t="s">
        <v>175</v>
      </c>
      <c r="E342" s="181" t="s">
        <v>2003</v>
      </c>
      <c r="F342" s="182" t="s">
        <v>2004</v>
      </c>
      <c r="G342" s="183" t="s">
        <v>217</v>
      </c>
      <c r="H342" s="184">
        <v>14</v>
      </c>
      <c r="I342" s="185"/>
      <c r="J342" s="186">
        <f>ROUND(I342*H342,2)</f>
        <v>0</v>
      </c>
      <c r="K342" s="187"/>
      <c r="L342" s="40"/>
      <c r="M342" s="188" t="s">
        <v>1</v>
      </c>
      <c r="N342" s="189" t="s">
        <v>38</v>
      </c>
      <c r="O342" s="72"/>
      <c r="P342" s="190">
        <f>O342*H342</f>
        <v>0</v>
      </c>
      <c r="Q342" s="190">
        <v>4.5547999999999998E-2</v>
      </c>
      <c r="R342" s="190">
        <f>Q342*H342</f>
        <v>0.63767200000000002</v>
      </c>
      <c r="S342" s="190">
        <v>0</v>
      </c>
      <c r="T342" s="191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92" t="s">
        <v>179</v>
      </c>
      <c r="AT342" s="192" t="s">
        <v>175</v>
      </c>
      <c r="AU342" s="192" t="s">
        <v>81</v>
      </c>
      <c r="AY342" s="18" t="s">
        <v>174</v>
      </c>
      <c r="BE342" s="193">
        <f>IF(N342="základní",J342,0)</f>
        <v>0</v>
      </c>
      <c r="BF342" s="193">
        <f>IF(N342="snížená",J342,0)</f>
        <v>0</v>
      </c>
      <c r="BG342" s="193">
        <f>IF(N342="zákl. přenesená",J342,0)</f>
        <v>0</v>
      </c>
      <c r="BH342" s="193">
        <f>IF(N342="sníž. přenesená",J342,0)</f>
        <v>0</v>
      </c>
      <c r="BI342" s="193">
        <f>IF(N342="nulová",J342,0)</f>
        <v>0</v>
      </c>
      <c r="BJ342" s="18" t="s">
        <v>81</v>
      </c>
      <c r="BK342" s="193">
        <f>ROUND(I342*H342,2)</f>
        <v>0</v>
      </c>
      <c r="BL342" s="18" t="s">
        <v>179</v>
      </c>
      <c r="BM342" s="192" t="s">
        <v>2005</v>
      </c>
    </row>
    <row r="343" spans="1:65" s="12" customFormat="1" ht="12">
      <c r="B343" s="194"/>
      <c r="C343" s="195"/>
      <c r="D343" s="196" t="s">
        <v>181</v>
      </c>
      <c r="E343" s="197" t="s">
        <v>1</v>
      </c>
      <c r="F343" s="198" t="s">
        <v>1999</v>
      </c>
      <c r="G343" s="195"/>
      <c r="H343" s="197" t="s">
        <v>1</v>
      </c>
      <c r="I343" s="199"/>
      <c r="J343" s="195"/>
      <c r="K343" s="195"/>
      <c r="L343" s="200"/>
      <c r="M343" s="201"/>
      <c r="N343" s="202"/>
      <c r="O343" s="202"/>
      <c r="P343" s="202"/>
      <c r="Q343" s="202"/>
      <c r="R343" s="202"/>
      <c r="S343" s="202"/>
      <c r="T343" s="203"/>
      <c r="AT343" s="204" t="s">
        <v>181</v>
      </c>
      <c r="AU343" s="204" t="s">
        <v>81</v>
      </c>
      <c r="AV343" s="12" t="s">
        <v>81</v>
      </c>
      <c r="AW343" s="12" t="s">
        <v>30</v>
      </c>
      <c r="AX343" s="12" t="s">
        <v>73</v>
      </c>
      <c r="AY343" s="204" t="s">
        <v>174</v>
      </c>
    </row>
    <row r="344" spans="1:65" s="12" customFormat="1" ht="12">
      <c r="B344" s="194"/>
      <c r="C344" s="195"/>
      <c r="D344" s="196" t="s">
        <v>181</v>
      </c>
      <c r="E344" s="197" t="s">
        <v>1</v>
      </c>
      <c r="F344" s="198" t="s">
        <v>2006</v>
      </c>
      <c r="G344" s="195"/>
      <c r="H344" s="197" t="s">
        <v>1</v>
      </c>
      <c r="I344" s="199"/>
      <c r="J344" s="195"/>
      <c r="K344" s="195"/>
      <c r="L344" s="200"/>
      <c r="M344" s="201"/>
      <c r="N344" s="202"/>
      <c r="O344" s="202"/>
      <c r="P344" s="202"/>
      <c r="Q344" s="202"/>
      <c r="R344" s="202"/>
      <c r="S344" s="202"/>
      <c r="T344" s="203"/>
      <c r="AT344" s="204" t="s">
        <v>181</v>
      </c>
      <c r="AU344" s="204" t="s">
        <v>81</v>
      </c>
      <c r="AV344" s="12" t="s">
        <v>81</v>
      </c>
      <c r="AW344" s="12" t="s">
        <v>30</v>
      </c>
      <c r="AX344" s="12" t="s">
        <v>73</v>
      </c>
      <c r="AY344" s="204" t="s">
        <v>174</v>
      </c>
    </row>
    <row r="345" spans="1:65" s="13" customFormat="1" ht="12">
      <c r="B345" s="205"/>
      <c r="C345" s="206"/>
      <c r="D345" s="196" t="s">
        <v>181</v>
      </c>
      <c r="E345" s="207" t="s">
        <v>1</v>
      </c>
      <c r="F345" s="208" t="s">
        <v>2007</v>
      </c>
      <c r="G345" s="206"/>
      <c r="H345" s="209">
        <v>6</v>
      </c>
      <c r="I345" s="210"/>
      <c r="J345" s="206"/>
      <c r="K345" s="206"/>
      <c r="L345" s="211"/>
      <c r="M345" s="212"/>
      <c r="N345" s="213"/>
      <c r="O345" s="213"/>
      <c r="P345" s="213"/>
      <c r="Q345" s="213"/>
      <c r="R345" s="213"/>
      <c r="S345" s="213"/>
      <c r="T345" s="214"/>
      <c r="AT345" s="215" t="s">
        <v>181</v>
      </c>
      <c r="AU345" s="215" t="s">
        <v>81</v>
      </c>
      <c r="AV345" s="13" t="s">
        <v>83</v>
      </c>
      <c r="AW345" s="13" t="s">
        <v>30</v>
      </c>
      <c r="AX345" s="13" t="s">
        <v>73</v>
      </c>
      <c r="AY345" s="215" t="s">
        <v>174</v>
      </c>
    </row>
    <row r="346" spans="1:65" s="12" customFormat="1" ht="12">
      <c r="B346" s="194"/>
      <c r="C346" s="195"/>
      <c r="D346" s="196" t="s">
        <v>181</v>
      </c>
      <c r="E346" s="197" t="s">
        <v>1</v>
      </c>
      <c r="F346" s="198" t="s">
        <v>2008</v>
      </c>
      <c r="G346" s="195"/>
      <c r="H346" s="197" t="s">
        <v>1</v>
      </c>
      <c r="I346" s="199"/>
      <c r="J346" s="195"/>
      <c r="K346" s="195"/>
      <c r="L346" s="200"/>
      <c r="M346" s="201"/>
      <c r="N346" s="202"/>
      <c r="O346" s="202"/>
      <c r="P346" s="202"/>
      <c r="Q346" s="202"/>
      <c r="R346" s="202"/>
      <c r="S346" s="202"/>
      <c r="T346" s="203"/>
      <c r="AT346" s="204" t="s">
        <v>181</v>
      </c>
      <c r="AU346" s="204" t="s">
        <v>81</v>
      </c>
      <c r="AV346" s="12" t="s">
        <v>81</v>
      </c>
      <c r="AW346" s="12" t="s">
        <v>30</v>
      </c>
      <c r="AX346" s="12" t="s">
        <v>73</v>
      </c>
      <c r="AY346" s="204" t="s">
        <v>174</v>
      </c>
    </row>
    <row r="347" spans="1:65" s="13" customFormat="1" ht="12">
      <c r="B347" s="205"/>
      <c r="C347" s="206"/>
      <c r="D347" s="196" t="s">
        <v>181</v>
      </c>
      <c r="E347" s="207" t="s">
        <v>1</v>
      </c>
      <c r="F347" s="208" t="s">
        <v>2009</v>
      </c>
      <c r="G347" s="206"/>
      <c r="H347" s="209">
        <v>4</v>
      </c>
      <c r="I347" s="210"/>
      <c r="J347" s="206"/>
      <c r="K347" s="206"/>
      <c r="L347" s="211"/>
      <c r="M347" s="212"/>
      <c r="N347" s="213"/>
      <c r="O347" s="213"/>
      <c r="P347" s="213"/>
      <c r="Q347" s="213"/>
      <c r="R347" s="213"/>
      <c r="S347" s="213"/>
      <c r="T347" s="214"/>
      <c r="AT347" s="215" t="s">
        <v>181</v>
      </c>
      <c r="AU347" s="215" t="s">
        <v>81</v>
      </c>
      <c r="AV347" s="13" t="s">
        <v>83</v>
      </c>
      <c r="AW347" s="13" t="s">
        <v>30</v>
      </c>
      <c r="AX347" s="13" t="s">
        <v>73</v>
      </c>
      <c r="AY347" s="215" t="s">
        <v>174</v>
      </c>
    </row>
    <row r="348" spans="1:65" s="12" customFormat="1" ht="12">
      <c r="B348" s="194"/>
      <c r="C348" s="195"/>
      <c r="D348" s="196" t="s">
        <v>181</v>
      </c>
      <c r="E348" s="197" t="s">
        <v>1</v>
      </c>
      <c r="F348" s="198" t="s">
        <v>201</v>
      </c>
      <c r="G348" s="195"/>
      <c r="H348" s="197" t="s">
        <v>1</v>
      </c>
      <c r="I348" s="199"/>
      <c r="J348" s="195"/>
      <c r="K348" s="195"/>
      <c r="L348" s="200"/>
      <c r="M348" s="201"/>
      <c r="N348" s="202"/>
      <c r="O348" s="202"/>
      <c r="P348" s="202"/>
      <c r="Q348" s="202"/>
      <c r="R348" s="202"/>
      <c r="S348" s="202"/>
      <c r="T348" s="203"/>
      <c r="AT348" s="204" t="s">
        <v>181</v>
      </c>
      <c r="AU348" s="204" t="s">
        <v>81</v>
      </c>
      <c r="AV348" s="12" t="s">
        <v>81</v>
      </c>
      <c r="AW348" s="12" t="s">
        <v>30</v>
      </c>
      <c r="AX348" s="12" t="s">
        <v>73</v>
      </c>
      <c r="AY348" s="204" t="s">
        <v>174</v>
      </c>
    </row>
    <row r="349" spans="1:65" s="12" customFormat="1" ht="12">
      <c r="B349" s="194"/>
      <c r="C349" s="195"/>
      <c r="D349" s="196" t="s">
        <v>181</v>
      </c>
      <c r="E349" s="197" t="s">
        <v>1</v>
      </c>
      <c r="F349" s="198" t="s">
        <v>2006</v>
      </c>
      <c r="G349" s="195"/>
      <c r="H349" s="197" t="s">
        <v>1</v>
      </c>
      <c r="I349" s="199"/>
      <c r="J349" s="195"/>
      <c r="K349" s="195"/>
      <c r="L349" s="200"/>
      <c r="M349" s="201"/>
      <c r="N349" s="202"/>
      <c r="O349" s="202"/>
      <c r="P349" s="202"/>
      <c r="Q349" s="202"/>
      <c r="R349" s="202"/>
      <c r="S349" s="202"/>
      <c r="T349" s="203"/>
      <c r="AT349" s="204" t="s">
        <v>181</v>
      </c>
      <c r="AU349" s="204" t="s">
        <v>81</v>
      </c>
      <c r="AV349" s="12" t="s">
        <v>81</v>
      </c>
      <c r="AW349" s="12" t="s">
        <v>30</v>
      </c>
      <c r="AX349" s="12" t="s">
        <v>73</v>
      </c>
      <c r="AY349" s="204" t="s">
        <v>174</v>
      </c>
    </row>
    <row r="350" spans="1:65" s="13" customFormat="1" ht="12">
      <c r="B350" s="205"/>
      <c r="C350" s="206"/>
      <c r="D350" s="196" t="s">
        <v>181</v>
      </c>
      <c r="E350" s="207" t="s">
        <v>1</v>
      </c>
      <c r="F350" s="208" t="s">
        <v>2010</v>
      </c>
      <c r="G350" s="206"/>
      <c r="H350" s="209">
        <v>4</v>
      </c>
      <c r="I350" s="210"/>
      <c r="J350" s="206"/>
      <c r="K350" s="206"/>
      <c r="L350" s="211"/>
      <c r="M350" s="212"/>
      <c r="N350" s="213"/>
      <c r="O350" s="213"/>
      <c r="P350" s="213"/>
      <c r="Q350" s="213"/>
      <c r="R350" s="213"/>
      <c r="S350" s="213"/>
      <c r="T350" s="214"/>
      <c r="AT350" s="215" t="s">
        <v>181</v>
      </c>
      <c r="AU350" s="215" t="s">
        <v>81</v>
      </c>
      <c r="AV350" s="13" t="s">
        <v>83</v>
      </c>
      <c r="AW350" s="13" t="s">
        <v>30</v>
      </c>
      <c r="AX350" s="13" t="s">
        <v>73</v>
      </c>
      <c r="AY350" s="215" t="s">
        <v>174</v>
      </c>
    </row>
    <row r="351" spans="1:65" s="14" customFormat="1" ht="12">
      <c r="B351" s="216"/>
      <c r="C351" s="217"/>
      <c r="D351" s="196" t="s">
        <v>181</v>
      </c>
      <c r="E351" s="218" t="s">
        <v>1</v>
      </c>
      <c r="F351" s="219" t="s">
        <v>183</v>
      </c>
      <c r="G351" s="217"/>
      <c r="H351" s="220">
        <v>14</v>
      </c>
      <c r="I351" s="221"/>
      <c r="J351" s="217"/>
      <c r="K351" s="217"/>
      <c r="L351" s="222"/>
      <c r="M351" s="223"/>
      <c r="N351" s="224"/>
      <c r="O351" s="224"/>
      <c r="P351" s="224"/>
      <c r="Q351" s="224"/>
      <c r="R351" s="224"/>
      <c r="S351" s="224"/>
      <c r="T351" s="225"/>
      <c r="AT351" s="226" t="s">
        <v>181</v>
      </c>
      <c r="AU351" s="226" t="s">
        <v>81</v>
      </c>
      <c r="AV351" s="14" t="s">
        <v>179</v>
      </c>
      <c r="AW351" s="14" t="s">
        <v>30</v>
      </c>
      <c r="AX351" s="14" t="s">
        <v>81</v>
      </c>
      <c r="AY351" s="226" t="s">
        <v>174</v>
      </c>
    </row>
    <row r="352" spans="1:65" s="2" customFormat="1" ht="21.75" customHeight="1">
      <c r="A352" s="35"/>
      <c r="B352" s="36"/>
      <c r="C352" s="180" t="s">
        <v>555</v>
      </c>
      <c r="D352" s="180" t="s">
        <v>175</v>
      </c>
      <c r="E352" s="181" t="s">
        <v>2011</v>
      </c>
      <c r="F352" s="182" t="s">
        <v>2012</v>
      </c>
      <c r="G352" s="183" t="s">
        <v>217</v>
      </c>
      <c r="H352" s="184">
        <v>4</v>
      </c>
      <c r="I352" s="185"/>
      <c r="J352" s="186">
        <f>ROUND(I352*H352,2)</f>
        <v>0</v>
      </c>
      <c r="K352" s="187"/>
      <c r="L352" s="40"/>
      <c r="M352" s="188" t="s">
        <v>1</v>
      </c>
      <c r="N352" s="189" t="s">
        <v>38</v>
      </c>
      <c r="O352" s="72"/>
      <c r="P352" s="190">
        <f>O352*H352</f>
        <v>0</v>
      </c>
      <c r="Q352" s="190">
        <v>0.10904800000000001</v>
      </c>
      <c r="R352" s="190">
        <f>Q352*H352</f>
        <v>0.43619200000000002</v>
      </c>
      <c r="S352" s="190">
        <v>0</v>
      </c>
      <c r="T352" s="191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2" t="s">
        <v>179</v>
      </c>
      <c r="AT352" s="192" t="s">
        <v>175</v>
      </c>
      <c r="AU352" s="192" t="s">
        <v>81</v>
      </c>
      <c r="AY352" s="18" t="s">
        <v>174</v>
      </c>
      <c r="BE352" s="193">
        <f>IF(N352="základní",J352,0)</f>
        <v>0</v>
      </c>
      <c r="BF352" s="193">
        <f>IF(N352="snížená",J352,0)</f>
        <v>0</v>
      </c>
      <c r="BG352" s="193">
        <f>IF(N352="zákl. přenesená",J352,0)</f>
        <v>0</v>
      </c>
      <c r="BH352" s="193">
        <f>IF(N352="sníž. přenesená",J352,0)</f>
        <v>0</v>
      </c>
      <c r="BI352" s="193">
        <f>IF(N352="nulová",J352,0)</f>
        <v>0</v>
      </c>
      <c r="BJ352" s="18" t="s">
        <v>81</v>
      </c>
      <c r="BK352" s="193">
        <f>ROUND(I352*H352,2)</f>
        <v>0</v>
      </c>
      <c r="BL352" s="18" t="s">
        <v>179</v>
      </c>
      <c r="BM352" s="192" t="s">
        <v>2013</v>
      </c>
    </row>
    <row r="353" spans="1:65" s="12" customFormat="1" ht="12">
      <c r="B353" s="194"/>
      <c r="C353" s="195"/>
      <c r="D353" s="196" t="s">
        <v>181</v>
      </c>
      <c r="E353" s="197" t="s">
        <v>1</v>
      </c>
      <c r="F353" s="198" t="s">
        <v>1999</v>
      </c>
      <c r="G353" s="195"/>
      <c r="H353" s="197" t="s">
        <v>1</v>
      </c>
      <c r="I353" s="199"/>
      <c r="J353" s="195"/>
      <c r="K353" s="195"/>
      <c r="L353" s="200"/>
      <c r="M353" s="201"/>
      <c r="N353" s="202"/>
      <c r="O353" s="202"/>
      <c r="P353" s="202"/>
      <c r="Q353" s="202"/>
      <c r="R353" s="202"/>
      <c r="S353" s="202"/>
      <c r="T353" s="203"/>
      <c r="AT353" s="204" t="s">
        <v>181</v>
      </c>
      <c r="AU353" s="204" t="s">
        <v>81</v>
      </c>
      <c r="AV353" s="12" t="s">
        <v>81</v>
      </c>
      <c r="AW353" s="12" t="s">
        <v>30</v>
      </c>
      <c r="AX353" s="12" t="s">
        <v>73</v>
      </c>
      <c r="AY353" s="204" t="s">
        <v>174</v>
      </c>
    </row>
    <row r="354" spans="1:65" s="12" customFormat="1" ht="12">
      <c r="B354" s="194"/>
      <c r="C354" s="195"/>
      <c r="D354" s="196" t="s">
        <v>181</v>
      </c>
      <c r="E354" s="197" t="s">
        <v>1</v>
      </c>
      <c r="F354" s="198" t="s">
        <v>2014</v>
      </c>
      <c r="G354" s="195"/>
      <c r="H354" s="197" t="s">
        <v>1</v>
      </c>
      <c r="I354" s="199"/>
      <c r="J354" s="195"/>
      <c r="K354" s="195"/>
      <c r="L354" s="200"/>
      <c r="M354" s="201"/>
      <c r="N354" s="202"/>
      <c r="O354" s="202"/>
      <c r="P354" s="202"/>
      <c r="Q354" s="202"/>
      <c r="R354" s="202"/>
      <c r="S354" s="202"/>
      <c r="T354" s="203"/>
      <c r="AT354" s="204" t="s">
        <v>181</v>
      </c>
      <c r="AU354" s="204" t="s">
        <v>81</v>
      </c>
      <c r="AV354" s="12" t="s">
        <v>81</v>
      </c>
      <c r="AW354" s="12" t="s">
        <v>30</v>
      </c>
      <c r="AX354" s="12" t="s">
        <v>73</v>
      </c>
      <c r="AY354" s="204" t="s">
        <v>174</v>
      </c>
    </row>
    <row r="355" spans="1:65" s="13" customFormat="1" ht="12">
      <c r="B355" s="205"/>
      <c r="C355" s="206"/>
      <c r="D355" s="196" t="s">
        <v>181</v>
      </c>
      <c r="E355" s="207" t="s">
        <v>1</v>
      </c>
      <c r="F355" s="208" t="s">
        <v>2015</v>
      </c>
      <c r="G355" s="206"/>
      <c r="H355" s="209">
        <v>2</v>
      </c>
      <c r="I355" s="210"/>
      <c r="J355" s="206"/>
      <c r="K355" s="206"/>
      <c r="L355" s="211"/>
      <c r="M355" s="212"/>
      <c r="N355" s="213"/>
      <c r="O355" s="213"/>
      <c r="P355" s="213"/>
      <c r="Q355" s="213"/>
      <c r="R355" s="213"/>
      <c r="S355" s="213"/>
      <c r="T355" s="214"/>
      <c r="AT355" s="215" t="s">
        <v>181</v>
      </c>
      <c r="AU355" s="215" t="s">
        <v>81</v>
      </c>
      <c r="AV355" s="13" t="s">
        <v>83</v>
      </c>
      <c r="AW355" s="13" t="s">
        <v>30</v>
      </c>
      <c r="AX355" s="13" t="s">
        <v>73</v>
      </c>
      <c r="AY355" s="215" t="s">
        <v>174</v>
      </c>
    </row>
    <row r="356" spans="1:65" s="12" customFormat="1" ht="12">
      <c r="B356" s="194"/>
      <c r="C356" s="195"/>
      <c r="D356" s="196" t="s">
        <v>181</v>
      </c>
      <c r="E356" s="197" t="s">
        <v>1</v>
      </c>
      <c r="F356" s="198" t="s">
        <v>201</v>
      </c>
      <c r="G356" s="195"/>
      <c r="H356" s="197" t="s">
        <v>1</v>
      </c>
      <c r="I356" s="199"/>
      <c r="J356" s="195"/>
      <c r="K356" s="195"/>
      <c r="L356" s="200"/>
      <c r="M356" s="201"/>
      <c r="N356" s="202"/>
      <c r="O356" s="202"/>
      <c r="P356" s="202"/>
      <c r="Q356" s="202"/>
      <c r="R356" s="202"/>
      <c r="S356" s="202"/>
      <c r="T356" s="203"/>
      <c r="AT356" s="204" t="s">
        <v>181</v>
      </c>
      <c r="AU356" s="204" t="s">
        <v>81</v>
      </c>
      <c r="AV356" s="12" t="s">
        <v>81</v>
      </c>
      <c r="AW356" s="12" t="s">
        <v>30</v>
      </c>
      <c r="AX356" s="12" t="s">
        <v>73</v>
      </c>
      <c r="AY356" s="204" t="s">
        <v>174</v>
      </c>
    </row>
    <row r="357" spans="1:65" s="12" customFormat="1" ht="12">
      <c r="B357" s="194"/>
      <c r="C357" s="195"/>
      <c r="D357" s="196" t="s">
        <v>181</v>
      </c>
      <c r="E357" s="197" t="s">
        <v>1</v>
      </c>
      <c r="F357" s="198" t="s">
        <v>2014</v>
      </c>
      <c r="G357" s="195"/>
      <c r="H357" s="197" t="s">
        <v>1</v>
      </c>
      <c r="I357" s="199"/>
      <c r="J357" s="195"/>
      <c r="K357" s="195"/>
      <c r="L357" s="200"/>
      <c r="M357" s="201"/>
      <c r="N357" s="202"/>
      <c r="O357" s="202"/>
      <c r="P357" s="202"/>
      <c r="Q357" s="202"/>
      <c r="R357" s="202"/>
      <c r="S357" s="202"/>
      <c r="T357" s="203"/>
      <c r="AT357" s="204" t="s">
        <v>181</v>
      </c>
      <c r="AU357" s="204" t="s">
        <v>81</v>
      </c>
      <c r="AV357" s="12" t="s">
        <v>81</v>
      </c>
      <c r="AW357" s="12" t="s">
        <v>30</v>
      </c>
      <c r="AX357" s="12" t="s">
        <v>73</v>
      </c>
      <c r="AY357" s="204" t="s">
        <v>174</v>
      </c>
    </row>
    <row r="358" spans="1:65" s="13" customFormat="1" ht="12">
      <c r="B358" s="205"/>
      <c r="C358" s="206"/>
      <c r="D358" s="196" t="s">
        <v>181</v>
      </c>
      <c r="E358" s="207" t="s">
        <v>1</v>
      </c>
      <c r="F358" s="208" t="s">
        <v>2015</v>
      </c>
      <c r="G358" s="206"/>
      <c r="H358" s="209">
        <v>2</v>
      </c>
      <c r="I358" s="210"/>
      <c r="J358" s="206"/>
      <c r="K358" s="206"/>
      <c r="L358" s="211"/>
      <c r="M358" s="212"/>
      <c r="N358" s="213"/>
      <c r="O358" s="213"/>
      <c r="P358" s="213"/>
      <c r="Q358" s="213"/>
      <c r="R358" s="213"/>
      <c r="S358" s="213"/>
      <c r="T358" s="214"/>
      <c r="AT358" s="215" t="s">
        <v>181</v>
      </c>
      <c r="AU358" s="215" t="s">
        <v>81</v>
      </c>
      <c r="AV358" s="13" t="s">
        <v>83</v>
      </c>
      <c r="AW358" s="13" t="s">
        <v>30</v>
      </c>
      <c r="AX358" s="13" t="s">
        <v>73</v>
      </c>
      <c r="AY358" s="215" t="s">
        <v>174</v>
      </c>
    </row>
    <row r="359" spans="1:65" s="14" customFormat="1" ht="12">
      <c r="B359" s="216"/>
      <c r="C359" s="217"/>
      <c r="D359" s="196" t="s">
        <v>181</v>
      </c>
      <c r="E359" s="218" t="s">
        <v>1</v>
      </c>
      <c r="F359" s="219" t="s">
        <v>183</v>
      </c>
      <c r="G359" s="217"/>
      <c r="H359" s="220">
        <v>4</v>
      </c>
      <c r="I359" s="221"/>
      <c r="J359" s="217"/>
      <c r="K359" s="217"/>
      <c r="L359" s="222"/>
      <c r="M359" s="223"/>
      <c r="N359" s="224"/>
      <c r="O359" s="224"/>
      <c r="P359" s="224"/>
      <c r="Q359" s="224"/>
      <c r="R359" s="224"/>
      <c r="S359" s="224"/>
      <c r="T359" s="225"/>
      <c r="AT359" s="226" t="s">
        <v>181</v>
      </c>
      <c r="AU359" s="226" t="s">
        <v>81</v>
      </c>
      <c r="AV359" s="14" t="s">
        <v>179</v>
      </c>
      <c r="AW359" s="14" t="s">
        <v>30</v>
      </c>
      <c r="AX359" s="14" t="s">
        <v>81</v>
      </c>
      <c r="AY359" s="226" t="s">
        <v>174</v>
      </c>
    </row>
    <row r="360" spans="1:65" s="2" customFormat="1" ht="21.75" customHeight="1">
      <c r="A360" s="35"/>
      <c r="B360" s="36"/>
      <c r="C360" s="180" t="s">
        <v>563</v>
      </c>
      <c r="D360" s="180" t="s">
        <v>175</v>
      </c>
      <c r="E360" s="181" t="s">
        <v>2016</v>
      </c>
      <c r="F360" s="182" t="s">
        <v>2017</v>
      </c>
      <c r="G360" s="183" t="s">
        <v>217</v>
      </c>
      <c r="H360" s="184">
        <v>2</v>
      </c>
      <c r="I360" s="185"/>
      <c r="J360" s="186">
        <f>ROUND(I360*H360,2)</f>
        <v>0</v>
      </c>
      <c r="K360" s="187"/>
      <c r="L360" s="40"/>
      <c r="M360" s="188" t="s">
        <v>1</v>
      </c>
      <c r="N360" s="189" t="s">
        <v>38</v>
      </c>
      <c r="O360" s="72"/>
      <c r="P360" s="190">
        <f>O360*H360</f>
        <v>0</v>
      </c>
      <c r="Q360" s="190">
        <v>3.6547999999999997E-2</v>
      </c>
      <c r="R360" s="190">
        <f>Q360*H360</f>
        <v>7.3095999999999994E-2</v>
      </c>
      <c r="S360" s="190">
        <v>0</v>
      </c>
      <c r="T360" s="191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2" t="s">
        <v>179</v>
      </c>
      <c r="AT360" s="192" t="s">
        <v>175</v>
      </c>
      <c r="AU360" s="192" t="s">
        <v>81</v>
      </c>
      <c r="AY360" s="18" t="s">
        <v>174</v>
      </c>
      <c r="BE360" s="193">
        <f>IF(N360="základní",J360,0)</f>
        <v>0</v>
      </c>
      <c r="BF360" s="193">
        <f>IF(N360="snížená",J360,0)</f>
        <v>0</v>
      </c>
      <c r="BG360" s="193">
        <f>IF(N360="zákl. přenesená",J360,0)</f>
        <v>0</v>
      </c>
      <c r="BH360" s="193">
        <f>IF(N360="sníž. přenesená",J360,0)</f>
        <v>0</v>
      </c>
      <c r="BI360" s="193">
        <f>IF(N360="nulová",J360,0)</f>
        <v>0</v>
      </c>
      <c r="BJ360" s="18" t="s">
        <v>81</v>
      </c>
      <c r="BK360" s="193">
        <f>ROUND(I360*H360,2)</f>
        <v>0</v>
      </c>
      <c r="BL360" s="18" t="s">
        <v>179</v>
      </c>
      <c r="BM360" s="192" t="s">
        <v>2018</v>
      </c>
    </row>
    <row r="361" spans="1:65" s="12" customFormat="1" ht="12">
      <c r="B361" s="194"/>
      <c r="C361" s="195"/>
      <c r="D361" s="196" t="s">
        <v>181</v>
      </c>
      <c r="E361" s="197" t="s">
        <v>1</v>
      </c>
      <c r="F361" s="198" t="s">
        <v>1999</v>
      </c>
      <c r="G361" s="195"/>
      <c r="H361" s="197" t="s">
        <v>1</v>
      </c>
      <c r="I361" s="199"/>
      <c r="J361" s="195"/>
      <c r="K361" s="195"/>
      <c r="L361" s="200"/>
      <c r="M361" s="201"/>
      <c r="N361" s="202"/>
      <c r="O361" s="202"/>
      <c r="P361" s="202"/>
      <c r="Q361" s="202"/>
      <c r="R361" s="202"/>
      <c r="S361" s="202"/>
      <c r="T361" s="203"/>
      <c r="AT361" s="204" t="s">
        <v>181</v>
      </c>
      <c r="AU361" s="204" t="s">
        <v>81</v>
      </c>
      <c r="AV361" s="12" t="s">
        <v>81</v>
      </c>
      <c r="AW361" s="12" t="s">
        <v>30</v>
      </c>
      <c r="AX361" s="12" t="s">
        <v>73</v>
      </c>
      <c r="AY361" s="204" t="s">
        <v>174</v>
      </c>
    </row>
    <row r="362" spans="1:65" s="12" customFormat="1" ht="12">
      <c r="B362" s="194"/>
      <c r="C362" s="195"/>
      <c r="D362" s="196" t="s">
        <v>181</v>
      </c>
      <c r="E362" s="197" t="s">
        <v>1</v>
      </c>
      <c r="F362" s="198" t="s">
        <v>2019</v>
      </c>
      <c r="G362" s="195"/>
      <c r="H362" s="197" t="s">
        <v>1</v>
      </c>
      <c r="I362" s="199"/>
      <c r="J362" s="195"/>
      <c r="K362" s="195"/>
      <c r="L362" s="200"/>
      <c r="M362" s="201"/>
      <c r="N362" s="202"/>
      <c r="O362" s="202"/>
      <c r="P362" s="202"/>
      <c r="Q362" s="202"/>
      <c r="R362" s="202"/>
      <c r="S362" s="202"/>
      <c r="T362" s="203"/>
      <c r="AT362" s="204" t="s">
        <v>181</v>
      </c>
      <c r="AU362" s="204" t="s">
        <v>81</v>
      </c>
      <c r="AV362" s="12" t="s">
        <v>81</v>
      </c>
      <c r="AW362" s="12" t="s">
        <v>30</v>
      </c>
      <c r="AX362" s="12" t="s">
        <v>73</v>
      </c>
      <c r="AY362" s="204" t="s">
        <v>174</v>
      </c>
    </row>
    <row r="363" spans="1:65" s="13" customFormat="1" ht="12">
      <c r="B363" s="205"/>
      <c r="C363" s="206"/>
      <c r="D363" s="196" t="s">
        <v>181</v>
      </c>
      <c r="E363" s="207" t="s">
        <v>1</v>
      </c>
      <c r="F363" s="208" t="s">
        <v>2015</v>
      </c>
      <c r="G363" s="206"/>
      <c r="H363" s="209">
        <v>2</v>
      </c>
      <c r="I363" s="210"/>
      <c r="J363" s="206"/>
      <c r="K363" s="206"/>
      <c r="L363" s="211"/>
      <c r="M363" s="212"/>
      <c r="N363" s="213"/>
      <c r="O363" s="213"/>
      <c r="P363" s="213"/>
      <c r="Q363" s="213"/>
      <c r="R363" s="213"/>
      <c r="S363" s="213"/>
      <c r="T363" s="214"/>
      <c r="AT363" s="215" t="s">
        <v>181</v>
      </c>
      <c r="AU363" s="215" t="s">
        <v>81</v>
      </c>
      <c r="AV363" s="13" t="s">
        <v>83</v>
      </c>
      <c r="AW363" s="13" t="s">
        <v>30</v>
      </c>
      <c r="AX363" s="13" t="s">
        <v>73</v>
      </c>
      <c r="AY363" s="215" t="s">
        <v>174</v>
      </c>
    </row>
    <row r="364" spans="1:65" s="14" customFormat="1" ht="12">
      <c r="B364" s="216"/>
      <c r="C364" s="217"/>
      <c r="D364" s="196" t="s">
        <v>181</v>
      </c>
      <c r="E364" s="218" t="s">
        <v>1</v>
      </c>
      <c r="F364" s="219" t="s">
        <v>183</v>
      </c>
      <c r="G364" s="217"/>
      <c r="H364" s="220">
        <v>2</v>
      </c>
      <c r="I364" s="221"/>
      <c r="J364" s="217"/>
      <c r="K364" s="217"/>
      <c r="L364" s="222"/>
      <c r="M364" s="223"/>
      <c r="N364" s="224"/>
      <c r="O364" s="224"/>
      <c r="P364" s="224"/>
      <c r="Q364" s="224"/>
      <c r="R364" s="224"/>
      <c r="S364" s="224"/>
      <c r="T364" s="225"/>
      <c r="AT364" s="226" t="s">
        <v>181</v>
      </c>
      <c r="AU364" s="226" t="s">
        <v>81</v>
      </c>
      <c r="AV364" s="14" t="s">
        <v>179</v>
      </c>
      <c r="AW364" s="14" t="s">
        <v>30</v>
      </c>
      <c r="AX364" s="14" t="s">
        <v>81</v>
      </c>
      <c r="AY364" s="226" t="s">
        <v>174</v>
      </c>
    </row>
    <row r="365" spans="1:65" s="2" customFormat="1" ht="21.75" customHeight="1">
      <c r="A365" s="35"/>
      <c r="B365" s="36"/>
      <c r="C365" s="180" t="s">
        <v>567</v>
      </c>
      <c r="D365" s="180" t="s">
        <v>175</v>
      </c>
      <c r="E365" s="181" t="s">
        <v>2020</v>
      </c>
      <c r="F365" s="182" t="s">
        <v>2021</v>
      </c>
      <c r="G365" s="183" t="s">
        <v>217</v>
      </c>
      <c r="H365" s="184">
        <v>6</v>
      </c>
      <c r="I365" s="185"/>
      <c r="J365" s="186">
        <f>ROUND(I365*H365,2)</f>
        <v>0</v>
      </c>
      <c r="K365" s="187"/>
      <c r="L365" s="40"/>
      <c r="M365" s="188" t="s">
        <v>1</v>
      </c>
      <c r="N365" s="189" t="s">
        <v>38</v>
      </c>
      <c r="O365" s="72"/>
      <c r="P365" s="190">
        <f>O365*H365</f>
        <v>0</v>
      </c>
      <c r="Q365" s="190">
        <v>5.4547999999999999E-2</v>
      </c>
      <c r="R365" s="190">
        <f>Q365*H365</f>
        <v>0.32728800000000002</v>
      </c>
      <c r="S365" s="190">
        <v>0</v>
      </c>
      <c r="T365" s="191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2" t="s">
        <v>179</v>
      </c>
      <c r="AT365" s="192" t="s">
        <v>175</v>
      </c>
      <c r="AU365" s="192" t="s">
        <v>81</v>
      </c>
      <c r="AY365" s="18" t="s">
        <v>174</v>
      </c>
      <c r="BE365" s="193">
        <f>IF(N365="základní",J365,0)</f>
        <v>0</v>
      </c>
      <c r="BF365" s="193">
        <f>IF(N365="snížená",J365,0)</f>
        <v>0</v>
      </c>
      <c r="BG365" s="193">
        <f>IF(N365="zákl. přenesená",J365,0)</f>
        <v>0</v>
      </c>
      <c r="BH365" s="193">
        <f>IF(N365="sníž. přenesená",J365,0)</f>
        <v>0</v>
      </c>
      <c r="BI365" s="193">
        <f>IF(N365="nulová",J365,0)</f>
        <v>0</v>
      </c>
      <c r="BJ365" s="18" t="s">
        <v>81</v>
      </c>
      <c r="BK365" s="193">
        <f>ROUND(I365*H365,2)</f>
        <v>0</v>
      </c>
      <c r="BL365" s="18" t="s">
        <v>179</v>
      </c>
      <c r="BM365" s="192" t="s">
        <v>2022</v>
      </c>
    </row>
    <row r="366" spans="1:65" s="12" customFormat="1" ht="12">
      <c r="B366" s="194"/>
      <c r="C366" s="195"/>
      <c r="D366" s="196" t="s">
        <v>181</v>
      </c>
      <c r="E366" s="197" t="s">
        <v>1</v>
      </c>
      <c r="F366" s="198" t="s">
        <v>2023</v>
      </c>
      <c r="G366" s="195"/>
      <c r="H366" s="197" t="s">
        <v>1</v>
      </c>
      <c r="I366" s="199"/>
      <c r="J366" s="195"/>
      <c r="K366" s="195"/>
      <c r="L366" s="200"/>
      <c r="M366" s="201"/>
      <c r="N366" s="202"/>
      <c r="O366" s="202"/>
      <c r="P366" s="202"/>
      <c r="Q366" s="202"/>
      <c r="R366" s="202"/>
      <c r="S366" s="202"/>
      <c r="T366" s="203"/>
      <c r="AT366" s="204" t="s">
        <v>181</v>
      </c>
      <c r="AU366" s="204" t="s">
        <v>81</v>
      </c>
      <c r="AV366" s="12" t="s">
        <v>81</v>
      </c>
      <c r="AW366" s="12" t="s">
        <v>30</v>
      </c>
      <c r="AX366" s="12" t="s">
        <v>73</v>
      </c>
      <c r="AY366" s="204" t="s">
        <v>174</v>
      </c>
    </row>
    <row r="367" spans="1:65" s="12" customFormat="1" ht="12">
      <c r="B367" s="194"/>
      <c r="C367" s="195"/>
      <c r="D367" s="196" t="s">
        <v>181</v>
      </c>
      <c r="E367" s="197" t="s">
        <v>1</v>
      </c>
      <c r="F367" s="198" t="s">
        <v>2024</v>
      </c>
      <c r="G367" s="195"/>
      <c r="H367" s="197" t="s">
        <v>1</v>
      </c>
      <c r="I367" s="199"/>
      <c r="J367" s="195"/>
      <c r="K367" s="195"/>
      <c r="L367" s="200"/>
      <c r="M367" s="201"/>
      <c r="N367" s="202"/>
      <c r="O367" s="202"/>
      <c r="P367" s="202"/>
      <c r="Q367" s="202"/>
      <c r="R367" s="202"/>
      <c r="S367" s="202"/>
      <c r="T367" s="203"/>
      <c r="AT367" s="204" t="s">
        <v>181</v>
      </c>
      <c r="AU367" s="204" t="s">
        <v>81</v>
      </c>
      <c r="AV367" s="12" t="s">
        <v>81</v>
      </c>
      <c r="AW367" s="12" t="s">
        <v>30</v>
      </c>
      <c r="AX367" s="12" t="s">
        <v>73</v>
      </c>
      <c r="AY367" s="204" t="s">
        <v>174</v>
      </c>
    </row>
    <row r="368" spans="1:65" s="13" customFormat="1" ht="12">
      <c r="B368" s="205"/>
      <c r="C368" s="206"/>
      <c r="D368" s="196" t="s">
        <v>181</v>
      </c>
      <c r="E368" s="207" t="s">
        <v>1</v>
      </c>
      <c r="F368" s="208" t="s">
        <v>2001</v>
      </c>
      <c r="G368" s="206"/>
      <c r="H368" s="209">
        <v>6</v>
      </c>
      <c r="I368" s="210"/>
      <c r="J368" s="206"/>
      <c r="K368" s="206"/>
      <c r="L368" s="211"/>
      <c r="M368" s="212"/>
      <c r="N368" s="213"/>
      <c r="O368" s="213"/>
      <c r="P368" s="213"/>
      <c r="Q368" s="213"/>
      <c r="R368" s="213"/>
      <c r="S368" s="213"/>
      <c r="T368" s="214"/>
      <c r="AT368" s="215" t="s">
        <v>181</v>
      </c>
      <c r="AU368" s="215" t="s">
        <v>81</v>
      </c>
      <c r="AV368" s="13" t="s">
        <v>83</v>
      </c>
      <c r="AW368" s="13" t="s">
        <v>30</v>
      </c>
      <c r="AX368" s="13" t="s">
        <v>73</v>
      </c>
      <c r="AY368" s="215" t="s">
        <v>174</v>
      </c>
    </row>
    <row r="369" spans="1:65" s="14" customFormat="1" ht="12">
      <c r="B369" s="216"/>
      <c r="C369" s="217"/>
      <c r="D369" s="196" t="s">
        <v>181</v>
      </c>
      <c r="E369" s="218" t="s">
        <v>1</v>
      </c>
      <c r="F369" s="219" t="s">
        <v>183</v>
      </c>
      <c r="G369" s="217"/>
      <c r="H369" s="220">
        <v>6</v>
      </c>
      <c r="I369" s="221"/>
      <c r="J369" s="217"/>
      <c r="K369" s="217"/>
      <c r="L369" s="222"/>
      <c r="M369" s="223"/>
      <c r="N369" s="224"/>
      <c r="O369" s="224"/>
      <c r="P369" s="224"/>
      <c r="Q369" s="224"/>
      <c r="R369" s="224"/>
      <c r="S369" s="224"/>
      <c r="T369" s="225"/>
      <c r="AT369" s="226" t="s">
        <v>181</v>
      </c>
      <c r="AU369" s="226" t="s">
        <v>81</v>
      </c>
      <c r="AV369" s="14" t="s">
        <v>179</v>
      </c>
      <c r="AW369" s="14" t="s">
        <v>30</v>
      </c>
      <c r="AX369" s="14" t="s">
        <v>81</v>
      </c>
      <c r="AY369" s="226" t="s">
        <v>174</v>
      </c>
    </row>
    <row r="370" spans="1:65" s="2" customFormat="1" ht="24.25" customHeight="1">
      <c r="A370" s="35"/>
      <c r="B370" s="36"/>
      <c r="C370" s="180" t="s">
        <v>581</v>
      </c>
      <c r="D370" s="180" t="s">
        <v>175</v>
      </c>
      <c r="E370" s="181" t="s">
        <v>2025</v>
      </c>
      <c r="F370" s="182" t="s">
        <v>2026</v>
      </c>
      <c r="G370" s="183" t="s">
        <v>230</v>
      </c>
      <c r="H370" s="184">
        <v>2.3210000000000002</v>
      </c>
      <c r="I370" s="185"/>
      <c r="J370" s="186">
        <f>ROUND(I370*H370,2)</f>
        <v>0</v>
      </c>
      <c r="K370" s="187"/>
      <c r="L370" s="40"/>
      <c r="M370" s="188" t="s">
        <v>1</v>
      </c>
      <c r="N370" s="189" t="s">
        <v>38</v>
      </c>
      <c r="O370" s="72"/>
      <c r="P370" s="190">
        <f>O370*H370</f>
        <v>0</v>
      </c>
      <c r="Q370" s="190">
        <v>1.4174999999999999E-3</v>
      </c>
      <c r="R370" s="190">
        <f>Q370*H370</f>
        <v>3.2900174999999999E-3</v>
      </c>
      <c r="S370" s="190">
        <v>0</v>
      </c>
      <c r="T370" s="191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92" t="s">
        <v>179</v>
      </c>
      <c r="AT370" s="192" t="s">
        <v>175</v>
      </c>
      <c r="AU370" s="192" t="s">
        <v>81</v>
      </c>
      <c r="AY370" s="18" t="s">
        <v>174</v>
      </c>
      <c r="BE370" s="193">
        <f>IF(N370="základní",J370,0)</f>
        <v>0</v>
      </c>
      <c r="BF370" s="193">
        <f>IF(N370="snížená",J370,0)</f>
        <v>0</v>
      </c>
      <c r="BG370" s="193">
        <f>IF(N370="zákl. přenesená",J370,0)</f>
        <v>0</v>
      </c>
      <c r="BH370" s="193">
        <f>IF(N370="sníž. přenesená",J370,0)</f>
        <v>0</v>
      </c>
      <c r="BI370" s="193">
        <f>IF(N370="nulová",J370,0)</f>
        <v>0</v>
      </c>
      <c r="BJ370" s="18" t="s">
        <v>81</v>
      </c>
      <c r="BK370" s="193">
        <f>ROUND(I370*H370,2)</f>
        <v>0</v>
      </c>
      <c r="BL370" s="18" t="s">
        <v>179</v>
      </c>
      <c r="BM370" s="192" t="s">
        <v>2027</v>
      </c>
    </row>
    <row r="371" spans="1:65" s="12" customFormat="1" ht="12">
      <c r="B371" s="194"/>
      <c r="C371" s="195"/>
      <c r="D371" s="196" t="s">
        <v>181</v>
      </c>
      <c r="E371" s="197" t="s">
        <v>1</v>
      </c>
      <c r="F371" s="198" t="s">
        <v>2028</v>
      </c>
      <c r="G371" s="195"/>
      <c r="H371" s="197" t="s">
        <v>1</v>
      </c>
      <c r="I371" s="199"/>
      <c r="J371" s="195"/>
      <c r="K371" s="195"/>
      <c r="L371" s="200"/>
      <c r="M371" s="201"/>
      <c r="N371" s="202"/>
      <c r="O371" s="202"/>
      <c r="P371" s="202"/>
      <c r="Q371" s="202"/>
      <c r="R371" s="202"/>
      <c r="S371" s="202"/>
      <c r="T371" s="203"/>
      <c r="AT371" s="204" t="s">
        <v>181</v>
      </c>
      <c r="AU371" s="204" t="s">
        <v>81</v>
      </c>
      <c r="AV371" s="12" t="s">
        <v>81</v>
      </c>
      <c r="AW371" s="12" t="s">
        <v>30</v>
      </c>
      <c r="AX371" s="12" t="s">
        <v>73</v>
      </c>
      <c r="AY371" s="204" t="s">
        <v>174</v>
      </c>
    </row>
    <row r="372" spans="1:65" s="13" customFormat="1" ht="12">
      <c r="B372" s="205"/>
      <c r="C372" s="206"/>
      <c r="D372" s="196" t="s">
        <v>181</v>
      </c>
      <c r="E372" s="207" t="s">
        <v>1</v>
      </c>
      <c r="F372" s="208" t="s">
        <v>2029</v>
      </c>
      <c r="G372" s="206"/>
      <c r="H372" s="209">
        <v>1.071</v>
      </c>
      <c r="I372" s="210"/>
      <c r="J372" s="206"/>
      <c r="K372" s="206"/>
      <c r="L372" s="211"/>
      <c r="M372" s="212"/>
      <c r="N372" s="213"/>
      <c r="O372" s="213"/>
      <c r="P372" s="213"/>
      <c r="Q372" s="213"/>
      <c r="R372" s="213"/>
      <c r="S372" s="213"/>
      <c r="T372" s="214"/>
      <c r="AT372" s="215" t="s">
        <v>181</v>
      </c>
      <c r="AU372" s="215" t="s">
        <v>81</v>
      </c>
      <c r="AV372" s="13" t="s">
        <v>83</v>
      </c>
      <c r="AW372" s="13" t="s">
        <v>30</v>
      </c>
      <c r="AX372" s="13" t="s">
        <v>73</v>
      </c>
      <c r="AY372" s="215" t="s">
        <v>174</v>
      </c>
    </row>
    <row r="373" spans="1:65" s="13" customFormat="1" ht="12">
      <c r="B373" s="205"/>
      <c r="C373" s="206"/>
      <c r="D373" s="196" t="s">
        <v>181</v>
      </c>
      <c r="E373" s="207" t="s">
        <v>1</v>
      </c>
      <c r="F373" s="208" t="s">
        <v>2030</v>
      </c>
      <c r="G373" s="206"/>
      <c r="H373" s="209">
        <v>0.53600000000000003</v>
      </c>
      <c r="I373" s="210"/>
      <c r="J373" s="206"/>
      <c r="K373" s="206"/>
      <c r="L373" s="211"/>
      <c r="M373" s="212"/>
      <c r="N373" s="213"/>
      <c r="O373" s="213"/>
      <c r="P373" s="213"/>
      <c r="Q373" s="213"/>
      <c r="R373" s="213"/>
      <c r="S373" s="213"/>
      <c r="T373" s="214"/>
      <c r="AT373" s="215" t="s">
        <v>181</v>
      </c>
      <c r="AU373" s="215" t="s">
        <v>81</v>
      </c>
      <c r="AV373" s="13" t="s">
        <v>83</v>
      </c>
      <c r="AW373" s="13" t="s">
        <v>30</v>
      </c>
      <c r="AX373" s="13" t="s">
        <v>73</v>
      </c>
      <c r="AY373" s="215" t="s">
        <v>174</v>
      </c>
    </row>
    <row r="374" spans="1:65" s="12" customFormat="1" ht="12">
      <c r="B374" s="194"/>
      <c r="C374" s="195"/>
      <c r="D374" s="196" t="s">
        <v>181</v>
      </c>
      <c r="E374" s="197" t="s">
        <v>1</v>
      </c>
      <c r="F374" s="198" t="s">
        <v>2031</v>
      </c>
      <c r="G374" s="195"/>
      <c r="H374" s="197" t="s">
        <v>1</v>
      </c>
      <c r="I374" s="199"/>
      <c r="J374" s="195"/>
      <c r="K374" s="195"/>
      <c r="L374" s="200"/>
      <c r="M374" s="201"/>
      <c r="N374" s="202"/>
      <c r="O374" s="202"/>
      <c r="P374" s="202"/>
      <c r="Q374" s="202"/>
      <c r="R374" s="202"/>
      <c r="S374" s="202"/>
      <c r="T374" s="203"/>
      <c r="AT374" s="204" t="s">
        <v>181</v>
      </c>
      <c r="AU374" s="204" t="s">
        <v>81</v>
      </c>
      <c r="AV374" s="12" t="s">
        <v>81</v>
      </c>
      <c r="AW374" s="12" t="s">
        <v>30</v>
      </c>
      <c r="AX374" s="12" t="s">
        <v>73</v>
      </c>
      <c r="AY374" s="204" t="s">
        <v>174</v>
      </c>
    </row>
    <row r="375" spans="1:65" s="13" customFormat="1" ht="12">
      <c r="B375" s="205"/>
      <c r="C375" s="206"/>
      <c r="D375" s="196" t="s">
        <v>181</v>
      </c>
      <c r="E375" s="207" t="s">
        <v>1</v>
      </c>
      <c r="F375" s="208" t="s">
        <v>2032</v>
      </c>
      <c r="G375" s="206"/>
      <c r="H375" s="209">
        <v>0.71399999999999997</v>
      </c>
      <c r="I375" s="210"/>
      <c r="J375" s="206"/>
      <c r="K375" s="206"/>
      <c r="L375" s="211"/>
      <c r="M375" s="212"/>
      <c r="N375" s="213"/>
      <c r="O375" s="213"/>
      <c r="P375" s="213"/>
      <c r="Q375" s="213"/>
      <c r="R375" s="213"/>
      <c r="S375" s="213"/>
      <c r="T375" s="214"/>
      <c r="AT375" s="215" t="s">
        <v>181</v>
      </c>
      <c r="AU375" s="215" t="s">
        <v>81</v>
      </c>
      <c r="AV375" s="13" t="s">
        <v>83</v>
      </c>
      <c r="AW375" s="13" t="s">
        <v>30</v>
      </c>
      <c r="AX375" s="13" t="s">
        <v>73</v>
      </c>
      <c r="AY375" s="215" t="s">
        <v>174</v>
      </c>
    </row>
    <row r="376" spans="1:65" s="14" customFormat="1" ht="12">
      <c r="B376" s="216"/>
      <c r="C376" s="217"/>
      <c r="D376" s="196" t="s">
        <v>181</v>
      </c>
      <c r="E376" s="218" t="s">
        <v>1</v>
      </c>
      <c r="F376" s="219" t="s">
        <v>183</v>
      </c>
      <c r="G376" s="217"/>
      <c r="H376" s="220">
        <v>2.3209999999999997</v>
      </c>
      <c r="I376" s="221"/>
      <c r="J376" s="217"/>
      <c r="K376" s="217"/>
      <c r="L376" s="222"/>
      <c r="M376" s="223"/>
      <c r="N376" s="224"/>
      <c r="O376" s="224"/>
      <c r="P376" s="224"/>
      <c r="Q376" s="224"/>
      <c r="R376" s="224"/>
      <c r="S376" s="224"/>
      <c r="T376" s="225"/>
      <c r="AT376" s="226" t="s">
        <v>181</v>
      </c>
      <c r="AU376" s="226" t="s">
        <v>81</v>
      </c>
      <c r="AV376" s="14" t="s">
        <v>179</v>
      </c>
      <c r="AW376" s="14" t="s">
        <v>30</v>
      </c>
      <c r="AX376" s="14" t="s">
        <v>81</v>
      </c>
      <c r="AY376" s="226" t="s">
        <v>174</v>
      </c>
    </row>
    <row r="377" spans="1:65" s="2" customFormat="1" ht="24.25" customHeight="1">
      <c r="A377" s="35"/>
      <c r="B377" s="36"/>
      <c r="C377" s="180" t="s">
        <v>586</v>
      </c>
      <c r="D377" s="180" t="s">
        <v>175</v>
      </c>
      <c r="E377" s="181" t="s">
        <v>2033</v>
      </c>
      <c r="F377" s="182" t="s">
        <v>2034</v>
      </c>
      <c r="G377" s="183" t="s">
        <v>230</v>
      </c>
      <c r="H377" s="184">
        <v>2.9159999999999999</v>
      </c>
      <c r="I377" s="185"/>
      <c r="J377" s="186">
        <f>ROUND(I377*H377,2)</f>
        <v>0</v>
      </c>
      <c r="K377" s="187"/>
      <c r="L377" s="40"/>
      <c r="M377" s="188" t="s">
        <v>1</v>
      </c>
      <c r="N377" s="189" t="s">
        <v>38</v>
      </c>
      <c r="O377" s="72"/>
      <c r="P377" s="190">
        <f>O377*H377</f>
        <v>0</v>
      </c>
      <c r="Q377" s="190">
        <v>4.7249999999999999E-4</v>
      </c>
      <c r="R377" s="190">
        <f>Q377*H377</f>
        <v>1.3778099999999999E-3</v>
      </c>
      <c r="S377" s="190">
        <v>0</v>
      </c>
      <c r="T377" s="191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92" t="s">
        <v>179</v>
      </c>
      <c r="AT377" s="192" t="s">
        <v>175</v>
      </c>
      <c r="AU377" s="192" t="s">
        <v>81</v>
      </c>
      <c r="AY377" s="18" t="s">
        <v>174</v>
      </c>
      <c r="BE377" s="193">
        <f>IF(N377="základní",J377,0)</f>
        <v>0</v>
      </c>
      <c r="BF377" s="193">
        <f>IF(N377="snížená",J377,0)</f>
        <v>0</v>
      </c>
      <c r="BG377" s="193">
        <f>IF(N377="zákl. přenesená",J377,0)</f>
        <v>0</v>
      </c>
      <c r="BH377" s="193">
        <f>IF(N377="sníž. přenesená",J377,0)</f>
        <v>0</v>
      </c>
      <c r="BI377" s="193">
        <f>IF(N377="nulová",J377,0)</f>
        <v>0</v>
      </c>
      <c r="BJ377" s="18" t="s">
        <v>81</v>
      </c>
      <c r="BK377" s="193">
        <f>ROUND(I377*H377,2)</f>
        <v>0</v>
      </c>
      <c r="BL377" s="18" t="s">
        <v>179</v>
      </c>
      <c r="BM377" s="192" t="s">
        <v>2035</v>
      </c>
    </row>
    <row r="378" spans="1:65" s="12" customFormat="1" ht="12">
      <c r="B378" s="194"/>
      <c r="C378" s="195"/>
      <c r="D378" s="196" t="s">
        <v>181</v>
      </c>
      <c r="E378" s="197" t="s">
        <v>1</v>
      </c>
      <c r="F378" s="198" t="s">
        <v>2036</v>
      </c>
      <c r="G378" s="195"/>
      <c r="H378" s="197" t="s">
        <v>1</v>
      </c>
      <c r="I378" s="199"/>
      <c r="J378" s="195"/>
      <c r="K378" s="195"/>
      <c r="L378" s="200"/>
      <c r="M378" s="201"/>
      <c r="N378" s="202"/>
      <c r="O378" s="202"/>
      <c r="P378" s="202"/>
      <c r="Q378" s="202"/>
      <c r="R378" s="202"/>
      <c r="S378" s="202"/>
      <c r="T378" s="203"/>
      <c r="AT378" s="204" t="s">
        <v>181</v>
      </c>
      <c r="AU378" s="204" t="s">
        <v>81</v>
      </c>
      <c r="AV378" s="12" t="s">
        <v>81</v>
      </c>
      <c r="AW378" s="12" t="s">
        <v>30</v>
      </c>
      <c r="AX378" s="12" t="s">
        <v>73</v>
      </c>
      <c r="AY378" s="204" t="s">
        <v>174</v>
      </c>
    </row>
    <row r="379" spans="1:65" s="13" customFormat="1" ht="12">
      <c r="B379" s="205"/>
      <c r="C379" s="206"/>
      <c r="D379" s="196" t="s">
        <v>181</v>
      </c>
      <c r="E379" s="207" t="s">
        <v>1</v>
      </c>
      <c r="F379" s="208" t="s">
        <v>2037</v>
      </c>
      <c r="G379" s="206"/>
      <c r="H379" s="209">
        <v>0.89300000000000002</v>
      </c>
      <c r="I379" s="210"/>
      <c r="J379" s="206"/>
      <c r="K379" s="206"/>
      <c r="L379" s="211"/>
      <c r="M379" s="212"/>
      <c r="N379" s="213"/>
      <c r="O379" s="213"/>
      <c r="P379" s="213"/>
      <c r="Q379" s="213"/>
      <c r="R379" s="213"/>
      <c r="S379" s="213"/>
      <c r="T379" s="214"/>
      <c r="AT379" s="215" t="s">
        <v>181</v>
      </c>
      <c r="AU379" s="215" t="s">
        <v>81</v>
      </c>
      <c r="AV379" s="13" t="s">
        <v>83</v>
      </c>
      <c r="AW379" s="13" t="s">
        <v>30</v>
      </c>
      <c r="AX379" s="13" t="s">
        <v>73</v>
      </c>
      <c r="AY379" s="215" t="s">
        <v>174</v>
      </c>
    </row>
    <row r="380" spans="1:65" s="13" customFormat="1" ht="12">
      <c r="B380" s="205"/>
      <c r="C380" s="206"/>
      <c r="D380" s="196" t="s">
        <v>181</v>
      </c>
      <c r="E380" s="207" t="s">
        <v>1</v>
      </c>
      <c r="F380" s="208" t="s">
        <v>2038</v>
      </c>
      <c r="G380" s="206"/>
      <c r="H380" s="209">
        <v>0.71399999999999997</v>
      </c>
      <c r="I380" s="210"/>
      <c r="J380" s="206"/>
      <c r="K380" s="206"/>
      <c r="L380" s="211"/>
      <c r="M380" s="212"/>
      <c r="N380" s="213"/>
      <c r="O380" s="213"/>
      <c r="P380" s="213"/>
      <c r="Q380" s="213"/>
      <c r="R380" s="213"/>
      <c r="S380" s="213"/>
      <c r="T380" s="214"/>
      <c r="AT380" s="215" t="s">
        <v>181</v>
      </c>
      <c r="AU380" s="215" t="s">
        <v>81</v>
      </c>
      <c r="AV380" s="13" t="s">
        <v>83</v>
      </c>
      <c r="AW380" s="13" t="s">
        <v>30</v>
      </c>
      <c r="AX380" s="13" t="s">
        <v>73</v>
      </c>
      <c r="AY380" s="215" t="s">
        <v>174</v>
      </c>
    </row>
    <row r="381" spans="1:65" s="13" customFormat="1" ht="12">
      <c r="B381" s="205"/>
      <c r="C381" s="206"/>
      <c r="D381" s="196" t="s">
        <v>181</v>
      </c>
      <c r="E381" s="207" t="s">
        <v>1</v>
      </c>
      <c r="F381" s="208" t="s">
        <v>2039</v>
      </c>
      <c r="G381" s="206"/>
      <c r="H381" s="209">
        <v>0.59499999999999997</v>
      </c>
      <c r="I381" s="210"/>
      <c r="J381" s="206"/>
      <c r="K381" s="206"/>
      <c r="L381" s="211"/>
      <c r="M381" s="212"/>
      <c r="N381" s="213"/>
      <c r="O381" s="213"/>
      <c r="P381" s="213"/>
      <c r="Q381" s="213"/>
      <c r="R381" s="213"/>
      <c r="S381" s="213"/>
      <c r="T381" s="214"/>
      <c r="AT381" s="215" t="s">
        <v>181</v>
      </c>
      <c r="AU381" s="215" t="s">
        <v>81</v>
      </c>
      <c r="AV381" s="13" t="s">
        <v>83</v>
      </c>
      <c r="AW381" s="13" t="s">
        <v>30</v>
      </c>
      <c r="AX381" s="13" t="s">
        <v>73</v>
      </c>
      <c r="AY381" s="215" t="s">
        <v>174</v>
      </c>
    </row>
    <row r="382" spans="1:65" s="13" customFormat="1" ht="12">
      <c r="B382" s="205"/>
      <c r="C382" s="206"/>
      <c r="D382" s="196" t="s">
        <v>181</v>
      </c>
      <c r="E382" s="207" t="s">
        <v>1</v>
      </c>
      <c r="F382" s="208" t="s">
        <v>2038</v>
      </c>
      <c r="G382" s="206"/>
      <c r="H382" s="209">
        <v>0.71399999999999997</v>
      </c>
      <c r="I382" s="210"/>
      <c r="J382" s="206"/>
      <c r="K382" s="206"/>
      <c r="L382" s="211"/>
      <c r="M382" s="212"/>
      <c r="N382" s="213"/>
      <c r="O382" s="213"/>
      <c r="P382" s="213"/>
      <c r="Q382" s="213"/>
      <c r="R382" s="213"/>
      <c r="S382" s="213"/>
      <c r="T382" s="214"/>
      <c r="AT382" s="215" t="s">
        <v>181</v>
      </c>
      <c r="AU382" s="215" t="s">
        <v>81</v>
      </c>
      <c r="AV382" s="13" t="s">
        <v>83</v>
      </c>
      <c r="AW382" s="13" t="s">
        <v>30</v>
      </c>
      <c r="AX382" s="13" t="s">
        <v>73</v>
      </c>
      <c r="AY382" s="215" t="s">
        <v>174</v>
      </c>
    </row>
    <row r="383" spans="1:65" s="14" customFormat="1" ht="12">
      <c r="B383" s="216"/>
      <c r="C383" s="217"/>
      <c r="D383" s="196" t="s">
        <v>181</v>
      </c>
      <c r="E383" s="218" t="s">
        <v>1</v>
      </c>
      <c r="F383" s="219" t="s">
        <v>183</v>
      </c>
      <c r="G383" s="217"/>
      <c r="H383" s="220">
        <v>2.9159999999999999</v>
      </c>
      <c r="I383" s="221"/>
      <c r="J383" s="217"/>
      <c r="K383" s="217"/>
      <c r="L383" s="222"/>
      <c r="M383" s="223"/>
      <c r="N383" s="224"/>
      <c r="O383" s="224"/>
      <c r="P383" s="224"/>
      <c r="Q383" s="224"/>
      <c r="R383" s="224"/>
      <c r="S383" s="224"/>
      <c r="T383" s="225"/>
      <c r="AT383" s="226" t="s">
        <v>181</v>
      </c>
      <c r="AU383" s="226" t="s">
        <v>81</v>
      </c>
      <c r="AV383" s="14" t="s">
        <v>179</v>
      </c>
      <c r="AW383" s="14" t="s">
        <v>30</v>
      </c>
      <c r="AX383" s="14" t="s">
        <v>81</v>
      </c>
      <c r="AY383" s="226" t="s">
        <v>174</v>
      </c>
    </row>
    <row r="384" spans="1:65" s="2" customFormat="1" ht="24.25" customHeight="1">
      <c r="A384" s="35"/>
      <c r="B384" s="36"/>
      <c r="C384" s="180" t="s">
        <v>597</v>
      </c>
      <c r="D384" s="180" t="s">
        <v>175</v>
      </c>
      <c r="E384" s="181" t="s">
        <v>215</v>
      </c>
      <c r="F384" s="182" t="s">
        <v>216</v>
      </c>
      <c r="G384" s="183" t="s">
        <v>217</v>
      </c>
      <c r="H384" s="184">
        <v>1</v>
      </c>
      <c r="I384" s="185"/>
      <c r="J384" s="186">
        <f>ROUND(I384*H384,2)</f>
        <v>0</v>
      </c>
      <c r="K384" s="187"/>
      <c r="L384" s="40"/>
      <c r="M384" s="188" t="s">
        <v>1</v>
      </c>
      <c r="N384" s="189" t="s">
        <v>38</v>
      </c>
      <c r="O384" s="72"/>
      <c r="P384" s="190">
        <f>O384*H384</f>
        <v>0</v>
      </c>
      <c r="Q384" s="190">
        <v>2.443E-2</v>
      </c>
      <c r="R384" s="190">
        <f>Q384*H384</f>
        <v>2.443E-2</v>
      </c>
      <c r="S384" s="190">
        <v>0</v>
      </c>
      <c r="T384" s="191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2" t="s">
        <v>179</v>
      </c>
      <c r="AT384" s="192" t="s">
        <v>175</v>
      </c>
      <c r="AU384" s="192" t="s">
        <v>81</v>
      </c>
      <c r="AY384" s="18" t="s">
        <v>174</v>
      </c>
      <c r="BE384" s="193">
        <f>IF(N384="základní",J384,0)</f>
        <v>0</v>
      </c>
      <c r="BF384" s="193">
        <f>IF(N384="snížená",J384,0)</f>
        <v>0</v>
      </c>
      <c r="BG384" s="193">
        <f>IF(N384="zákl. přenesená",J384,0)</f>
        <v>0</v>
      </c>
      <c r="BH384" s="193">
        <f>IF(N384="sníž. přenesená",J384,0)</f>
        <v>0</v>
      </c>
      <c r="BI384" s="193">
        <f>IF(N384="nulová",J384,0)</f>
        <v>0</v>
      </c>
      <c r="BJ384" s="18" t="s">
        <v>81</v>
      </c>
      <c r="BK384" s="193">
        <f>ROUND(I384*H384,2)</f>
        <v>0</v>
      </c>
      <c r="BL384" s="18" t="s">
        <v>179</v>
      </c>
      <c r="BM384" s="192" t="s">
        <v>2040</v>
      </c>
    </row>
    <row r="385" spans="1:65" s="12" customFormat="1" ht="12">
      <c r="B385" s="194"/>
      <c r="C385" s="195"/>
      <c r="D385" s="196" t="s">
        <v>181</v>
      </c>
      <c r="E385" s="197" t="s">
        <v>1</v>
      </c>
      <c r="F385" s="198" t="s">
        <v>2041</v>
      </c>
      <c r="G385" s="195"/>
      <c r="H385" s="197" t="s">
        <v>1</v>
      </c>
      <c r="I385" s="199"/>
      <c r="J385" s="195"/>
      <c r="K385" s="195"/>
      <c r="L385" s="200"/>
      <c r="M385" s="201"/>
      <c r="N385" s="202"/>
      <c r="O385" s="202"/>
      <c r="P385" s="202"/>
      <c r="Q385" s="202"/>
      <c r="R385" s="202"/>
      <c r="S385" s="202"/>
      <c r="T385" s="203"/>
      <c r="AT385" s="204" t="s">
        <v>181</v>
      </c>
      <c r="AU385" s="204" t="s">
        <v>81</v>
      </c>
      <c r="AV385" s="12" t="s">
        <v>81</v>
      </c>
      <c r="AW385" s="12" t="s">
        <v>30</v>
      </c>
      <c r="AX385" s="12" t="s">
        <v>73</v>
      </c>
      <c r="AY385" s="204" t="s">
        <v>174</v>
      </c>
    </row>
    <row r="386" spans="1:65" s="12" customFormat="1" ht="12">
      <c r="B386" s="194"/>
      <c r="C386" s="195"/>
      <c r="D386" s="196" t="s">
        <v>181</v>
      </c>
      <c r="E386" s="197" t="s">
        <v>1</v>
      </c>
      <c r="F386" s="198" t="s">
        <v>2042</v>
      </c>
      <c r="G386" s="195"/>
      <c r="H386" s="197" t="s">
        <v>1</v>
      </c>
      <c r="I386" s="199"/>
      <c r="J386" s="195"/>
      <c r="K386" s="195"/>
      <c r="L386" s="200"/>
      <c r="M386" s="201"/>
      <c r="N386" s="202"/>
      <c r="O386" s="202"/>
      <c r="P386" s="202"/>
      <c r="Q386" s="202"/>
      <c r="R386" s="202"/>
      <c r="S386" s="202"/>
      <c r="T386" s="203"/>
      <c r="AT386" s="204" t="s">
        <v>181</v>
      </c>
      <c r="AU386" s="204" t="s">
        <v>81</v>
      </c>
      <c r="AV386" s="12" t="s">
        <v>81</v>
      </c>
      <c r="AW386" s="12" t="s">
        <v>30</v>
      </c>
      <c r="AX386" s="12" t="s">
        <v>73</v>
      </c>
      <c r="AY386" s="204" t="s">
        <v>174</v>
      </c>
    </row>
    <row r="387" spans="1:65" s="13" customFormat="1" ht="12">
      <c r="B387" s="205"/>
      <c r="C387" s="206"/>
      <c r="D387" s="196" t="s">
        <v>181</v>
      </c>
      <c r="E387" s="207" t="s">
        <v>1</v>
      </c>
      <c r="F387" s="208" t="s">
        <v>81</v>
      </c>
      <c r="G387" s="206"/>
      <c r="H387" s="209">
        <v>1</v>
      </c>
      <c r="I387" s="210"/>
      <c r="J387" s="206"/>
      <c r="K387" s="206"/>
      <c r="L387" s="211"/>
      <c r="M387" s="212"/>
      <c r="N387" s="213"/>
      <c r="O387" s="213"/>
      <c r="P387" s="213"/>
      <c r="Q387" s="213"/>
      <c r="R387" s="213"/>
      <c r="S387" s="213"/>
      <c r="T387" s="214"/>
      <c r="AT387" s="215" t="s">
        <v>181</v>
      </c>
      <c r="AU387" s="215" t="s">
        <v>81</v>
      </c>
      <c r="AV387" s="13" t="s">
        <v>83</v>
      </c>
      <c r="AW387" s="13" t="s">
        <v>30</v>
      </c>
      <c r="AX387" s="13" t="s">
        <v>73</v>
      </c>
      <c r="AY387" s="215" t="s">
        <v>174</v>
      </c>
    </row>
    <row r="388" spans="1:65" s="14" customFormat="1" ht="12">
      <c r="B388" s="216"/>
      <c r="C388" s="217"/>
      <c r="D388" s="196" t="s">
        <v>181</v>
      </c>
      <c r="E388" s="218" t="s">
        <v>1</v>
      </c>
      <c r="F388" s="219" t="s">
        <v>183</v>
      </c>
      <c r="G388" s="217"/>
      <c r="H388" s="220">
        <v>1</v>
      </c>
      <c r="I388" s="221"/>
      <c r="J388" s="217"/>
      <c r="K388" s="217"/>
      <c r="L388" s="222"/>
      <c r="M388" s="223"/>
      <c r="N388" s="224"/>
      <c r="O388" s="224"/>
      <c r="P388" s="224"/>
      <c r="Q388" s="224"/>
      <c r="R388" s="224"/>
      <c r="S388" s="224"/>
      <c r="T388" s="225"/>
      <c r="AT388" s="226" t="s">
        <v>181</v>
      </c>
      <c r="AU388" s="226" t="s">
        <v>81</v>
      </c>
      <c r="AV388" s="14" t="s">
        <v>179</v>
      </c>
      <c r="AW388" s="14" t="s">
        <v>30</v>
      </c>
      <c r="AX388" s="14" t="s">
        <v>81</v>
      </c>
      <c r="AY388" s="226" t="s">
        <v>174</v>
      </c>
    </row>
    <row r="389" spans="1:65" s="2" customFormat="1" ht="33" customHeight="1">
      <c r="A389" s="35"/>
      <c r="B389" s="36"/>
      <c r="C389" s="180" t="s">
        <v>602</v>
      </c>
      <c r="D389" s="180" t="s">
        <v>175</v>
      </c>
      <c r="E389" s="181" t="s">
        <v>220</v>
      </c>
      <c r="F389" s="182" t="s">
        <v>221</v>
      </c>
      <c r="G389" s="183" t="s">
        <v>217</v>
      </c>
      <c r="H389" s="184">
        <v>2</v>
      </c>
      <c r="I389" s="185"/>
      <c r="J389" s="186">
        <f>ROUND(I389*H389,2)</f>
        <v>0</v>
      </c>
      <c r="K389" s="187"/>
      <c r="L389" s="40"/>
      <c r="M389" s="188" t="s">
        <v>1</v>
      </c>
      <c r="N389" s="189" t="s">
        <v>38</v>
      </c>
      <c r="O389" s="72"/>
      <c r="P389" s="190">
        <f>O389*H389</f>
        <v>0</v>
      </c>
      <c r="Q389" s="190">
        <v>2.6280000000000001E-2</v>
      </c>
      <c r="R389" s="190">
        <f>Q389*H389</f>
        <v>5.2560000000000003E-2</v>
      </c>
      <c r="S389" s="190">
        <v>0</v>
      </c>
      <c r="T389" s="191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2" t="s">
        <v>179</v>
      </c>
      <c r="AT389" s="192" t="s">
        <v>175</v>
      </c>
      <c r="AU389" s="192" t="s">
        <v>81</v>
      </c>
      <c r="AY389" s="18" t="s">
        <v>174</v>
      </c>
      <c r="BE389" s="193">
        <f>IF(N389="základní",J389,0)</f>
        <v>0</v>
      </c>
      <c r="BF389" s="193">
        <f>IF(N389="snížená",J389,0)</f>
        <v>0</v>
      </c>
      <c r="BG389" s="193">
        <f>IF(N389="zákl. přenesená",J389,0)</f>
        <v>0</v>
      </c>
      <c r="BH389" s="193">
        <f>IF(N389="sníž. přenesená",J389,0)</f>
        <v>0</v>
      </c>
      <c r="BI389" s="193">
        <f>IF(N389="nulová",J389,0)</f>
        <v>0</v>
      </c>
      <c r="BJ389" s="18" t="s">
        <v>81</v>
      </c>
      <c r="BK389" s="193">
        <f>ROUND(I389*H389,2)</f>
        <v>0</v>
      </c>
      <c r="BL389" s="18" t="s">
        <v>179</v>
      </c>
      <c r="BM389" s="192" t="s">
        <v>2043</v>
      </c>
    </row>
    <row r="390" spans="1:65" s="12" customFormat="1" ht="12">
      <c r="B390" s="194"/>
      <c r="C390" s="195"/>
      <c r="D390" s="196" t="s">
        <v>181</v>
      </c>
      <c r="E390" s="197" t="s">
        <v>1</v>
      </c>
      <c r="F390" s="198" t="s">
        <v>2044</v>
      </c>
      <c r="G390" s="195"/>
      <c r="H390" s="197" t="s">
        <v>1</v>
      </c>
      <c r="I390" s="199"/>
      <c r="J390" s="195"/>
      <c r="K390" s="195"/>
      <c r="L390" s="200"/>
      <c r="M390" s="201"/>
      <c r="N390" s="202"/>
      <c r="O390" s="202"/>
      <c r="P390" s="202"/>
      <c r="Q390" s="202"/>
      <c r="R390" s="202"/>
      <c r="S390" s="202"/>
      <c r="T390" s="203"/>
      <c r="AT390" s="204" t="s">
        <v>181</v>
      </c>
      <c r="AU390" s="204" t="s">
        <v>81</v>
      </c>
      <c r="AV390" s="12" t="s">
        <v>81</v>
      </c>
      <c r="AW390" s="12" t="s">
        <v>30</v>
      </c>
      <c r="AX390" s="12" t="s">
        <v>73</v>
      </c>
      <c r="AY390" s="204" t="s">
        <v>174</v>
      </c>
    </row>
    <row r="391" spans="1:65" s="13" customFormat="1" ht="12">
      <c r="B391" s="205"/>
      <c r="C391" s="206"/>
      <c r="D391" s="196" t="s">
        <v>181</v>
      </c>
      <c r="E391" s="207" t="s">
        <v>1</v>
      </c>
      <c r="F391" s="208" t="s">
        <v>83</v>
      </c>
      <c r="G391" s="206"/>
      <c r="H391" s="209">
        <v>2</v>
      </c>
      <c r="I391" s="210"/>
      <c r="J391" s="206"/>
      <c r="K391" s="206"/>
      <c r="L391" s="211"/>
      <c r="M391" s="212"/>
      <c r="N391" s="213"/>
      <c r="O391" s="213"/>
      <c r="P391" s="213"/>
      <c r="Q391" s="213"/>
      <c r="R391" s="213"/>
      <c r="S391" s="213"/>
      <c r="T391" s="214"/>
      <c r="AT391" s="215" t="s">
        <v>181</v>
      </c>
      <c r="AU391" s="215" t="s">
        <v>81</v>
      </c>
      <c r="AV391" s="13" t="s">
        <v>83</v>
      </c>
      <c r="AW391" s="13" t="s">
        <v>30</v>
      </c>
      <c r="AX391" s="13" t="s">
        <v>73</v>
      </c>
      <c r="AY391" s="215" t="s">
        <v>174</v>
      </c>
    </row>
    <row r="392" spans="1:65" s="14" customFormat="1" ht="12">
      <c r="B392" s="216"/>
      <c r="C392" s="217"/>
      <c r="D392" s="196" t="s">
        <v>181</v>
      </c>
      <c r="E392" s="218" t="s">
        <v>1</v>
      </c>
      <c r="F392" s="219" t="s">
        <v>183</v>
      </c>
      <c r="G392" s="217"/>
      <c r="H392" s="220">
        <v>2</v>
      </c>
      <c r="I392" s="221"/>
      <c r="J392" s="217"/>
      <c r="K392" s="217"/>
      <c r="L392" s="222"/>
      <c r="M392" s="223"/>
      <c r="N392" s="224"/>
      <c r="O392" s="224"/>
      <c r="P392" s="224"/>
      <c r="Q392" s="224"/>
      <c r="R392" s="224"/>
      <c r="S392" s="224"/>
      <c r="T392" s="225"/>
      <c r="AT392" s="226" t="s">
        <v>181</v>
      </c>
      <c r="AU392" s="226" t="s">
        <v>81</v>
      </c>
      <c r="AV392" s="14" t="s">
        <v>179</v>
      </c>
      <c r="AW392" s="14" t="s">
        <v>30</v>
      </c>
      <c r="AX392" s="14" t="s">
        <v>81</v>
      </c>
      <c r="AY392" s="226" t="s">
        <v>174</v>
      </c>
    </row>
    <row r="393" spans="1:65" s="2" customFormat="1" ht="33" customHeight="1">
      <c r="A393" s="35"/>
      <c r="B393" s="36"/>
      <c r="C393" s="180" t="s">
        <v>610</v>
      </c>
      <c r="D393" s="180" t="s">
        <v>175</v>
      </c>
      <c r="E393" s="181" t="s">
        <v>2045</v>
      </c>
      <c r="F393" s="182" t="s">
        <v>2046</v>
      </c>
      <c r="G393" s="183" t="s">
        <v>217</v>
      </c>
      <c r="H393" s="184">
        <v>1</v>
      </c>
      <c r="I393" s="185"/>
      <c r="J393" s="186">
        <f>ROUND(I393*H393,2)</f>
        <v>0</v>
      </c>
      <c r="K393" s="187"/>
      <c r="L393" s="40"/>
      <c r="M393" s="188" t="s">
        <v>1</v>
      </c>
      <c r="N393" s="189" t="s">
        <v>38</v>
      </c>
      <c r="O393" s="72"/>
      <c r="P393" s="190">
        <f>O393*H393</f>
        <v>0</v>
      </c>
      <c r="Q393" s="190">
        <v>3.2349999999999997E-2</v>
      </c>
      <c r="R393" s="190">
        <f>Q393*H393</f>
        <v>3.2349999999999997E-2</v>
      </c>
      <c r="S393" s="190">
        <v>0</v>
      </c>
      <c r="T393" s="191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92" t="s">
        <v>179</v>
      </c>
      <c r="AT393" s="192" t="s">
        <v>175</v>
      </c>
      <c r="AU393" s="192" t="s">
        <v>81</v>
      </c>
      <c r="AY393" s="18" t="s">
        <v>174</v>
      </c>
      <c r="BE393" s="193">
        <f>IF(N393="základní",J393,0)</f>
        <v>0</v>
      </c>
      <c r="BF393" s="193">
        <f>IF(N393="snížená",J393,0)</f>
        <v>0</v>
      </c>
      <c r="BG393" s="193">
        <f>IF(N393="zákl. přenesená",J393,0)</f>
        <v>0</v>
      </c>
      <c r="BH393" s="193">
        <f>IF(N393="sníž. přenesená",J393,0)</f>
        <v>0</v>
      </c>
      <c r="BI393" s="193">
        <f>IF(N393="nulová",J393,0)</f>
        <v>0</v>
      </c>
      <c r="BJ393" s="18" t="s">
        <v>81</v>
      </c>
      <c r="BK393" s="193">
        <f>ROUND(I393*H393,2)</f>
        <v>0</v>
      </c>
      <c r="BL393" s="18" t="s">
        <v>179</v>
      </c>
      <c r="BM393" s="192" t="s">
        <v>2047</v>
      </c>
    </row>
    <row r="394" spans="1:65" s="12" customFormat="1" ht="12">
      <c r="B394" s="194"/>
      <c r="C394" s="195"/>
      <c r="D394" s="196" t="s">
        <v>181</v>
      </c>
      <c r="E394" s="197" t="s">
        <v>1</v>
      </c>
      <c r="F394" s="198" t="s">
        <v>2048</v>
      </c>
      <c r="G394" s="195"/>
      <c r="H394" s="197" t="s">
        <v>1</v>
      </c>
      <c r="I394" s="199"/>
      <c r="J394" s="195"/>
      <c r="K394" s="195"/>
      <c r="L394" s="200"/>
      <c r="M394" s="201"/>
      <c r="N394" s="202"/>
      <c r="O394" s="202"/>
      <c r="P394" s="202"/>
      <c r="Q394" s="202"/>
      <c r="R394" s="202"/>
      <c r="S394" s="202"/>
      <c r="T394" s="203"/>
      <c r="AT394" s="204" t="s">
        <v>181</v>
      </c>
      <c r="AU394" s="204" t="s">
        <v>81</v>
      </c>
      <c r="AV394" s="12" t="s">
        <v>81</v>
      </c>
      <c r="AW394" s="12" t="s">
        <v>30</v>
      </c>
      <c r="AX394" s="12" t="s">
        <v>73</v>
      </c>
      <c r="AY394" s="204" t="s">
        <v>174</v>
      </c>
    </row>
    <row r="395" spans="1:65" s="12" customFormat="1" ht="12">
      <c r="B395" s="194"/>
      <c r="C395" s="195"/>
      <c r="D395" s="196" t="s">
        <v>181</v>
      </c>
      <c r="E395" s="197" t="s">
        <v>1</v>
      </c>
      <c r="F395" s="198" t="s">
        <v>2049</v>
      </c>
      <c r="G395" s="195"/>
      <c r="H395" s="197" t="s">
        <v>1</v>
      </c>
      <c r="I395" s="199"/>
      <c r="J395" s="195"/>
      <c r="K395" s="195"/>
      <c r="L395" s="200"/>
      <c r="M395" s="201"/>
      <c r="N395" s="202"/>
      <c r="O395" s="202"/>
      <c r="P395" s="202"/>
      <c r="Q395" s="202"/>
      <c r="R395" s="202"/>
      <c r="S395" s="202"/>
      <c r="T395" s="203"/>
      <c r="AT395" s="204" t="s">
        <v>181</v>
      </c>
      <c r="AU395" s="204" t="s">
        <v>81</v>
      </c>
      <c r="AV395" s="12" t="s">
        <v>81</v>
      </c>
      <c r="AW395" s="12" t="s">
        <v>30</v>
      </c>
      <c r="AX395" s="12" t="s">
        <v>73</v>
      </c>
      <c r="AY395" s="204" t="s">
        <v>174</v>
      </c>
    </row>
    <row r="396" spans="1:65" s="13" customFormat="1" ht="12">
      <c r="B396" s="205"/>
      <c r="C396" s="206"/>
      <c r="D396" s="196" t="s">
        <v>181</v>
      </c>
      <c r="E396" s="207" t="s">
        <v>1</v>
      </c>
      <c r="F396" s="208" t="s">
        <v>81</v>
      </c>
      <c r="G396" s="206"/>
      <c r="H396" s="209">
        <v>1</v>
      </c>
      <c r="I396" s="210"/>
      <c r="J396" s="206"/>
      <c r="K396" s="206"/>
      <c r="L396" s="211"/>
      <c r="M396" s="212"/>
      <c r="N396" s="213"/>
      <c r="O396" s="213"/>
      <c r="P396" s="213"/>
      <c r="Q396" s="213"/>
      <c r="R396" s="213"/>
      <c r="S396" s="213"/>
      <c r="T396" s="214"/>
      <c r="AT396" s="215" t="s">
        <v>181</v>
      </c>
      <c r="AU396" s="215" t="s">
        <v>81</v>
      </c>
      <c r="AV396" s="13" t="s">
        <v>83</v>
      </c>
      <c r="AW396" s="13" t="s">
        <v>30</v>
      </c>
      <c r="AX396" s="13" t="s">
        <v>73</v>
      </c>
      <c r="AY396" s="215" t="s">
        <v>174</v>
      </c>
    </row>
    <row r="397" spans="1:65" s="14" customFormat="1" ht="12">
      <c r="B397" s="216"/>
      <c r="C397" s="217"/>
      <c r="D397" s="196" t="s">
        <v>181</v>
      </c>
      <c r="E397" s="218" t="s">
        <v>1</v>
      </c>
      <c r="F397" s="219" t="s">
        <v>183</v>
      </c>
      <c r="G397" s="217"/>
      <c r="H397" s="220">
        <v>1</v>
      </c>
      <c r="I397" s="221"/>
      <c r="J397" s="217"/>
      <c r="K397" s="217"/>
      <c r="L397" s="222"/>
      <c r="M397" s="223"/>
      <c r="N397" s="224"/>
      <c r="O397" s="224"/>
      <c r="P397" s="224"/>
      <c r="Q397" s="224"/>
      <c r="R397" s="224"/>
      <c r="S397" s="224"/>
      <c r="T397" s="225"/>
      <c r="AT397" s="226" t="s">
        <v>181</v>
      </c>
      <c r="AU397" s="226" t="s">
        <v>81</v>
      </c>
      <c r="AV397" s="14" t="s">
        <v>179</v>
      </c>
      <c r="AW397" s="14" t="s">
        <v>30</v>
      </c>
      <c r="AX397" s="14" t="s">
        <v>81</v>
      </c>
      <c r="AY397" s="226" t="s">
        <v>174</v>
      </c>
    </row>
    <row r="398" spans="1:65" s="2" customFormat="1" ht="16.5" customHeight="1">
      <c r="A398" s="35"/>
      <c r="B398" s="36"/>
      <c r="C398" s="180" t="s">
        <v>618</v>
      </c>
      <c r="D398" s="180" t="s">
        <v>175</v>
      </c>
      <c r="E398" s="181" t="s">
        <v>2050</v>
      </c>
      <c r="F398" s="182" t="s">
        <v>2051</v>
      </c>
      <c r="G398" s="183" t="s">
        <v>230</v>
      </c>
      <c r="H398" s="184">
        <v>8.76</v>
      </c>
      <c r="I398" s="185"/>
      <c r="J398" s="186">
        <f>ROUND(I398*H398,2)</f>
        <v>0</v>
      </c>
      <c r="K398" s="187"/>
      <c r="L398" s="40"/>
      <c r="M398" s="188" t="s">
        <v>1</v>
      </c>
      <c r="N398" s="189" t="s">
        <v>38</v>
      </c>
      <c r="O398" s="72"/>
      <c r="P398" s="190">
        <f>O398*H398</f>
        <v>0</v>
      </c>
      <c r="Q398" s="190">
        <v>7.9909999999999995E-2</v>
      </c>
      <c r="R398" s="190">
        <f>Q398*H398</f>
        <v>0.70001159999999996</v>
      </c>
      <c r="S398" s="190">
        <v>0</v>
      </c>
      <c r="T398" s="191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2" t="s">
        <v>179</v>
      </c>
      <c r="AT398" s="192" t="s">
        <v>175</v>
      </c>
      <c r="AU398" s="192" t="s">
        <v>81</v>
      </c>
      <c r="AY398" s="18" t="s">
        <v>174</v>
      </c>
      <c r="BE398" s="193">
        <f>IF(N398="základní",J398,0)</f>
        <v>0</v>
      </c>
      <c r="BF398" s="193">
        <f>IF(N398="snížená",J398,0)</f>
        <v>0</v>
      </c>
      <c r="BG398" s="193">
        <f>IF(N398="zákl. přenesená",J398,0)</f>
        <v>0</v>
      </c>
      <c r="BH398" s="193">
        <f>IF(N398="sníž. přenesená",J398,0)</f>
        <v>0</v>
      </c>
      <c r="BI398" s="193">
        <f>IF(N398="nulová",J398,0)</f>
        <v>0</v>
      </c>
      <c r="BJ398" s="18" t="s">
        <v>81</v>
      </c>
      <c r="BK398" s="193">
        <f>ROUND(I398*H398,2)</f>
        <v>0</v>
      </c>
      <c r="BL398" s="18" t="s">
        <v>179</v>
      </c>
      <c r="BM398" s="192" t="s">
        <v>2052</v>
      </c>
    </row>
    <row r="399" spans="1:65" s="12" customFormat="1" ht="12">
      <c r="B399" s="194"/>
      <c r="C399" s="195"/>
      <c r="D399" s="196" t="s">
        <v>181</v>
      </c>
      <c r="E399" s="197" t="s">
        <v>1</v>
      </c>
      <c r="F399" s="198" t="s">
        <v>2053</v>
      </c>
      <c r="G399" s="195"/>
      <c r="H399" s="197" t="s">
        <v>1</v>
      </c>
      <c r="I399" s="199"/>
      <c r="J399" s="195"/>
      <c r="K399" s="195"/>
      <c r="L399" s="200"/>
      <c r="M399" s="201"/>
      <c r="N399" s="202"/>
      <c r="O399" s="202"/>
      <c r="P399" s="202"/>
      <c r="Q399" s="202"/>
      <c r="R399" s="202"/>
      <c r="S399" s="202"/>
      <c r="T399" s="203"/>
      <c r="AT399" s="204" t="s">
        <v>181</v>
      </c>
      <c r="AU399" s="204" t="s">
        <v>81</v>
      </c>
      <c r="AV399" s="12" t="s">
        <v>81</v>
      </c>
      <c r="AW399" s="12" t="s">
        <v>30</v>
      </c>
      <c r="AX399" s="12" t="s">
        <v>73</v>
      </c>
      <c r="AY399" s="204" t="s">
        <v>174</v>
      </c>
    </row>
    <row r="400" spans="1:65" s="13" customFormat="1" ht="12">
      <c r="B400" s="205"/>
      <c r="C400" s="206"/>
      <c r="D400" s="196" t="s">
        <v>181</v>
      </c>
      <c r="E400" s="207" t="s">
        <v>1</v>
      </c>
      <c r="F400" s="208" t="s">
        <v>2054</v>
      </c>
      <c r="G400" s="206"/>
      <c r="H400" s="209">
        <v>4.0199999999999996</v>
      </c>
      <c r="I400" s="210"/>
      <c r="J400" s="206"/>
      <c r="K400" s="206"/>
      <c r="L400" s="211"/>
      <c r="M400" s="212"/>
      <c r="N400" s="213"/>
      <c r="O400" s="213"/>
      <c r="P400" s="213"/>
      <c r="Q400" s="213"/>
      <c r="R400" s="213"/>
      <c r="S400" s="213"/>
      <c r="T400" s="214"/>
      <c r="AT400" s="215" t="s">
        <v>181</v>
      </c>
      <c r="AU400" s="215" t="s">
        <v>81</v>
      </c>
      <c r="AV400" s="13" t="s">
        <v>83</v>
      </c>
      <c r="AW400" s="13" t="s">
        <v>30</v>
      </c>
      <c r="AX400" s="13" t="s">
        <v>73</v>
      </c>
      <c r="AY400" s="215" t="s">
        <v>174</v>
      </c>
    </row>
    <row r="401" spans="1:65" s="12" customFormat="1" ht="12">
      <c r="B401" s="194"/>
      <c r="C401" s="195"/>
      <c r="D401" s="196" t="s">
        <v>181</v>
      </c>
      <c r="E401" s="197" t="s">
        <v>1</v>
      </c>
      <c r="F401" s="198" t="s">
        <v>2055</v>
      </c>
      <c r="G401" s="195"/>
      <c r="H401" s="197" t="s">
        <v>1</v>
      </c>
      <c r="I401" s="199"/>
      <c r="J401" s="195"/>
      <c r="K401" s="195"/>
      <c r="L401" s="200"/>
      <c r="M401" s="201"/>
      <c r="N401" s="202"/>
      <c r="O401" s="202"/>
      <c r="P401" s="202"/>
      <c r="Q401" s="202"/>
      <c r="R401" s="202"/>
      <c r="S401" s="202"/>
      <c r="T401" s="203"/>
      <c r="AT401" s="204" t="s">
        <v>181</v>
      </c>
      <c r="AU401" s="204" t="s">
        <v>81</v>
      </c>
      <c r="AV401" s="12" t="s">
        <v>81</v>
      </c>
      <c r="AW401" s="12" t="s">
        <v>30</v>
      </c>
      <c r="AX401" s="12" t="s">
        <v>73</v>
      </c>
      <c r="AY401" s="204" t="s">
        <v>174</v>
      </c>
    </row>
    <row r="402" spans="1:65" s="13" customFormat="1" ht="12">
      <c r="B402" s="205"/>
      <c r="C402" s="206"/>
      <c r="D402" s="196" t="s">
        <v>181</v>
      </c>
      <c r="E402" s="207" t="s">
        <v>1</v>
      </c>
      <c r="F402" s="208" t="s">
        <v>2056</v>
      </c>
      <c r="G402" s="206"/>
      <c r="H402" s="209">
        <v>4.74</v>
      </c>
      <c r="I402" s="210"/>
      <c r="J402" s="206"/>
      <c r="K402" s="206"/>
      <c r="L402" s="211"/>
      <c r="M402" s="212"/>
      <c r="N402" s="213"/>
      <c r="O402" s="213"/>
      <c r="P402" s="213"/>
      <c r="Q402" s="213"/>
      <c r="R402" s="213"/>
      <c r="S402" s="213"/>
      <c r="T402" s="214"/>
      <c r="AT402" s="215" t="s">
        <v>181</v>
      </c>
      <c r="AU402" s="215" t="s">
        <v>81</v>
      </c>
      <c r="AV402" s="13" t="s">
        <v>83</v>
      </c>
      <c r="AW402" s="13" t="s">
        <v>30</v>
      </c>
      <c r="AX402" s="13" t="s">
        <v>73</v>
      </c>
      <c r="AY402" s="215" t="s">
        <v>174</v>
      </c>
    </row>
    <row r="403" spans="1:65" s="14" customFormat="1" ht="12">
      <c r="B403" s="216"/>
      <c r="C403" s="217"/>
      <c r="D403" s="196" t="s">
        <v>181</v>
      </c>
      <c r="E403" s="218" t="s">
        <v>1</v>
      </c>
      <c r="F403" s="219" t="s">
        <v>183</v>
      </c>
      <c r="G403" s="217"/>
      <c r="H403" s="220">
        <v>8.76</v>
      </c>
      <c r="I403" s="221"/>
      <c r="J403" s="217"/>
      <c r="K403" s="217"/>
      <c r="L403" s="222"/>
      <c r="M403" s="223"/>
      <c r="N403" s="224"/>
      <c r="O403" s="224"/>
      <c r="P403" s="224"/>
      <c r="Q403" s="224"/>
      <c r="R403" s="224"/>
      <c r="S403" s="224"/>
      <c r="T403" s="225"/>
      <c r="AT403" s="226" t="s">
        <v>181</v>
      </c>
      <c r="AU403" s="226" t="s">
        <v>81</v>
      </c>
      <c r="AV403" s="14" t="s">
        <v>179</v>
      </c>
      <c r="AW403" s="14" t="s">
        <v>30</v>
      </c>
      <c r="AX403" s="14" t="s">
        <v>81</v>
      </c>
      <c r="AY403" s="226" t="s">
        <v>174</v>
      </c>
    </row>
    <row r="404" spans="1:65" s="11" customFormat="1" ht="26" customHeight="1">
      <c r="B404" s="166"/>
      <c r="C404" s="167"/>
      <c r="D404" s="168" t="s">
        <v>72</v>
      </c>
      <c r="E404" s="169" t="s">
        <v>270</v>
      </c>
      <c r="F404" s="169" t="s">
        <v>265</v>
      </c>
      <c r="G404" s="167"/>
      <c r="H404" s="167"/>
      <c r="I404" s="170"/>
      <c r="J404" s="171">
        <f>BK404</f>
        <v>0</v>
      </c>
      <c r="K404" s="167"/>
      <c r="L404" s="172"/>
      <c r="M404" s="173"/>
      <c r="N404" s="174"/>
      <c r="O404" s="174"/>
      <c r="P404" s="175">
        <f>SUM(P405:P612)</f>
        <v>0</v>
      </c>
      <c r="Q404" s="174"/>
      <c r="R404" s="175">
        <f>SUM(R405:R612)</f>
        <v>5234.431839096399</v>
      </c>
      <c r="S404" s="174"/>
      <c r="T404" s="176">
        <f>SUM(T405:T612)</f>
        <v>0</v>
      </c>
      <c r="AR404" s="177" t="s">
        <v>81</v>
      </c>
      <c r="AT404" s="178" t="s">
        <v>72</v>
      </c>
      <c r="AU404" s="178" t="s">
        <v>73</v>
      </c>
      <c r="AY404" s="177" t="s">
        <v>174</v>
      </c>
      <c r="BK404" s="179">
        <f>SUM(BK405:BK612)</f>
        <v>0</v>
      </c>
    </row>
    <row r="405" spans="1:65" s="2" customFormat="1" ht="16.5" customHeight="1">
      <c r="A405" s="35"/>
      <c r="B405" s="36"/>
      <c r="C405" s="180" t="s">
        <v>624</v>
      </c>
      <c r="D405" s="180" t="s">
        <v>175</v>
      </c>
      <c r="E405" s="181" t="s">
        <v>2057</v>
      </c>
      <c r="F405" s="182" t="s">
        <v>2058</v>
      </c>
      <c r="G405" s="183" t="s">
        <v>178</v>
      </c>
      <c r="H405" s="184">
        <v>4.9390000000000001</v>
      </c>
      <c r="I405" s="185"/>
      <c r="J405" s="186">
        <f>ROUND(I405*H405,2)</f>
        <v>0</v>
      </c>
      <c r="K405" s="187"/>
      <c r="L405" s="40"/>
      <c r="M405" s="188" t="s">
        <v>1</v>
      </c>
      <c r="N405" s="189" t="s">
        <v>38</v>
      </c>
      <c r="O405" s="72"/>
      <c r="P405" s="190">
        <f>O405*H405</f>
        <v>0</v>
      </c>
      <c r="Q405" s="190">
        <v>2.45343</v>
      </c>
      <c r="R405" s="190">
        <f>Q405*H405</f>
        <v>12.11749077</v>
      </c>
      <c r="S405" s="190">
        <v>0</v>
      </c>
      <c r="T405" s="191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92" t="s">
        <v>179</v>
      </c>
      <c r="AT405" s="192" t="s">
        <v>175</v>
      </c>
      <c r="AU405" s="192" t="s">
        <v>81</v>
      </c>
      <c r="AY405" s="18" t="s">
        <v>174</v>
      </c>
      <c r="BE405" s="193">
        <f>IF(N405="základní",J405,0)</f>
        <v>0</v>
      </c>
      <c r="BF405" s="193">
        <f>IF(N405="snížená",J405,0)</f>
        <v>0</v>
      </c>
      <c r="BG405" s="193">
        <f>IF(N405="zákl. přenesená",J405,0)</f>
        <v>0</v>
      </c>
      <c r="BH405" s="193">
        <f>IF(N405="sníž. přenesená",J405,0)</f>
        <v>0</v>
      </c>
      <c r="BI405" s="193">
        <f>IF(N405="nulová",J405,0)</f>
        <v>0</v>
      </c>
      <c r="BJ405" s="18" t="s">
        <v>81</v>
      </c>
      <c r="BK405" s="193">
        <f>ROUND(I405*H405,2)</f>
        <v>0</v>
      </c>
      <c r="BL405" s="18" t="s">
        <v>179</v>
      </c>
      <c r="BM405" s="192" t="s">
        <v>2059</v>
      </c>
    </row>
    <row r="406" spans="1:65" s="12" customFormat="1" ht="12">
      <c r="B406" s="194"/>
      <c r="C406" s="195"/>
      <c r="D406" s="196" t="s">
        <v>181</v>
      </c>
      <c r="E406" s="197" t="s">
        <v>1</v>
      </c>
      <c r="F406" s="198" t="s">
        <v>2060</v>
      </c>
      <c r="G406" s="195"/>
      <c r="H406" s="197" t="s">
        <v>1</v>
      </c>
      <c r="I406" s="199"/>
      <c r="J406" s="195"/>
      <c r="K406" s="195"/>
      <c r="L406" s="200"/>
      <c r="M406" s="201"/>
      <c r="N406" s="202"/>
      <c r="O406" s="202"/>
      <c r="P406" s="202"/>
      <c r="Q406" s="202"/>
      <c r="R406" s="202"/>
      <c r="S406" s="202"/>
      <c r="T406" s="203"/>
      <c r="AT406" s="204" t="s">
        <v>181</v>
      </c>
      <c r="AU406" s="204" t="s">
        <v>81</v>
      </c>
      <c r="AV406" s="12" t="s">
        <v>81</v>
      </c>
      <c r="AW406" s="12" t="s">
        <v>30</v>
      </c>
      <c r="AX406" s="12" t="s">
        <v>73</v>
      </c>
      <c r="AY406" s="204" t="s">
        <v>174</v>
      </c>
    </row>
    <row r="407" spans="1:65" s="13" customFormat="1" ht="12">
      <c r="B407" s="205"/>
      <c r="C407" s="206"/>
      <c r="D407" s="196" t="s">
        <v>181</v>
      </c>
      <c r="E407" s="207" t="s">
        <v>1</v>
      </c>
      <c r="F407" s="208" t="s">
        <v>2061</v>
      </c>
      <c r="G407" s="206"/>
      <c r="H407" s="209">
        <v>4.9390000000000001</v>
      </c>
      <c r="I407" s="210"/>
      <c r="J407" s="206"/>
      <c r="K407" s="206"/>
      <c r="L407" s="211"/>
      <c r="M407" s="212"/>
      <c r="N407" s="213"/>
      <c r="O407" s="213"/>
      <c r="P407" s="213"/>
      <c r="Q407" s="213"/>
      <c r="R407" s="213"/>
      <c r="S407" s="213"/>
      <c r="T407" s="214"/>
      <c r="AT407" s="215" t="s">
        <v>181</v>
      </c>
      <c r="AU407" s="215" t="s">
        <v>81</v>
      </c>
      <c r="AV407" s="13" t="s">
        <v>83</v>
      </c>
      <c r="AW407" s="13" t="s">
        <v>30</v>
      </c>
      <c r="AX407" s="13" t="s">
        <v>73</v>
      </c>
      <c r="AY407" s="215" t="s">
        <v>174</v>
      </c>
    </row>
    <row r="408" spans="1:65" s="14" customFormat="1" ht="12">
      <c r="B408" s="216"/>
      <c r="C408" s="217"/>
      <c r="D408" s="196" t="s">
        <v>181</v>
      </c>
      <c r="E408" s="218" t="s">
        <v>1</v>
      </c>
      <c r="F408" s="219" t="s">
        <v>183</v>
      </c>
      <c r="G408" s="217"/>
      <c r="H408" s="220">
        <v>4.9390000000000001</v>
      </c>
      <c r="I408" s="221"/>
      <c r="J408" s="217"/>
      <c r="K408" s="217"/>
      <c r="L408" s="222"/>
      <c r="M408" s="223"/>
      <c r="N408" s="224"/>
      <c r="O408" s="224"/>
      <c r="P408" s="224"/>
      <c r="Q408" s="224"/>
      <c r="R408" s="224"/>
      <c r="S408" s="224"/>
      <c r="T408" s="225"/>
      <c r="AT408" s="226" t="s">
        <v>181</v>
      </c>
      <c r="AU408" s="226" t="s">
        <v>81</v>
      </c>
      <c r="AV408" s="14" t="s">
        <v>179</v>
      </c>
      <c r="AW408" s="14" t="s">
        <v>30</v>
      </c>
      <c r="AX408" s="14" t="s">
        <v>81</v>
      </c>
      <c r="AY408" s="226" t="s">
        <v>174</v>
      </c>
    </row>
    <row r="409" spans="1:65" s="2" customFormat="1" ht="16.5" customHeight="1">
      <c r="A409" s="35"/>
      <c r="B409" s="36"/>
      <c r="C409" s="180" t="s">
        <v>628</v>
      </c>
      <c r="D409" s="180" t="s">
        <v>175</v>
      </c>
      <c r="E409" s="181" t="s">
        <v>2062</v>
      </c>
      <c r="F409" s="182" t="s">
        <v>2063</v>
      </c>
      <c r="G409" s="183" t="s">
        <v>230</v>
      </c>
      <c r="H409" s="184">
        <v>32.923999999999999</v>
      </c>
      <c r="I409" s="185"/>
      <c r="J409" s="186">
        <f>ROUND(I409*H409,2)</f>
        <v>0</v>
      </c>
      <c r="K409" s="187"/>
      <c r="L409" s="40"/>
      <c r="M409" s="188" t="s">
        <v>1</v>
      </c>
      <c r="N409" s="189" t="s">
        <v>38</v>
      </c>
      <c r="O409" s="72"/>
      <c r="P409" s="190">
        <f>O409*H409</f>
        <v>0</v>
      </c>
      <c r="Q409" s="190">
        <v>7.0790000000000006E-2</v>
      </c>
      <c r="R409" s="190">
        <f>Q409*H409</f>
        <v>2.3306899599999999</v>
      </c>
      <c r="S409" s="190">
        <v>0</v>
      </c>
      <c r="T409" s="191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92" t="s">
        <v>179</v>
      </c>
      <c r="AT409" s="192" t="s">
        <v>175</v>
      </c>
      <c r="AU409" s="192" t="s">
        <v>81</v>
      </c>
      <c r="AY409" s="18" t="s">
        <v>174</v>
      </c>
      <c r="BE409" s="193">
        <f>IF(N409="základní",J409,0)</f>
        <v>0</v>
      </c>
      <c r="BF409" s="193">
        <f>IF(N409="snížená",J409,0)</f>
        <v>0</v>
      </c>
      <c r="BG409" s="193">
        <f>IF(N409="zákl. přenesená",J409,0)</f>
        <v>0</v>
      </c>
      <c r="BH409" s="193">
        <f>IF(N409="sníž. přenesená",J409,0)</f>
        <v>0</v>
      </c>
      <c r="BI409" s="193">
        <f>IF(N409="nulová",J409,0)</f>
        <v>0</v>
      </c>
      <c r="BJ409" s="18" t="s">
        <v>81</v>
      </c>
      <c r="BK409" s="193">
        <f>ROUND(I409*H409,2)</f>
        <v>0</v>
      </c>
      <c r="BL409" s="18" t="s">
        <v>179</v>
      </c>
      <c r="BM409" s="192" t="s">
        <v>2064</v>
      </c>
    </row>
    <row r="410" spans="1:65" s="12" customFormat="1" ht="12">
      <c r="B410" s="194"/>
      <c r="C410" s="195"/>
      <c r="D410" s="196" t="s">
        <v>181</v>
      </c>
      <c r="E410" s="197" t="s">
        <v>1</v>
      </c>
      <c r="F410" s="198" t="s">
        <v>2060</v>
      </c>
      <c r="G410" s="195"/>
      <c r="H410" s="197" t="s">
        <v>1</v>
      </c>
      <c r="I410" s="199"/>
      <c r="J410" s="195"/>
      <c r="K410" s="195"/>
      <c r="L410" s="200"/>
      <c r="M410" s="201"/>
      <c r="N410" s="202"/>
      <c r="O410" s="202"/>
      <c r="P410" s="202"/>
      <c r="Q410" s="202"/>
      <c r="R410" s="202"/>
      <c r="S410" s="202"/>
      <c r="T410" s="203"/>
      <c r="AT410" s="204" t="s">
        <v>181</v>
      </c>
      <c r="AU410" s="204" t="s">
        <v>81</v>
      </c>
      <c r="AV410" s="12" t="s">
        <v>81</v>
      </c>
      <c r="AW410" s="12" t="s">
        <v>30</v>
      </c>
      <c r="AX410" s="12" t="s">
        <v>73</v>
      </c>
      <c r="AY410" s="204" t="s">
        <v>174</v>
      </c>
    </row>
    <row r="411" spans="1:65" s="13" customFormat="1" ht="12">
      <c r="B411" s="205"/>
      <c r="C411" s="206"/>
      <c r="D411" s="196" t="s">
        <v>181</v>
      </c>
      <c r="E411" s="207" t="s">
        <v>1</v>
      </c>
      <c r="F411" s="208" t="s">
        <v>2065</v>
      </c>
      <c r="G411" s="206"/>
      <c r="H411" s="209">
        <v>32.923999999999999</v>
      </c>
      <c r="I411" s="210"/>
      <c r="J411" s="206"/>
      <c r="K411" s="206"/>
      <c r="L411" s="211"/>
      <c r="M411" s="212"/>
      <c r="N411" s="213"/>
      <c r="O411" s="213"/>
      <c r="P411" s="213"/>
      <c r="Q411" s="213"/>
      <c r="R411" s="213"/>
      <c r="S411" s="213"/>
      <c r="T411" s="214"/>
      <c r="AT411" s="215" t="s">
        <v>181</v>
      </c>
      <c r="AU411" s="215" t="s">
        <v>81</v>
      </c>
      <c r="AV411" s="13" t="s">
        <v>83</v>
      </c>
      <c r="AW411" s="13" t="s">
        <v>30</v>
      </c>
      <c r="AX411" s="13" t="s">
        <v>73</v>
      </c>
      <c r="AY411" s="215" t="s">
        <v>174</v>
      </c>
    </row>
    <row r="412" spans="1:65" s="14" customFormat="1" ht="12">
      <c r="B412" s="216"/>
      <c r="C412" s="217"/>
      <c r="D412" s="196" t="s">
        <v>181</v>
      </c>
      <c r="E412" s="218" t="s">
        <v>1</v>
      </c>
      <c r="F412" s="219" t="s">
        <v>183</v>
      </c>
      <c r="G412" s="217"/>
      <c r="H412" s="220">
        <v>32.923999999999999</v>
      </c>
      <c r="I412" s="221"/>
      <c r="J412" s="217"/>
      <c r="K412" s="217"/>
      <c r="L412" s="222"/>
      <c r="M412" s="223"/>
      <c r="N412" s="224"/>
      <c r="O412" s="224"/>
      <c r="P412" s="224"/>
      <c r="Q412" s="224"/>
      <c r="R412" s="224"/>
      <c r="S412" s="224"/>
      <c r="T412" s="225"/>
      <c r="AT412" s="226" t="s">
        <v>181</v>
      </c>
      <c r="AU412" s="226" t="s">
        <v>81</v>
      </c>
      <c r="AV412" s="14" t="s">
        <v>179</v>
      </c>
      <c r="AW412" s="14" t="s">
        <v>30</v>
      </c>
      <c r="AX412" s="14" t="s">
        <v>81</v>
      </c>
      <c r="AY412" s="226" t="s">
        <v>174</v>
      </c>
    </row>
    <row r="413" spans="1:65" s="2" customFormat="1" ht="16.5" customHeight="1">
      <c r="A413" s="35"/>
      <c r="B413" s="36"/>
      <c r="C413" s="180" t="s">
        <v>636</v>
      </c>
      <c r="D413" s="180" t="s">
        <v>175</v>
      </c>
      <c r="E413" s="181" t="s">
        <v>2066</v>
      </c>
      <c r="F413" s="182" t="s">
        <v>2067</v>
      </c>
      <c r="G413" s="183" t="s">
        <v>230</v>
      </c>
      <c r="H413" s="184">
        <v>32.923999999999999</v>
      </c>
      <c r="I413" s="185"/>
      <c r="J413" s="186">
        <f>ROUND(I413*H413,2)</f>
        <v>0</v>
      </c>
      <c r="K413" s="187"/>
      <c r="L413" s="40"/>
      <c r="M413" s="188" t="s">
        <v>1</v>
      </c>
      <c r="N413" s="189" t="s">
        <v>38</v>
      </c>
      <c r="O413" s="72"/>
      <c r="P413" s="190">
        <f>O413*H413</f>
        <v>0</v>
      </c>
      <c r="Q413" s="190">
        <v>0</v>
      </c>
      <c r="R413" s="190">
        <f>Q413*H413</f>
        <v>0</v>
      </c>
      <c r="S413" s="190">
        <v>0</v>
      </c>
      <c r="T413" s="191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92" t="s">
        <v>179</v>
      </c>
      <c r="AT413" s="192" t="s">
        <v>175</v>
      </c>
      <c r="AU413" s="192" t="s">
        <v>81</v>
      </c>
      <c r="AY413" s="18" t="s">
        <v>174</v>
      </c>
      <c r="BE413" s="193">
        <f>IF(N413="základní",J413,0)</f>
        <v>0</v>
      </c>
      <c r="BF413" s="193">
        <f>IF(N413="snížená",J413,0)</f>
        <v>0</v>
      </c>
      <c r="BG413" s="193">
        <f>IF(N413="zákl. přenesená",J413,0)</f>
        <v>0</v>
      </c>
      <c r="BH413" s="193">
        <f>IF(N413="sníž. přenesená",J413,0)</f>
        <v>0</v>
      </c>
      <c r="BI413" s="193">
        <f>IF(N413="nulová",J413,0)</f>
        <v>0</v>
      </c>
      <c r="BJ413" s="18" t="s">
        <v>81</v>
      </c>
      <c r="BK413" s="193">
        <f>ROUND(I413*H413,2)</f>
        <v>0</v>
      </c>
      <c r="BL413" s="18" t="s">
        <v>179</v>
      </c>
      <c r="BM413" s="192" t="s">
        <v>2068</v>
      </c>
    </row>
    <row r="414" spans="1:65" s="12" customFormat="1" ht="12">
      <c r="B414" s="194"/>
      <c r="C414" s="195"/>
      <c r="D414" s="196" t="s">
        <v>181</v>
      </c>
      <c r="E414" s="197" t="s">
        <v>1</v>
      </c>
      <c r="F414" s="198" t="s">
        <v>2060</v>
      </c>
      <c r="G414" s="195"/>
      <c r="H414" s="197" t="s">
        <v>1</v>
      </c>
      <c r="I414" s="199"/>
      <c r="J414" s="195"/>
      <c r="K414" s="195"/>
      <c r="L414" s="200"/>
      <c r="M414" s="201"/>
      <c r="N414" s="202"/>
      <c r="O414" s="202"/>
      <c r="P414" s="202"/>
      <c r="Q414" s="202"/>
      <c r="R414" s="202"/>
      <c r="S414" s="202"/>
      <c r="T414" s="203"/>
      <c r="AT414" s="204" t="s">
        <v>181</v>
      </c>
      <c r="AU414" s="204" t="s">
        <v>81</v>
      </c>
      <c r="AV414" s="12" t="s">
        <v>81</v>
      </c>
      <c r="AW414" s="12" t="s">
        <v>30</v>
      </c>
      <c r="AX414" s="12" t="s">
        <v>73</v>
      </c>
      <c r="AY414" s="204" t="s">
        <v>174</v>
      </c>
    </row>
    <row r="415" spans="1:65" s="13" customFormat="1" ht="12">
      <c r="B415" s="205"/>
      <c r="C415" s="206"/>
      <c r="D415" s="196" t="s">
        <v>181</v>
      </c>
      <c r="E415" s="207" t="s">
        <v>1</v>
      </c>
      <c r="F415" s="208" t="s">
        <v>2065</v>
      </c>
      <c r="G415" s="206"/>
      <c r="H415" s="209">
        <v>32.923999999999999</v>
      </c>
      <c r="I415" s="210"/>
      <c r="J415" s="206"/>
      <c r="K415" s="206"/>
      <c r="L415" s="211"/>
      <c r="M415" s="212"/>
      <c r="N415" s="213"/>
      <c r="O415" s="213"/>
      <c r="P415" s="213"/>
      <c r="Q415" s="213"/>
      <c r="R415" s="213"/>
      <c r="S415" s="213"/>
      <c r="T415" s="214"/>
      <c r="AT415" s="215" t="s">
        <v>181</v>
      </c>
      <c r="AU415" s="215" t="s">
        <v>81</v>
      </c>
      <c r="AV415" s="13" t="s">
        <v>83</v>
      </c>
      <c r="AW415" s="13" t="s">
        <v>30</v>
      </c>
      <c r="AX415" s="13" t="s">
        <v>73</v>
      </c>
      <c r="AY415" s="215" t="s">
        <v>174</v>
      </c>
    </row>
    <row r="416" spans="1:65" s="14" customFormat="1" ht="12">
      <c r="B416" s="216"/>
      <c r="C416" s="217"/>
      <c r="D416" s="196" t="s">
        <v>181</v>
      </c>
      <c r="E416" s="218" t="s">
        <v>1</v>
      </c>
      <c r="F416" s="219" t="s">
        <v>183</v>
      </c>
      <c r="G416" s="217"/>
      <c r="H416" s="220">
        <v>32.923999999999999</v>
      </c>
      <c r="I416" s="221"/>
      <c r="J416" s="217"/>
      <c r="K416" s="217"/>
      <c r="L416" s="222"/>
      <c r="M416" s="223"/>
      <c r="N416" s="224"/>
      <c r="O416" s="224"/>
      <c r="P416" s="224"/>
      <c r="Q416" s="224"/>
      <c r="R416" s="224"/>
      <c r="S416" s="224"/>
      <c r="T416" s="225"/>
      <c r="AT416" s="226" t="s">
        <v>181</v>
      </c>
      <c r="AU416" s="226" t="s">
        <v>81</v>
      </c>
      <c r="AV416" s="14" t="s">
        <v>179</v>
      </c>
      <c r="AW416" s="14" t="s">
        <v>30</v>
      </c>
      <c r="AX416" s="14" t="s">
        <v>81</v>
      </c>
      <c r="AY416" s="226" t="s">
        <v>174</v>
      </c>
    </row>
    <row r="417" spans="1:65" s="2" customFormat="1" ht="21.75" customHeight="1">
      <c r="A417" s="35"/>
      <c r="B417" s="36"/>
      <c r="C417" s="180" t="s">
        <v>640</v>
      </c>
      <c r="D417" s="180" t="s">
        <v>175</v>
      </c>
      <c r="E417" s="181" t="s">
        <v>2069</v>
      </c>
      <c r="F417" s="182" t="s">
        <v>2070</v>
      </c>
      <c r="G417" s="183" t="s">
        <v>230</v>
      </c>
      <c r="H417" s="184">
        <v>32.923999999999999</v>
      </c>
      <c r="I417" s="185"/>
      <c r="J417" s="186">
        <f>ROUND(I417*H417,2)</f>
        <v>0</v>
      </c>
      <c r="K417" s="187"/>
      <c r="L417" s="40"/>
      <c r="M417" s="188" t="s">
        <v>1</v>
      </c>
      <c r="N417" s="189" t="s">
        <v>38</v>
      </c>
      <c r="O417" s="72"/>
      <c r="P417" s="190">
        <f>O417*H417</f>
        <v>0</v>
      </c>
      <c r="Q417" s="190">
        <v>3.2000000000000002E-3</v>
      </c>
      <c r="R417" s="190">
        <f>Q417*H417</f>
        <v>0.1053568</v>
      </c>
      <c r="S417" s="190">
        <v>0</v>
      </c>
      <c r="T417" s="191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92" t="s">
        <v>179</v>
      </c>
      <c r="AT417" s="192" t="s">
        <v>175</v>
      </c>
      <c r="AU417" s="192" t="s">
        <v>81</v>
      </c>
      <c r="AY417" s="18" t="s">
        <v>174</v>
      </c>
      <c r="BE417" s="193">
        <f>IF(N417="základní",J417,0)</f>
        <v>0</v>
      </c>
      <c r="BF417" s="193">
        <f>IF(N417="snížená",J417,0)</f>
        <v>0</v>
      </c>
      <c r="BG417" s="193">
        <f>IF(N417="zákl. přenesená",J417,0)</f>
        <v>0</v>
      </c>
      <c r="BH417" s="193">
        <f>IF(N417="sníž. přenesená",J417,0)</f>
        <v>0</v>
      </c>
      <c r="BI417" s="193">
        <f>IF(N417="nulová",J417,0)</f>
        <v>0</v>
      </c>
      <c r="BJ417" s="18" t="s">
        <v>81</v>
      </c>
      <c r="BK417" s="193">
        <f>ROUND(I417*H417,2)</f>
        <v>0</v>
      </c>
      <c r="BL417" s="18" t="s">
        <v>179</v>
      </c>
      <c r="BM417" s="192" t="s">
        <v>2071</v>
      </c>
    </row>
    <row r="418" spans="1:65" s="2" customFormat="1" ht="24.25" customHeight="1">
      <c r="A418" s="35"/>
      <c r="B418" s="36"/>
      <c r="C418" s="180" t="s">
        <v>647</v>
      </c>
      <c r="D418" s="180" t="s">
        <v>175</v>
      </c>
      <c r="E418" s="181" t="s">
        <v>2072</v>
      </c>
      <c r="F418" s="182" t="s">
        <v>2073</v>
      </c>
      <c r="G418" s="183" t="s">
        <v>230</v>
      </c>
      <c r="H418" s="184">
        <v>32.923999999999999</v>
      </c>
      <c r="I418" s="185"/>
      <c r="J418" s="186">
        <f>ROUND(I418*H418,2)</f>
        <v>0</v>
      </c>
      <c r="K418" s="187"/>
      <c r="L418" s="40"/>
      <c r="M418" s="188" t="s">
        <v>1</v>
      </c>
      <c r="N418" s="189" t="s">
        <v>38</v>
      </c>
      <c r="O418" s="72"/>
      <c r="P418" s="190">
        <f>O418*H418</f>
        <v>0</v>
      </c>
      <c r="Q418" s="190">
        <v>0.10206</v>
      </c>
      <c r="R418" s="190">
        <f>Q418*H418</f>
        <v>3.36022344</v>
      </c>
      <c r="S418" s="190">
        <v>0</v>
      </c>
      <c r="T418" s="191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92" t="s">
        <v>179</v>
      </c>
      <c r="AT418" s="192" t="s">
        <v>175</v>
      </c>
      <c r="AU418" s="192" t="s">
        <v>81</v>
      </c>
      <c r="AY418" s="18" t="s">
        <v>174</v>
      </c>
      <c r="BE418" s="193">
        <f>IF(N418="základní",J418,0)</f>
        <v>0</v>
      </c>
      <c r="BF418" s="193">
        <f>IF(N418="snížená",J418,0)</f>
        <v>0</v>
      </c>
      <c r="BG418" s="193">
        <f>IF(N418="zákl. přenesená",J418,0)</f>
        <v>0</v>
      </c>
      <c r="BH418" s="193">
        <f>IF(N418="sníž. přenesená",J418,0)</f>
        <v>0</v>
      </c>
      <c r="BI418" s="193">
        <f>IF(N418="nulová",J418,0)</f>
        <v>0</v>
      </c>
      <c r="BJ418" s="18" t="s">
        <v>81</v>
      </c>
      <c r="BK418" s="193">
        <f>ROUND(I418*H418,2)</f>
        <v>0</v>
      </c>
      <c r="BL418" s="18" t="s">
        <v>179</v>
      </c>
      <c r="BM418" s="192" t="s">
        <v>2074</v>
      </c>
    </row>
    <row r="419" spans="1:65" s="2" customFormat="1" ht="24.25" customHeight="1">
      <c r="A419" s="35"/>
      <c r="B419" s="36"/>
      <c r="C419" s="180" t="s">
        <v>654</v>
      </c>
      <c r="D419" s="180" t="s">
        <v>175</v>
      </c>
      <c r="E419" s="181" t="s">
        <v>2075</v>
      </c>
      <c r="F419" s="182" t="s">
        <v>2076</v>
      </c>
      <c r="G419" s="183" t="s">
        <v>230</v>
      </c>
      <c r="H419" s="184">
        <v>32.923999999999999</v>
      </c>
      <c r="I419" s="185"/>
      <c r="J419" s="186">
        <f>ROUND(I419*H419,2)</f>
        <v>0</v>
      </c>
      <c r="K419" s="187"/>
      <c r="L419" s="40"/>
      <c r="M419" s="188" t="s">
        <v>1</v>
      </c>
      <c r="N419" s="189" t="s">
        <v>38</v>
      </c>
      <c r="O419" s="72"/>
      <c r="P419" s="190">
        <f>O419*H419</f>
        <v>0</v>
      </c>
      <c r="Q419" s="190">
        <v>0</v>
      </c>
      <c r="R419" s="190">
        <f>Q419*H419</f>
        <v>0</v>
      </c>
      <c r="S419" s="190">
        <v>0</v>
      </c>
      <c r="T419" s="191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92" t="s">
        <v>179</v>
      </c>
      <c r="AT419" s="192" t="s">
        <v>175</v>
      </c>
      <c r="AU419" s="192" t="s">
        <v>81</v>
      </c>
      <c r="AY419" s="18" t="s">
        <v>174</v>
      </c>
      <c r="BE419" s="193">
        <f>IF(N419="základní",J419,0)</f>
        <v>0</v>
      </c>
      <c r="BF419" s="193">
        <f>IF(N419="snížená",J419,0)</f>
        <v>0</v>
      </c>
      <c r="BG419" s="193">
        <f>IF(N419="zákl. přenesená",J419,0)</f>
        <v>0</v>
      </c>
      <c r="BH419" s="193">
        <f>IF(N419="sníž. přenesená",J419,0)</f>
        <v>0</v>
      </c>
      <c r="BI419" s="193">
        <f>IF(N419="nulová",J419,0)</f>
        <v>0</v>
      </c>
      <c r="BJ419" s="18" t="s">
        <v>81</v>
      </c>
      <c r="BK419" s="193">
        <f>ROUND(I419*H419,2)</f>
        <v>0</v>
      </c>
      <c r="BL419" s="18" t="s">
        <v>179</v>
      </c>
      <c r="BM419" s="192" t="s">
        <v>2077</v>
      </c>
    </row>
    <row r="420" spans="1:65" s="2" customFormat="1" ht="16.5" customHeight="1">
      <c r="A420" s="35"/>
      <c r="B420" s="36"/>
      <c r="C420" s="180" t="s">
        <v>662</v>
      </c>
      <c r="D420" s="180" t="s">
        <v>175</v>
      </c>
      <c r="E420" s="181" t="s">
        <v>2078</v>
      </c>
      <c r="F420" s="182" t="s">
        <v>2079</v>
      </c>
      <c r="G420" s="183" t="s">
        <v>188</v>
      </c>
      <c r="H420" s="184">
        <v>0.70199999999999996</v>
      </c>
      <c r="I420" s="185"/>
      <c r="J420" s="186">
        <f>ROUND(I420*H420,2)</f>
        <v>0</v>
      </c>
      <c r="K420" s="187"/>
      <c r="L420" s="40"/>
      <c r="M420" s="188" t="s">
        <v>1</v>
      </c>
      <c r="N420" s="189" t="s">
        <v>38</v>
      </c>
      <c r="O420" s="72"/>
      <c r="P420" s="190">
        <f>O420*H420</f>
        <v>0</v>
      </c>
      <c r="Q420" s="190">
        <v>1.05555</v>
      </c>
      <c r="R420" s="190">
        <f>Q420*H420</f>
        <v>0.74099609999999994</v>
      </c>
      <c r="S420" s="190">
        <v>0</v>
      </c>
      <c r="T420" s="191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92" t="s">
        <v>179</v>
      </c>
      <c r="AT420" s="192" t="s">
        <v>175</v>
      </c>
      <c r="AU420" s="192" t="s">
        <v>81</v>
      </c>
      <c r="AY420" s="18" t="s">
        <v>174</v>
      </c>
      <c r="BE420" s="193">
        <f>IF(N420="základní",J420,0)</f>
        <v>0</v>
      </c>
      <c r="BF420" s="193">
        <f>IF(N420="snížená",J420,0)</f>
        <v>0</v>
      </c>
      <c r="BG420" s="193">
        <f>IF(N420="zákl. přenesená",J420,0)</f>
        <v>0</v>
      </c>
      <c r="BH420" s="193">
        <f>IF(N420="sníž. přenesená",J420,0)</f>
        <v>0</v>
      </c>
      <c r="BI420" s="193">
        <f>IF(N420="nulová",J420,0)</f>
        <v>0</v>
      </c>
      <c r="BJ420" s="18" t="s">
        <v>81</v>
      </c>
      <c r="BK420" s="193">
        <f>ROUND(I420*H420,2)</f>
        <v>0</v>
      </c>
      <c r="BL420" s="18" t="s">
        <v>179</v>
      </c>
      <c r="BM420" s="192" t="s">
        <v>2080</v>
      </c>
    </row>
    <row r="421" spans="1:65" s="12" customFormat="1" ht="12">
      <c r="B421" s="194"/>
      <c r="C421" s="195"/>
      <c r="D421" s="196" t="s">
        <v>181</v>
      </c>
      <c r="E421" s="197" t="s">
        <v>1</v>
      </c>
      <c r="F421" s="198" t="s">
        <v>2060</v>
      </c>
      <c r="G421" s="195"/>
      <c r="H421" s="197" t="s">
        <v>1</v>
      </c>
      <c r="I421" s="199"/>
      <c r="J421" s="195"/>
      <c r="K421" s="195"/>
      <c r="L421" s="200"/>
      <c r="M421" s="201"/>
      <c r="N421" s="202"/>
      <c r="O421" s="202"/>
      <c r="P421" s="202"/>
      <c r="Q421" s="202"/>
      <c r="R421" s="202"/>
      <c r="S421" s="202"/>
      <c r="T421" s="203"/>
      <c r="AT421" s="204" t="s">
        <v>181</v>
      </c>
      <c r="AU421" s="204" t="s">
        <v>81</v>
      </c>
      <c r="AV421" s="12" t="s">
        <v>81</v>
      </c>
      <c r="AW421" s="12" t="s">
        <v>30</v>
      </c>
      <c r="AX421" s="12" t="s">
        <v>73</v>
      </c>
      <c r="AY421" s="204" t="s">
        <v>174</v>
      </c>
    </row>
    <row r="422" spans="1:65" s="12" customFormat="1" ht="12">
      <c r="B422" s="194"/>
      <c r="C422" s="195"/>
      <c r="D422" s="196" t="s">
        <v>181</v>
      </c>
      <c r="E422" s="197" t="s">
        <v>1</v>
      </c>
      <c r="F422" s="198" t="s">
        <v>2081</v>
      </c>
      <c r="G422" s="195"/>
      <c r="H422" s="197" t="s">
        <v>1</v>
      </c>
      <c r="I422" s="199"/>
      <c r="J422" s="195"/>
      <c r="K422" s="195"/>
      <c r="L422" s="200"/>
      <c r="M422" s="201"/>
      <c r="N422" s="202"/>
      <c r="O422" s="202"/>
      <c r="P422" s="202"/>
      <c r="Q422" s="202"/>
      <c r="R422" s="202"/>
      <c r="S422" s="202"/>
      <c r="T422" s="203"/>
      <c r="AT422" s="204" t="s">
        <v>181</v>
      </c>
      <c r="AU422" s="204" t="s">
        <v>81</v>
      </c>
      <c r="AV422" s="12" t="s">
        <v>81</v>
      </c>
      <c r="AW422" s="12" t="s">
        <v>30</v>
      </c>
      <c r="AX422" s="12" t="s">
        <v>73</v>
      </c>
      <c r="AY422" s="204" t="s">
        <v>174</v>
      </c>
    </row>
    <row r="423" spans="1:65" s="13" customFormat="1" ht="12">
      <c r="B423" s="205"/>
      <c r="C423" s="206"/>
      <c r="D423" s="196" t="s">
        <v>181</v>
      </c>
      <c r="E423" s="207" t="s">
        <v>1</v>
      </c>
      <c r="F423" s="208" t="s">
        <v>2082</v>
      </c>
      <c r="G423" s="206"/>
      <c r="H423" s="209">
        <v>0.70199999999999996</v>
      </c>
      <c r="I423" s="210"/>
      <c r="J423" s="206"/>
      <c r="K423" s="206"/>
      <c r="L423" s="211"/>
      <c r="M423" s="212"/>
      <c r="N423" s="213"/>
      <c r="O423" s="213"/>
      <c r="P423" s="213"/>
      <c r="Q423" s="213"/>
      <c r="R423" s="213"/>
      <c r="S423" s="213"/>
      <c r="T423" s="214"/>
      <c r="AT423" s="215" t="s">
        <v>181</v>
      </c>
      <c r="AU423" s="215" t="s">
        <v>81</v>
      </c>
      <c r="AV423" s="13" t="s">
        <v>83</v>
      </c>
      <c r="AW423" s="13" t="s">
        <v>30</v>
      </c>
      <c r="AX423" s="13" t="s">
        <v>73</v>
      </c>
      <c r="AY423" s="215" t="s">
        <v>174</v>
      </c>
    </row>
    <row r="424" spans="1:65" s="14" customFormat="1" ht="12">
      <c r="B424" s="216"/>
      <c r="C424" s="217"/>
      <c r="D424" s="196" t="s">
        <v>181</v>
      </c>
      <c r="E424" s="218" t="s">
        <v>1</v>
      </c>
      <c r="F424" s="219" t="s">
        <v>183</v>
      </c>
      <c r="G424" s="217"/>
      <c r="H424" s="220">
        <v>0.70199999999999996</v>
      </c>
      <c r="I424" s="221"/>
      <c r="J424" s="217"/>
      <c r="K424" s="217"/>
      <c r="L424" s="222"/>
      <c r="M424" s="223"/>
      <c r="N424" s="224"/>
      <c r="O424" s="224"/>
      <c r="P424" s="224"/>
      <c r="Q424" s="224"/>
      <c r="R424" s="224"/>
      <c r="S424" s="224"/>
      <c r="T424" s="225"/>
      <c r="AT424" s="226" t="s">
        <v>181</v>
      </c>
      <c r="AU424" s="226" t="s">
        <v>81</v>
      </c>
      <c r="AV424" s="14" t="s">
        <v>179</v>
      </c>
      <c r="AW424" s="14" t="s">
        <v>30</v>
      </c>
      <c r="AX424" s="14" t="s">
        <v>81</v>
      </c>
      <c r="AY424" s="226" t="s">
        <v>174</v>
      </c>
    </row>
    <row r="425" spans="1:65" s="2" customFormat="1" ht="16.5" customHeight="1">
      <c r="A425" s="35"/>
      <c r="B425" s="36"/>
      <c r="C425" s="180" t="s">
        <v>666</v>
      </c>
      <c r="D425" s="180" t="s">
        <v>175</v>
      </c>
      <c r="E425" s="181" t="s">
        <v>2083</v>
      </c>
      <c r="F425" s="182" t="s">
        <v>2084</v>
      </c>
      <c r="G425" s="183" t="s">
        <v>188</v>
      </c>
      <c r="H425" s="184">
        <v>0.16200000000000001</v>
      </c>
      <c r="I425" s="185"/>
      <c r="J425" s="186">
        <f>ROUND(I425*H425,2)</f>
        <v>0</v>
      </c>
      <c r="K425" s="187"/>
      <c r="L425" s="40"/>
      <c r="M425" s="188" t="s">
        <v>1</v>
      </c>
      <c r="N425" s="189" t="s">
        <v>38</v>
      </c>
      <c r="O425" s="72"/>
      <c r="P425" s="190">
        <f>O425*H425</f>
        <v>0</v>
      </c>
      <c r="Q425" s="190">
        <v>1.06277</v>
      </c>
      <c r="R425" s="190">
        <f>Q425*H425</f>
        <v>0.17216874000000001</v>
      </c>
      <c r="S425" s="190">
        <v>0</v>
      </c>
      <c r="T425" s="191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92" t="s">
        <v>179</v>
      </c>
      <c r="AT425" s="192" t="s">
        <v>175</v>
      </c>
      <c r="AU425" s="192" t="s">
        <v>81</v>
      </c>
      <c r="AY425" s="18" t="s">
        <v>174</v>
      </c>
      <c r="BE425" s="193">
        <f>IF(N425="základní",J425,0)</f>
        <v>0</v>
      </c>
      <c r="BF425" s="193">
        <f>IF(N425="snížená",J425,0)</f>
        <v>0</v>
      </c>
      <c r="BG425" s="193">
        <f>IF(N425="zákl. přenesená",J425,0)</f>
        <v>0</v>
      </c>
      <c r="BH425" s="193">
        <f>IF(N425="sníž. přenesená",J425,0)</f>
        <v>0</v>
      </c>
      <c r="BI425" s="193">
        <f>IF(N425="nulová",J425,0)</f>
        <v>0</v>
      </c>
      <c r="BJ425" s="18" t="s">
        <v>81</v>
      </c>
      <c r="BK425" s="193">
        <f>ROUND(I425*H425,2)</f>
        <v>0</v>
      </c>
      <c r="BL425" s="18" t="s">
        <v>179</v>
      </c>
      <c r="BM425" s="192" t="s">
        <v>2085</v>
      </c>
    </row>
    <row r="426" spans="1:65" s="12" customFormat="1" ht="12">
      <c r="B426" s="194"/>
      <c r="C426" s="195"/>
      <c r="D426" s="196" t="s">
        <v>181</v>
      </c>
      <c r="E426" s="197" t="s">
        <v>1</v>
      </c>
      <c r="F426" s="198" t="s">
        <v>2086</v>
      </c>
      <c r="G426" s="195"/>
      <c r="H426" s="197" t="s">
        <v>1</v>
      </c>
      <c r="I426" s="199"/>
      <c r="J426" s="195"/>
      <c r="K426" s="195"/>
      <c r="L426" s="200"/>
      <c r="M426" s="201"/>
      <c r="N426" s="202"/>
      <c r="O426" s="202"/>
      <c r="P426" s="202"/>
      <c r="Q426" s="202"/>
      <c r="R426" s="202"/>
      <c r="S426" s="202"/>
      <c r="T426" s="203"/>
      <c r="AT426" s="204" t="s">
        <v>181</v>
      </c>
      <c r="AU426" s="204" t="s">
        <v>81</v>
      </c>
      <c r="AV426" s="12" t="s">
        <v>81</v>
      </c>
      <c r="AW426" s="12" t="s">
        <v>30</v>
      </c>
      <c r="AX426" s="12" t="s">
        <v>73</v>
      </c>
      <c r="AY426" s="204" t="s">
        <v>174</v>
      </c>
    </row>
    <row r="427" spans="1:65" s="12" customFormat="1" ht="12">
      <c r="B427" s="194"/>
      <c r="C427" s="195"/>
      <c r="D427" s="196" t="s">
        <v>181</v>
      </c>
      <c r="E427" s="197" t="s">
        <v>1</v>
      </c>
      <c r="F427" s="198" t="s">
        <v>2060</v>
      </c>
      <c r="G427" s="195"/>
      <c r="H427" s="197" t="s">
        <v>1</v>
      </c>
      <c r="I427" s="199"/>
      <c r="J427" s="195"/>
      <c r="K427" s="195"/>
      <c r="L427" s="200"/>
      <c r="M427" s="201"/>
      <c r="N427" s="202"/>
      <c r="O427" s="202"/>
      <c r="P427" s="202"/>
      <c r="Q427" s="202"/>
      <c r="R427" s="202"/>
      <c r="S427" s="202"/>
      <c r="T427" s="203"/>
      <c r="AT427" s="204" t="s">
        <v>181</v>
      </c>
      <c r="AU427" s="204" t="s">
        <v>81</v>
      </c>
      <c r="AV427" s="12" t="s">
        <v>81</v>
      </c>
      <c r="AW427" s="12" t="s">
        <v>30</v>
      </c>
      <c r="AX427" s="12" t="s">
        <v>73</v>
      </c>
      <c r="AY427" s="204" t="s">
        <v>174</v>
      </c>
    </row>
    <row r="428" spans="1:65" s="13" customFormat="1" ht="12">
      <c r="B428" s="205"/>
      <c r="C428" s="206"/>
      <c r="D428" s="196" t="s">
        <v>181</v>
      </c>
      <c r="E428" s="207" t="s">
        <v>1</v>
      </c>
      <c r="F428" s="208" t="s">
        <v>2087</v>
      </c>
      <c r="G428" s="206"/>
      <c r="H428" s="209">
        <v>0.16200000000000001</v>
      </c>
      <c r="I428" s="210"/>
      <c r="J428" s="206"/>
      <c r="K428" s="206"/>
      <c r="L428" s="211"/>
      <c r="M428" s="212"/>
      <c r="N428" s="213"/>
      <c r="O428" s="213"/>
      <c r="P428" s="213"/>
      <c r="Q428" s="213"/>
      <c r="R428" s="213"/>
      <c r="S428" s="213"/>
      <c r="T428" s="214"/>
      <c r="AT428" s="215" t="s">
        <v>181</v>
      </c>
      <c r="AU428" s="215" t="s">
        <v>81</v>
      </c>
      <c r="AV428" s="13" t="s">
        <v>83</v>
      </c>
      <c r="AW428" s="13" t="s">
        <v>30</v>
      </c>
      <c r="AX428" s="13" t="s">
        <v>73</v>
      </c>
      <c r="AY428" s="215" t="s">
        <v>174</v>
      </c>
    </row>
    <row r="429" spans="1:65" s="14" customFormat="1" ht="12">
      <c r="B429" s="216"/>
      <c r="C429" s="217"/>
      <c r="D429" s="196" t="s">
        <v>181</v>
      </c>
      <c r="E429" s="218" t="s">
        <v>1</v>
      </c>
      <c r="F429" s="219" t="s">
        <v>183</v>
      </c>
      <c r="G429" s="217"/>
      <c r="H429" s="220">
        <v>0.16200000000000001</v>
      </c>
      <c r="I429" s="221"/>
      <c r="J429" s="217"/>
      <c r="K429" s="217"/>
      <c r="L429" s="222"/>
      <c r="M429" s="223"/>
      <c r="N429" s="224"/>
      <c r="O429" s="224"/>
      <c r="P429" s="224"/>
      <c r="Q429" s="224"/>
      <c r="R429" s="224"/>
      <c r="S429" s="224"/>
      <c r="T429" s="225"/>
      <c r="AT429" s="226" t="s">
        <v>181</v>
      </c>
      <c r="AU429" s="226" t="s">
        <v>81</v>
      </c>
      <c r="AV429" s="14" t="s">
        <v>179</v>
      </c>
      <c r="AW429" s="14" t="s">
        <v>30</v>
      </c>
      <c r="AX429" s="14" t="s">
        <v>81</v>
      </c>
      <c r="AY429" s="226" t="s">
        <v>174</v>
      </c>
    </row>
    <row r="430" spans="1:65" s="2" customFormat="1" ht="24.25" customHeight="1">
      <c r="A430" s="35"/>
      <c r="B430" s="36"/>
      <c r="C430" s="180" t="s">
        <v>670</v>
      </c>
      <c r="D430" s="180" t="s">
        <v>175</v>
      </c>
      <c r="E430" s="181" t="s">
        <v>2088</v>
      </c>
      <c r="F430" s="182" t="s">
        <v>2089</v>
      </c>
      <c r="G430" s="183" t="s">
        <v>444</v>
      </c>
      <c r="H430" s="184">
        <v>2</v>
      </c>
      <c r="I430" s="185"/>
      <c r="J430" s="186">
        <f>ROUND(I430*H430,2)</f>
        <v>0</v>
      </c>
      <c r="K430" s="187"/>
      <c r="L430" s="40"/>
      <c r="M430" s="188" t="s">
        <v>1</v>
      </c>
      <c r="N430" s="189" t="s">
        <v>38</v>
      </c>
      <c r="O430" s="72"/>
      <c r="P430" s="190">
        <f>O430*H430</f>
        <v>0</v>
      </c>
      <c r="Q430" s="190">
        <v>0.22092000000000001</v>
      </c>
      <c r="R430" s="190">
        <f>Q430*H430</f>
        <v>0.44184000000000001</v>
      </c>
      <c r="S430" s="190">
        <v>0</v>
      </c>
      <c r="T430" s="191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92" t="s">
        <v>179</v>
      </c>
      <c r="AT430" s="192" t="s">
        <v>175</v>
      </c>
      <c r="AU430" s="192" t="s">
        <v>81</v>
      </c>
      <c r="AY430" s="18" t="s">
        <v>174</v>
      </c>
      <c r="BE430" s="193">
        <f>IF(N430="základní",J430,0)</f>
        <v>0</v>
      </c>
      <c r="BF430" s="193">
        <f>IF(N430="snížená",J430,0)</f>
        <v>0</v>
      </c>
      <c r="BG430" s="193">
        <f>IF(N430="zákl. přenesená",J430,0)</f>
        <v>0</v>
      </c>
      <c r="BH430" s="193">
        <f>IF(N430="sníž. přenesená",J430,0)</f>
        <v>0</v>
      </c>
      <c r="BI430" s="193">
        <f>IF(N430="nulová",J430,0)</f>
        <v>0</v>
      </c>
      <c r="BJ430" s="18" t="s">
        <v>81</v>
      </c>
      <c r="BK430" s="193">
        <f>ROUND(I430*H430,2)</f>
        <v>0</v>
      </c>
      <c r="BL430" s="18" t="s">
        <v>179</v>
      </c>
      <c r="BM430" s="192" t="s">
        <v>2090</v>
      </c>
    </row>
    <row r="431" spans="1:65" s="12" customFormat="1" ht="12">
      <c r="B431" s="194"/>
      <c r="C431" s="195"/>
      <c r="D431" s="196" t="s">
        <v>181</v>
      </c>
      <c r="E431" s="197" t="s">
        <v>1</v>
      </c>
      <c r="F431" s="198" t="s">
        <v>2091</v>
      </c>
      <c r="G431" s="195"/>
      <c r="H431" s="197" t="s">
        <v>1</v>
      </c>
      <c r="I431" s="199"/>
      <c r="J431" s="195"/>
      <c r="K431" s="195"/>
      <c r="L431" s="200"/>
      <c r="M431" s="201"/>
      <c r="N431" s="202"/>
      <c r="O431" s="202"/>
      <c r="P431" s="202"/>
      <c r="Q431" s="202"/>
      <c r="R431" s="202"/>
      <c r="S431" s="202"/>
      <c r="T431" s="203"/>
      <c r="AT431" s="204" t="s">
        <v>181</v>
      </c>
      <c r="AU431" s="204" t="s">
        <v>81</v>
      </c>
      <c r="AV431" s="12" t="s">
        <v>81</v>
      </c>
      <c r="AW431" s="12" t="s">
        <v>30</v>
      </c>
      <c r="AX431" s="12" t="s">
        <v>73</v>
      </c>
      <c r="AY431" s="204" t="s">
        <v>174</v>
      </c>
    </row>
    <row r="432" spans="1:65" s="13" customFormat="1" ht="12">
      <c r="B432" s="205"/>
      <c r="C432" s="206"/>
      <c r="D432" s="196" t="s">
        <v>181</v>
      </c>
      <c r="E432" s="207" t="s">
        <v>1</v>
      </c>
      <c r="F432" s="208" t="s">
        <v>2092</v>
      </c>
      <c r="G432" s="206"/>
      <c r="H432" s="209">
        <v>2</v>
      </c>
      <c r="I432" s="210"/>
      <c r="J432" s="206"/>
      <c r="K432" s="206"/>
      <c r="L432" s="211"/>
      <c r="M432" s="212"/>
      <c r="N432" s="213"/>
      <c r="O432" s="213"/>
      <c r="P432" s="213"/>
      <c r="Q432" s="213"/>
      <c r="R432" s="213"/>
      <c r="S432" s="213"/>
      <c r="T432" s="214"/>
      <c r="AT432" s="215" t="s">
        <v>181</v>
      </c>
      <c r="AU432" s="215" t="s">
        <v>81</v>
      </c>
      <c r="AV432" s="13" t="s">
        <v>83</v>
      </c>
      <c r="AW432" s="13" t="s">
        <v>30</v>
      </c>
      <c r="AX432" s="13" t="s">
        <v>73</v>
      </c>
      <c r="AY432" s="215" t="s">
        <v>174</v>
      </c>
    </row>
    <row r="433" spans="1:65" s="14" customFormat="1" ht="12">
      <c r="B433" s="216"/>
      <c r="C433" s="217"/>
      <c r="D433" s="196" t="s">
        <v>181</v>
      </c>
      <c r="E433" s="218" t="s">
        <v>1</v>
      </c>
      <c r="F433" s="219" t="s">
        <v>183</v>
      </c>
      <c r="G433" s="217"/>
      <c r="H433" s="220">
        <v>2</v>
      </c>
      <c r="I433" s="221"/>
      <c r="J433" s="217"/>
      <c r="K433" s="217"/>
      <c r="L433" s="222"/>
      <c r="M433" s="223"/>
      <c r="N433" s="224"/>
      <c r="O433" s="224"/>
      <c r="P433" s="224"/>
      <c r="Q433" s="224"/>
      <c r="R433" s="224"/>
      <c r="S433" s="224"/>
      <c r="T433" s="225"/>
      <c r="AT433" s="226" t="s">
        <v>181</v>
      </c>
      <c r="AU433" s="226" t="s">
        <v>81</v>
      </c>
      <c r="AV433" s="14" t="s">
        <v>179</v>
      </c>
      <c r="AW433" s="14" t="s">
        <v>30</v>
      </c>
      <c r="AX433" s="14" t="s">
        <v>81</v>
      </c>
      <c r="AY433" s="226" t="s">
        <v>174</v>
      </c>
    </row>
    <row r="434" spans="1:65" s="2" customFormat="1" ht="24.25" customHeight="1">
      <c r="A434" s="35"/>
      <c r="B434" s="36"/>
      <c r="C434" s="180" t="s">
        <v>678</v>
      </c>
      <c r="D434" s="180" t="s">
        <v>175</v>
      </c>
      <c r="E434" s="181" t="s">
        <v>2093</v>
      </c>
      <c r="F434" s="182" t="s">
        <v>2094</v>
      </c>
      <c r="G434" s="183" t="s">
        <v>230</v>
      </c>
      <c r="H434" s="184">
        <v>45.68</v>
      </c>
      <c r="I434" s="185"/>
      <c r="J434" s="186">
        <f>ROUND(I434*H434,2)</f>
        <v>0</v>
      </c>
      <c r="K434" s="187"/>
      <c r="L434" s="40"/>
      <c r="M434" s="188" t="s">
        <v>1</v>
      </c>
      <c r="N434" s="189" t="s">
        <v>38</v>
      </c>
      <c r="O434" s="72"/>
      <c r="P434" s="190">
        <f>O434*H434</f>
        <v>0</v>
      </c>
      <c r="Q434" s="190">
        <v>0.38873999999999997</v>
      </c>
      <c r="R434" s="190">
        <f>Q434*H434</f>
        <v>17.7576432</v>
      </c>
      <c r="S434" s="190">
        <v>0</v>
      </c>
      <c r="T434" s="191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92" t="s">
        <v>179</v>
      </c>
      <c r="AT434" s="192" t="s">
        <v>175</v>
      </c>
      <c r="AU434" s="192" t="s">
        <v>81</v>
      </c>
      <c r="AY434" s="18" t="s">
        <v>174</v>
      </c>
      <c r="BE434" s="193">
        <f>IF(N434="základní",J434,0)</f>
        <v>0</v>
      </c>
      <c r="BF434" s="193">
        <f>IF(N434="snížená",J434,0)</f>
        <v>0</v>
      </c>
      <c r="BG434" s="193">
        <f>IF(N434="zákl. přenesená",J434,0)</f>
        <v>0</v>
      </c>
      <c r="BH434" s="193">
        <f>IF(N434="sníž. přenesená",J434,0)</f>
        <v>0</v>
      </c>
      <c r="BI434" s="193">
        <f>IF(N434="nulová",J434,0)</f>
        <v>0</v>
      </c>
      <c r="BJ434" s="18" t="s">
        <v>81</v>
      </c>
      <c r="BK434" s="193">
        <f>ROUND(I434*H434,2)</f>
        <v>0</v>
      </c>
      <c r="BL434" s="18" t="s">
        <v>179</v>
      </c>
      <c r="BM434" s="192" t="s">
        <v>2095</v>
      </c>
    </row>
    <row r="435" spans="1:65" s="12" customFormat="1" ht="12">
      <c r="B435" s="194"/>
      <c r="C435" s="195"/>
      <c r="D435" s="196" t="s">
        <v>181</v>
      </c>
      <c r="E435" s="197" t="s">
        <v>1</v>
      </c>
      <c r="F435" s="198" t="s">
        <v>2096</v>
      </c>
      <c r="G435" s="195"/>
      <c r="H435" s="197" t="s">
        <v>1</v>
      </c>
      <c r="I435" s="199"/>
      <c r="J435" s="195"/>
      <c r="K435" s="195"/>
      <c r="L435" s="200"/>
      <c r="M435" s="201"/>
      <c r="N435" s="202"/>
      <c r="O435" s="202"/>
      <c r="P435" s="202"/>
      <c r="Q435" s="202"/>
      <c r="R435" s="202"/>
      <c r="S435" s="202"/>
      <c r="T435" s="203"/>
      <c r="AT435" s="204" t="s">
        <v>181</v>
      </c>
      <c r="AU435" s="204" t="s">
        <v>81</v>
      </c>
      <c r="AV435" s="12" t="s">
        <v>81</v>
      </c>
      <c r="AW435" s="12" t="s">
        <v>30</v>
      </c>
      <c r="AX435" s="12" t="s">
        <v>73</v>
      </c>
      <c r="AY435" s="204" t="s">
        <v>174</v>
      </c>
    </row>
    <row r="436" spans="1:65" s="13" customFormat="1" ht="12">
      <c r="B436" s="205"/>
      <c r="C436" s="206"/>
      <c r="D436" s="196" t="s">
        <v>181</v>
      </c>
      <c r="E436" s="207" t="s">
        <v>1</v>
      </c>
      <c r="F436" s="208" t="s">
        <v>2097</v>
      </c>
      <c r="G436" s="206"/>
      <c r="H436" s="209">
        <v>22.84</v>
      </c>
      <c r="I436" s="210"/>
      <c r="J436" s="206"/>
      <c r="K436" s="206"/>
      <c r="L436" s="211"/>
      <c r="M436" s="212"/>
      <c r="N436" s="213"/>
      <c r="O436" s="213"/>
      <c r="P436" s="213"/>
      <c r="Q436" s="213"/>
      <c r="R436" s="213"/>
      <c r="S436" s="213"/>
      <c r="T436" s="214"/>
      <c r="AT436" s="215" t="s">
        <v>181</v>
      </c>
      <c r="AU436" s="215" t="s">
        <v>81</v>
      </c>
      <c r="AV436" s="13" t="s">
        <v>83</v>
      </c>
      <c r="AW436" s="13" t="s">
        <v>30</v>
      </c>
      <c r="AX436" s="13" t="s">
        <v>73</v>
      </c>
      <c r="AY436" s="215" t="s">
        <v>174</v>
      </c>
    </row>
    <row r="437" spans="1:65" s="12" customFormat="1" ht="12">
      <c r="B437" s="194"/>
      <c r="C437" s="195"/>
      <c r="D437" s="196" t="s">
        <v>181</v>
      </c>
      <c r="E437" s="197" t="s">
        <v>1</v>
      </c>
      <c r="F437" s="198" t="s">
        <v>201</v>
      </c>
      <c r="G437" s="195"/>
      <c r="H437" s="197" t="s">
        <v>1</v>
      </c>
      <c r="I437" s="199"/>
      <c r="J437" s="195"/>
      <c r="K437" s="195"/>
      <c r="L437" s="200"/>
      <c r="M437" s="201"/>
      <c r="N437" s="202"/>
      <c r="O437" s="202"/>
      <c r="P437" s="202"/>
      <c r="Q437" s="202"/>
      <c r="R437" s="202"/>
      <c r="S437" s="202"/>
      <c r="T437" s="203"/>
      <c r="AT437" s="204" t="s">
        <v>181</v>
      </c>
      <c r="AU437" s="204" t="s">
        <v>81</v>
      </c>
      <c r="AV437" s="12" t="s">
        <v>81</v>
      </c>
      <c r="AW437" s="12" t="s">
        <v>30</v>
      </c>
      <c r="AX437" s="12" t="s">
        <v>73</v>
      </c>
      <c r="AY437" s="204" t="s">
        <v>174</v>
      </c>
    </row>
    <row r="438" spans="1:65" s="13" customFormat="1" ht="12">
      <c r="B438" s="205"/>
      <c r="C438" s="206"/>
      <c r="D438" s="196" t="s">
        <v>181</v>
      </c>
      <c r="E438" s="207" t="s">
        <v>1</v>
      </c>
      <c r="F438" s="208" t="s">
        <v>2097</v>
      </c>
      <c r="G438" s="206"/>
      <c r="H438" s="209">
        <v>22.84</v>
      </c>
      <c r="I438" s="210"/>
      <c r="J438" s="206"/>
      <c r="K438" s="206"/>
      <c r="L438" s="211"/>
      <c r="M438" s="212"/>
      <c r="N438" s="213"/>
      <c r="O438" s="213"/>
      <c r="P438" s="213"/>
      <c r="Q438" s="213"/>
      <c r="R438" s="213"/>
      <c r="S438" s="213"/>
      <c r="T438" s="214"/>
      <c r="AT438" s="215" t="s">
        <v>181</v>
      </c>
      <c r="AU438" s="215" t="s">
        <v>81</v>
      </c>
      <c r="AV438" s="13" t="s">
        <v>83</v>
      </c>
      <c r="AW438" s="13" t="s">
        <v>30</v>
      </c>
      <c r="AX438" s="13" t="s">
        <v>73</v>
      </c>
      <c r="AY438" s="215" t="s">
        <v>174</v>
      </c>
    </row>
    <row r="439" spans="1:65" s="14" customFormat="1" ht="12">
      <c r="B439" s="216"/>
      <c r="C439" s="217"/>
      <c r="D439" s="196" t="s">
        <v>181</v>
      </c>
      <c r="E439" s="218" t="s">
        <v>1</v>
      </c>
      <c r="F439" s="219" t="s">
        <v>183</v>
      </c>
      <c r="G439" s="217"/>
      <c r="H439" s="220">
        <v>45.68</v>
      </c>
      <c r="I439" s="221"/>
      <c r="J439" s="217"/>
      <c r="K439" s="217"/>
      <c r="L439" s="222"/>
      <c r="M439" s="223"/>
      <c r="N439" s="224"/>
      <c r="O439" s="224"/>
      <c r="P439" s="224"/>
      <c r="Q439" s="224"/>
      <c r="R439" s="224"/>
      <c r="S439" s="224"/>
      <c r="T439" s="225"/>
      <c r="AT439" s="226" t="s">
        <v>181</v>
      </c>
      <c r="AU439" s="226" t="s">
        <v>81</v>
      </c>
      <c r="AV439" s="14" t="s">
        <v>179</v>
      </c>
      <c r="AW439" s="14" t="s">
        <v>30</v>
      </c>
      <c r="AX439" s="14" t="s">
        <v>81</v>
      </c>
      <c r="AY439" s="226" t="s">
        <v>174</v>
      </c>
    </row>
    <row r="440" spans="1:65" s="2" customFormat="1" ht="33" customHeight="1">
      <c r="A440" s="35"/>
      <c r="B440" s="36"/>
      <c r="C440" s="180" t="s">
        <v>684</v>
      </c>
      <c r="D440" s="180" t="s">
        <v>175</v>
      </c>
      <c r="E440" s="181" t="s">
        <v>2098</v>
      </c>
      <c r="F440" s="182" t="s">
        <v>2099</v>
      </c>
      <c r="G440" s="183" t="s">
        <v>188</v>
      </c>
      <c r="H440" s="184">
        <v>0.38500000000000001</v>
      </c>
      <c r="I440" s="185"/>
      <c r="J440" s="186">
        <f>ROUND(I440*H440,2)</f>
        <v>0</v>
      </c>
      <c r="K440" s="187"/>
      <c r="L440" s="40"/>
      <c r="M440" s="188" t="s">
        <v>1</v>
      </c>
      <c r="N440" s="189" t="s">
        <v>38</v>
      </c>
      <c r="O440" s="72"/>
      <c r="P440" s="190">
        <f>O440*H440</f>
        <v>0</v>
      </c>
      <c r="Q440" s="190">
        <v>7.5300000000000002E-3</v>
      </c>
      <c r="R440" s="190">
        <f>Q440*H440</f>
        <v>2.8990500000000002E-3</v>
      </c>
      <c r="S440" s="190">
        <v>0</v>
      </c>
      <c r="T440" s="191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92" t="s">
        <v>179</v>
      </c>
      <c r="AT440" s="192" t="s">
        <v>175</v>
      </c>
      <c r="AU440" s="192" t="s">
        <v>81</v>
      </c>
      <c r="AY440" s="18" t="s">
        <v>174</v>
      </c>
      <c r="BE440" s="193">
        <f>IF(N440="základní",J440,0)</f>
        <v>0</v>
      </c>
      <c r="BF440" s="193">
        <f>IF(N440="snížená",J440,0)</f>
        <v>0</v>
      </c>
      <c r="BG440" s="193">
        <f>IF(N440="zákl. přenesená",J440,0)</f>
        <v>0</v>
      </c>
      <c r="BH440" s="193">
        <f>IF(N440="sníž. přenesená",J440,0)</f>
        <v>0</v>
      </c>
      <c r="BI440" s="193">
        <f>IF(N440="nulová",J440,0)</f>
        <v>0</v>
      </c>
      <c r="BJ440" s="18" t="s">
        <v>81</v>
      </c>
      <c r="BK440" s="193">
        <f>ROUND(I440*H440,2)</f>
        <v>0</v>
      </c>
      <c r="BL440" s="18" t="s">
        <v>179</v>
      </c>
      <c r="BM440" s="192" t="s">
        <v>2100</v>
      </c>
    </row>
    <row r="441" spans="1:65" s="12" customFormat="1" ht="12">
      <c r="B441" s="194"/>
      <c r="C441" s="195"/>
      <c r="D441" s="196" t="s">
        <v>181</v>
      </c>
      <c r="E441" s="197" t="s">
        <v>1</v>
      </c>
      <c r="F441" s="198" t="s">
        <v>2101</v>
      </c>
      <c r="G441" s="195"/>
      <c r="H441" s="197" t="s">
        <v>1</v>
      </c>
      <c r="I441" s="199"/>
      <c r="J441" s="195"/>
      <c r="K441" s="195"/>
      <c r="L441" s="200"/>
      <c r="M441" s="201"/>
      <c r="N441" s="202"/>
      <c r="O441" s="202"/>
      <c r="P441" s="202"/>
      <c r="Q441" s="202"/>
      <c r="R441" s="202"/>
      <c r="S441" s="202"/>
      <c r="T441" s="203"/>
      <c r="AT441" s="204" t="s">
        <v>181</v>
      </c>
      <c r="AU441" s="204" t="s">
        <v>81</v>
      </c>
      <c r="AV441" s="12" t="s">
        <v>81</v>
      </c>
      <c r="AW441" s="12" t="s">
        <v>30</v>
      </c>
      <c r="AX441" s="12" t="s">
        <v>73</v>
      </c>
      <c r="AY441" s="204" t="s">
        <v>174</v>
      </c>
    </row>
    <row r="442" spans="1:65" s="13" customFormat="1" ht="12">
      <c r="B442" s="205"/>
      <c r="C442" s="206"/>
      <c r="D442" s="196" t="s">
        <v>181</v>
      </c>
      <c r="E442" s="207" t="s">
        <v>1</v>
      </c>
      <c r="F442" s="208" t="s">
        <v>2102</v>
      </c>
      <c r="G442" s="206"/>
      <c r="H442" s="209">
        <v>0.38500000000000001</v>
      </c>
      <c r="I442" s="210"/>
      <c r="J442" s="206"/>
      <c r="K442" s="206"/>
      <c r="L442" s="211"/>
      <c r="M442" s="212"/>
      <c r="N442" s="213"/>
      <c r="O442" s="213"/>
      <c r="P442" s="213"/>
      <c r="Q442" s="213"/>
      <c r="R442" s="213"/>
      <c r="S442" s="213"/>
      <c r="T442" s="214"/>
      <c r="AT442" s="215" t="s">
        <v>181</v>
      </c>
      <c r="AU442" s="215" t="s">
        <v>81</v>
      </c>
      <c r="AV442" s="13" t="s">
        <v>83</v>
      </c>
      <c r="AW442" s="13" t="s">
        <v>30</v>
      </c>
      <c r="AX442" s="13" t="s">
        <v>73</v>
      </c>
      <c r="AY442" s="215" t="s">
        <v>174</v>
      </c>
    </row>
    <row r="443" spans="1:65" s="14" customFormat="1" ht="12">
      <c r="B443" s="216"/>
      <c r="C443" s="217"/>
      <c r="D443" s="196" t="s">
        <v>181</v>
      </c>
      <c r="E443" s="218" t="s">
        <v>1</v>
      </c>
      <c r="F443" s="219" t="s">
        <v>183</v>
      </c>
      <c r="G443" s="217"/>
      <c r="H443" s="220">
        <v>0.38500000000000001</v>
      </c>
      <c r="I443" s="221"/>
      <c r="J443" s="217"/>
      <c r="K443" s="217"/>
      <c r="L443" s="222"/>
      <c r="M443" s="223"/>
      <c r="N443" s="224"/>
      <c r="O443" s="224"/>
      <c r="P443" s="224"/>
      <c r="Q443" s="224"/>
      <c r="R443" s="224"/>
      <c r="S443" s="224"/>
      <c r="T443" s="225"/>
      <c r="AT443" s="226" t="s">
        <v>181</v>
      </c>
      <c r="AU443" s="226" t="s">
        <v>81</v>
      </c>
      <c r="AV443" s="14" t="s">
        <v>179</v>
      </c>
      <c r="AW443" s="14" t="s">
        <v>30</v>
      </c>
      <c r="AX443" s="14" t="s">
        <v>81</v>
      </c>
      <c r="AY443" s="226" t="s">
        <v>174</v>
      </c>
    </row>
    <row r="444" spans="1:65" s="2" customFormat="1" ht="16.5" customHeight="1">
      <c r="A444" s="35"/>
      <c r="B444" s="36"/>
      <c r="C444" s="227" t="s">
        <v>689</v>
      </c>
      <c r="D444" s="227" t="s">
        <v>422</v>
      </c>
      <c r="E444" s="228" t="s">
        <v>2103</v>
      </c>
      <c r="F444" s="229" t="s">
        <v>2104</v>
      </c>
      <c r="G444" s="230" t="s">
        <v>188</v>
      </c>
      <c r="H444" s="231">
        <v>0.42399999999999999</v>
      </c>
      <c r="I444" s="232"/>
      <c r="J444" s="233">
        <f>ROUND(I444*H444,2)</f>
        <v>0</v>
      </c>
      <c r="K444" s="234"/>
      <c r="L444" s="235"/>
      <c r="M444" s="236" t="s">
        <v>1</v>
      </c>
      <c r="N444" s="237" t="s">
        <v>38</v>
      </c>
      <c r="O444" s="72"/>
      <c r="P444" s="190">
        <f>O444*H444</f>
        <v>0</v>
      </c>
      <c r="Q444" s="190">
        <v>1</v>
      </c>
      <c r="R444" s="190">
        <f>Q444*H444</f>
        <v>0.42399999999999999</v>
      </c>
      <c r="S444" s="190">
        <v>0</v>
      </c>
      <c r="T444" s="191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192" t="s">
        <v>227</v>
      </c>
      <c r="AT444" s="192" t="s">
        <v>422</v>
      </c>
      <c r="AU444" s="192" t="s">
        <v>81</v>
      </c>
      <c r="AY444" s="18" t="s">
        <v>174</v>
      </c>
      <c r="BE444" s="193">
        <f>IF(N444="základní",J444,0)</f>
        <v>0</v>
      </c>
      <c r="BF444" s="193">
        <f>IF(N444="snížená",J444,0)</f>
        <v>0</v>
      </c>
      <c r="BG444" s="193">
        <f>IF(N444="zákl. přenesená",J444,0)</f>
        <v>0</v>
      </c>
      <c r="BH444" s="193">
        <f>IF(N444="sníž. přenesená",J444,0)</f>
        <v>0</v>
      </c>
      <c r="BI444" s="193">
        <f>IF(N444="nulová",J444,0)</f>
        <v>0</v>
      </c>
      <c r="BJ444" s="18" t="s">
        <v>81</v>
      </c>
      <c r="BK444" s="193">
        <f>ROUND(I444*H444,2)</f>
        <v>0</v>
      </c>
      <c r="BL444" s="18" t="s">
        <v>179</v>
      </c>
      <c r="BM444" s="192" t="s">
        <v>2105</v>
      </c>
    </row>
    <row r="445" spans="1:65" s="12" customFormat="1" ht="12">
      <c r="B445" s="194"/>
      <c r="C445" s="195"/>
      <c r="D445" s="196" t="s">
        <v>181</v>
      </c>
      <c r="E445" s="197" t="s">
        <v>1</v>
      </c>
      <c r="F445" s="198" t="s">
        <v>2101</v>
      </c>
      <c r="G445" s="195"/>
      <c r="H445" s="197" t="s">
        <v>1</v>
      </c>
      <c r="I445" s="199"/>
      <c r="J445" s="195"/>
      <c r="K445" s="195"/>
      <c r="L445" s="200"/>
      <c r="M445" s="201"/>
      <c r="N445" s="202"/>
      <c r="O445" s="202"/>
      <c r="P445" s="202"/>
      <c r="Q445" s="202"/>
      <c r="R445" s="202"/>
      <c r="S445" s="202"/>
      <c r="T445" s="203"/>
      <c r="AT445" s="204" t="s">
        <v>181</v>
      </c>
      <c r="AU445" s="204" t="s">
        <v>81</v>
      </c>
      <c r="AV445" s="12" t="s">
        <v>81</v>
      </c>
      <c r="AW445" s="12" t="s">
        <v>30</v>
      </c>
      <c r="AX445" s="12" t="s">
        <v>73</v>
      </c>
      <c r="AY445" s="204" t="s">
        <v>174</v>
      </c>
    </row>
    <row r="446" spans="1:65" s="13" customFormat="1" ht="12">
      <c r="B446" s="205"/>
      <c r="C446" s="206"/>
      <c r="D446" s="196" t="s">
        <v>181</v>
      </c>
      <c r="E446" s="207" t="s">
        <v>1</v>
      </c>
      <c r="F446" s="208" t="s">
        <v>2106</v>
      </c>
      <c r="G446" s="206"/>
      <c r="H446" s="209">
        <v>0.42399999999999999</v>
      </c>
      <c r="I446" s="210"/>
      <c r="J446" s="206"/>
      <c r="K446" s="206"/>
      <c r="L446" s="211"/>
      <c r="M446" s="212"/>
      <c r="N446" s="213"/>
      <c r="O446" s="213"/>
      <c r="P446" s="213"/>
      <c r="Q446" s="213"/>
      <c r="R446" s="213"/>
      <c r="S446" s="213"/>
      <c r="T446" s="214"/>
      <c r="AT446" s="215" t="s">
        <v>181</v>
      </c>
      <c r="AU446" s="215" t="s">
        <v>81</v>
      </c>
      <c r="AV446" s="13" t="s">
        <v>83</v>
      </c>
      <c r="AW446" s="13" t="s">
        <v>30</v>
      </c>
      <c r="AX446" s="13" t="s">
        <v>73</v>
      </c>
      <c r="AY446" s="215" t="s">
        <v>174</v>
      </c>
    </row>
    <row r="447" spans="1:65" s="14" customFormat="1" ht="12">
      <c r="B447" s="216"/>
      <c r="C447" s="217"/>
      <c r="D447" s="196" t="s">
        <v>181</v>
      </c>
      <c r="E447" s="218" t="s">
        <v>1</v>
      </c>
      <c r="F447" s="219" t="s">
        <v>183</v>
      </c>
      <c r="G447" s="217"/>
      <c r="H447" s="220">
        <v>0.42399999999999999</v>
      </c>
      <c r="I447" s="221"/>
      <c r="J447" s="217"/>
      <c r="K447" s="217"/>
      <c r="L447" s="222"/>
      <c r="M447" s="223"/>
      <c r="N447" s="224"/>
      <c r="O447" s="224"/>
      <c r="P447" s="224"/>
      <c r="Q447" s="224"/>
      <c r="R447" s="224"/>
      <c r="S447" s="224"/>
      <c r="T447" s="225"/>
      <c r="AT447" s="226" t="s">
        <v>181</v>
      </c>
      <c r="AU447" s="226" t="s">
        <v>81</v>
      </c>
      <c r="AV447" s="14" t="s">
        <v>179</v>
      </c>
      <c r="AW447" s="14" t="s">
        <v>30</v>
      </c>
      <c r="AX447" s="14" t="s">
        <v>81</v>
      </c>
      <c r="AY447" s="226" t="s">
        <v>174</v>
      </c>
    </row>
    <row r="448" spans="1:65" s="2" customFormat="1" ht="16.5" customHeight="1">
      <c r="A448" s="35"/>
      <c r="B448" s="36"/>
      <c r="C448" s="227" t="s">
        <v>695</v>
      </c>
      <c r="D448" s="227" t="s">
        <v>422</v>
      </c>
      <c r="E448" s="228" t="s">
        <v>2107</v>
      </c>
      <c r="F448" s="229" t="s">
        <v>2108</v>
      </c>
      <c r="G448" s="230" t="s">
        <v>188</v>
      </c>
      <c r="H448" s="231">
        <v>3.5000000000000003E-2</v>
      </c>
      <c r="I448" s="232"/>
      <c r="J448" s="233">
        <f>ROUND(I448*H448,2)</f>
        <v>0</v>
      </c>
      <c r="K448" s="234"/>
      <c r="L448" s="235"/>
      <c r="M448" s="236" t="s">
        <v>1</v>
      </c>
      <c r="N448" s="237" t="s">
        <v>38</v>
      </c>
      <c r="O448" s="72"/>
      <c r="P448" s="190">
        <f>O448*H448</f>
        <v>0</v>
      </c>
      <c r="Q448" s="190">
        <v>1</v>
      </c>
      <c r="R448" s="190">
        <f>Q448*H448</f>
        <v>3.5000000000000003E-2</v>
      </c>
      <c r="S448" s="190">
        <v>0</v>
      </c>
      <c r="T448" s="191">
        <f>S448*H448</f>
        <v>0</v>
      </c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R448" s="192" t="s">
        <v>227</v>
      </c>
      <c r="AT448" s="192" t="s">
        <v>422</v>
      </c>
      <c r="AU448" s="192" t="s">
        <v>81</v>
      </c>
      <c r="AY448" s="18" t="s">
        <v>174</v>
      </c>
      <c r="BE448" s="193">
        <f>IF(N448="základní",J448,0)</f>
        <v>0</v>
      </c>
      <c r="BF448" s="193">
        <f>IF(N448="snížená",J448,0)</f>
        <v>0</v>
      </c>
      <c r="BG448" s="193">
        <f>IF(N448="zákl. přenesená",J448,0)</f>
        <v>0</v>
      </c>
      <c r="BH448" s="193">
        <f>IF(N448="sníž. přenesená",J448,0)</f>
        <v>0</v>
      </c>
      <c r="BI448" s="193">
        <f>IF(N448="nulová",J448,0)</f>
        <v>0</v>
      </c>
      <c r="BJ448" s="18" t="s">
        <v>81</v>
      </c>
      <c r="BK448" s="193">
        <f>ROUND(I448*H448,2)</f>
        <v>0</v>
      </c>
      <c r="BL448" s="18" t="s">
        <v>179</v>
      </c>
      <c r="BM448" s="192" t="s">
        <v>2109</v>
      </c>
    </row>
    <row r="449" spans="1:65" s="12" customFormat="1" ht="12">
      <c r="B449" s="194"/>
      <c r="C449" s="195"/>
      <c r="D449" s="196" t="s">
        <v>181</v>
      </c>
      <c r="E449" s="197" t="s">
        <v>1</v>
      </c>
      <c r="F449" s="198" t="s">
        <v>2110</v>
      </c>
      <c r="G449" s="195"/>
      <c r="H449" s="197" t="s">
        <v>1</v>
      </c>
      <c r="I449" s="199"/>
      <c r="J449" s="195"/>
      <c r="K449" s="195"/>
      <c r="L449" s="200"/>
      <c r="M449" s="201"/>
      <c r="N449" s="202"/>
      <c r="O449" s="202"/>
      <c r="P449" s="202"/>
      <c r="Q449" s="202"/>
      <c r="R449" s="202"/>
      <c r="S449" s="202"/>
      <c r="T449" s="203"/>
      <c r="AT449" s="204" t="s">
        <v>181</v>
      </c>
      <c r="AU449" s="204" t="s">
        <v>81</v>
      </c>
      <c r="AV449" s="12" t="s">
        <v>81</v>
      </c>
      <c r="AW449" s="12" t="s">
        <v>30</v>
      </c>
      <c r="AX449" s="12" t="s">
        <v>73</v>
      </c>
      <c r="AY449" s="204" t="s">
        <v>174</v>
      </c>
    </row>
    <row r="450" spans="1:65" s="13" customFormat="1" ht="12">
      <c r="B450" s="205"/>
      <c r="C450" s="206"/>
      <c r="D450" s="196" t="s">
        <v>181</v>
      </c>
      <c r="E450" s="207" t="s">
        <v>1</v>
      </c>
      <c r="F450" s="208" t="s">
        <v>2111</v>
      </c>
      <c r="G450" s="206"/>
      <c r="H450" s="209">
        <v>3.5000000000000003E-2</v>
      </c>
      <c r="I450" s="210"/>
      <c r="J450" s="206"/>
      <c r="K450" s="206"/>
      <c r="L450" s="211"/>
      <c r="M450" s="212"/>
      <c r="N450" s="213"/>
      <c r="O450" s="213"/>
      <c r="P450" s="213"/>
      <c r="Q450" s="213"/>
      <c r="R450" s="213"/>
      <c r="S450" s="213"/>
      <c r="T450" s="214"/>
      <c r="AT450" s="215" t="s">
        <v>181</v>
      </c>
      <c r="AU450" s="215" t="s">
        <v>81</v>
      </c>
      <c r="AV450" s="13" t="s">
        <v>83</v>
      </c>
      <c r="AW450" s="13" t="s">
        <v>30</v>
      </c>
      <c r="AX450" s="13" t="s">
        <v>73</v>
      </c>
      <c r="AY450" s="215" t="s">
        <v>174</v>
      </c>
    </row>
    <row r="451" spans="1:65" s="14" customFormat="1" ht="12">
      <c r="B451" s="216"/>
      <c r="C451" s="217"/>
      <c r="D451" s="196" t="s">
        <v>181</v>
      </c>
      <c r="E451" s="218" t="s">
        <v>1</v>
      </c>
      <c r="F451" s="219" t="s">
        <v>183</v>
      </c>
      <c r="G451" s="217"/>
      <c r="H451" s="220">
        <v>3.5000000000000003E-2</v>
      </c>
      <c r="I451" s="221"/>
      <c r="J451" s="217"/>
      <c r="K451" s="217"/>
      <c r="L451" s="222"/>
      <c r="M451" s="223"/>
      <c r="N451" s="224"/>
      <c r="O451" s="224"/>
      <c r="P451" s="224"/>
      <c r="Q451" s="224"/>
      <c r="R451" s="224"/>
      <c r="S451" s="224"/>
      <c r="T451" s="225"/>
      <c r="AT451" s="226" t="s">
        <v>181</v>
      </c>
      <c r="AU451" s="226" t="s">
        <v>81</v>
      </c>
      <c r="AV451" s="14" t="s">
        <v>179</v>
      </c>
      <c r="AW451" s="14" t="s">
        <v>30</v>
      </c>
      <c r="AX451" s="14" t="s">
        <v>81</v>
      </c>
      <c r="AY451" s="226" t="s">
        <v>174</v>
      </c>
    </row>
    <row r="452" spans="1:65" s="2" customFormat="1" ht="33" customHeight="1">
      <c r="A452" s="35"/>
      <c r="B452" s="36"/>
      <c r="C452" s="180" t="s">
        <v>702</v>
      </c>
      <c r="D452" s="180" t="s">
        <v>175</v>
      </c>
      <c r="E452" s="181" t="s">
        <v>2112</v>
      </c>
      <c r="F452" s="182" t="s">
        <v>2113</v>
      </c>
      <c r="G452" s="183" t="s">
        <v>188</v>
      </c>
      <c r="H452" s="184">
        <v>0.312</v>
      </c>
      <c r="I452" s="185"/>
      <c r="J452" s="186">
        <f>ROUND(I452*H452,2)</f>
        <v>0</v>
      </c>
      <c r="K452" s="187"/>
      <c r="L452" s="40"/>
      <c r="M452" s="188" t="s">
        <v>1</v>
      </c>
      <c r="N452" s="189" t="s">
        <v>38</v>
      </c>
      <c r="O452" s="72"/>
      <c r="P452" s="190">
        <f>O452*H452</f>
        <v>0</v>
      </c>
      <c r="Q452" s="190">
        <v>5.3400000000000001E-3</v>
      </c>
      <c r="R452" s="190">
        <f>Q452*H452</f>
        <v>1.6660800000000001E-3</v>
      </c>
      <c r="S452" s="190">
        <v>0</v>
      </c>
      <c r="T452" s="191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92" t="s">
        <v>179</v>
      </c>
      <c r="AT452" s="192" t="s">
        <v>175</v>
      </c>
      <c r="AU452" s="192" t="s">
        <v>81</v>
      </c>
      <c r="AY452" s="18" t="s">
        <v>174</v>
      </c>
      <c r="BE452" s="193">
        <f>IF(N452="základní",J452,0)</f>
        <v>0</v>
      </c>
      <c r="BF452" s="193">
        <f>IF(N452="snížená",J452,0)</f>
        <v>0</v>
      </c>
      <c r="BG452" s="193">
        <f>IF(N452="zákl. přenesená",J452,0)</f>
        <v>0</v>
      </c>
      <c r="BH452" s="193">
        <f>IF(N452="sníž. přenesená",J452,0)</f>
        <v>0</v>
      </c>
      <c r="BI452" s="193">
        <f>IF(N452="nulová",J452,0)</f>
        <v>0</v>
      </c>
      <c r="BJ452" s="18" t="s">
        <v>81</v>
      </c>
      <c r="BK452" s="193">
        <f>ROUND(I452*H452,2)</f>
        <v>0</v>
      </c>
      <c r="BL452" s="18" t="s">
        <v>179</v>
      </c>
      <c r="BM452" s="192" t="s">
        <v>2114</v>
      </c>
    </row>
    <row r="453" spans="1:65" s="12" customFormat="1" ht="12">
      <c r="B453" s="194"/>
      <c r="C453" s="195"/>
      <c r="D453" s="196" t="s">
        <v>181</v>
      </c>
      <c r="E453" s="197" t="s">
        <v>1</v>
      </c>
      <c r="F453" s="198" t="s">
        <v>2115</v>
      </c>
      <c r="G453" s="195"/>
      <c r="H453" s="197" t="s">
        <v>1</v>
      </c>
      <c r="I453" s="199"/>
      <c r="J453" s="195"/>
      <c r="K453" s="195"/>
      <c r="L453" s="200"/>
      <c r="M453" s="201"/>
      <c r="N453" s="202"/>
      <c r="O453" s="202"/>
      <c r="P453" s="202"/>
      <c r="Q453" s="202"/>
      <c r="R453" s="202"/>
      <c r="S453" s="202"/>
      <c r="T453" s="203"/>
      <c r="AT453" s="204" t="s">
        <v>181</v>
      </c>
      <c r="AU453" s="204" t="s">
        <v>81</v>
      </c>
      <c r="AV453" s="12" t="s">
        <v>81</v>
      </c>
      <c r="AW453" s="12" t="s">
        <v>30</v>
      </c>
      <c r="AX453" s="12" t="s">
        <v>73</v>
      </c>
      <c r="AY453" s="204" t="s">
        <v>174</v>
      </c>
    </row>
    <row r="454" spans="1:65" s="13" customFormat="1" ht="12">
      <c r="B454" s="205"/>
      <c r="C454" s="206"/>
      <c r="D454" s="196" t="s">
        <v>181</v>
      </c>
      <c r="E454" s="207" t="s">
        <v>1</v>
      </c>
      <c r="F454" s="208" t="s">
        <v>2116</v>
      </c>
      <c r="G454" s="206"/>
      <c r="H454" s="209">
        <v>0.312</v>
      </c>
      <c r="I454" s="210"/>
      <c r="J454" s="206"/>
      <c r="K454" s="206"/>
      <c r="L454" s="211"/>
      <c r="M454" s="212"/>
      <c r="N454" s="213"/>
      <c r="O454" s="213"/>
      <c r="P454" s="213"/>
      <c r="Q454" s="213"/>
      <c r="R454" s="213"/>
      <c r="S454" s="213"/>
      <c r="T454" s="214"/>
      <c r="AT454" s="215" t="s">
        <v>181</v>
      </c>
      <c r="AU454" s="215" t="s">
        <v>81</v>
      </c>
      <c r="AV454" s="13" t="s">
        <v>83</v>
      </c>
      <c r="AW454" s="13" t="s">
        <v>30</v>
      </c>
      <c r="AX454" s="13" t="s">
        <v>73</v>
      </c>
      <c r="AY454" s="215" t="s">
        <v>174</v>
      </c>
    </row>
    <row r="455" spans="1:65" s="14" customFormat="1" ht="12">
      <c r="B455" s="216"/>
      <c r="C455" s="217"/>
      <c r="D455" s="196" t="s">
        <v>181</v>
      </c>
      <c r="E455" s="218" t="s">
        <v>1</v>
      </c>
      <c r="F455" s="219" t="s">
        <v>183</v>
      </c>
      <c r="G455" s="217"/>
      <c r="H455" s="220">
        <v>0.312</v>
      </c>
      <c r="I455" s="221"/>
      <c r="J455" s="217"/>
      <c r="K455" s="217"/>
      <c r="L455" s="222"/>
      <c r="M455" s="223"/>
      <c r="N455" s="224"/>
      <c r="O455" s="224"/>
      <c r="P455" s="224"/>
      <c r="Q455" s="224"/>
      <c r="R455" s="224"/>
      <c r="S455" s="224"/>
      <c r="T455" s="225"/>
      <c r="AT455" s="226" t="s">
        <v>181</v>
      </c>
      <c r="AU455" s="226" t="s">
        <v>81</v>
      </c>
      <c r="AV455" s="14" t="s">
        <v>179</v>
      </c>
      <c r="AW455" s="14" t="s">
        <v>30</v>
      </c>
      <c r="AX455" s="14" t="s">
        <v>81</v>
      </c>
      <c r="AY455" s="226" t="s">
        <v>174</v>
      </c>
    </row>
    <row r="456" spans="1:65" s="2" customFormat="1" ht="16.5" customHeight="1">
      <c r="A456" s="35"/>
      <c r="B456" s="36"/>
      <c r="C456" s="227" t="s">
        <v>709</v>
      </c>
      <c r="D456" s="227" t="s">
        <v>422</v>
      </c>
      <c r="E456" s="228" t="s">
        <v>2117</v>
      </c>
      <c r="F456" s="229" t="s">
        <v>2118</v>
      </c>
      <c r="G456" s="230" t="s">
        <v>188</v>
      </c>
      <c r="H456" s="231">
        <v>0.34399999999999997</v>
      </c>
      <c r="I456" s="232"/>
      <c r="J456" s="233">
        <f>ROUND(I456*H456,2)</f>
        <v>0</v>
      </c>
      <c r="K456" s="234"/>
      <c r="L456" s="235"/>
      <c r="M456" s="236" t="s">
        <v>1</v>
      </c>
      <c r="N456" s="237" t="s">
        <v>38</v>
      </c>
      <c r="O456" s="72"/>
      <c r="P456" s="190">
        <f>O456*H456</f>
        <v>0</v>
      </c>
      <c r="Q456" s="190">
        <v>1</v>
      </c>
      <c r="R456" s="190">
        <f>Q456*H456</f>
        <v>0.34399999999999997</v>
      </c>
      <c r="S456" s="190">
        <v>0</v>
      </c>
      <c r="T456" s="191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192" t="s">
        <v>227</v>
      </c>
      <c r="AT456" s="192" t="s">
        <v>422</v>
      </c>
      <c r="AU456" s="192" t="s">
        <v>81</v>
      </c>
      <c r="AY456" s="18" t="s">
        <v>174</v>
      </c>
      <c r="BE456" s="193">
        <f>IF(N456="základní",J456,0)</f>
        <v>0</v>
      </c>
      <c r="BF456" s="193">
        <f>IF(N456="snížená",J456,0)</f>
        <v>0</v>
      </c>
      <c r="BG456" s="193">
        <f>IF(N456="zákl. přenesená",J456,0)</f>
        <v>0</v>
      </c>
      <c r="BH456" s="193">
        <f>IF(N456="sníž. přenesená",J456,0)</f>
        <v>0</v>
      </c>
      <c r="BI456" s="193">
        <f>IF(N456="nulová",J456,0)</f>
        <v>0</v>
      </c>
      <c r="BJ456" s="18" t="s">
        <v>81</v>
      </c>
      <c r="BK456" s="193">
        <f>ROUND(I456*H456,2)</f>
        <v>0</v>
      </c>
      <c r="BL456" s="18" t="s">
        <v>179</v>
      </c>
      <c r="BM456" s="192" t="s">
        <v>2119</v>
      </c>
    </row>
    <row r="457" spans="1:65" s="12" customFormat="1" ht="12">
      <c r="B457" s="194"/>
      <c r="C457" s="195"/>
      <c r="D457" s="196" t="s">
        <v>181</v>
      </c>
      <c r="E457" s="197" t="s">
        <v>1</v>
      </c>
      <c r="F457" s="198" t="s">
        <v>2115</v>
      </c>
      <c r="G457" s="195"/>
      <c r="H457" s="197" t="s">
        <v>1</v>
      </c>
      <c r="I457" s="199"/>
      <c r="J457" s="195"/>
      <c r="K457" s="195"/>
      <c r="L457" s="200"/>
      <c r="M457" s="201"/>
      <c r="N457" s="202"/>
      <c r="O457" s="202"/>
      <c r="P457" s="202"/>
      <c r="Q457" s="202"/>
      <c r="R457" s="202"/>
      <c r="S457" s="202"/>
      <c r="T457" s="203"/>
      <c r="AT457" s="204" t="s">
        <v>181</v>
      </c>
      <c r="AU457" s="204" t="s">
        <v>81</v>
      </c>
      <c r="AV457" s="12" t="s">
        <v>81</v>
      </c>
      <c r="AW457" s="12" t="s">
        <v>30</v>
      </c>
      <c r="AX457" s="12" t="s">
        <v>73</v>
      </c>
      <c r="AY457" s="204" t="s">
        <v>174</v>
      </c>
    </row>
    <row r="458" spans="1:65" s="13" customFormat="1" ht="12">
      <c r="B458" s="205"/>
      <c r="C458" s="206"/>
      <c r="D458" s="196" t="s">
        <v>181</v>
      </c>
      <c r="E458" s="207" t="s">
        <v>1</v>
      </c>
      <c r="F458" s="208" t="s">
        <v>2120</v>
      </c>
      <c r="G458" s="206"/>
      <c r="H458" s="209">
        <v>0.34399999999999997</v>
      </c>
      <c r="I458" s="210"/>
      <c r="J458" s="206"/>
      <c r="K458" s="206"/>
      <c r="L458" s="211"/>
      <c r="M458" s="212"/>
      <c r="N458" s="213"/>
      <c r="O458" s="213"/>
      <c r="P458" s="213"/>
      <c r="Q458" s="213"/>
      <c r="R458" s="213"/>
      <c r="S458" s="213"/>
      <c r="T458" s="214"/>
      <c r="AT458" s="215" t="s">
        <v>181</v>
      </c>
      <c r="AU458" s="215" t="s">
        <v>81</v>
      </c>
      <c r="AV458" s="13" t="s">
        <v>83</v>
      </c>
      <c r="AW458" s="13" t="s">
        <v>30</v>
      </c>
      <c r="AX458" s="13" t="s">
        <v>73</v>
      </c>
      <c r="AY458" s="215" t="s">
        <v>174</v>
      </c>
    </row>
    <row r="459" spans="1:65" s="14" customFormat="1" ht="12">
      <c r="B459" s="216"/>
      <c r="C459" s="217"/>
      <c r="D459" s="196" t="s">
        <v>181</v>
      </c>
      <c r="E459" s="218" t="s">
        <v>1</v>
      </c>
      <c r="F459" s="219" t="s">
        <v>183</v>
      </c>
      <c r="G459" s="217"/>
      <c r="H459" s="220">
        <v>0.34399999999999997</v>
      </c>
      <c r="I459" s="221"/>
      <c r="J459" s="217"/>
      <c r="K459" s="217"/>
      <c r="L459" s="222"/>
      <c r="M459" s="223"/>
      <c r="N459" s="224"/>
      <c r="O459" s="224"/>
      <c r="P459" s="224"/>
      <c r="Q459" s="224"/>
      <c r="R459" s="224"/>
      <c r="S459" s="224"/>
      <c r="T459" s="225"/>
      <c r="AT459" s="226" t="s">
        <v>181</v>
      </c>
      <c r="AU459" s="226" t="s">
        <v>81</v>
      </c>
      <c r="AV459" s="14" t="s">
        <v>179</v>
      </c>
      <c r="AW459" s="14" t="s">
        <v>30</v>
      </c>
      <c r="AX459" s="14" t="s">
        <v>81</v>
      </c>
      <c r="AY459" s="226" t="s">
        <v>174</v>
      </c>
    </row>
    <row r="460" spans="1:65" s="2" customFormat="1" ht="16.5" customHeight="1">
      <c r="A460" s="35"/>
      <c r="B460" s="36"/>
      <c r="C460" s="180" t="s">
        <v>717</v>
      </c>
      <c r="D460" s="180" t="s">
        <v>175</v>
      </c>
      <c r="E460" s="181" t="s">
        <v>2121</v>
      </c>
      <c r="F460" s="182" t="s">
        <v>2122</v>
      </c>
      <c r="G460" s="183" t="s">
        <v>178</v>
      </c>
      <c r="H460" s="184">
        <v>5.4820000000000002</v>
      </c>
      <c r="I460" s="185"/>
      <c r="J460" s="186">
        <f>ROUND(I460*H460,2)</f>
        <v>0</v>
      </c>
      <c r="K460" s="187"/>
      <c r="L460" s="40"/>
      <c r="M460" s="188" t="s">
        <v>1</v>
      </c>
      <c r="N460" s="189" t="s">
        <v>38</v>
      </c>
      <c r="O460" s="72"/>
      <c r="P460" s="190">
        <f>O460*H460</f>
        <v>0</v>
      </c>
      <c r="Q460" s="190">
        <v>2.45343</v>
      </c>
      <c r="R460" s="190">
        <f>Q460*H460</f>
        <v>13.44970326</v>
      </c>
      <c r="S460" s="190">
        <v>0</v>
      </c>
      <c r="T460" s="191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92" t="s">
        <v>179</v>
      </c>
      <c r="AT460" s="192" t="s">
        <v>175</v>
      </c>
      <c r="AU460" s="192" t="s">
        <v>81</v>
      </c>
      <c r="AY460" s="18" t="s">
        <v>174</v>
      </c>
      <c r="BE460" s="193">
        <f>IF(N460="základní",J460,0)</f>
        <v>0</v>
      </c>
      <c r="BF460" s="193">
        <f>IF(N460="snížená",J460,0)</f>
        <v>0</v>
      </c>
      <c r="BG460" s="193">
        <f>IF(N460="zákl. přenesená",J460,0)</f>
        <v>0</v>
      </c>
      <c r="BH460" s="193">
        <f>IF(N460="sníž. přenesená",J460,0)</f>
        <v>0</v>
      </c>
      <c r="BI460" s="193">
        <f>IF(N460="nulová",J460,0)</f>
        <v>0</v>
      </c>
      <c r="BJ460" s="18" t="s">
        <v>81</v>
      </c>
      <c r="BK460" s="193">
        <f>ROUND(I460*H460,2)</f>
        <v>0</v>
      </c>
      <c r="BL460" s="18" t="s">
        <v>179</v>
      </c>
      <c r="BM460" s="192" t="s">
        <v>2123</v>
      </c>
    </row>
    <row r="461" spans="1:65" s="12" customFormat="1" ht="12">
      <c r="B461" s="194"/>
      <c r="C461" s="195"/>
      <c r="D461" s="196" t="s">
        <v>181</v>
      </c>
      <c r="E461" s="197" t="s">
        <v>1</v>
      </c>
      <c r="F461" s="198" t="s">
        <v>2124</v>
      </c>
      <c r="G461" s="195"/>
      <c r="H461" s="197" t="s">
        <v>1</v>
      </c>
      <c r="I461" s="199"/>
      <c r="J461" s="195"/>
      <c r="K461" s="195"/>
      <c r="L461" s="200"/>
      <c r="M461" s="201"/>
      <c r="N461" s="202"/>
      <c r="O461" s="202"/>
      <c r="P461" s="202"/>
      <c r="Q461" s="202"/>
      <c r="R461" s="202"/>
      <c r="S461" s="202"/>
      <c r="T461" s="203"/>
      <c r="AT461" s="204" t="s">
        <v>181</v>
      </c>
      <c r="AU461" s="204" t="s">
        <v>81</v>
      </c>
      <c r="AV461" s="12" t="s">
        <v>81</v>
      </c>
      <c r="AW461" s="12" t="s">
        <v>30</v>
      </c>
      <c r="AX461" s="12" t="s">
        <v>73</v>
      </c>
      <c r="AY461" s="204" t="s">
        <v>174</v>
      </c>
    </row>
    <row r="462" spans="1:65" s="12" customFormat="1" ht="12">
      <c r="B462" s="194"/>
      <c r="C462" s="195"/>
      <c r="D462" s="196" t="s">
        <v>181</v>
      </c>
      <c r="E462" s="197" t="s">
        <v>1</v>
      </c>
      <c r="F462" s="198" t="s">
        <v>2096</v>
      </c>
      <c r="G462" s="195"/>
      <c r="H462" s="197" t="s">
        <v>1</v>
      </c>
      <c r="I462" s="199"/>
      <c r="J462" s="195"/>
      <c r="K462" s="195"/>
      <c r="L462" s="200"/>
      <c r="M462" s="201"/>
      <c r="N462" s="202"/>
      <c r="O462" s="202"/>
      <c r="P462" s="202"/>
      <c r="Q462" s="202"/>
      <c r="R462" s="202"/>
      <c r="S462" s="202"/>
      <c r="T462" s="203"/>
      <c r="AT462" s="204" t="s">
        <v>181</v>
      </c>
      <c r="AU462" s="204" t="s">
        <v>81</v>
      </c>
      <c r="AV462" s="12" t="s">
        <v>81</v>
      </c>
      <c r="AW462" s="12" t="s">
        <v>30</v>
      </c>
      <c r="AX462" s="12" t="s">
        <v>73</v>
      </c>
      <c r="AY462" s="204" t="s">
        <v>174</v>
      </c>
    </row>
    <row r="463" spans="1:65" s="13" customFormat="1" ht="12">
      <c r="B463" s="205"/>
      <c r="C463" s="206"/>
      <c r="D463" s="196" t="s">
        <v>181</v>
      </c>
      <c r="E463" s="207" t="s">
        <v>1</v>
      </c>
      <c r="F463" s="208" t="s">
        <v>2125</v>
      </c>
      <c r="G463" s="206"/>
      <c r="H463" s="209">
        <v>2.7410000000000001</v>
      </c>
      <c r="I463" s="210"/>
      <c r="J463" s="206"/>
      <c r="K463" s="206"/>
      <c r="L463" s="211"/>
      <c r="M463" s="212"/>
      <c r="N463" s="213"/>
      <c r="O463" s="213"/>
      <c r="P463" s="213"/>
      <c r="Q463" s="213"/>
      <c r="R463" s="213"/>
      <c r="S463" s="213"/>
      <c r="T463" s="214"/>
      <c r="AT463" s="215" t="s">
        <v>181</v>
      </c>
      <c r="AU463" s="215" t="s">
        <v>81</v>
      </c>
      <c r="AV463" s="13" t="s">
        <v>83</v>
      </c>
      <c r="AW463" s="13" t="s">
        <v>30</v>
      </c>
      <c r="AX463" s="13" t="s">
        <v>73</v>
      </c>
      <c r="AY463" s="215" t="s">
        <v>174</v>
      </c>
    </row>
    <row r="464" spans="1:65" s="12" customFormat="1" ht="12">
      <c r="B464" s="194"/>
      <c r="C464" s="195"/>
      <c r="D464" s="196" t="s">
        <v>181</v>
      </c>
      <c r="E464" s="197" t="s">
        <v>1</v>
      </c>
      <c r="F464" s="198" t="s">
        <v>201</v>
      </c>
      <c r="G464" s="195"/>
      <c r="H464" s="197" t="s">
        <v>1</v>
      </c>
      <c r="I464" s="199"/>
      <c r="J464" s="195"/>
      <c r="K464" s="195"/>
      <c r="L464" s="200"/>
      <c r="M464" s="201"/>
      <c r="N464" s="202"/>
      <c r="O464" s="202"/>
      <c r="P464" s="202"/>
      <c r="Q464" s="202"/>
      <c r="R464" s="202"/>
      <c r="S464" s="202"/>
      <c r="T464" s="203"/>
      <c r="AT464" s="204" t="s">
        <v>181</v>
      </c>
      <c r="AU464" s="204" t="s">
        <v>81</v>
      </c>
      <c r="AV464" s="12" t="s">
        <v>81</v>
      </c>
      <c r="AW464" s="12" t="s">
        <v>30</v>
      </c>
      <c r="AX464" s="12" t="s">
        <v>73</v>
      </c>
      <c r="AY464" s="204" t="s">
        <v>174</v>
      </c>
    </row>
    <row r="465" spans="1:65" s="13" customFormat="1" ht="12">
      <c r="B465" s="205"/>
      <c r="C465" s="206"/>
      <c r="D465" s="196" t="s">
        <v>181</v>
      </c>
      <c r="E465" s="207" t="s">
        <v>1</v>
      </c>
      <c r="F465" s="208" t="s">
        <v>2125</v>
      </c>
      <c r="G465" s="206"/>
      <c r="H465" s="209">
        <v>2.7410000000000001</v>
      </c>
      <c r="I465" s="210"/>
      <c r="J465" s="206"/>
      <c r="K465" s="206"/>
      <c r="L465" s="211"/>
      <c r="M465" s="212"/>
      <c r="N465" s="213"/>
      <c r="O465" s="213"/>
      <c r="P465" s="213"/>
      <c r="Q465" s="213"/>
      <c r="R465" s="213"/>
      <c r="S465" s="213"/>
      <c r="T465" s="214"/>
      <c r="AT465" s="215" t="s">
        <v>181</v>
      </c>
      <c r="AU465" s="215" t="s">
        <v>81</v>
      </c>
      <c r="AV465" s="13" t="s">
        <v>83</v>
      </c>
      <c r="AW465" s="13" t="s">
        <v>30</v>
      </c>
      <c r="AX465" s="13" t="s">
        <v>73</v>
      </c>
      <c r="AY465" s="215" t="s">
        <v>174</v>
      </c>
    </row>
    <row r="466" spans="1:65" s="14" customFormat="1" ht="12">
      <c r="B466" s="216"/>
      <c r="C466" s="217"/>
      <c r="D466" s="196" t="s">
        <v>181</v>
      </c>
      <c r="E466" s="218" t="s">
        <v>1</v>
      </c>
      <c r="F466" s="219" t="s">
        <v>183</v>
      </c>
      <c r="G466" s="217"/>
      <c r="H466" s="220">
        <v>5.4820000000000002</v>
      </c>
      <c r="I466" s="221"/>
      <c r="J466" s="217"/>
      <c r="K466" s="217"/>
      <c r="L466" s="222"/>
      <c r="M466" s="223"/>
      <c r="N466" s="224"/>
      <c r="O466" s="224"/>
      <c r="P466" s="224"/>
      <c r="Q466" s="224"/>
      <c r="R466" s="224"/>
      <c r="S466" s="224"/>
      <c r="T466" s="225"/>
      <c r="AT466" s="226" t="s">
        <v>181</v>
      </c>
      <c r="AU466" s="226" t="s">
        <v>81</v>
      </c>
      <c r="AV466" s="14" t="s">
        <v>179</v>
      </c>
      <c r="AW466" s="14" t="s">
        <v>30</v>
      </c>
      <c r="AX466" s="14" t="s">
        <v>81</v>
      </c>
      <c r="AY466" s="226" t="s">
        <v>174</v>
      </c>
    </row>
    <row r="467" spans="1:65" s="2" customFormat="1" ht="16.5" customHeight="1">
      <c r="A467" s="35"/>
      <c r="B467" s="36"/>
      <c r="C467" s="180" t="s">
        <v>724</v>
      </c>
      <c r="D467" s="180" t="s">
        <v>175</v>
      </c>
      <c r="E467" s="181" t="s">
        <v>2062</v>
      </c>
      <c r="F467" s="182" t="s">
        <v>2063</v>
      </c>
      <c r="G467" s="183" t="s">
        <v>230</v>
      </c>
      <c r="H467" s="184">
        <v>45.68</v>
      </c>
      <c r="I467" s="185"/>
      <c r="J467" s="186">
        <f>ROUND(I467*H467,2)</f>
        <v>0</v>
      </c>
      <c r="K467" s="187"/>
      <c r="L467" s="40"/>
      <c r="M467" s="188" t="s">
        <v>1</v>
      </c>
      <c r="N467" s="189" t="s">
        <v>38</v>
      </c>
      <c r="O467" s="72"/>
      <c r="P467" s="190">
        <f>O467*H467</f>
        <v>0</v>
      </c>
      <c r="Q467" s="190">
        <v>7.0790000000000006E-2</v>
      </c>
      <c r="R467" s="190">
        <f>Q467*H467</f>
        <v>3.2336872000000003</v>
      </c>
      <c r="S467" s="190">
        <v>0</v>
      </c>
      <c r="T467" s="191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92" t="s">
        <v>179</v>
      </c>
      <c r="AT467" s="192" t="s">
        <v>175</v>
      </c>
      <c r="AU467" s="192" t="s">
        <v>81</v>
      </c>
      <c r="AY467" s="18" t="s">
        <v>174</v>
      </c>
      <c r="BE467" s="193">
        <f>IF(N467="základní",J467,0)</f>
        <v>0</v>
      </c>
      <c r="BF467" s="193">
        <f>IF(N467="snížená",J467,0)</f>
        <v>0</v>
      </c>
      <c r="BG467" s="193">
        <f>IF(N467="zákl. přenesená",J467,0)</f>
        <v>0</v>
      </c>
      <c r="BH467" s="193">
        <f>IF(N467="sníž. přenesená",J467,0)</f>
        <v>0</v>
      </c>
      <c r="BI467" s="193">
        <f>IF(N467="nulová",J467,0)</f>
        <v>0</v>
      </c>
      <c r="BJ467" s="18" t="s">
        <v>81</v>
      </c>
      <c r="BK467" s="193">
        <f>ROUND(I467*H467,2)</f>
        <v>0</v>
      </c>
      <c r="BL467" s="18" t="s">
        <v>179</v>
      </c>
      <c r="BM467" s="192" t="s">
        <v>2126</v>
      </c>
    </row>
    <row r="468" spans="1:65" s="12" customFormat="1" ht="12">
      <c r="B468" s="194"/>
      <c r="C468" s="195"/>
      <c r="D468" s="196" t="s">
        <v>181</v>
      </c>
      <c r="E468" s="197" t="s">
        <v>1</v>
      </c>
      <c r="F468" s="198" t="s">
        <v>2096</v>
      </c>
      <c r="G468" s="195"/>
      <c r="H468" s="197" t="s">
        <v>1</v>
      </c>
      <c r="I468" s="199"/>
      <c r="J468" s="195"/>
      <c r="K468" s="195"/>
      <c r="L468" s="200"/>
      <c r="M468" s="201"/>
      <c r="N468" s="202"/>
      <c r="O468" s="202"/>
      <c r="P468" s="202"/>
      <c r="Q468" s="202"/>
      <c r="R468" s="202"/>
      <c r="S468" s="202"/>
      <c r="T468" s="203"/>
      <c r="AT468" s="204" t="s">
        <v>181</v>
      </c>
      <c r="AU468" s="204" t="s">
        <v>81</v>
      </c>
      <c r="AV468" s="12" t="s">
        <v>81</v>
      </c>
      <c r="AW468" s="12" t="s">
        <v>30</v>
      </c>
      <c r="AX468" s="12" t="s">
        <v>73</v>
      </c>
      <c r="AY468" s="204" t="s">
        <v>174</v>
      </c>
    </row>
    <row r="469" spans="1:65" s="13" customFormat="1" ht="12">
      <c r="B469" s="205"/>
      <c r="C469" s="206"/>
      <c r="D469" s="196" t="s">
        <v>181</v>
      </c>
      <c r="E469" s="207" t="s">
        <v>1</v>
      </c>
      <c r="F469" s="208" t="s">
        <v>2097</v>
      </c>
      <c r="G469" s="206"/>
      <c r="H469" s="209">
        <v>22.84</v>
      </c>
      <c r="I469" s="210"/>
      <c r="J469" s="206"/>
      <c r="K469" s="206"/>
      <c r="L469" s="211"/>
      <c r="M469" s="212"/>
      <c r="N469" s="213"/>
      <c r="O469" s="213"/>
      <c r="P469" s="213"/>
      <c r="Q469" s="213"/>
      <c r="R469" s="213"/>
      <c r="S469" s="213"/>
      <c r="T469" s="214"/>
      <c r="AT469" s="215" t="s">
        <v>181</v>
      </c>
      <c r="AU469" s="215" t="s">
        <v>81</v>
      </c>
      <c r="AV469" s="13" t="s">
        <v>83</v>
      </c>
      <c r="AW469" s="13" t="s">
        <v>30</v>
      </c>
      <c r="AX469" s="13" t="s">
        <v>73</v>
      </c>
      <c r="AY469" s="215" t="s">
        <v>174</v>
      </c>
    </row>
    <row r="470" spans="1:65" s="12" customFormat="1" ht="12">
      <c r="B470" s="194"/>
      <c r="C470" s="195"/>
      <c r="D470" s="196" t="s">
        <v>181</v>
      </c>
      <c r="E470" s="197" t="s">
        <v>1</v>
      </c>
      <c r="F470" s="198" t="s">
        <v>201</v>
      </c>
      <c r="G470" s="195"/>
      <c r="H470" s="197" t="s">
        <v>1</v>
      </c>
      <c r="I470" s="199"/>
      <c r="J470" s="195"/>
      <c r="K470" s="195"/>
      <c r="L470" s="200"/>
      <c r="M470" s="201"/>
      <c r="N470" s="202"/>
      <c r="O470" s="202"/>
      <c r="P470" s="202"/>
      <c r="Q470" s="202"/>
      <c r="R470" s="202"/>
      <c r="S470" s="202"/>
      <c r="T470" s="203"/>
      <c r="AT470" s="204" t="s">
        <v>181</v>
      </c>
      <c r="AU470" s="204" t="s">
        <v>81</v>
      </c>
      <c r="AV470" s="12" t="s">
        <v>81</v>
      </c>
      <c r="AW470" s="12" t="s">
        <v>30</v>
      </c>
      <c r="AX470" s="12" t="s">
        <v>73</v>
      </c>
      <c r="AY470" s="204" t="s">
        <v>174</v>
      </c>
    </row>
    <row r="471" spans="1:65" s="13" customFormat="1" ht="12">
      <c r="B471" s="205"/>
      <c r="C471" s="206"/>
      <c r="D471" s="196" t="s">
        <v>181</v>
      </c>
      <c r="E471" s="207" t="s">
        <v>1</v>
      </c>
      <c r="F471" s="208" t="s">
        <v>2097</v>
      </c>
      <c r="G471" s="206"/>
      <c r="H471" s="209">
        <v>22.84</v>
      </c>
      <c r="I471" s="210"/>
      <c r="J471" s="206"/>
      <c r="K471" s="206"/>
      <c r="L471" s="211"/>
      <c r="M471" s="212"/>
      <c r="N471" s="213"/>
      <c r="O471" s="213"/>
      <c r="P471" s="213"/>
      <c r="Q471" s="213"/>
      <c r="R471" s="213"/>
      <c r="S471" s="213"/>
      <c r="T471" s="214"/>
      <c r="AT471" s="215" t="s">
        <v>181</v>
      </c>
      <c r="AU471" s="215" t="s">
        <v>81</v>
      </c>
      <c r="AV471" s="13" t="s">
        <v>83</v>
      </c>
      <c r="AW471" s="13" t="s">
        <v>30</v>
      </c>
      <c r="AX471" s="13" t="s">
        <v>73</v>
      </c>
      <c r="AY471" s="215" t="s">
        <v>174</v>
      </c>
    </row>
    <row r="472" spans="1:65" s="14" customFormat="1" ht="12">
      <c r="B472" s="216"/>
      <c r="C472" s="217"/>
      <c r="D472" s="196" t="s">
        <v>181</v>
      </c>
      <c r="E472" s="218" t="s">
        <v>1</v>
      </c>
      <c r="F472" s="219" t="s">
        <v>183</v>
      </c>
      <c r="G472" s="217"/>
      <c r="H472" s="220">
        <v>45.68</v>
      </c>
      <c r="I472" s="221"/>
      <c r="J472" s="217"/>
      <c r="K472" s="217"/>
      <c r="L472" s="222"/>
      <c r="M472" s="223"/>
      <c r="N472" s="224"/>
      <c r="O472" s="224"/>
      <c r="P472" s="224"/>
      <c r="Q472" s="224"/>
      <c r="R472" s="224"/>
      <c r="S472" s="224"/>
      <c r="T472" s="225"/>
      <c r="AT472" s="226" t="s">
        <v>181</v>
      </c>
      <c r="AU472" s="226" t="s">
        <v>81</v>
      </c>
      <c r="AV472" s="14" t="s">
        <v>179</v>
      </c>
      <c r="AW472" s="14" t="s">
        <v>30</v>
      </c>
      <c r="AX472" s="14" t="s">
        <v>81</v>
      </c>
      <c r="AY472" s="226" t="s">
        <v>174</v>
      </c>
    </row>
    <row r="473" spans="1:65" s="2" customFormat="1" ht="16.5" customHeight="1">
      <c r="A473" s="35"/>
      <c r="B473" s="36"/>
      <c r="C473" s="180" t="s">
        <v>729</v>
      </c>
      <c r="D473" s="180" t="s">
        <v>175</v>
      </c>
      <c r="E473" s="181" t="s">
        <v>2066</v>
      </c>
      <c r="F473" s="182" t="s">
        <v>2067</v>
      </c>
      <c r="G473" s="183" t="s">
        <v>230</v>
      </c>
      <c r="H473" s="184">
        <v>45.68</v>
      </c>
      <c r="I473" s="185"/>
      <c r="J473" s="186">
        <f>ROUND(I473*H473,2)</f>
        <v>0</v>
      </c>
      <c r="K473" s="187"/>
      <c r="L473" s="40"/>
      <c r="M473" s="188" t="s">
        <v>1</v>
      </c>
      <c r="N473" s="189" t="s">
        <v>38</v>
      </c>
      <c r="O473" s="72"/>
      <c r="P473" s="190">
        <f>O473*H473</f>
        <v>0</v>
      </c>
      <c r="Q473" s="190">
        <v>0</v>
      </c>
      <c r="R473" s="190">
        <f>Q473*H473</f>
        <v>0</v>
      </c>
      <c r="S473" s="190">
        <v>0</v>
      </c>
      <c r="T473" s="191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92" t="s">
        <v>179</v>
      </c>
      <c r="AT473" s="192" t="s">
        <v>175</v>
      </c>
      <c r="AU473" s="192" t="s">
        <v>81</v>
      </c>
      <c r="AY473" s="18" t="s">
        <v>174</v>
      </c>
      <c r="BE473" s="193">
        <f>IF(N473="základní",J473,0)</f>
        <v>0</v>
      </c>
      <c r="BF473" s="193">
        <f>IF(N473="snížená",J473,0)</f>
        <v>0</v>
      </c>
      <c r="BG473" s="193">
        <f>IF(N473="zákl. přenesená",J473,0)</f>
        <v>0</v>
      </c>
      <c r="BH473" s="193">
        <f>IF(N473="sníž. přenesená",J473,0)</f>
        <v>0</v>
      </c>
      <c r="BI473" s="193">
        <f>IF(N473="nulová",J473,0)</f>
        <v>0</v>
      </c>
      <c r="BJ473" s="18" t="s">
        <v>81</v>
      </c>
      <c r="BK473" s="193">
        <f>ROUND(I473*H473,2)</f>
        <v>0</v>
      </c>
      <c r="BL473" s="18" t="s">
        <v>179</v>
      </c>
      <c r="BM473" s="192" t="s">
        <v>2127</v>
      </c>
    </row>
    <row r="474" spans="1:65" s="12" customFormat="1" ht="12">
      <c r="B474" s="194"/>
      <c r="C474" s="195"/>
      <c r="D474" s="196" t="s">
        <v>181</v>
      </c>
      <c r="E474" s="197" t="s">
        <v>1</v>
      </c>
      <c r="F474" s="198" t="s">
        <v>2096</v>
      </c>
      <c r="G474" s="195"/>
      <c r="H474" s="197" t="s">
        <v>1</v>
      </c>
      <c r="I474" s="199"/>
      <c r="J474" s="195"/>
      <c r="K474" s="195"/>
      <c r="L474" s="200"/>
      <c r="M474" s="201"/>
      <c r="N474" s="202"/>
      <c r="O474" s="202"/>
      <c r="P474" s="202"/>
      <c r="Q474" s="202"/>
      <c r="R474" s="202"/>
      <c r="S474" s="202"/>
      <c r="T474" s="203"/>
      <c r="AT474" s="204" t="s">
        <v>181</v>
      </c>
      <c r="AU474" s="204" t="s">
        <v>81</v>
      </c>
      <c r="AV474" s="12" t="s">
        <v>81</v>
      </c>
      <c r="AW474" s="12" t="s">
        <v>30</v>
      </c>
      <c r="AX474" s="12" t="s">
        <v>73</v>
      </c>
      <c r="AY474" s="204" t="s">
        <v>174</v>
      </c>
    </row>
    <row r="475" spans="1:65" s="13" customFormat="1" ht="12">
      <c r="B475" s="205"/>
      <c r="C475" s="206"/>
      <c r="D475" s="196" t="s">
        <v>181</v>
      </c>
      <c r="E475" s="207" t="s">
        <v>1</v>
      </c>
      <c r="F475" s="208" t="s">
        <v>2097</v>
      </c>
      <c r="G475" s="206"/>
      <c r="H475" s="209">
        <v>22.84</v>
      </c>
      <c r="I475" s="210"/>
      <c r="J475" s="206"/>
      <c r="K475" s="206"/>
      <c r="L475" s="211"/>
      <c r="M475" s="212"/>
      <c r="N475" s="213"/>
      <c r="O475" s="213"/>
      <c r="P475" s="213"/>
      <c r="Q475" s="213"/>
      <c r="R475" s="213"/>
      <c r="S475" s="213"/>
      <c r="T475" s="214"/>
      <c r="AT475" s="215" t="s">
        <v>181</v>
      </c>
      <c r="AU475" s="215" t="s">
        <v>81</v>
      </c>
      <c r="AV475" s="13" t="s">
        <v>83</v>
      </c>
      <c r="AW475" s="13" t="s">
        <v>30</v>
      </c>
      <c r="AX475" s="13" t="s">
        <v>73</v>
      </c>
      <c r="AY475" s="215" t="s">
        <v>174</v>
      </c>
    </row>
    <row r="476" spans="1:65" s="12" customFormat="1" ht="12">
      <c r="B476" s="194"/>
      <c r="C476" s="195"/>
      <c r="D476" s="196" t="s">
        <v>181</v>
      </c>
      <c r="E476" s="197" t="s">
        <v>1</v>
      </c>
      <c r="F476" s="198" t="s">
        <v>201</v>
      </c>
      <c r="G476" s="195"/>
      <c r="H476" s="197" t="s">
        <v>1</v>
      </c>
      <c r="I476" s="199"/>
      <c r="J476" s="195"/>
      <c r="K476" s="195"/>
      <c r="L476" s="200"/>
      <c r="M476" s="201"/>
      <c r="N476" s="202"/>
      <c r="O476" s="202"/>
      <c r="P476" s="202"/>
      <c r="Q476" s="202"/>
      <c r="R476" s="202"/>
      <c r="S476" s="202"/>
      <c r="T476" s="203"/>
      <c r="AT476" s="204" t="s">
        <v>181</v>
      </c>
      <c r="AU476" s="204" t="s">
        <v>81</v>
      </c>
      <c r="AV476" s="12" t="s">
        <v>81</v>
      </c>
      <c r="AW476" s="12" t="s">
        <v>30</v>
      </c>
      <c r="AX476" s="12" t="s">
        <v>73</v>
      </c>
      <c r="AY476" s="204" t="s">
        <v>174</v>
      </c>
    </row>
    <row r="477" spans="1:65" s="13" customFormat="1" ht="12">
      <c r="B477" s="205"/>
      <c r="C477" s="206"/>
      <c r="D477" s="196" t="s">
        <v>181</v>
      </c>
      <c r="E477" s="207" t="s">
        <v>1</v>
      </c>
      <c r="F477" s="208" t="s">
        <v>2097</v>
      </c>
      <c r="G477" s="206"/>
      <c r="H477" s="209">
        <v>22.84</v>
      </c>
      <c r="I477" s="210"/>
      <c r="J477" s="206"/>
      <c r="K477" s="206"/>
      <c r="L477" s="211"/>
      <c r="M477" s="212"/>
      <c r="N477" s="213"/>
      <c r="O477" s="213"/>
      <c r="P477" s="213"/>
      <c r="Q477" s="213"/>
      <c r="R477" s="213"/>
      <c r="S477" s="213"/>
      <c r="T477" s="214"/>
      <c r="AT477" s="215" t="s">
        <v>181</v>
      </c>
      <c r="AU477" s="215" t="s">
        <v>81</v>
      </c>
      <c r="AV477" s="13" t="s">
        <v>83</v>
      </c>
      <c r="AW477" s="13" t="s">
        <v>30</v>
      </c>
      <c r="AX477" s="13" t="s">
        <v>73</v>
      </c>
      <c r="AY477" s="215" t="s">
        <v>174</v>
      </c>
    </row>
    <row r="478" spans="1:65" s="14" customFormat="1" ht="12">
      <c r="B478" s="216"/>
      <c r="C478" s="217"/>
      <c r="D478" s="196" t="s">
        <v>181</v>
      </c>
      <c r="E478" s="218" t="s">
        <v>1</v>
      </c>
      <c r="F478" s="219" t="s">
        <v>183</v>
      </c>
      <c r="G478" s="217"/>
      <c r="H478" s="220">
        <v>45.68</v>
      </c>
      <c r="I478" s="221"/>
      <c r="J478" s="217"/>
      <c r="K478" s="217"/>
      <c r="L478" s="222"/>
      <c r="M478" s="223"/>
      <c r="N478" s="224"/>
      <c r="O478" s="224"/>
      <c r="P478" s="224"/>
      <c r="Q478" s="224"/>
      <c r="R478" s="224"/>
      <c r="S478" s="224"/>
      <c r="T478" s="225"/>
      <c r="AT478" s="226" t="s">
        <v>181</v>
      </c>
      <c r="AU478" s="226" t="s">
        <v>81</v>
      </c>
      <c r="AV478" s="14" t="s">
        <v>179</v>
      </c>
      <c r="AW478" s="14" t="s">
        <v>30</v>
      </c>
      <c r="AX478" s="14" t="s">
        <v>81</v>
      </c>
      <c r="AY478" s="226" t="s">
        <v>174</v>
      </c>
    </row>
    <row r="479" spans="1:65" s="2" customFormat="1" ht="24.25" customHeight="1">
      <c r="A479" s="35"/>
      <c r="B479" s="36"/>
      <c r="C479" s="180" t="s">
        <v>734</v>
      </c>
      <c r="D479" s="180" t="s">
        <v>175</v>
      </c>
      <c r="E479" s="181" t="s">
        <v>2072</v>
      </c>
      <c r="F479" s="182" t="s">
        <v>2073</v>
      </c>
      <c r="G479" s="183" t="s">
        <v>230</v>
      </c>
      <c r="H479" s="184">
        <v>45.68</v>
      </c>
      <c r="I479" s="185"/>
      <c r="J479" s="186">
        <f>ROUND(I479*H479,2)</f>
        <v>0</v>
      </c>
      <c r="K479" s="187"/>
      <c r="L479" s="40"/>
      <c r="M479" s="188" t="s">
        <v>1</v>
      </c>
      <c r="N479" s="189" t="s">
        <v>38</v>
      </c>
      <c r="O479" s="72"/>
      <c r="P479" s="190">
        <f>O479*H479</f>
        <v>0</v>
      </c>
      <c r="Q479" s="190">
        <v>0.10206</v>
      </c>
      <c r="R479" s="190">
        <f>Q479*H479</f>
        <v>4.6621008000000002</v>
      </c>
      <c r="S479" s="190">
        <v>0</v>
      </c>
      <c r="T479" s="191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92" t="s">
        <v>179</v>
      </c>
      <c r="AT479" s="192" t="s">
        <v>175</v>
      </c>
      <c r="AU479" s="192" t="s">
        <v>81</v>
      </c>
      <c r="AY479" s="18" t="s">
        <v>174</v>
      </c>
      <c r="BE479" s="193">
        <f>IF(N479="základní",J479,0)</f>
        <v>0</v>
      </c>
      <c r="BF479" s="193">
        <f>IF(N479="snížená",J479,0)</f>
        <v>0</v>
      </c>
      <c r="BG479" s="193">
        <f>IF(N479="zákl. přenesená",J479,0)</f>
        <v>0</v>
      </c>
      <c r="BH479" s="193">
        <f>IF(N479="sníž. přenesená",J479,0)</f>
        <v>0</v>
      </c>
      <c r="BI479" s="193">
        <f>IF(N479="nulová",J479,0)</f>
        <v>0</v>
      </c>
      <c r="BJ479" s="18" t="s">
        <v>81</v>
      </c>
      <c r="BK479" s="193">
        <f>ROUND(I479*H479,2)</f>
        <v>0</v>
      </c>
      <c r="BL479" s="18" t="s">
        <v>179</v>
      </c>
      <c r="BM479" s="192" t="s">
        <v>2128</v>
      </c>
    </row>
    <row r="480" spans="1:65" s="12" customFormat="1" ht="12">
      <c r="B480" s="194"/>
      <c r="C480" s="195"/>
      <c r="D480" s="196" t="s">
        <v>181</v>
      </c>
      <c r="E480" s="197" t="s">
        <v>1</v>
      </c>
      <c r="F480" s="198" t="s">
        <v>2096</v>
      </c>
      <c r="G480" s="195"/>
      <c r="H480" s="197" t="s">
        <v>1</v>
      </c>
      <c r="I480" s="199"/>
      <c r="J480" s="195"/>
      <c r="K480" s="195"/>
      <c r="L480" s="200"/>
      <c r="M480" s="201"/>
      <c r="N480" s="202"/>
      <c r="O480" s="202"/>
      <c r="P480" s="202"/>
      <c r="Q480" s="202"/>
      <c r="R480" s="202"/>
      <c r="S480" s="202"/>
      <c r="T480" s="203"/>
      <c r="AT480" s="204" t="s">
        <v>181</v>
      </c>
      <c r="AU480" s="204" t="s">
        <v>81</v>
      </c>
      <c r="AV480" s="12" t="s">
        <v>81</v>
      </c>
      <c r="AW480" s="12" t="s">
        <v>30</v>
      </c>
      <c r="AX480" s="12" t="s">
        <v>73</v>
      </c>
      <c r="AY480" s="204" t="s">
        <v>174</v>
      </c>
    </row>
    <row r="481" spans="1:65" s="13" customFormat="1" ht="12">
      <c r="B481" s="205"/>
      <c r="C481" s="206"/>
      <c r="D481" s="196" t="s">
        <v>181</v>
      </c>
      <c r="E481" s="207" t="s">
        <v>1</v>
      </c>
      <c r="F481" s="208" t="s">
        <v>2097</v>
      </c>
      <c r="G481" s="206"/>
      <c r="H481" s="209">
        <v>22.84</v>
      </c>
      <c r="I481" s="210"/>
      <c r="J481" s="206"/>
      <c r="K481" s="206"/>
      <c r="L481" s="211"/>
      <c r="M481" s="212"/>
      <c r="N481" s="213"/>
      <c r="O481" s="213"/>
      <c r="P481" s="213"/>
      <c r="Q481" s="213"/>
      <c r="R481" s="213"/>
      <c r="S481" s="213"/>
      <c r="T481" s="214"/>
      <c r="AT481" s="215" t="s">
        <v>181</v>
      </c>
      <c r="AU481" s="215" t="s">
        <v>81</v>
      </c>
      <c r="AV481" s="13" t="s">
        <v>83</v>
      </c>
      <c r="AW481" s="13" t="s">
        <v>30</v>
      </c>
      <c r="AX481" s="13" t="s">
        <v>73</v>
      </c>
      <c r="AY481" s="215" t="s">
        <v>174</v>
      </c>
    </row>
    <row r="482" spans="1:65" s="12" customFormat="1" ht="12">
      <c r="B482" s="194"/>
      <c r="C482" s="195"/>
      <c r="D482" s="196" t="s">
        <v>181</v>
      </c>
      <c r="E482" s="197" t="s">
        <v>1</v>
      </c>
      <c r="F482" s="198" t="s">
        <v>201</v>
      </c>
      <c r="G482" s="195"/>
      <c r="H482" s="197" t="s">
        <v>1</v>
      </c>
      <c r="I482" s="199"/>
      <c r="J482" s="195"/>
      <c r="K482" s="195"/>
      <c r="L482" s="200"/>
      <c r="M482" s="201"/>
      <c r="N482" s="202"/>
      <c r="O482" s="202"/>
      <c r="P482" s="202"/>
      <c r="Q482" s="202"/>
      <c r="R482" s="202"/>
      <c r="S482" s="202"/>
      <c r="T482" s="203"/>
      <c r="AT482" s="204" t="s">
        <v>181</v>
      </c>
      <c r="AU482" s="204" t="s">
        <v>81</v>
      </c>
      <c r="AV482" s="12" t="s">
        <v>81</v>
      </c>
      <c r="AW482" s="12" t="s">
        <v>30</v>
      </c>
      <c r="AX482" s="12" t="s">
        <v>73</v>
      </c>
      <c r="AY482" s="204" t="s">
        <v>174</v>
      </c>
    </row>
    <row r="483" spans="1:65" s="13" customFormat="1" ht="12">
      <c r="B483" s="205"/>
      <c r="C483" s="206"/>
      <c r="D483" s="196" t="s">
        <v>181</v>
      </c>
      <c r="E483" s="207" t="s">
        <v>1</v>
      </c>
      <c r="F483" s="208" t="s">
        <v>2097</v>
      </c>
      <c r="G483" s="206"/>
      <c r="H483" s="209">
        <v>22.84</v>
      </c>
      <c r="I483" s="210"/>
      <c r="J483" s="206"/>
      <c r="K483" s="206"/>
      <c r="L483" s="211"/>
      <c r="M483" s="212"/>
      <c r="N483" s="213"/>
      <c r="O483" s="213"/>
      <c r="P483" s="213"/>
      <c r="Q483" s="213"/>
      <c r="R483" s="213"/>
      <c r="S483" s="213"/>
      <c r="T483" s="214"/>
      <c r="AT483" s="215" t="s">
        <v>181</v>
      </c>
      <c r="AU483" s="215" t="s">
        <v>81</v>
      </c>
      <c r="AV483" s="13" t="s">
        <v>83</v>
      </c>
      <c r="AW483" s="13" t="s">
        <v>30</v>
      </c>
      <c r="AX483" s="13" t="s">
        <v>73</v>
      </c>
      <c r="AY483" s="215" t="s">
        <v>174</v>
      </c>
    </row>
    <row r="484" spans="1:65" s="14" customFormat="1" ht="12">
      <c r="B484" s="216"/>
      <c r="C484" s="217"/>
      <c r="D484" s="196" t="s">
        <v>181</v>
      </c>
      <c r="E484" s="218" t="s">
        <v>1</v>
      </c>
      <c r="F484" s="219" t="s">
        <v>183</v>
      </c>
      <c r="G484" s="217"/>
      <c r="H484" s="220">
        <v>45.68</v>
      </c>
      <c r="I484" s="221"/>
      <c r="J484" s="217"/>
      <c r="K484" s="217"/>
      <c r="L484" s="222"/>
      <c r="M484" s="223"/>
      <c r="N484" s="224"/>
      <c r="O484" s="224"/>
      <c r="P484" s="224"/>
      <c r="Q484" s="224"/>
      <c r="R484" s="224"/>
      <c r="S484" s="224"/>
      <c r="T484" s="225"/>
      <c r="AT484" s="226" t="s">
        <v>181</v>
      </c>
      <c r="AU484" s="226" t="s">
        <v>81</v>
      </c>
      <c r="AV484" s="14" t="s">
        <v>179</v>
      </c>
      <c r="AW484" s="14" t="s">
        <v>30</v>
      </c>
      <c r="AX484" s="14" t="s">
        <v>81</v>
      </c>
      <c r="AY484" s="226" t="s">
        <v>174</v>
      </c>
    </row>
    <row r="485" spans="1:65" s="2" customFormat="1" ht="24.25" customHeight="1">
      <c r="A485" s="35"/>
      <c r="B485" s="36"/>
      <c r="C485" s="180" t="s">
        <v>740</v>
      </c>
      <c r="D485" s="180" t="s">
        <v>175</v>
      </c>
      <c r="E485" s="181" t="s">
        <v>2075</v>
      </c>
      <c r="F485" s="182" t="s">
        <v>2076</v>
      </c>
      <c r="G485" s="183" t="s">
        <v>230</v>
      </c>
      <c r="H485" s="184">
        <v>45.68</v>
      </c>
      <c r="I485" s="185"/>
      <c r="J485" s="186">
        <f>ROUND(I485*H485,2)</f>
        <v>0</v>
      </c>
      <c r="K485" s="187"/>
      <c r="L485" s="40"/>
      <c r="M485" s="188" t="s">
        <v>1</v>
      </c>
      <c r="N485" s="189" t="s">
        <v>38</v>
      </c>
      <c r="O485" s="72"/>
      <c r="P485" s="190">
        <f>O485*H485</f>
        <v>0</v>
      </c>
      <c r="Q485" s="190">
        <v>0</v>
      </c>
      <c r="R485" s="190">
        <f>Q485*H485</f>
        <v>0</v>
      </c>
      <c r="S485" s="190">
        <v>0</v>
      </c>
      <c r="T485" s="191">
        <f>S485*H485</f>
        <v>0</v>
      </c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R485" s="192" t="s">
        <v>179</v>
      </c>
      <c r="AT485" s="192" t="s">
        <v>175</v>
      </c>
      <c r="AU485" s="192" t="s">
        <v>81</v>
      </c>
      <c r="AY485" s="18" t="s">
        <v>174</v>
      </c>
      <c r="BE485" s="193">
        <f>IF(N485="základní",J485,0)</f>
        <v>0</v>
      </c>
      <c r="BF485" s="193">
        <f>IF(N485="snížená",J485,0)</f>
        <v>0</v>
      </c>
      <c r="BG485" s="193">
        <f>IF(N485="zákl. přenesená",J485,0)</f>
        <v>0</v>
      </c>
      <c r="BH485" s="193">
        <f>IF(N485="sníž. přenesená",J485,0)</f>
        <v>0</v>
      </c>
      <c r="BI485" s="193">
        <f>IF(N485="nulová",J485,0)</f>
        <v>0</v>
      </c>
      <c r="BJ485" s="18" t="s">
        <v>81</v>
      </c>
      <c r="BK485" s="193">
        <f>ROUND(I485*H485,2)</f>
        <v>0</v>
      </c>
      <c r="BL485" s="18" t="s">
        <v>179</v>
      </c>
      <c r="BM485" s="192" t="s">
        <v>2129</v>
      </c>
    </row>
    <row r="486" spans="1:65" s="12" customFormat="1" ht="12">
      <c r="B486" s="194"/>
      <c r="C486" s="195"/>
      <c r="D486" s="196" t="s">
        <v>181</v>
      </c>
      <c r="E486" s="197" t="s">
        <v>1</v>
      </c>
      <c r="F486" s="198" t="s">
        <v>2096</v>
      </c>
      <c r="G486" s="195"/>
      <c r="H486" s="197" t="s">
        <v>1</v>
      </c>
      <c r="I486" s="199"/>
      <c r="J486" s="195"/>
      <c r="K486" s="195"/>
      <c r="L486" s="200"/>
      <c r="M486" s="201"/>
      <c r="N486" s="202"/>
      <c r="O486" s="202"/>
      <c r="P486" s="202"/>
      <c r="Q486" s="202"/>
      <c r="R486" s="202"/>
      <c r="S486" s="202"/>
      <c r="T486" s="203"/>
      <c r="AT486" s="204" t="s">
        <v>181</v>
      </c>
      <c r="AU486" s="204" t="s">
        <v>81</v>
      </c>
      <c r="AV486" s="12" t="s">
        <v>81</v>
      </c>
      <c r="AW486" s="12" t="s">
        <v>30</v>
      </c>
      <c r="AX486" s="12" t="s">
        <v>73</v>
      </c>
      <c r="AY486" s="204" t="s">
        <v>174</v>
      </c>
    </row>
    <row r="487" spans="1:65" s="13" customFormat="1" ht="12">
      <c r="B487" s="205"/>
      <c r="C487" s="206"/>
      <c r="D487" s="196" t="s">
        <v>181</v>
      </c>
      <c r="E487" s="207" t="s">
        <v>1</v>
      </c>
      <c r="F487" s="208" t="s">
        <v>2097</v>
      </c>
      <c r="G487" s="206"/>
      <c r="H487" s="209">
        <v>22.84</v>
      </c>
      <c r="I487" s="210"/>
      <c r="J487" s="206"/>
      <c r="K487" s="206"/>
      <c r="L487" s="211"/>
      <c r="M487" s="212"/>
      <c r="N487" s="213"/>
      <c r="O487" s="213"/>
      <c r="P487" s="213"/>
      <c r="Q487" s="213"/>
      <c r="R487" s="213"/>
      <c r="S487" s="213"/>
      <c r="T487" s="214"/>
      <c r="AT487" s="215" t="s">
        <v>181</v>
      </c>
      <c r="AU487" s="215" t="s">
        <v>81</v>
      </c>
      <c r="AV487" s="13" t="s">
        <v>83</v>
      </c>
      <c r="AW487" s="13" t="s">
        <v>30</v>
      </c>
      <c r="AX487" s="13" t="s">
        <v>73</v>
      </c>
      <c r="AY487" s="215" t="s">
        <v>174</v>
      </c>
    </row>
    <row r="488" spans="1:65" s="12" customFormat="1" ht="12">
      <c r="B488" s="194"/>
      <c r="C488" s="195"/>
      <c r="D488" s="196" t="s">
        <v>181</v>
      </c>
      <c r="E488" s="197" t="s">
        <v>1</v>
      </c>
      <c r="F488" s="198" t="s">
        <v>201</v>
      </c>
      <c r="G488" s="195"/>
      <c r="H488" s="197" t="s">
        <v>1</v>
      </c>
      <c r="I488" s="199"/>
      <c r="J488" s="195"/>
      <c r="K488" s="195"/>
      <c r="L488" s="200"/>
      <c r="M488" s="201"/>
      <c r="N488" s="202"/>
      <c r="O488" s="202"/>
      <c r="P488" s="202"/>
      <c r="Q488" s="202"/>
      <c r="R488" s="202"/>
      <c r="S488" s="202"/>
      <c r="T488" s="203"/>
      <c r="AT488" s="204" t="s">
        <v>181</v>
      </c>
      <c r="AU488" s="204" t="s">
        <v>81</v>
      </c>
      <c r="AV488" s="12" t="s">
        <v>81</v>
      </c>
      <c r="AW488" s="12" t="s">
        <v>30</v>
      </c>
      <c r="AX488" s="12" t="s">
        <v>73</v>
      </c>
      <c r="AY488" s="204" t="s">
        <v>174</v>
      </c>
    </row>
    <row r="489" spans="1:65" s="13" customFormat="1" ht="12">
      <c r="B489" s="205"/>
      <c r="C489" s="206"/>
      <c r="D489" s="196" t="s">
        <v>181</v>
      </c>
      <c r="E489" s="207" t="s">
        <v>1</v>
      </c>
      <c r="F489" s="208" t="s">
        <v>2097</v>
      </c>
      <c r="G489" s="206"/>
      <c r="H489" s="209">
        <v>22.84</v>
      </c>
      <c r="I489" s="210"/>
      <c r="J489" s="206"/>
      <c r="K489" s="206"/>
      <c r="L489" s="211"/>
      <c r="M489" s="212"/>
      <c r="N489" s="213"/>
      <c r="O489" s="213"/>
      <c r="P489" s="213"/>
      <c r="Q489" s="213"/>
      <c r="R489" s="213"/>
      <c r="S489" s="213"/>
      <c r="T489" s="214"/>
      <c r="AT489" s="215" t="s">
        <v>181</v>
      </c>
      <c r="AU489" s="215" t="s">
        <v>81</v>
      </c>
      <c r="AV489" s="13" t="s">
        <v>83</v>
      </c>
      <c r="AW489" s="13" t="s">
        <v>30</v>
      </c>
      <c r="AX489" s="13" t="s">
        <v>73</v>
      </c>
      <c r="AY489" s="215" t="s">
        <v>174</v>
      </c>
    </row>
    <row r="490" spans="1:65" s="14" customFormat="1" ht="12">
      <c r="B490" s="216"/>
      <c r="C490" s="217"/>
      <c r="D490" s="196" t="s">
        <v>181</v>
      </c>
      <c r="E490" s="218" t="s">
        <v>1</v>
      </c>
      <c r="F490" s="219" t="s">
        <v>183</v>
      </c>
      <c r="G490" s="217"/>
      <c r="H490" s="220">
        <v>45.68</v>
      </c>
      <c r="I490" s="221"/>
      <c r="J490" s="217"/>
      <c r="K490" s="217"/>
      <c r="L490" s="222"/>
      <c r="M490" s="223"/>
      <c r="N490" s="224"/>
      <c r="O490" s="224"/>
      <c r="P490" s="224"/>
      <c r="Q490" s="224"/>
      <c r="R490" s="224"/>
      <c r="S490" s="224"/>
      <c r="T490" s="225"/>
      <c r="AT490" s="226" t="s">
        <v>181</v>
      </c>
      <c r="AU490" s="226" t="s">
        <v>81</v>
      </c>
      <c r="AV490" s="14" t="s">
        <v>179</v>
      </c>
      <c r="AW490" s="14" t="s">
        <v>30</v>
      </c>
      <c r="AX490" s="14" t="s">
        <v>81</v>
      </c>
      <c r="AY490" s="226" t="s">
        <v>174</v>
      </c>
    </row>
    <row r="491" spans="1:65" s="2" customFormat="1" ht="16.5" customHeight="1">
      <c r="A491" s="35"/>
      <c r="B491" s="36"/>
      <c r="C491" s="180" t="s">
        <v>751</v>
      </c>
      <c r="D491" s="180" t="s">
        <v>175</v>
      </c>
      <c r="E491" s="181" t="s">
        <v>2078</v>
      </c>
      <c r="F491" s="182" t="s">
        <v>2079</v>
      </c>
      <c r="G491" s="183" t="s">
        <v>188</v>
      </c>
      <c r="H491" s="184">
        <v>0.85199999999999998</v>
      </c>
      <c r="I491" s="185"/>
      <c r="J491" s="186">
        <f>ROUND(I491*H491,2)</f>
        <v>0</v>
      </c>
      <c r="K491" s="187"/>
      <c r="L491" s="40"/>
      <c r="M491" s="188" t="s">
        <v>1</v>
      </c>
      <c r="N491" s="189" t="s">
        <v>38</v>
      </c>
      <c r="O491" s="72"/>
      <c r="P491" s="190">
        <f>O491*H491</f>
        <v>0</v>
      </c>
      <c r="Q491" s="190">
        <v>1.05555</v>
      </c>
      <c r="R491" s="190">
        <f>Q491*H491</f>
        <v>0.89932859999999992</v>
      </c>
      <c r="S491" s="190">
        <v>0</v>
      </c>
      <c r="T491" s="191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192" t="s">
        <v>179</v>
      </c>
      <c r="AT491" s="192" t="s">
        <v>175</v>
      </c>
      <c r="AU491" s="192" t="s">
        <v>81</v>
      </c>
      <c r="AY491" s="18" t="s">
        <v>174</v>
      </c>
      <c r="BE491" s="193">
        <f>IF(N491="základní",J491,0)</f>
        <v>0</v>
      </c>
      <c r="BF491" s="193">
        <f>IF(N491="snížená",J491,0)</f>
        <v>0</v>
      </c>
      <c r="BG491" s="193">
        <f>IF(N491="zákl. přenesená",J491,0)</f>
        <v>0</v>
      </c>
      <c r="BH491" s="193">
        <f>IF(N491="sníž. přenesená",J491,0)</f>
        <v>0</v>
      </c>
      <c r="BI491" s="193">
        <f>IF(N491="nulová",J491,0)</f>
        <v>0</v>
      </c>
      <c r="BJ491" s="18" t="s">
        <v>81</v>
      </c>
      <c r="BK491" s="193">
        <f>ROUND(I491*H491,2)</f>
        <v>0</v>
      </c>
      <c r="BL491" s="18" t="s">
        <v>179</v>
      </c>
      <c r="BM491" s="192" t="s">
        <v>2130</v>
      </c>
    </row>
    <row r="492" spans="1:65" s="12" customFormat="1" ht="12">
      <c r="B492" s="194"/>
      <c r="C492" s="195"/>
      <c r="D492" s="196" t="s">
        <v>181</v>
      </c>
      <c r="E492" s="197" t="s">
        <v>1</v>
      </c>
      <c r="F492" s="198" t="s">
        <v>2131</v>
      </c>
      <c r="G492" s="195"/>
      <c r="H492" s="197" t="s">
        <v>1</v>
      </c>
      <c r="I492" s="199"/>
      <c r="J492" s="195"/>
      <c r="K492" s="195"/>
      <c r="L492" s="200"/>
      <c r="M492" s="201"/>
      <c r="N492" s="202"/>
      <c r="O492" s="202"/>
      <c r="P492" s="202"/>
      <c r="Q492" s="202"/>
      <c r="R492" s="202"/>
      <c r="S492" s="202"/>
      <c r="T492" s="203"/>
      <c r="AT492" s="204" t="s">
        <v>181</v>
      </c>
      <c r="AU492" s="204" t="s">
        <v>81</v>
      </c>
      <c r="AV492" s="12" t="s">
        <v>81</v>
      </c>
      <c r="AW492" s="12" t="s">
        <v>30</v>
      </c>
      <c r="AX492" s="12" t="s">
        <v>73</v>
      </c>
      <c r="AY492" s="204" t="s">
        <v>174</v>
      </c>
    </row>
    <row r="493" spans="1:65" s="12" customFormat="1" ht="12">
      <c r="B493" s="194"/>
      <c r="C493" s="195"/>
      <c r="D493" s="196" t="s">
        <v>181</v>
      </c>
      <c r="E493" s="197" t="s">
        <v>1</v>
      </c>
      <c r="F493" s="198" t="s">
        <v>2132</v>
      </c>
      <c r="G493" s="195"/>
      <c r="H493" s="197" t="s">
        <v>1</v>
      </c>
      <c r="I493" s="199"/>
      <c r="J493" s="195"/>
      <c r="K493" s="195"/>
      <c r="L493" s="200"/>
      <c r="M493" s="201"/>
      <c r="N493" s="202"/>
      <c r="O493" s="202"/>
      <c r="P493" s="202"/>
      <c r="Q493" s="202"/>
      <c r="R493" s="202"/>
      <c r="S493" s="202"/>
      <c r="T493" s="203"/>
      <c r="AT493" s="204" t="s">
        <v>181</v>
      </c>
      <c r="AU493" s="204" t="s">
        <v>81</v>
      </c>
      <c r="AV493" s="12" t="s">
        <v>81</v>
      </c>
      <c r="AW493" s="12" t="s">
        <v>30</v>
      </c>
      <c r="AX493" s="12" t="s">
        <v>73</v>
      </c>
      <c r="AY493" s="204" t="s">
        <v>174</v>
      </c>
    </row>
    <row r="494" spans="1:65" s="13" customFormat="1" ht="12">
      <c r="B494" s="205"/>
      <c r="C494" s="206"/>
      <c r="D494" s="196" t="s">
        <v>181</v>
      </c>
      <c r="E494" s="207" t="s">
        <v>1</v>
      </c>
      <c r="F494" s="208" t="s">
        <v>2133</v>
      </c>
      <c r="G494" s="206"/>
      <c r="H494" s="209">
        <v>0.85199999999999998</v>
      </c>
      <c r="I494" s="210"/>
      <c r="J494" s="206"/>
      <c r="K494" s="206"/>
      <c r="L494" s="211"/>
      <c r="M494" s="212"/>
      <c r="N494" s="213"/>
      <c r="O494" s="213"/>
      <c r="P494" s="213"/>
      <c r="Q494" s="213"/>
      <c r="R494" s="213"/>
      <c r="S494" s="213"/>
      <c r="T494" s="214"/>
      <c r="AT494" s="215" t="s">
        <v>181</v>
      </c>
      <c r="AU494" s="215" t="s">
        <v>81</v>
      </c>
      <c r="AV494" s="13" t="s">
        <v>83</v>
      </c>
      <c r="AW494" s="13" t="s">
        <v>30</v>
      </c>
      <c r="AX494" s="13" t="s">
        <v>73</v>
      </c>
      <c r="AY494" s="215" t="s">
        <v>174</v>
      </c>
    </row>
    <row r="495" spans="1:65" s="14" customFormat="1" ht="12">
      <c r="B495" s="216"/>
      <c r="C495" s="217"/>
      <c r="D495" s="196" t="s">
        <v>181</v>
      </c>
      <c r="E495" s="218" t="s">
        <v>1</v>
      </c>
      <c r="F495" s="219" t="s">
        <v>183</v>
      </c>
      <c r="G495" s="217"/>
      <c r="H495" s="220">
        <v>0.85199999999999998</v>
      </c>
      <c r="I495" s="221"/>
      <c r="J495" s="217"/>
      <c r="K495" s="217"/>
      <c r="L495" s="222"/>
      <c r="M495" s="223"/>
      <c r="N495" s="224"/>
      <c r="O495" s="224"/>
      <c r="P495" s="224"/>
      <c r="Q495" s="224"/>
      <c r="R495" s="224"/>
      <c r="S495" s="224"/>
      <c r="T495" s="225"/>
      <c r="AT495" s="226" t="s">
        <v>181</v>
      </c>
      <c r="AU495" s="226" t="s">
        <v>81</v>
      </c>
      <c r="AV495" s="14" t="s">
        <v>179</v>
      </c>
      <c r="AW495" s="14" t="s">
        <v>30</v>
      </c>
      <c r="AX495" s="14" t="s">
        <v>81</v>
      </c>
      <c r="AY495" s="226" t="s">
        <v>174</v>
      </c>
    </row>
    <row r="496" spans="1:65" s="2" customFormat="1" ht="16.5" customHeight="1">
      <c r="A496" s="35"/>
      <c r="B496" s="36"/>
      <c r="C496" s="180" t="s">
        <v>757</v>
      </c>
      <c r="D496" s="180" t="s">
        <v>175</v>
      </c>
      <c r="E496" s="181" t="s">
        <v>2083</v>
      </c>
      <c r="F496" s="182" t="s">
        <v>2084</v>
      </c>
      <c r="G496" s="183" t="s">
        <v>188</v>
      </c>
      <c r="H496" s="184">
        <v>0.22500000000000001</v>
      </c>
      <c r="I496" s="185"/>
      <c r="J496" s="186">
        <f>ROUND(I496*H496,2)</f>
        <v>0</v>
      </c>
      <c r="K496" s="187"/>
      <c r="L496" s="40"/>
      <c r="M496" s="188" t="s">
        <v>1</v>
      </c>
      <c r="N496" s="189" t="s">
        <v>38</v>
      </c>
      <c r="O496" s="72"/>
      <c r="P496" s="190">
        <f>O496*H496</f>
        <v>0</v>
      </c>
      <c r="Q496" s="190">
        <v>1.06277</v>
      </c>
      <c r="R496" s="190">
        <f>Q496*H496</f>
        <v>0.23912325000000001</v>
      </c>
      <c r="S496" s="190">
        <v>0</v>
      </c>
      <c r="T496" s="191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92" t="s">
        <v>179</v>
      </c>
      <c r="AT496" s="192" t="s">
        <v>175</v>
      </c>
      <c r="AU496" s="192" t="s">
        <v>81</v>
      </c>
      <c r="AY496" s="18" t="s">
        <v>174</v>
      </c>
      <c r="BE496" s="193">
        <f>IF(N496="základní",J496,0)</f>
        <v>0</v>
      </c>
      <c r="BF496" s="193">
        <f>IF(N496="snížená",J496,0)</f>
        <v>0</v>
      </c>
      <c r="BG496" s="193">
        <f>IF(N496="zákl. přenesená",J496,0)</f>
        <v>0</v>
      </c>
      <c r="BH496" s="193">
        <f>IF(N496="sníž. přenesená",J496,0)</f>
        <v>0</v>
      </c>
      <c r="BI496" s="193">
        <f>IF(N496="nulová",J496,0)</f>
        <v>0</v>
      </c>
      <c r="BJ496" s="18" t="s">
        <v>81</v>
      </c>
      <c r="BK496" s="193">
        <f>ROUND(I496*H496,2)</f>
        <v>0</v>
      </c>
      <c r="BL496" s="18" t="s">
        <v>179</v>
      </c>
      <c r="BM496" s="192" t="s">
        <v>2134</v>
      </c>
    </row>
    <row r="497" spans="1:65" s="12" customFormat="1" ht="12">
      <c r="B497" s="194"/>
      <c r="C497" s="195"/>
      <c r="D497" s="196" t="s">
        <v>181</v>
      </c>
      <c r="E497" s="197" t="s">
        <v>1</v>
      </c>
      <c r="F497" s="198" t="s">
        <v>2086</v>
      </c>
      <c r="G497" s="195"/>
      <c r="H497" s="197" t="s">
        <v>1</v>
      </c>
      <c r="I497" s="199"/>
      <c r="J497" s="195"/>
      <c r="K497" s="195"/>
      <c r="L497" s="200"/>
      <c r="M497" s="201"/>
      <c r="N497" s="202"/>
      <c r="O497" s="202"/>
      <c r="P497" s="202"/>
      <c r="Q497" s="202"/>
      <c r="R497" s="202"/>
      <c r="S497" s="202"/>
      <c r="T497" s="203"/>
      <c r="AT497" s="204" t="s">
        <v>181</v>
      </c>
      <c r="AU497" s="204" t="s">
        <v>81</v>
      </c>
      <c r="AV497" s="12" t="s">
        <v>81</v>
      </c>
      <c r="AW497" s="12" t="s">
        <v>30</v>
      </c>
      <c r="AX497" s="12" t="s">
        <v>73</v>
      </c>
      <c r="AY497" s="204" t="s">
        <v>174</v>
      </c>
    </row>
    <row r="498" spans="1:65" s="12" customFormat="1" ht="12">
      <c r="B498" s="194"/>
      <c r="C498" s="195"/>
      <c r="D498" s="196" t="s">
        <v>181</v>
      </c>
      <c r="E498" s="197" t="s">
        <v>1</v>
      </c>
      <c r="F498" s="198" t="s">
        <v>2135</v>
      </c>
      <c r="G498" s="195"/>
      <c r="H498" s="197" t="s">
        <v>1</v>
      </c>
      <c r="I498" s="199"/>
      <c r="J498" s="195"/>
      <c r="K498" s="195"/>
      <c r="L498" s="200"/>
      <c r="M498" s="201"/>
      <c r="N498" s="202"/>
      <c r="O498" s="202"/>
      <c r="P498" s="202"/>
      <c r="Q498" s="202"/>
      <c r="R498" s="202"/>
      <c r="S498" s="202"/>
      <c r="T498" s="203"/>
      <c r="AT498" s="204" t="s">
        <v>181</v>
      </c>
      <c r="AU498" s="204" t="s">
        <v>81</v>
      </c>
      <c r="AV498" s="12" t="s">
        <v>81</v>
      </c>
      <c r="AW498" s="12" t="s">
        <v>30</v>
      </c>
      <c r="AX498" s="12" t="s">
        <v>73</v>
      </c>
      <c r="AY498" s="204" t="s">
        <v>174</v>
      </c>
    </row>
    <row r="499" spans="1:65" s="13" customFormat="1" ht="12">
      <c r="B499" s="205"/>
      <c r="C499" s="206"/>
      <c r="D499" s="196" t="s">
        <v>181</v>
      </c>
      <c r="E499" s="207" t="s">
        <v>1</v>
      </c>
      <c r="F499" s="208" t="s">
        <v>2136</v>
      </c>
      <c r="G499" s="206"/>
      <c r="H499" s="209">
        <v>0.22500000000000001</v>
      </c>
      <c r="I499" s="210"/>
      <c r="J499" s="206"/>
      <c r="K499" s="206"/>
      <c r="L499" s="211"/>
      <c r="M499" s="212"/>
      <c r="N499" s="213"/>
      <c r="O499" s="213"/>
      <c r="P499" s="213"/>
      <c r="Q499" s="213"/>
      <c r="R499" s="213"/>
      <c r="S499" s="213"/>
      <c r="T499" s="214"/>
      <c r="AT499" s="215" t="s">
        <v>181</v>
      </c>
      <c r="AU499" s="215" t="s">
        <v>81</v>
      </c>
      <c r="AV499" s="13" t="s">
        <v>83</v>
      </c>
      <c r="AW499" s="13" t="s">
        <v>30</v>
      </c>
      <c r="AX499" s="13" t="s">
        <v>73</v>
      </c>
      <c r="AY499" s="215" t="s">
        <v>174</v>
      </c>
    </row>
    <row r="500" spans="1:65" s="14" customFormat="1" ht="12">
      <c r="B500" s="216"/>
      <c r="C500" s="217"/>
      <c r="D500" s="196" t="s">
        <v>181</v>
      </c>
      <c r="E500" s="218" t="s">
        <v>1</v>
      </c>
      <c r="F500" s="219" t="s">
        <v>183</v>
      </c>
      <c r="G500" s="217"/>
      <c r="H500" s="220">
        <v>0.22500000000000001</v>
      </c>
      <c r="I500" s="221"/>
      <c r="J500" s="217"/>
      <c r="K500" s="217"/>
      <c r="L500" s="222"/>
      <c r="M500" s="223"/>
      <c r="N500" s="224"/>
      <c r="O500" s="224"/>
      <c r="P500" s="224"/>
      <c r="Q500" s="224"/>
      <c r="R500" s="224"/>
      <c r="S500" s="224"/>
      <c r="T500" s="225"/>
      <c r="AT500" s="226" t="s">
        <v>181</v>
      </c>
      <c r="AU500" s="226" t="s">
        <v>81</v>
      </c>
      <c r="AV500" s="14" t="s">
        <v>179</v>
      </c>
      <c r="AW500" s="14" t="s">
        <v>30</v>
      </c>
      <c r="AX500" s="14" t="s">
        <v>81</v>
      </c>
      <c r="AY500" s="226" t="s">
        <v>174</v>
      </c>
    </row>
    <row r="501" spans="1:65" s="2" customFormat="1" ht="33" customHeight="1">
      <c r="A501" s="35"/>
      <c r="B501" s="36"/>
      <c r="C501" s="180" t="s">
        <v>761</v>
      </c>
      <c r="D501" s="180" t="s">
        <v>175</v>
      </c>
      <c r="E501" s="181" t="s">
        <v>2137</v>
      </c>
      <c r="F501" s="182" t="s">
        <v>2138</v>
      </c>
      <c r="G501" s="183" t="s">
        <v>217</v>
      </c>
      <c r="H501" s="184">
        <v>8</v>
      </c>
      <c r="I501" s="185"/>
      <c r="J501" s="186">
        <f>ROUND(I501*H501,2)</f>
        <v>0</v>
      </c>
      <c r="K501" s="187"/>
      <c r="L501" s="40"/>
      <c r="M501" s="188" t="s">
        <v>1</v>
      </c>
      <c r="N501" s="189" t="s">
        <v>38</v>
      </c>
      <c r="O501" s="72"/>
      <c r="P501" s="190">
        <f>O501*H501</f>
        <v>0</v>
      </c>
      <c r="Q501" s="190">
        <v>1.1843999999999999</v>
      </c>
      <c r="R501" s="190">
        <f>Q501*H501</f>
        <v>9.4751999999999992</v>
      </c>
      <c r="S501" s="190">
        <v>0</v>
      </c>
      <c r="T501" s="191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92" t="s">
        <v>179</v>
      </c>
      <c r="AT501" s="192" t="s">
        <v>175</v>
      </c>
      <c r="AU501" s="192" t="s">
        <v>81</v>
      </c>
      <c r="AY501" s="18" t="s">
        <v>174</v>
      </c>
      <c r="BE501" s="193">
        <f>IF(N501="základní",J501,0)</f>
        <v>0</v>
      </c>
      <c r="BF501" s="193">
        <f>IF(N501="snížená",J501,0)</f>
        <v>0</v>
      </c>
      <c r="BG501" s="193">
        <f>IF(N501="zákl. přenesená",J501,0)</f>
        <v>0</v>
      </c>
      <c r="BH501" s="193">
        <f>IF(N501="sníž. přenesená",J501,0)</f>
        <v>0</v>
      </c>
      <c r="BI501" s="193">
        <f>IF(N501="nulová",J501,0)</f>
        <v>0</v>
      </c>
      <c r="BJ501" s="18" t="s">
        <v>81</v>
      </c>
      <c r="BK501" s="193">
        <f>ROUND(I501*H501,2)</f>
        <v>0</v>
      </c>
      <c r="BL501" s="18" t="s">
        <v>179</v>
      </c>
      <c r="BM501" s="192" t="s">
        <v>2139</v>
      </c>
    </row>
    <row r="502" spans="1:65" s="12" customFormat="1" ht="12">
      <c r="B502" s="194"/>
      <c r="C502" s="195"/>
      <c r="D502" s="196" t="s">
        <v>181</v>
      </c>
      <c r="E502" s="197" t="s">
        <v>1</v>
      </c>
      <c r="F502" s="198" t="s">
        <v>2140</v>
      </c>
      <c r="G502" s="195"/>
      <c r="H502" s="197" t="s">
        <v>1</v>
      </c>
      <c r="I502" s="199"/>
      <c r="J502" s="195"/>
      <c r="K502" s="195"/>
      <c r="L502" s="200"/>
      <c r="M502" s="201"/>
      <c r="N502" s="202"/>
      <c r="O502" s="202"/>
      <c r="P502" s="202"/>
      <c r="Q502" s="202"/>
      <c r="R502" s="202"/>
      <c r="S502" s="202"/>
      <c r="T502" s="203"/>
      <c r="AT502" s="204" t="s">
        <v>181</v>
      </c>
      <c r="AU502" s="204" t="s">
        <v>81</v>
      </c>
      <c r="AV502" s="12" t="s">
        <v>81</v>
      </c>
      <c r="AW502" s="12" t="s">
        <v>30</v>
      </c>
      <c r="AX502" s="12" t="s">
        <v>73</v>
      </c>
      <c r="AY502" s="204" t="s">
        <v>174</v>
      </c>
    </row>
    <row r="503" spans="1:65" s="13" customFormat="1" ht="12">
      <c r="B503" s="205"/>
      <c r="C503" s="206"/>
      <c r="D503" s="196" t="s">
        <v>181</v>
      </c>
      <c r="E503" s="207" t="s">
        <v>1</v>
      </c>
      <c r="F503" s="208" t="s">
        <v>227</v>
      </c>
      <c r="G503" s="206"/>
      <c r="H503" s="209">
        <v>8</v>
      </c>
      <c r="I503" s="210"/>
      <c r="J503" s="206"/>
      <c r="K503" s="206"/>
      <c r="L503" s="211"/>
      <c r="M503" s="212"/>
      <c r="N503" s="213"/>
      <c r="O503" s="213"/>
      <c r="P503" s="213"/>
      <c r="Q503" s="213"/>
      <c r="R503" s="213"/>
      <c r="S503" s="213"/>
      <c r="T503" s="214"/>
      <c r="AT503" s="215" t="s">
        <v>181</v>
      </c>
      <c r="AU503" s="215" t="s">
        <v>81</v>
      </c>
      <c r="AV503" s="13" t="s">
        <v>83</v>
      </c>
      <c r="AW503" s="13" t="s">
        <v>30</v>
      </c>
      <c r="AX503" s="13" t="s">
        <v>73</v>
      </c>
      <c r="AY503" s="215" t="s">
        <v>174</v>
      </c>
    </row>
    <row r="504" spans="1:65" s="14" customFormat="1" ht="12">
      <c r="B504" s="216"/>
      <c r="C504" s="217"/>
      <c r="D504" s="196" t="s">
        <v>181</v>
      </c>
      <c r="E504" s="218" t="s">
        <v>1</v>
      </c>
      <c r="F504" s="219" t="s">
        <v>183</v>
      </c>
      <c r="G504" s="217"/>
      <c r="H504" s="220">
        <v>8</v>
      </c>
      <c r="I504" s="221"/>
      <c r="J504" s="217"/>
      <c r="K504" s="217"/>
      <c r="L504" s="222"/>
      <c r="M504" s="223"/>
      <c r="N504" s="224"/>
      <c r="O504" s="224"/>
      <c r="P504" s="224"/>
      <c r="Q504" s="224"/>
      <c r="R504" s="224"/>
      <c r="S504" s="224"/>
      <c r="T504" s="225"/>
      <c r="AT504" s="226" t="s">
        <v>181</v>
      </c>
      <c r="AU504" s="226" t="s">
        <v>81</v>
      </c>
      <c r="AV504" s="14" t="s">
        <v>179</v>
      </c>
      <c r="AW504" s="14" t="s">
        <v>30</v>
      </c>
      <c r="AX504" s="14" t="s">
        <v>81</v>
      </c>
      <c r="AY504" s="226" t="s">
        <v>174</v>
      </c>
    </row>
    <row r="505" spans="1:65" s="2" customFormat="1" ht="16.5" customHeight="1">
      <c r="A505" s="35"/>
      <c r="B505" s="36"/>
      <c r="C505" s="227" t="s">
        <v>767</v>
      </c>
      <c r="D505" s="227" t="s">
        <v>422</v>
      </c>
      <c r="E505" s="228" t="s">
        <v>2141</v>
      </c>
      <c r="F505" s="229" t="s">
        <v>2142</v>
      </c>
      <c r="G505" s="230" t="s">
        <v>444</v>
      </c>
      <c r="H505" s="231">
        <v>84.88</v>
      </c>
      <c r="I505" s="232"/>
      <c r="J505" s="233">
        <f>ROUND(I505*H505,2)</f>
        <v>0</v>
      </c>
      <c r="K505" s="234"/>
      <c r="L505" s="235"/>
      <c r="M505" s="236" t="s">
        <v>1</v>
      </c>
      <c r="N505" s="237" t="s">
        <v>38</v>
      </c>
      <c r="O505" s="72"/>
      <c r="P505" s="190">
        <f>O505*H505</f>
        <v>0</v>
      </c>
      <c r="Q505" s="190">
        <v>25.0396</v>
      </c>
      <c r="R505" s="190">
        <f>Q505*H505</f>
        <v>2125.3612479999997</v>
      </c>
      <c r="S505" s="190">
        <v>0</v>
      </c>
      <c r="T505" s="191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92" t="s">
        <v>227</v>
      </c>
      <c r="AT505" s="192" t="s">
        <v>422</v>
      </c>
      <c r="AU505" s="192" t="s">
        <v>81</v>
      </c>
      <c r="AY505" s="18" t="s">
        <v>174</v>
      </c>
      <c r="BE505" s="193">
        <f>IF(N505="základní",J505,0)</f>
        <v>0</v>
      </c>
      <c r="BF505" s="193">
        <f>IF(N505="snížená",J505,0)</f>
        <v>0</v>
      </c>
      <c r="BG505" s="193">
        <f>IF(N505="zákl. přenesená",J505,0)</f>
        <v>0</v>
      </c>
      <c r="BH505" s="193">
        <f>IF(N505="sníž. přenesená",J505,0)</f>
        <v>0</v>
      </c>
      <c r="BI505" s="193">
        <f>IF(N505="nulová",J505,0)</f>
        <v>0</v>
      </c>
      <c r="BJ505" s="18" t="s">
        <v>81</v>
      </c>
      <c r="BK505" s="193">
        <f>ROUND(I505*H505,2)</f>
        <v>0</v>
      </c>
      <c r="BL505" s="18" t="s">
        <v>179</v>
      </c>
      <c r="BM505" s="192" t="s">
        <v>2143</v>
      </c>
    </row>
    <row r="506" spans="1:65" s="13" customFormat="1" ht="12">
      <c r="B506" s="205"/>
      <c r="C506" s="206"/>
      <c r="D506" s="196" t="s">
        <v>181</v>
      </c>
      <c r="E506" s="207" t="s">
        <v>1</v>
      </c>
      <c r="F506" s="208" t="s">
        <v>2144</v>
      </c>
      <c r="G506" s="206"/>
      <c r="H506" s="209">
        <v>84.88</v>
      </c>
      <c r="I506" s="210"/>
      <c r="J506" s="206"/>
      <c r="K506" s="206"/>
      <c r="L506" s="211"/>
      <c r="M506" s="212"/>
      <c r="N506" s="213"/>
      <c r="O506" s="213"/>
      <c r="P506" s="213"/>
      <c r="Q506" s="213"/>
      <c r="R506" s="213"/>
      <c r="S506" s="213"/>
      <c r="T506" s="214"/>
      <c r="AT506" s="215" t="s">
        <v>181</v>
      </c>
      <c r="AU506" s="215" t="s">
        <v>81</v>
      </c>
      <c r="AV506" s="13" t="s">
        <v>83</v>
      </c>
      <c r="AW506" s="13" t="s">
        <v>30</v>
      </c>
      <c r="AX506" s="13" t="s">
        <v>73</v>
      </c>
      <c r="AY506" s="215" t="s">
        <v>174</v>
      </c>
    </row>
    <row r="507" spans="1:65" s="14" customFormat="1" ht="12">
      <c r="B507" s="216"/>
      <c r="C507" s="217"/>
      <c r="D507" s="196" t="s">
        <v>181</v>
      </c>
      <c r="E507" s="218" t="s">
        <v>1</v>
      </c>
      <c r="F507" s="219" t="s">
        <v>183</v>
      </c>
      <c r="G507" s="217"/>
      <c r="H507" s="220">
        <v>84.88</v>
      </c>
      <c r="I507" s="221"/>
      <c r="J507" s="217"/>
      <c r="K507" s="217"/>
      <c r="L507" s="222"/>
      <c r="M507" s="223"/>
      <c r="N507" s="224"/>
      <c r="O507" s="224"/>
      <c r="P507" s="224"/>
      <c r="Q507" s="224"/>
      <c r="R507" s="224"/>
      <c r="S507" s="224"/>
      <c r="T507" s="225"/>
      <c r="AT507" s="226" t="s">
        <v>181</v>
      </c>
      <c r="AU507" s="226" t="s">
        <v>81</v>
      </c>
      <c r="AV507" s="14" t="s">
        <v>179</v>
      </c>
      <c r="AW507" s="14" t="s">
        <v>30</v>
      </c>
      <c r="AX507" s="14" t="s">
        <v>81</v>
      </c>
      <c r="AY507" s="226" t="s">
        <v>174</v>
      </c>
    </row>
    <row r="508" spans="1:65" s="2" customFormat="1" ht="33" customHeight="1">
      <c r="A508" s="35"/>
      <c r="B508" s="36"/>
      <c r="C508" s="180" t="s">
        <v>773</v>
      </c>
      <c r="D508" s="180" t="s">
        <v>175</v>
      </c>
      <c r="E508" s="181" t="s">
        <v>2145</v>
      </c>
      <c r="F508" s="182" t="s">
        <v>2146</v>
      </c>
      <c r="G508" s="183" t="s">
        <v>217</v>
      </c>
      <c r="H508" s="184">
        <v>8</v>
      </c>
      <c r="I508" s="185"/>
      <c r="J508" s="186">
        <f>ROUND(I508*H508,2)</f>
        <v>0</v>
      </c>
      <c r="K508" s="187"/>
      <c r="L508" s="40"/>
      <c r="M508" s="188" t="s">
        <v>1</v>
      </c>
      <c r="N508" s="189" t="s">
        <v>38</v>
      </c>
      <c r="O508" s="72"/>
      <c r="P508" s="190">
        <f>O508*H508</f>
        <v>0</v>
      </c>
      <c r="Q508" s="190">
        <v>1.1963200000000001</v>
      </c>
      <c r="R508" s="190">
        <f>Q508*H508</f>
        <v>9.5705600000000004</v>
      </c>
      <c r="S508" s="190">
        <v>0</v>
      </c>
      <c r="T508" s="191">
        <f>S508*H508</f>
        <v>0</v>
      </c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R508" s="192" t="s">
        <v>179</v>
      </c>
      <c r="AT508" s="192" t="s">
        <v>175</v>
      </c>
      <c r="AU508" s="192" t="s">
        <v>81</v>
      </c>
      <c r="AY508" s="18" t="s">
        <v>174</v>
      </c>
      <c r="BE508" s="193">
        <f>IF(N508="základní",J508,0)</f>
        <v>0</v>
      </c>
      <c r="BF508" s="193">
        <f>IF(N508="snížená",J508,0)</f>
        <v>0</v>
      </c>
      <c r="BG508" s="193">
        <f>IF(N508="zákl. přenesená",J508,0)</f>
        <v>0</v>
      </c>
      <c r="BH508" s="193">
        <f>IF(N508="sníž. přenesená",J508,0)</f>
        <v>0</v>
      </c>
      <c r="BI508" s="193">
        <f>IF(N508="nulová",J508,0)</f>
        <v>0</v>
      </c>
      <c r="BJ508" s="18" t="s">
        <v>81</v>
      </c>
      <c r="BK508" s="193">
        <f>ROUND(I508*H508,2)</f>
        <v>0</v>
      </c>
      <c r="BL508" s="18" t="s">
        <v>179</v>
      </c>
      <c r="BM508" s="192" t="s">
        <v>2147</v>
      </c>
    </row>
    <row r="509" spans="1:65" s="12" customFormat="1" ht="12">
      <c r="B509" s="194"/>
      <c r="C509" s="195"/>
      <c r="D509" s="196" t="s">
        <v>181</v>
      </c>
      <c r="E509" s="197" t="s">
        <v>1</v>
      </c>
      <c r="F509" s="198" t="s">
        <v>2148</v>
      </c>
      <c r="G509" s="195"/>
      <c r="H509" s="197" t="s">
        <v>1</v>
      </c>
      <c r="I509" s="199"/>
      <c r="J509" s="195"/>
      <c r="K509" s="195"/>
      <c r="L509" s="200"/>
      <c r="M509" s="201"/>
      <c r="N509" s="202"/>
      <c r="O509" s="202"/>
      <c r="P509" s="202"/>
      <c r="Q509" s="202"/>
      <c r="R509" s="202"/>
      <c r="S509" s="202"/>
      <c r="T509" s="203"/>
      <c r="AT509" s="204" t="s">
        <v>181</v>
      </c>
      <c r="AU509" s="204" t="s">
        <v>81</v>
      </c>
      <c r="AV509" s="12" t="s">
        <v>81</v>
      </c>
      <c r="AW509" s="12" t="s">
        <v>30</v>
      </c>
      <c r="AX509" s="12" t="s">
        <v>73</v>
      </c>
      <c r="AY509" s="204" t="s">
        <v>174</v>
      </c>
    </row>
    <row r="510" spans="1:65" s="13" customFormat="1" ht="12">
      <c r="B510" s="205"/>
      <c r="C510" s="206"/>
      <c r="D510" s="196" t="s">
        <v>181</v>
      </c>
      <c r="E510" s="207" t="s">
        <v>1</v>
      </c>
      <c r="F510" s="208" t="s">
        <v>227</v>
      </c>
      <c r="G510" s="206"/>
      <c r="H510" s="209">
        <v>8</v>
      </c>
      <c r="I510" s="210"/>
      <c r="J510" s="206"/>
      <c r="K510" s="206"/>
      <c r="L510" s="211"/>
      <c r="M510" s="212"/>
      <c r="N510" s="213"/>
      <c r="O510" s="213"/>
      <c r="P510" s="213"/>
      <c r="Q510" s="213"/>
      <c r="R510" s="213"/>
      <c r="S510" s="213"/>
      <c r="T510" s="214"/>
      <c r="AT510" s="215" t="s">
        <v>181</v>
      </c>
      <c r="AU510" s="215" t="s">
        <v>81</v>
      </c>
      <c r="AV510" s="13" t="s">
        <v>83</v>
      </c>
      <c r="AW510" s="13" t="s">
        <v>30</v>
      </c>
      <c r="AX510" s="13" t="s">
        <v>73</v>
      </c>
      <c r="AY510" s="215" t="s">
        <v>174</v>
      </c>
    </row>
    <row r="511" spans="1:65" s="14" customFormat="1" ht="12">
      <c r="B511" s="216"/>
      <c r="C511" s="217"/>
      <c r="D511" s="196" t="s">
        <v>181</v>
      </c>
      <c r="E511" s="218" t="s">
        <v>1</v>
      </c>
      <c r="F511" s="219" t="s">
        <v>183</v>
      </c>
      <c r="G511" s="217"/>
      <c r="H511" s="220">
        <v>8</v>
      </c>
      <c r="I511" s="221"/>
      <c r="J511" s="217"/>
      <c r="K511" s="217"/>
      <c r="L511" s="222"/>
      <c r="M511" s="223"/>
      <c r="N511" s="224"/>
      <c r="O511" s="224"/>
      <c r="P511" s="224"/>
      <c r="Q511" s="224"/>
      <c r="R511" s="224"/>
      <c r="S511" s="224"/>
      <c r="T511" s="225"/>
      <c r="AT511" s="226" t="s">
        <v>181</v>
      </c>
      <c r="AU511" s="226" t="s">
        <v>81</v>
      </c>
      <c r="AV511" s="14" t="s">
        <v>179</v>
      </c>
      <c r="AW511" s="14" t="s">
        <v>30</v>
      </c>
      <c r="AX511" s="14" t="s">
        <v>81</v>
      </c>
      <c r="AY511" s="226" t="s">
        <v>174</v>
      </c>
    </row>
    <row r="512" spans="1:65" s="2" customFormat="1" ht="16.5" customHeight="1">
      <c r="A512" s="35"/>
      <c r="B512" s="36"/>
      <c r="C512" s="227" t="s">
        <v>786</v>
      </c>
      <c r="D512" s="227" t="s">
        <v>422</v>
      </c>
      <c r="E512" s="228" t="s">
        <v>2149</v>
      </c>
      <c r="F512" s="229" t="s">
        <v>2150</v>
      </c>
      <c r="G512" s="230" t="s">
        <v>444</v>
      </c>
      <c r="H512" s="231">
        <v>84.88</v>
      </c>
      <c r="I512" s="232"/>
      <c r="J512" s="233">
        <f>ROUND(I512*H512,2)</f>
        <v>0</v>
      </c>
      <c r="K512" s="234"/>
      <c r="L512" s="235"/>
      <c r="M512" s="236" t="s">
        <v>1</v>
      </c>
      <c r="N512" s="237" t="s">
        <v>38</v>
      </c>
      <c r="O512" s="72"/>
      <c r="P512" s="190">
        <f>O512*H512</f>
        <v>0</v>
      </c>
      <c r="Q512" s="190">
        <v>35.055439999999997</v>
      </c>
      <c r="R512" s="190">
        <f>Q512*H512</f>
        <v>2975.5057471999994</v>
      </c>
      <c r="S512" s="190">
        <v>0</v>
      </c>
      <c r="T512" s="191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92" t="s">
        <v>227</v>
      </c>
      <c r="AT512" s="192" t="s">
        <v>422</v>
      </c>
      <c r="AU512" s="192" t="s">
        <v>81</v>
      </c>
      <c r="AY512" s="18" t="s">
        <v>174</v>
      </c>
      <c r="BE512" s="193">
        <f>IF(N512="základní",J512,0)</f>
        <v>0</v>
      </c>
      <c r="BF512" s="193">
        <f>IF(N512="snížená",J512,0)</f>
        <v>0</v>
      </c>
      <c r="BG512" s="193">
        <f>IF(N512="zákl. přenesená",J512,0)</f>
        <v>0</v>
      </c>
      <c r="BH512" s="193">
        <f>IF(N512="sníž. přenesená",J512,0)</f>
        <v>0</v>
      </c>
      <c r="BI512" s="193">
        <f>IF(N512="nulová",J512,0)</f>
        <v>0</v>
      </c>
      <c r="BJ512" s="18" t="s">
        <v>81</v>
      </c>
      <c r="BK512" s="193">
        <f>ROUND(I512*H512,2)</f>
        <v>0</v>
      </c>
      <c r="BL512" s="18" t="s">
        <v>179</v>
      </c>
      <c r="BM512" s="192" t="s">
        <v>2151</v>
      </c>
    </row>
    <row r="513" spans="1:65" s="13" customFormat="1" ht="12">
      <c r="B513" s="205"/>
      <c r="C513" s="206"/>
      <c r="D513" s="196" t="s">
        <v>181</v>
      </c>
      <c r="E513" s="207" t="s">
        <v>1</v>
      </c>
      <c r="F513" s="208" t="s">
        <v>2152</v>
      </c>
      <c r="G513" s="206"/>
      <c r="H513" s="209">
        <v>84.88</v>
      </c>
      <c r="I513" s="210"/>
      <c r="J513" s="206"/>
      <c r="K513" s="206"/>
      <c r="L513" s="211"/>
      <c r="M513" s="212"/>
      <c r="N513" s="213"/>
      <c r="O513" s="213"/>
      <c r="P513" s="213"/>
      <c r="Q513" s="213"/>
      <c r="R513" s="213"/>
      <c r="S513" s="213"/>
      <c r="T513" s="214"/>
      <c r="AT513" s="215" t="s">
        <v>181</v>
      </c>
      <c r="AU513" s="215" t="s">
        <v>81</v>
      </c>
      <c r="AV513" s="13" t="s">
        <v>83</v>
      </c>
      <c r="AW513" s="13" t="s">
        <v>30</v>
      </c>
      <c r="AX513" s="13" t="s">
        <v>73</v>
      </c>
      <c r="AY513" s="215" t="s">
        <v>174</v>
      </c>
    </row>
    <row r="514" spans="1:65" s="14" customFormat="1" ht="12">
      <c r="B514" s="216"/>
      <c r="C514" s="217"/>
      <c r="D514" s="196" t="s">
        <v>181</v>
      </c>
      <c r="E514" s="218" t="s">
        <v>1</v>
      </c>
      <c r="F514" s="219" t="s">
        <v>183</v>
      </c>
      <c r="G514" s="217"/>
      <c r="H514" s="220">
        <v>84.88</v>
      </c>
      <c r="I514" s="221"/>
      <c r="J514" s="217"/>
      <c r="K514" s="217"/>
      <c r="L514" s="222"/>
      <c r="M514" s="223"/>
      <c r="N514" s="224"/>
      <c r="O514" s="224"/>
      <c r="P514" s="224"/>
      <c r="Q514" s="224"/>
      <c r="R514" s="224"/>
      <c r="S514" s="224"/>
      <c r="T514" s="225"/>
      <c r="AT514" s="226" t="s">
        <v>181</v>
      </c>
      <c r="AU514" s="226" t="s">
        <v>81</v>
      </c>
      <c r="AV514" s="14" t="s">
        <v>179</v>
      </c>
      <c r="AW514" s="14" t="s">
        <v>30</v>
      </c>
      <c r="AX514" s="14" t="s">
        <v>81</v>
      </c>
      <c r="AY514" s="226" t="s">
        <v>174</v>
      </c>
    </row>
    <row r="515" spans="1:65" s="2" customFormat="1" ht="16.5" customHeight="1">
      <c r="A515" s="35"/>
      <c r="B515" s="36"/>
      <c r="C515" s="180" t="s">
        <v>793</v>
      </c>
      <c r="D515" s="180" t="s">
        <v>175</v>
      </c>
      <c r="E515" s="181" t="s">
        <v>2153</v>
      </c>
      <c r="F515" s="182" t="s">
        <v>2154</v>
      </c>
      <c r="G515" s="183" t="s">
        <v>188</v>
      </c>
      <c r="H515" s="184">
        <v>9.4E-2</v>
      </c>
      <c r="I515" s="185"/>
      <c r="J515" s="186">
        <f>ROUND(I515*H515,2)</f>
        <v>0</v>
      </c>
      <c r="K515" s="187"/>
      <c r="L515" s="40"/>
      <c r="M515" s="188" t="s">
        <v>1</v>
      </c>
      <c r="N515" s="189" t="s">
        <v>38</v>
      </c>
      <c r="O515" s="72"/>
      <c r="P515" s="190">
        <f>O515*H515</f>
        <v>0</v>
      </c>
      <c r="Q515" s="190">
        <v>9.9150000000000002E-2</v>
      </c>
      <c r="R515" s="190">
        <f>Q515*H515</f>
        <v>9.3200999999999996E-3</v>
      </c>
      <c r="S515" s="190">
        <v>0</v>
      </c>
      <c r="T515" s="191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92" t="s">
        <v>179</v>
      </c>
      <c r="AT515" s="192" t="s">
        <v>175</v>
      </c>
      <c r="AU515" s="192" t="s">
        <v>81</v>
      </c>
      <c r="AY515" s="18" t="s">
        <v>174</v>
      </c>
      <c r="BE515" s="193">
        <f>IF(N515="základní",J515,0)</f>
        <v>0</v>
      </c>
      <c r="BF515" s="193">
        <f>IF(N515="snížená",J515,0)</f>
        <v>0</v>
      </c>
      <c r="BG515" s="193">
        <f>IF(N515="zákl. přenesená",J515,0)</f>
        <v>0</v>
      </c>
      <c r="BH515" s="193">
        <f>IF(N515="sníž. přenesená",J515,0)</f>
        <v>0</v>
      </c>
      <c r="BI515" s="193">
        <f>IF(N515="nulová",J515,0)</f>
        <v>0</v>
      </c>
      <c r="BJ515" s="18" t="s">
        <v>81</v>
      </c>
      <c r="BK515" s="193">
        <f>ROUND(I515*H515,2)</f>
        <v>0</v>
      </c>
      <c r="BL515" s="18" t="s">
        <v>179</v>
      </c>
      <c r="BM515" s="192" t="s">
        <v>2155</v>
      </c>
    </row>
    <row r="516" spans="1:65" s="13" customFormat="1" ht="12">
      <c r="B516" s="205"/>
      <c r="C516" s="206"/>
      <c r="D516" s="196" t="s">
        <v>181</v>
      </c>
      <c r="E516" s="207" t="s">
        <v>1</v>
      </c>
      <c r="F516" s="208" t="s">
        <v>2156</v>
      </c>
      <c r="G516" s="206"/>
      <c r="H516" s="209">
        <v>9.4E-2</v>
      </c>
      <c r="I516" s="210"/>
      <c r="J516" s="206"/>
      <c r="K516" s="206"/>
      <c r="L516" s="211"/>
      <c r="M516" s="212"/>
      <c r="N516" s="213"/>
      <c r="O516" s="213"/>
      <c r="P516" s="213"/>
      <c r="Q516" s="213"/>
      <c r="R516" s="213"/>
      <c r="S516" s="213"/>
      <c r="T516" s="214"/>
      <c r="AT516" s="215" t="s">
        <v>181</v>
      </c>
      <c r="AU516" s="215" t="s">
        <v>81</v>
      </c>
      <c r="AV516" s="13" t="s">
        <v>83</v>
      </c>
      <c r="AW516" s="13" t="s">
        <v>30</v>
      </c>
      <c r="AX516" s="13" t="s">
        <v>73</v>
      </c>
      <c r="AY516" s="215" t="s">
        <v>174</v>
      </c>
    </row>
    <row r="517" spans="1:65" s="14" customFormat="1" ht="12">
      <c r="B517" s="216"/>
      <c r="C517" s="217"/>
      <c r="D517" s="196" t="s">
        <v>181</v>
      </c>
      <c r="E517" s="218" t="s">
        <v>1</v>
      </c>
      <c r="F517" s="219" t="s">
        <v>183</v>
      </c>
      <c r="G517" s="217"/>
      <c r="H517" s="220">
        <v>9.4E-2</v>
      </c>
      <c r="I517" s="221"/>
      <c r="J517" s="217"/>
      <c r="K517" s="217"/>
      <c r="L517" s="222"/>
      <c r="M517" s="223"/>
      <c r="N517" s="224"/>
      <c r="O517" s="224"/>
      <c r="P517" s="224"/>
      <c r="Q517" s="224"/>
      <c r="R517" s="224"/>
      <c r="S517" s="224"/>
      <c r="T517" s="225"/>
      <c r="AT517" s="226" t="s">
        <v>181</v>
      </c>
      <c r="AU517" s="226" t="s">
        <v>81</v>
      </c>
      <c r="AV517" s="14" t="s">
        <v>179</v>
      </c>
      <c r="AW517" s="14" t="s">
        <v>30</v>
      </c>
      <c r="AX517" s="14" t="s">
        <v>81</v>
      </c>
      <c r="AY517" s="226" t="s">
        <v>174</v>
      </c>
    </row>
    <row r="518" spans="1:65" s="2" customFormat="1" ht="16.5" customHeight="1">
      <c r="A518" s="35"/>
      <c r="B518" s="36"/>
      <c r="C518" s="180" t="s">
        <v>801</v>
      </c>
      <c r="D518" s="180" t="s">
        <v>175</v>
      </c>
      <c r="E518" s="181" t="s">
        <v>2157</v>
      </c>
      <c r="F518" s="182" t="s">
        <v>2158</v>
      </c>
      <c r="G518" s="183" t="s">
        <v>178</v>
      </c>
      <c r="H518" s="184">
        <v>20.876000000000001</v>
      </c>
      <c r="I518" s="185"/>
      <c r="J518" s="186">
        <f>ROUND(I518*H518,2)</f>
        <v>0</v>
      </c>
      <c r="K518" s="187"/>
      <c r="L518" s="40"/>
      <c r="M518" s="188" t="s">
        <v>1</v>
      </c>
      <c r="N518" s="189" t="s">
        <v>38</v>
      </c>
      <c r="O518" s="72"/>
      <c r="P518" s="190">
        <f>O518*H518</f>
        <v>0</v>
      </c>
      <c r="Q518" s="190">
        <v>2.453395</v>
      </c>
      <c r="R518" s="190">
        <f>Q518*H518</f>
        <v>51.217074020000005</v>
      </c>
      <c r="S518" s="190">
        <v>0</v>
      </c>
      <c r="T518" s="191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192" t="s">
        <v>179</v>
      </c>
      <c r="AT518" s="192" t="s">
        <v>175</v>
      </c>
      <c r="AU518" s="192" t="s">
        <v>81</v>
      </c>
      <c r="AY518" s="18" t="s">
        <v>174</v>
      </c>
      <c r="BE518" s="193">
        <f>IF(N518="základní",J518,0)</f>
        <v>0</v>
      </c>
      <c r="BF518" s="193">
        <f>IF(N518="snížená",J518,0)</f>
        <v>0</v>
      </c>
      <c r="BG518" s="193">
        <f>IF(N518="zákl. přenesená",J518,0)</f>
        <v>0</v>
      </c>
      <c r="BH518" s="193">
        <f>IF(N518="sníž. přenesená",J518,0)</f>
        <v>0</v>
      </c>
      <c r="BI518" s="193">
        <f>IF(N518="nulová",J518,0)</f>
        <v>0</v>
      </c>
      <c r="BJ518" s="18" t="s">
        <v>81</v>
      </c>
      <c r="BK518" s="193">
        <f>ROUND(I518*H518,2)</f>
        <v>0</v>
      </c>
      <c r="BL518" s="18" t="s">
        <v>179</v>
      </c>
      <c r="BM518" s="192" t="s">
        <v>2159</v>
      </c>
    </row>
    <row r="519" spans="1:65" s="2" customFormat="1" ht="16.5" customHeight="1">
      <c r="A519" s="35"/>
      <c r="B519" s="36"/>
      <c r="C519" s="180" t="s">
        <v>813</v>
      </c>
      <c r="D519" s="180" t="s">
        <v>175</v>
      </c>
      <c r="E519" s="181" t="s">
        <v>2160</v>
      </c>
      <c r="F519" s="182" t="s">
        <v>2161</v>
      </c>
      <c r="G519" s="183" t="s">
        <v>230</v>
      </c>
      <c r="H519" s="184">
        <v>140.51</v>
      </c>
      <c r="I519" s="185"/>
      <c r="J519" s="186">
        <f>ROUND(I519*H519,2)</f>
        <v>0</v>
      </c>
      <c r="K519" s="187"/>
      <c r="L519" s="40"/>
      <c r="M519" s="188" t="s">
        <v>1</v>
      </c>
      <c r="N519" s="189" t="s">
        <v>38</v>
      </c>
      <c r="O519" s="72"/>
      <c r="P519" s="190">
        <f>O519*H519</f>
        <v>0</v>
      </c>
      <c r="Q519" s="190">
        <v>5.7646399999999997E-3</v>
      </c>
      <c r="R519" s="190">
        <f>Q519*H519</f>
        <v>0.80998956639999986</v>
      </c>
      <c r="S519" s="190">
        <v>0</v>
      </c>
      <c r="T519" s="191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92" t="s">
        <v>179</v>
      </c>
      <c r="AT519" s="192" t="s">
        <v>175</v>
      </c>
      <c r="AU519" s="192" t="s">
        <v>81</v>
      </c>
      <c r="AY519" s="18" t="s">
        <v>174</v>
      </c>
      <c r="BE519" s="193">
        <f>IF(N519="základní",J519,0)</f>
        <v>0</v>
      </c>
      <c r="BF519" s="193">
        <f>IF(N519="snížená",J519,0)</f>
        <v>0</v>
      </c>
      <c r="BG519" s="193">
        <f>IF(N519="zákl. přenesená",J519,0)</f>
        <v>0</v>
      </c>
      <c r="BH519" s="193">
        <f>IF(N519="sníž. přenesená",J519,0)</f>
        <v>0</v>
      </c>
      <c r="BI519" s="193">
        <f>IF(N519="nulová",J519,0)</f>
        <v>0</v>
      </c>
      <c r="BJ519" s="18" t="s">
        <v>81</v>
      </c>
      <c r="BK519" s="193">
        <f>ROUND(I519*H519,2)</f>
        <v>0</v>
      </c>
      <c r="BL519" s="18" t="s">
        <v>179</v>
      </c>
      <c r="BM519" s="192" t="s">
        <v>2162</v>
      </c>
    </row>
    <row r="520" spans="1:65" s="12" customFormat="1" ht="12">
      <c r="B520" s="194"/>
      <c r="C520" s="195"/>
      <c r="D520" s="196" t="s">
        <v>181</v>
      </c>
      <c r="E520" s="197" t="s">
        <v>1</v>
      </c>
      <c r="F520" s="198" t="s">
        <v>190</v>
      </c>
      <c r="G520" s="195"/>
      <c r="H520" s="197" t="s">
        <v>1</v>
      </c>
      <c r="I520" s="199"/>
      <c r="J520" s="195"/>
      <c r="K520" s="195"/>
      <c r="L520" s="200"/>
      <c r="M520" s="201"/>
      <c r="N520" s="202"/>
      <c r="O520" s="202"/>
      <c r="P520" s="202"/>
      <c r="Q520" s="202"/>
      <c r="R520" s="202"/>
      <c r="S520" s="202"/>
      <c r="T520" s="203"/>
      <c r="AT520" s="204" t="s">
        <v>181</v>
      </c>
      <c r="AU520" s="204" t="s">
        <v>81</v>
      </c>
      <c r="AV520" s="12" t="s">
        <v>81</v>
      </c>
      <c r="AW520" s="12" t="s">
        <v>30</v>
      </c>
      <c r="AX520" s="12" t="s">
        <v>73</v>
      </c>
      <c r="AY520" s="204" t="s">
        <v>174</v>
      </c>
    </row>
    <row r="521" spans="1:65" s="12" customFormat="1" ht="12">
      <c r="B521" s="194"/>
      <c r="C521" s="195"/>
      <c r="D521" s="196" t="s">
        <v>181</v>
      </c>
      <c r="E521" s="197" t="s">
        <v>1</v>
      </c>
      <c r="F521" s="198" t="s">
        <v>2163</v>
      </c>
      <c r="G521" s="195"/>
      <c r="H521" s="197" t="s">
        <v>1</v>
      </c>
      <c r="I521" s="199"/>
      <c r="J521" s="195"/>
      <c r="K521" s="195"/>
      <c r="L521" s="200"/>
      <c r="M521" s="201"/>
      <c r="N521" s="202"/>
      <c r="O521" s="202"/>
      <c r="P521" s="202"/>
      <c r="Q521" s="202"/>
      <c r="R521" s="202"/>
      <c r="S521" s="202"/>
      <c r="T521" s="203"/>
      <c r="AT521" s="204" t="s">
        <v>181</v>
      </c>
      <c r="AU521" s="204" t="s">
        <v>81</v>
      </c>
      <c r="AV521" s="12" t="s">
        <v>81</v>
      </c>
      <c r="AW521" s="12" t="s">
        <v>30</v>
      </c>
      <c r="AX521" s="12" t="s">
        <v>73</v>
      </c>
      <c r="AY521" s="204" t="s">
        <v>174</v>
      </c>
    </row>
    <row r="522" spans="1:65" s="13" customFormat="1" ht="12">
      <c r="B522" s="205"/>
      <c r="C522" s="206"/>
      <c r="D522" s="196" t="s">
        <v>181</v>
      </c>
      <c r="E522" s="207" t="s">
        <v>1</v>
      </c>
      <c r="F522" s="208" t="s">
        <v>2164</v>
      </c>
      <c r="G522" s="206"/>
      <c r="H522" s="209">
        <v>4.18</v>
      </c>
      <c r="I522" s="210"/>
      <c r="J522" s="206"/>
      <c r="K522" s="206"/>
      <c r="L522" s="211"/>
      <c r="M522" s="212"/>
      <c r="N522" s="213"/>
      <c r="O522" s="213"/>
      <c r="P522" s="213"/>
      <c r="Q522" s="213"/>
      <c r="R522" s="213"/>
      <c r="S522" s="213"/>
      <c r="T522" s="214"/>
      <c r="AT522" s="215" t="s">
        <v>181</v>
      </c>
      <c r="AU522" s="215" t="s">
        <v>81</v>
      </c>
      <c r="AV522" s="13" t="s">
        <v>83</v>
      </c>
      <c r="AW522" s="13" t="s">
        <v>30</v>
      </c>
      <c r="AX522" s="13" t="s">
        <v>73</v>
      </c>
      <c r="AY522" s="215" t="s">
        <v>174</v>
      </c>
    </row>
    <row r="523" spans="1:65" s="13" customFormat="1" ht="12">
      <c r="B523" s="205"/>
      <c r="C523" s="206"/>
      <c r="D523" s="196" t="s">
        <v>181</v>
      </c>
      <c r="E523" s="207" t="s">
        <v>1</v>
      </c>
      <c r="F523" s="208" t="s">
        <v>2165</v>
      </c>
      <c r="G523" s="206"/>
      <c r="H523" s="209">
        <v>2.2799999999999998</v>
      </c>
      <c r="I523" s="210"/>
      <c r="J523" s="206"/>
      <c r="K523" s="206"/>
      <c r="L523" s="211"/>
      <c r="M523" s="212"/>
      <c r="N523" s="213"/>
      <c r="O523" s="213"/>
      <c r="P523" s="213"/>
      <c r="Q523" s="213"/>
      <c r="R523" s="213"/>
      <c r="S523" s="213"/>
      <c r="T523" s="214"/>
      <c r="AT523" s="215" t="s">
        <v>181</v>
      </c>
      <c r="AU523" s="215" t="s">
        <v>81</v>
      </c>
      <c r="AV523" s="13" t="s">
        <v>83</v>
      </c>
      <c r="AW523" s="13" t="s">
        <v>30</v>
      </c>
      <c r="AX523" s="13" t="s">
        <v>73</v>
      </c>
      <c r="AY523" s="215" t="s">
        <v>174</v>
      </c>
    </row>
    <row r="524" spans="1:65" s="12" customFormat="1" ht="12">
      <c r="B524" s="194"/>
      <c r="C524" s="195"/>
      <c r="D524" s="196" t="s">
        <v>181</v>
      </c>
      <c r="E524" s="197" t="s">
        <v>1</v>
      </c>
      <c r="F524" s="198" t="s">
        <v>2166</v>
      </c>
      <c r="G524" s="195"/>
      <c r="H524" s="197" t="s">
        <v>1</v>
      </c>
      <c r="I524" s="199"/>
      <c r="J524" s="195"/>
      <c r="K524" s="195"/>
      <c r="L524" s="200"/>
      <c r="M524" s="201"/>
      <c r="N524" s="202"/>
      <c r="O524" s="202"/>
      <c r="P524" s="202"/>
      <c r="Q524" s="202"/>
      <c r="R524" s="202"/>
      <c r="S524" s="202"/>
      <c r="T524" s="203"/>
      <c r="AT524" s="204" t="s">
        <v>181</v>
      </c>
      <c r="AU524" s="204" t="s">
        <v>81</v>
      </c>
      <c r="AV524" s="12" t="s">
        <v>81</v>
      </c>
      <c r="AW524" s="12" t="s">
        <v>30</v>
      </c>
      <c r="AX524" s="12" t="s">
        <v>73</v>
      </c>
      <c r="AY524" s="204" t="s">
        <v>174</v>
      </c>
    </row>
    <row r="525" spans="1:65" s="13" customFormat="1" ht="12">
      <c r="B525" s="205"/>
      <c r="C525" s="206"/>
      <c r="D525" s="196" t="s">
        <v>181</v>
      </c>
      <c r="E525" s="207" t="s">
        <v>1</v>
      </c>
      <c r="F525" s="208" t="s">
        <v>2167</v>
      </c>
      <c r="G525" s="206"/>
      <c r="H525" s="209">
        <v>11.935</v>
      </c>
      <c r="I525" s="210"/>
      <c r="J525" s="206"/>
      <c r="K525" s="206"/>
      <c r="L525" s="211"/>
      <c r="M525" s="212"/>
      <c r="N525" s="213"/>
      <c r="O525" s="213"/>
      <c r="P525" s="213"/>
      <c r="Q525" s="213"/>
      <c r="R525" s="213"/>
      <c r="S525" s="213"/>
      <c r="T525" s="214"/>
      <c r="AT525" s="215" t="s">
        <v>181</v>
      </c>
      <c r="AU525" s="215" t="s">
        <v>81</v>
      </c>
      <c r="AV525" s="13" t="s">
        <v>83</v>
      </c>
      <c r="AW525" s="13" t="s">
        <v>30</v>
      </c>
      <c r="AX525" s="13" t="s">
        <v>73</v>
      </c>
      <c r="AY525" s="215" t="s">
        <v>174</v>
      </c>
    </row>
    <row r="526" spans="1:65" s="13" customFormat="1" ht="12">
      <c r="B526" s="205"/>
      <c r="C526" s="206"/>
      <c r="D526" s="196" t="s">
        <v>181</v>
      </c>
      <c r="E526" s="207" t="s">
        <v>1</v>
      </c>
      <c r="F526" s="208" t="s">
        <v>2168</v>
      </c>
      <c r="G526" s="206"/>
      <c r="H526" s="209">
        <v>6.51</v>
      </c>
      <c r="I526" s="210"/>
      <c r="J526" s="206"/>
      <c r="K526" s="206"/>
      <c r="L526" s="211"/>
      <c r="M526" s="212"/>
      <c r="N526" s="213"/>
      <c r="O526" s="213"/>
      <c r="P526" s="213"/>
      <c r="Q526" s="213"/>
      <c r="R526" s="213"/>
      <c r="S526" s="213"/>
      <c r="T526" s="214"/>
      <c r="AT526" s="215" t="s">
        <v>181</v>
      </c>
      <c r="AU526" s="215" t="s">
        <v>81</v>
      </c>
      <c r="AV526" s="13" t="s">
        <v>83</v>
      </c>
      <c r="AW526" s="13" t="s">
        <v>30</v>
      </c>
      <c r="AX526" s="13" t="s">
        <v>73</v>
      </c>
      <c r="AY526" s="215" t="s">
        <v>174</v>
      </c>
    </row>
    <row r="527" spans="1:65" s="12" customFormat="1" ht="12">
      <c r="B527" s="194"/>
      <c r="C527" s="195"/>
      <c r="D527" s="196" t="s">
        <v>181</v>
      </c>
      <c r="E527" s="197" t="s">
        <v>1</v>
      </c>
      <c r="F527" s="198" t="s">
        <v>2169</v>
      </c>
      <c r="G527" s="195"/>
      <c r="H527" s="197" t="s">
        <v>1</v>
      </c>
      <c r="I527" s="199"/>
      <c r="J527" s="195"/>
      <c r="K527" s="195"/>
      <c r="L527" s="200"/>
      <c r="M527" s="201"/>
      <c r="N527" s="202"/>
      <c r="O527" s="202"/>
      <c r="P527" s="202"/>
      <c r="Q527" s="202"/>
      <c r="R527" s="202"/>
      <c r="S527" s="202"/>
      <c r="T527" s="203"/>
      <c r="AT527" s="204" t="s">
        <v>181</v>
      </c>
      <c r="AU527" s="204" t="s">
        <v>81</v>
      </c>
      <c r="AV527" s="12" t="s">
        <v>81</v>
      </c>
      <c r="AW527" s="12" t="s">
        <v>30</v>
      </c>
      <c r="AX527" s="12" t="s">
        <v>73</v>
      </c>
      <c r="AY527" s="204" t="s">
        <v>174</v>
      </c>
    </row>
    <row r="528" spans="1:65" s="13" customFormat="1" ht="12">
      <c r="B528" s="205"/>
      <c r="C528" s="206"/>
      <c r="D528" s="196" t="s">
        <v>181</v>
      </c>
      <c r="E528" s="207" t="s">
        <v>1</v>
      </c>
      <c r="F528" s="208" t="s">
        <v>2170</v>
      </c>
      <c r="G528" s="206"/>
      <c r="H528" s="209">
        <v>2.97</v>
      </c>
      <c r="I528" s="210"/>
      <c r="J528" s="206"/>
      <c r="K528" s="206"/>
      <c r="L528" s="211"/>
      <c r="M528" s="212"/>
      <c r="N528" s="213"/>
      <c r="O528" s="213"/>
      <c r="P528" s="213"/>
      <c r="Q528" s="213"/>
      <c r="R528" s="213"/>
      <c r="S528" s="213"/>
      <c r="T528" s="214"/>
      <c r="AT528" s="215" t="s">
        <v>181</v>
      </c>
      <c r="AU528" s="215" t="s">
        <v>81</v>
      </c>
      <c r="AV528" s="13" t="s">
        <v>83</v>
      </c>
      <c r="AW528" s="13" t="s">
        <v>30</v>
      </c>
      <c r="AX528" s="13" t="s">
        <v>73</v>
      </c>
      <c r="AY528" s="215" t="s">
        <v>174</v>
      </c>
    </row>
    <row r="529" spans="2:51" s="12" customFormat="1" ht="12">
      <c r="B529" s="194"/>
      <c r="C529" s="195"/>
      <c r="D529" s="196" t="s">
        <v>181</v>
      </c>
      <c r="E529" s="197" t="s">
        <v>1</v>
      </c>
      <c r="F529" s="198" t="s">
        <v>2171</v>
      </c>
      <c r="G529" s="195"/>
      <c r="H529" s="197" t="s">
        <v>1</v>
      </c>
      <c r="I529" s="199"/>
      <c r="J529" s="195"/>
      <c r="K529" s="195"/>
      <c r="L529" s="200"/>
      <c r="M529" s="201"/>
      <c r="N529" s="202"/>
      <c r="O529" s="202"/>
      <c r="P529" s="202"/>
      <c r="Q529" s="202"/>
      <c r="R529" s="202"/>
      <c r="S529" s="202"/>
      <c r="T529" s="203"/>
      <c r="AT529" s="204" t="s">
        <v>181</v>
      </c>
      <c r="AU529" s="204" t="s">
        <v>81</v>
      </c>
      <c r="AV529" s="12" t="s">
        <v>81</v>
      </c>
      <c r="AW529" s="12" t="s">
        <v>30</v>
      </c>
      <c r="AX529" s="12" t="s">
        <v>73</v>
      </c>
      <c r="AY529" s="204" t="s">
        <v>174</v>
      </c>
    </row>
    <row r="530" spans="2:51" s="13" customFormat="1" ht="12">
      <c r="B530" s="205"/>
      <c r="C530" s="206"/>
      <c r="D530" s="196" t="s">
        <v>181</v>
      </c>
      <c r="E530" s="207" t="s">
        <v>1</v>
      </c>
      <c r="F530" s="208" t="s">
        <v>2172</v>
      </c>
      <c r="G530" s="206"/>
      <c r="H530" s="209">
        <v>4.8499999999999996</v>
      </c>
      <c r="I530" s="210"/>
      <c r="J530" s="206"/>
      <c r="K530" s="206"/>
      <c r="L530" s="211"/>
      <c r="M530" s="212"/>
      <c r="N530" s="213"/>
      <c r="O530" s="213"/>
      <c r="P530" s="213"/>
      <c r="Q530" s="213"/>
      <c r="R530" s="213"/>
      <c r="S530" s="213"/>
      <c r="T530" s="214"/>
      <c r="AT530" s="215" t="s">
        <v>181</v>
      </c>
      <c r="AU530" s="215" t="s">
        <v>81</v>
      </c>
      <c r="AV530" s="13" t="s">
        <v>83</v>
      </c>
      <c r="AW530" s="13" t="s">
        <v>30</v>
      </c>
      <c r="AX530" s="13" t="s">
        <v>73</v>
      </c>
      <c r="AY530" s="215" t="s">
        <v>174</v>
      </c>
    </row>
    <row r="531" spans="2:51" s="13" customFormat="1" ht="12">
      <c r="B531" s="205"/>
      <c r="C531" s="206"/>
      <c r="D531" s="196" t="s">
        <v>181</v>
      </c>
      <c r="E531" s="207" t="s">
        <v>1</v>
      </c>
      <c r="F531" s="208" t="s">
        <v>2173</v>
      </c>
      <c r="G531" s="206"/>
      <c r="H531" s="209">
        <v>5.82</v>
      </c>
      <c r="I531" s="210"/>
      <c r="J531" s="206"/>
      <c r="K531" s="206"/>
      <c r="L531" s="211"/>
      <c r="M531" s="212"/>
      <c r="N531" s="213"/>
      <c r="O531" s="213"/>
      <c r="P531" s="213"/>
      <c r="Q531" s="213"/>
      <c r="R531" s="213"/>
      <c r="S531" s="213"/>
      <c r="T531" s="214"/>
      <c r="AT531" s="215" t="s">
        <v>181</v>
      </c>
      <c r="AU531" s="215" t="s">
        <v>81</v>
      </c>
      <c r="AV531" s="13" t="s">
        <v>83</v>
      </c>
      <c r="AW531" s="13" t="s">
        <v>30</v>
      </c>
      <c r="AX531" s="13" t="s">
        <v>73</v>
      </c>
      <c r="AY531" s="215" t="s">
        <v>174</v>
      </c>
    </row>
    <row r="532" spans="2:51" s="12" customFormat="1" ht="12">
      <c r="B532" s="194"/>
      <c r="C532" s="195"/>
      <c r="D532" s="196" t="s">
        <v>181</v>
      </c>
      <c r="E532" s="197" t="s">
        <v>1</v>
      </c>
      <c r="F532" s="198" t="s">
        <v>2174</v>
      </c>
      <c r="G532" s="195"/>
      <c r="H532" s="197" t="s">
        <v>1</v>
      </c>
      <c r="I532" s="199"/>
      <c r="J532" s="195"/>
      <c r="K532" s="195"/>
      <c r="L532" s="200"/>
      <c r="M532" s="201"/>
      <c r="N532" s="202"/>
      <c r="O532" s="202"/>
      <c r="P532" s="202"/>
      <c r="Q532" s="202"/>
      <c r="R532" s="202"/>
      <c r="S532" s="202"/>
      <c r="T532" s="203"/>
      <c r="AT532" s="204" t="s">
        <v>181</v>
      </c>
      <c r="AU532" s="204" t="s">
        <v>81</v>
      </c>
      <c r="AV532" s="12" t="s">
        <v>81</v>
      </c>
      <c r="AW532" s="12" t="s">
        <v>30</v>
      </c>
      <c r="AX532" s="12" t="s">
        <v>73</v>
      </c>
      <c r="AY532" s="204" t="s">
        <v>174</v>
      </c>
    </row>
    <row r="533" spans="2:51" s="13" customFormat="1" ht="12">
      <c r="B533" s="205"/>
      <c r="C533" s="206"/>
      <c r="D533" s="196" t="s">
        <v>181</v>
      </c>
      <c r="E533" s="207" t="s">
        <v>1</v>
      </c>
      <c r="F533" s="208" t="s">
        <v>2175</v>
      </c>
      <c r="G533" s="206"/>
      <c r="H533" s="209">
        <v>3.52</v>
      </c>
      <c r="I533" s="210"/>
      <c r="J533" s="206"/>
      <c r="K533" s="206"/>
      <c r="L533" s="211"/>
      <c r="M533" s="212"/>
      <c r="N533" s="213"/>
      <c r="O533" s="213"/>
      <c r="P533" s="213"/>
      <c r="Q533" s="213"/>
      <c r="R533" s="213"/>
      <c r="S533" s="213"/>
      <c r="T533" s="214"/>
      <c r="AT533" s="215" t="s">
        <v>181</v>
      </c>
      <c r="AU533" s="215" t="s">
        <v>81</v>
      </c>
      <c r="AV533" s="13" t="s">
        <v>83</v>
      </c>
      <c r="AW533" s="13" t="s">
        <v>30</v>
      </c>
      <c r="AX533" s="13" t="s">
        <v>73</v>
      </c>
      <c r="AY533" s="215" t="s">
        <v>174</v>
      </c>
    </row>
    <row r="534" spans="2:51" s="12" customFormat="1" ht="12">
      <c r="B534" s="194"/>
      <c r="C534" s="195"/>
      <c r="D534" s="196" t="s">
        <v>181</v>
      </c>
      <c r="E534" s="197" t="s">
        <v>1</v>
      </c>
      <c r="F534" s="198" t="s">
        <v>2176</v>
      </c>
      <c r="G534" s="195"/>
      <c r="H534" s="197" t="s">
        <v>1</v>
      </c>
      <c r="I534" s="199"/>
      <c r="J534" s="195"/>
      <c r="K534" s="195"/>
      <c r="L534" s="200"/>
      <c r="M534" s="201"/>
      <c r="N534" s="202"/>
      <c r="O534" s="202"/>
      <c r="P534" s="202"/>
      <c r="Q534" s="202"/>
      <c r="R534" s="202"/>
      <c r="S534" s="202"/>
      <c r="T534" s="203"/>
      <c r="AT534" s="204" t="s">
        <v>181</v>
      </c>
      <c r="AU534" s="204" t="s">
        <v>81</v>
      </c>
      <c r="AV534" s="12" t="s">
        <v>81</v>
      </c>
      <c r="AW534" s="12" t="s">
        <v>30</v>
      </c>
      <c r="AX534" s="12" t="s">
        <v>73</v>
      </c>
      <c r="AY534" s="204" t="s">
        <v>174</v>
      </c>
    </row>
    <row r="535" spans="2:51" s="13" customFormat="1" ht="12">
      <c r="B535" s="205"/>
      <c r="C535" s="206"/>
      <c r="D535" s="196" t="s">
        <v>181</v>
      </c>
      <c r="E535" s="207" t="s">
        <v>1</v>
      </c>
      <c r="F535" s="208" t="s">
        <v>2177</v>
      </c>
      <c r="G535" s="206"/>
      <c r="H535" s="209">
        <v>18.445</v>
      </c>
      <c r="I535" s="210"/>
      <c r="J535" s="206"/>
      <c r="K535" s="206"/>
      <c r="L535" s="211"/>
      <c r="M535" s="212"/>
      <c r="N535" s="213"/>
      <c r="O535" s="213"/>
      <c r="P535" s="213"/>
      <c r="Q535" s="213"/>
      <c r="R535" s="213"/>
      <c r="S535" s="213"/>
      <c r="T535" s="214"/>
      <c r="AT535" s="215" t="s">
        <v>181</v>
      </c>
      <c r="AU535" s="215" t="s">
        <v>81</v>
      </c>
      <c r="AV535" s="13" t="s">
        <v>83</v>
      </c>
      <c r="AW535" s="13" t="s">
        <v>30</v>
      </c>
      <c r="AX535" s="13" t="s">
        <v>73</v>
      </c>
      <c r="AY535" s="215" t="s">
        <v>174</v>
      </c>
    </row>
    <row r="536" spans="2:51" s="12" customFormat="1" ht="12">
      <c r="B536" s="194"/>
      <c r="C536" s="195"/>
      <c r="D536" s="196" t="s">
        <v>181</v>
      </c>
      <c r="E536" s="197" t="s">
        <v>1</v>
      </c>
      <c r="F536" s="198" t="s">
        <v>2178</v>
      </c>
      <c r="G536" s="195"/>
      <c r="H536" s="197" t="s">
        <v>1</v>
      </c>
      <c r="I536" s="199"/>
      <c r="J536" s="195"/>
      <c r="K536" s="195"/>
      <c r="L536" s="200"/>
      <c r="M536" s="201"/>
      <c r="N536" s="202"/>
      <c r="O536" s="202"/>
      <c r="P536" s="202"/>
      <c r="Q536" s="202"/>
      <c r="R536" s="202"/>
      <c r="S536" s="202"/>
      <c r="T536" s="203"/>
      <c r="AT536" s="204" t="s">
        <v>181</v>
      </c>
      <c r="AU536" s="204" t="s">
        <v>81</v>
      </c>
      <c r="AV536" s="12" t="s">
        <v>81</v>
      </c>
      <c r="AW536" s="12" t="s">
        <v>30</v>
      </c>
      <c r="AX536" s="12" t="s">
        <v>73</v>
      </c>
      <c r="AY536" s="204" t="s">
        <v>174</v>
      </c>
    </row>
    <row r="537" spans="2:51" s="13" customFormat="1" ht="12">
      <c r="B537" s="205"/>
      <c r="C537" s="206"/>
      <c r="D537" s="196" t="s">
        <v>181</v>
      </c>
      <c r="E537" s="207" t="s">
        <v>1</v>
      </c>
      <c r="F537" s="208" t="s">
        <v>2179</v>
      </c>
      <c r="G537" s="206"/>
      <c r="H537" s="209">
        <v>3.2749999999999999</v>
      </c>
      <c r="I537" s="210"/>
      <c r="J537" s="206"/>
      <c r="K537" s="206"/>
      <c r="L537" s="211"/>
      <c r="M537" s="212"/>
      <c r="N537" s="213"/>
      <c r="O537" s="213"/>
      <c r="P537" s="213"/>
      <c r="Q537" s="213"/>
      <c r="R537" s="213"/>
      <c r="S537" s="213"/>
      <c r="T537" s="214"/>
      <c r="AT537" s="215" t="s">
        <v>181</v>
      </c>
      <c r="AU537" s="215" t="s">
        <v>81</v>
      </c>
      <c r="AV537" s="13" t="s">
        <v>83</v>
      </c>
      <c r="AW537" s="13" t="s">
        <v>30</v>
      </c>
      <c r="AX537" s="13" t="s">
        <v>73</v>
      </c>
      <c r="AY537" s="215" t="s">
        <v>174</v>
      </c>
    </row>
    <row r="538" spans="2:51" s="13" customFormat="1" ht="12">
      <c r="B538" s="205"/>
      <c r="C538" s="206"/>
      <c r="D538" s="196" t="s">
        <v>181</v>
      </c>
      <c r="E538" s="207" t="s">
        <v>1</v>
      </c>
      <c r="F538" s="208" t="s">
        <v>2180</v>
      </c>
      <c r="G538" s="206"/>
      <c r="H538" s="209">
        <v>3.93</v>
      </c>
      <c r="I538" s="210"/>
      <c r="J538" s="206"/>
      <c r="K538" s="206"/>
      <c r="L538" s="211"/>
      <c r="M538" s="212"/>
      <c r="N538" s="213"/>
      <c r="O538" s="213"/>
      <c r="P538" s="213"/>
      <c r="Q538" s="213"/>
      <c r="R538" s="213"/>
      <c r="S538" s="213"/>
      <c r="T538" s="214"/>
      <c r="AT538" s="215" t="s">
        <v>181</v>
      </c>
      <c r="AU538" s="215" t="s">
        <v>81</v>
      </c>
      <c r="AV538" s="13" t="s">
        <v>83</v>
      </c>
      <c r="AW538" s="13" t="s">
        <v>30</v>
      </c>
      <c r="AX538" s="13" t="s">
        <v>73</v>
      </c>
      <c r="AY538" s="215" t="s">
        <v>174</v>
      </c>
    </row>
    <row r="539" spans="2:51" s="12" customFormat="1" ht="12">
      <c r="B539" s="194"/>
      <c r="C539" s="195"/>
      <c r="D539" s="196" t="s">
        <v>181</v>
      </c>
      <c r="E539" s="197" t="s">
        <v>1</v>
      </c>
      <c r="F539" s="198" t="s">
        <v>201</v>
      </c>
      <c r="G539" s="195"/>
      <c r="H539" s="197" t="s">
        <v>1</v>
      </c>
      <c r="I539" s="199"/>
      <c r="J539" s="195"/>
      <c r="K539" s="195"/>
      <c r="L539" s="200"/>
      <c r="M539" s="201"/>
      <c r="N539" s="202"/>
      <c r="O539" s="202"/>
      <c r="P539" s="202"/>
      <c r="Q539" s="202"/>
      <c r="R539" s="202"/>
      <c r="S539" s="202"/>
      <c r="T539" s="203"/>
      <c r="AT539" s="204" t="s">
        <v>181</v>
      </c>
      <c r="AU539" s="204" t="s">
        <v>81</v>
      </c>
      <c r="AV539" s="12" t="s">
        <v>81</v>
      </c>
      <c r="AW539" s="12" t="s">
        <v>30</v>
      </c>
      <c r="AX539" s="12" t="s">
        <v>73</v>
      </c>
      <c r="AY539" s="204" t="s">
        <v>174</v>
      </c>
    </row>
    <row r="540" spans="2:51" s="12" customFormat="1" ht="12">
      <c r="B540" s="194"/>
      <c r="C540" s="195"/>
      <c r="D540" s="196" t="s">
        <v>181</v>
      </c>
      <c r="E540" s="197" t="s">
        <v>1</v>
      </c>
      <c r="F540" s="198" t="s">
        <v>2181</v>
      </c>
      <c r="G540" s="195"/>
      <c r="H540" s="197" t="s">
        <v>1</v>
      </c>
      <c r="I540" s="199"/>
      <c r="J540" s="195"/>
      <c r="K540" s="195"/>
      <c r="L540" s="200"/>
      <c r="M540" s="201"/>
      <c r="N540" s="202"/>
      <c r="O540" s="202"/>
      <c r="P540" s="202"/>
      <c r="Q540" s="202"/>
      <c r="R540" s="202"/>
      <c r="S540" s="202"/>
      <c r="T540" s="203"/>
      <c r="AT540" s="204" t="s">
        <v>181</v>
      </c>
      <c r="AU540" s="204" t="s">
        <v>81</v>
      </c>
      <c r="AV540" s="12" t="s">
        <v>81</v>
      </c>
      <c r="AW540" s="12" t="s">
        <v>30</v>
      </c>
      <c r="AX540" s="12" t="s">
        <v>73</v>
      </c>
      <c r="AY540" s="204" t="s">
        <v>174</v>
      </c>
    </row>
    <row r="541" spans="2:51" s="13" customFormat="1" ht="12">
      <c r="B541" s="205"/>
      <c r="C541" s="206"/>
      <c r="D541" s="196" t="s">
        <v>181</v>
      </c>
      <c r="E541" s="207" t="s">
        <v>1</v>
      </c>
      <c r="F541" s="208" t="s">
        <v>2182</v>
      </c>
      <c r="G541" s="206"/>
      <c r="H541" s="209">
        <v>4.55</v>
      </c>
      <c r="I541" s="210"/>
      <c r="J541" s="206"/>
      <c r="K541" s="206"/>
      <c r="L541" s="211"/>
      <c r="M541" s="212"/>
      <c r="N541" s="213"/>
      <c r="O541" s="213"/>
      <c r="P541" s="213"/>
      <c r="Q541" s="213"/>
      <c r="R541" s="213"/>
      <c r="S541" s="213"/>
      <c r="T541" s="214"/>
      <c r="AT541" s="215" t="s">
        <v>181</v>
      </c>
      <c r="AU541" s="215" t="s">
        <v>81</v>
      </c>
      <c r="AV541" s="13" t="s">
        <v>83</v>
      </c>
      <c r="AW541" s="13" t="s">
        <v>30</v>
      </c>
      <c r="AX541" s="13" t="s">
        <v>73</v>
      </c>
      <c r="AY541" s="215" t="s">
        <v>174</v>
      </c>
    </row>
    <row r="542" spans="2:51" s="13" customFormat="1" ht="12">
      <c r="B542" s="205"/>
      <c r="C542" s="206"/>
      <c r="D542" s="196" t="s">
        <v>181</v>
      </c>
      <c r="E542" s="207" t="s">
        <v>1</v>
      </c>
      <c r="F542" s="208" t="s">
        <v>2183</v>
      </c>
      <c r="G542" s="206"/>
      <c r="H542" s="209">
        <v>1.625</v>
      </c>
      <c r="I542" s="210"/>
      <c r="J542" s="206"/>
      <c r="K542" s="206"/>
      <c r="L542" s="211"/>
      <c r="M542" s="212"/>
      <c r="N542" s="213"/>
      <c r="O542" s="213"/>
      <c r="P542" s="213"/>
      <c r="Q542" s="213"/>
      <c r="R542" s="213"/>
      <c r="S542" s="213"/>
      <c r="T542" s="214"/>
      <c r="AT542" s="215" t="s">
        <v>181</v>
      </c>
      <c r="AU542" s="215" t="s">
        <v>81</v>
      </c>
      <c r="AV542" s="13" t="s">
        <v>83</v>
      </c>
      <c r="AW542" s="13" t="s">
        <v>30</v>
      </c>
      <c r="AX542" s="13" t="s">
        <v>73</v>
      </c>
      <c r="AY542" s="215" t="s">
        <v>174</v>
      </c>
    </row>
    <row r="543" spans="2:51" s="12" customFormat="1" ht="12">
      <c r="B543" s="194"/>
      <c r="C543" s="195"/>
      <c r="D543" s="196" t="s">
        <v>181</v>
      </c>
      <c r="E543" s="197" t="s">
        <v>1</v>
      </c>
      <c r="F543" s="198" t="s">
        <v>2184</v>
      </c>
      <c r="G543" s="195"/>
      <c r="H543" s="197" t="s">
        <v>1</v>
      </c>
      <c r="I543" s="199"/>
      <c r="J543" s="195"/>
      <c r="K543" s="195"/>
      <c r="L543" s="200"/>
      <c r="M543" s="201"/>
      <c r="N543" s="202"/>
      <c r="O543" s="202"/>
      <c r="P543" s="202"/>
      <c r="Q543" s="202"/>
      <c r="R543" s="202"/>
      <c r="S543" s="202"/>
      <c r="T543" s="203"/>
      <c r="AT543" s="204" t="s">
        <v>181</v>
      </c>
      <c r="AU543" s="204" t="s">
        <v>81</v>
      </c>
      <c r="AV543" s="12" t="s">
        <v>81</v>
      </c>
      <c r="AW543" s="12" t="s">
        <v>30</v>
      </c>
      <c r="AX543" s="12" t="s">
        <v>73</v>
      </c>
      <c r="AY543" s="204" t="s">
        <v>174</v>
      </c>
    </row>
    <row r="544" spans="2:51" s="13" customFormat="1" ht="12">
      <c r="B544" s="205"/>
      <c r="C544" s="206"/>
      <c r="D544" s="196" t="s">
        <v>181</v>
      </c>
      <c r="E544" s="207" t="s">
        <v>1</v>
      </c>
      <c r="F544" s="208" t="s">
        <v>2185</v>
      </c>
      <c r="G544" s="206"/>
      <c r="H544" s="209">
        <v>5.25</v>
      </c>
      <c r="I544" s="210"/>
      <c r="J544" s="206"/>
      <c r="K544" s="206"/>
      <c r="L544" s="211"/>
      <c r="M544" s="212"/>
      <c r="N544" s="213"/>
      <c r="O544" s="213"/>
      <c r="P544" s="213"/>
      <c r="Q544" s="213"/>
      <c r="R544" s="213"/>
      <c r="S544" s="213"/>
      <c r="T544" s="214"/>
      <c r="AT544" s="215" t="s">
        <v>181</v>
      </c>
      <c r="AU544" s="215" t="s">
        <v>81</v>
      </c>
      <c r="AV544" s="13" t="s">
        <v>83</v>
      </c>
      <c r="AW544" s="13" t="s">
        <v>30</v>
      </c>
      <c r="AX544" s="13" t="s">
        <v>73</v>
      </c>
      <c r="AY544" s="215" t="s">
        <v>174</v>
      </c>
    </row>
    <row r="545" spans="2:51" s="13" customFormat="1" ht="12">
      <c r="B545" s="205"/>
      <c r="C545" s="206"/>
      <c r="D545" s="196" t="s">
        <v>181</v>
      </c>
      <c r="E545" s="207" t="s">
        <v>1</v>
      </c>
      <c r="F545" s="208" t="s">
        <v>2186</v>
      </c>
      <c r="G545" s="206"/>
      <c r="H545" s="209">
        <v>1.875</v>
      </c>
      <c r="I545" s="210"/>
      <c r="J545" s="206"/>
      <c r="K545" s="206"/>
      <c r="L545" s="211"/>
      <c r="M545" s="212"/>
      <c r="N545" s="213"/>
      <c r="O545" s="213"/>
      <c r="P545" s="213"/>
      <c r="Q545" s="213"/>
      <c r="R545" s="213"/>
      <c r="S545" s="213"/>
      <c r="T545" s="214"/>
      <c r="AT545" s="215" t="s">
        <v>181</v>
      </c>
      <c r="AU545" s="215" t="s">
        <v>81</v>
      </c>
      <c r="AV545" s="13" t="s">
        <v>83</v>
      </c>
      <c r="AW545" s="13" t="s">
        <v>30</v>
      </c>
      <c r="AX545" s="13" t="s">
        <v>73</v>
      </c>
      <c r="AY545" s="215" t="s">
        <v>174</v>
      </c>
    </row>
    <row r="546" spans="2:51" s="12" customFormat="1" ht="12">
      <c r="B546" s="194"/>
      <c r="C546" s="195"/>
      <c r="D546" s="196" t="s">
        <v>181</v>
      </c>
      <c r="E546" s="197" t="s">
        <v>1</v>
      </c>
      <c r="F546" s="198" t="s">
        <v>2187</v>
      </c>
      <c r="G546" s="195"/>
      <c r="H546" s="197" t="s">
        <v>1</v>
      </c>
      <c r="I546" s="199"/>
      <c r="J546" s="195"/>
      <c r="K546" s="195"/>
      <c r="L546" s="200"/>
      <c r="M546" s="201"/>
      <c r="N546" s="202"/>
      <c r="O546" s="202"/>
      <c r="P546" s="202"/>
      <c r="Q546" s="202"/>
      <c r="R546" s="202"/>
      <c r="S546" s="202"/>
      <c r="T546" s="203"/>
      <c r="AT546" s="204" t="s">
        <v>181</v>
      </c>
      <c r="AU546" s="204" t="s">
        <v>81</v>
      </c>
      <c r="AV546" s="12" t="s">
        <v>81</v>
      </c>
      <c r="AW546" s="12" t="s">
        <v>30</v>
      </c>
      <c r="AX546" s="12" t="s">
        <v>73</v>
      </c>
      <c r="AY546" s="204" t="s">
        <v>174</v>
      </c>
    </row>
    <row r="547" spans="2:51" s="13" customFormat="1" ht="12">
      <c r="B547" s="205"/>
      <c r="C547" s="206"/>
      <c r="D547" s="196" t="s">
        <v>181</v>
      </c>
      <c r="E547" s="207" t="s">
        <v>1</v>
      </c>
      <c r="F547" s="208" t="s">
        <v>2188</v>
      </c>
      <c r="G547" s="206"/>
      <c r="H547" s="209">
        <v>4.2</v>
      </c>
      <c r="I547" s="210"/>
      <c r="J547" s="206"/>
      <c r="K547" s="206"/>
      <c r="L547" s="211"/>
      <c r="M547" s="212"/>
      <c r="N547" s="213"/>
      <c r="O547" s="213"/>
      <c r="P547" s="213"/>
      <c r="Q547" s="213"/>
      <c r="R547" s="213"/>
      <c r="S547" s="213"/>
      <c r="T547" s="214"/>
      <c r="AT547" s="215" t="s">
        <v>181</v>
      </c>
      <c r="AU547" s="215" t="s">
        <v>81</v>
      </c>
      <c r="AV547" s="13" t="s">
        <v>83</v>
      </c>
      <c r="AW547" s="13" t="s">
        <v>30</v>
      </c>
      <c r="AX547" s="13" t="s">
        <v>73</v>
      </c>
      <c r="AY547" s="215" t="s">
        <v>174</v>
      </c>
    </row>
    <row r="548" spans="2:51" s="13" customFormat="1" ht="12">
      <c r="B548" s="205"/>
      <c r="C548" s="206"/>
      <c r="D548" s="196" t="s">
        <v>181</v>
      </c>
      <c r="E548" s="207" t="s">
        <v>1</v>
      </c>
      <c r="F548" s="208" t="s">
        <v>2189</v>
      </c>
      <c r="G548" s="206"/>
      <c r="H548" s="209">
        <v>1.5</v>
      </c>
      <c r="I548" s="210"/>
      <c r="J548" s="206"/>
      <c r="K548" s="206"/>
      <c r="L548" s="211"/>
      <c r="M548" s="212"/>
      <c r="N548" s="213"/>
      <c r="O548" s="213"/>
      <c r="P548" s="213"/>
      <c r="Q548" s="213"/>
      <c r="R548" s="213"/>
      <c r="S548" s="213"/>
      <c r="T548" s="214"/>
      <c r="AT548" s="215" t="s">
        <v>181</v>
      </c>
      <c r="AU548" s="215" t="s">
        <v>81</v>
      </c>
      <c r="AV548" s="13" t="s">
        <v>83</v>
      </c>
      <c r="AW548" s="13" t="s">
        <v>30</v>
      </c>
      <c r="AX548" s="13" t="s">
        <v>73</v>
      </c>
      <c r="AY548" s="215" t="s">
        <v>174</v>
      </c>
    </row>
    <row r="549" spans="2:51" s="12" customFormat="1" ht="12">
      <c r="B549" s="194"/>
      <c r="C549" s="195"/>
      <c r="D549" s="196" t="s">
        <v>181</v>
      </c>
      <c r="E549" s="197" t="s">
        <v>1</v>
      </c>
      <c r="F549" s="198" t="s">
        <v>2166</v>
      </c>
      <c r="G549" s="195"/>
      <c r="H549" s="197" t="s">
        <v>1</v>
      </c>
      <c r="I549" s="199"/>
      <c r="J549" s="195"/>
      <c r="K549" s="195"/>
      <c r="L549" s="200"/>
      <c r="M549" s="201"/>
      <c r="N549" s="202"/>
      <c r="O549" s="202"/>
      <c r="P549" s="202"/>
      <c r="Q549" s="202"/>
      <c r="R549" s="202"/>
      <c r="S549" s="202"/>
      <c r="T549" s="203"/>
      <c r="AT549" s="204" t="s">
        <v>181</v>
      </c>
      <c r="AU549" s="204" t="s">
        <v>81</v>
      </c>
      <c r="AV549" s="12" t="s">
        <v>81</v>
      </c>
      <c r="AW549" s="12" t="s">
        <v>30</v>
      </c>
      <c r="AX549" s="12" t="s">
        <v>73</v>
      </c>
      <c r="AY549" s="204" t="s">
        <v>174</v>
      </c>
    </row>
    <row r="550" spans="2:51" s="13" customFormat="1" ht="12">
      <c r="B550" s="205"/>
      <c r="C550" s="206"/>
      <c r="D550" s="196" t="s">
        <v>181</v>
      </c>
      <c r="E550" s="207" t="s">
        <v>1</v>
      </c>
      <c r="F550" s="208" t="s">
        <v>2190</v>
      </c>
      <c r="G550" s="206"/>
      <c r="H550" s="209">
        <v>5.36</v>
      </c>
      <c r="I550" s="210"/>
      <c r="J550" s="206"/>
      <c r="K550" s="206"/>
      <c r="L550" s="211"/>
      <c r="M550" s="212"/>
      <c r="N550" s="213"/>
      <c r="O550" s="213"/>
      <c r="P550" s="213"/>
      <c r="Q550" s="213"/>
      <c r="R550" s="213"/>
      <c r="S550" s="213"/>
      <c r="T550" s="214"/>
      <c r="AT550" s="215" t="s">
        <v>181</v>
      </c>
      <c r="AU550" s="215" t="s">
        <v>81</v>
      </c>
      <c r="AV550" s="13" t="s">
        <v>83</v>
      </c>
      <c r="AW550" s="13" t="s">
        <v>30</v>
      </c>
      <c r="AX550" s="13" t="s">
        <v>73</v>
      </c>
      <c r="AY550" s="215" t="s">
        <v>174</v>
      </c>
    </row>
    <row r="551" spans="2:51" s="12" customFormat="1" ht="12">
      <c r="B551" s="194"/>
      <c r="C551" s="195"/>
      <c r="D551" s="196" t="s">
        <v>181</v>
      </c>
      <c r="E551" s="197" t="s">
        <v>1</v>
      </c>
      <c r="F551" s="198" t="s">
        <v>2169</v>
      </c>
      <c r="G551" s="195"/>
      <c r="H551" s="197" t="s">
        <v>1</v>
      </c>
      <c r="I551" s="199"/>
      <c r="J551" s="195"/>
      <c r="K551" s="195"/>
      <c r="L551" s="200"/>
      <c r="M551" s="201"/>
      <c r="N551" s="202"/>
      <c r="O551" s="202"/>
      <c r="P551" s="202"/>
      <c r="Q551" s="202"/>
      <c r="R551" s="202"/>
      <c r="S551" s="202"/>
      <c r="T551" s="203"/>
      <c r="AT551" s="204" t="s">
        <v>181</v>
      </c>
      <c r="AU551" s="204" t="s">
        <v>81</v>
      </c>
      <c r="AV551" s="12" t="s">
        <v>81</v>
      </c>
      <c r="AW551" s="12" t="s">
        <v>30</v>
      </c>
      <c r="AX551" s="12" t="s">
        <v>73</v>
      </c>
      <c r="AY551" s="204" t="s">
        <v>174</v>
      </c>
    </row>
    <row r="552" spans="2:51" s="13" customFormat="1" ht="12">
      <c r="B552" s="205"/>
      <c r="C552" s="206"/>
      <c r="D552" s="196" t="s">
        <v>181</v>
      </c>
      <c r="E552" s="207" t="s">
        <v>1</v>
      </c>
      <c r="F552" s="208" t="s">
        <v>2167</v>
      </c>
      <c r="G552" s="206"/>
      <c r="H552" s="209">
        <v>11.935</v>
      </c>
      <c r="I552" s="210"/>
      <c r="J552" s="206"/>
      <c r="K552" s="206"/>
      <c r="L552" s="211"/>
      <c r="M552" s="212"/>
      <c r="N552" s="213"/>
      <c r="O552" s="213"/>
      <c r="P552" s="213"/>
      <c r="Q552" s="213"/>
      <c r="R552" s="213"/>
      <c r="S552" s="213"/>
      <c r="T552" s="214"/>
      <c r="AT552" s="215" t="s">
        <v>181</v>
      </c>
      <c r="AU552" s="215" t="s">
        <v>81</v>
      </c>
      <c r="AV552" s="13" t="s">
        <v>83</v>
      </c>
      <c r="AW552" s="13" t="s">
        <v>30</v>
      </c>
      <c r="AX552" s="13" t="s">
        <v>73</v>
      </c>
      <c r="AY552" s="215" t="s">
        <v>174</v>
      </c>
    </row>
    <row r="553" spans="2:51" s="13" customFormat="1" ht="12">
      <c r="B553" s="205"/>
      <c r="C553" s="206"/>
      <c r="D553" s="196" t="s">
        <v>181</v>
      </c>
      <c r="E553" s="207" t="s">
        <v>1</v>
      </c>
      <c r="F553" s="208" t="s">
        <v>2191</v>
      </c>
      <c r="G553" s="206"/>
      <c r="H553" s="209">
        <v>7.5949999999999998</v>
      </c>
      <c r="I553" s="210"/>
      <c r="J553" s="206"/>
      <c r="K553" s="206"/>
      <c r="L553" s="211"/>
      <c r="M553" s="212"/>
      <c r="N553" s="213"/>
      <c r="O553" s="213"/>
      <c r="P553" s="213"/>
      <c r="Q553" s="213"/>
      <c r="R553" s="213"/>
      <c r="S553" s="213"/>
      <c r="T553" s="214"/>
      <c r="AT553" s="215" t="s">
        <v>181</v>
      </c>
      <c r="AU553" s="215" t="s">
        <v>81</v>
      </c>
      <c r="AV553" s="13" t="s">
        <v>83</v>
      </c>
      <c r="AW553" s="13" t="s">
        <v>30</v>
      </c>
      <c r="AX553" s="13" t="s">
        <v>73</v>
      </c>
      <c r="AY553" s="215" t="s">
        <v>174</v>
      </c>
    </row>
    <row r="554" spans="2:51" s="12" customFormat="1" ht="12">
      <c r="B554" s="194"/>
      <c r="C554" s="195"/>
      <c r="D554" s="196" t="s">
        <v>181</v>
      </c>
      <c r="E554" s="197" t="s">
        <v>1</v>
      </c>
      <c r="F554" s="198" t="s">
        <v>2171</v>
      </c>
      <c r="G554" s="195"/>
      <c r="H554" s="197" t="s">
        <v>1</v>
      </c>
      <c r="I554" s="199"/>
      <c r="J554" s="195"/>
      <c r="K554" s="195"/>
      <c r="L554" s="200"/>
      <c r="M554" s="201"/>
      <c r="N554" s="202"/>
      <c r="O554" s="202"/>
      <c r="P554" s="202"/>
      <c r="Q554" s="202"/>
      <c r="R554" s="202"/>
      <c r="S554" s="202"/>
      <c r="T554" s="203"/>
      <c r="AT554" s="204" t="s">
        <v>181</v>
      </c>
      <c r="AU554" s="204" t="s">
        <v>81</v>
      </c>
      <c r="AV554" s="12" t="s">
        <v>81</v>
      </c>
      <c r="AW554" s="12" t="s">
        <v>30</v>
      </c>
      <c r="AX554" s="12" t="s">
        <v>73</v>
      </c>
      <c r="AY554" s="204" t="s">
        <v>174</v>
      </c>
    </row>
    <row r="555" spans="2:51" s="13" customFormat="1" ht="12">
      <c r="B555" s="205"/>
      <c r="C555" s="206"/>
      <c r="D555" s="196" t="s">
        <v>181</v>
      </c>
      <c r="E555" s="207" t="s">
        <v>1</v>
      </c>
      <c r="F555" s="208" t="s">
        <v>2164</v>
      </c>
      <c r="G555" s="206"/>
      <c r="H555" s="209">
        <v>4.18</v>
      </c>
      <c r="I555" s="210"/>
      <c r="J555" s="206"/>
      <c r="K555" s="206"/>
      <c r="L555" s="211"/>
      <c r="M555" s="212"/>
      <c r="N555" s="213"/>
      <c r="O555" s="213"/>
      <c r="P555" s="213"/>
      <c r="Q555" s="213"/>
      <c r="R555" s="213"/>
      <c r="S555" s="213"/>
      <c r="T555" s="214"/>
      <c r="AT555" s="215" t="s">
        <v>181</v>
      </c>
      <c r="AU555" s="215" t="s">
        <v>81</v>
      </c>
      <c r="AV555" s="13" t="s">
        <v>83</v>
      </c>
      <c r="AW555" s="13" t="s">
        <v>30</v>
      </c>
      <c r="AX555" s="13" t="s">
        <v>73</v>
      </c>
      <c r="AY555" s="215" t="s">
        <v>174</v>
      </c>
    </row>
    <row r="556" spans="2:51" s="13" customFormat="1" ht="12">
      <c r="B556" s="205"/>
      <c r="C556" s="206"/>
      <c r="D556" s="196" t="s">
        <v>181</v>
      </c>
      <c r="E556" s="207" t="s">
        <v>1</v>
      </c>
      <c r="F556" s="208" t="s">
        <v>2192</v>
      </c>
      <c r="G556" s="206"/>
      <c r="H556" s="209">
        <v>1.9</v>
      </c>
      <c r="I556" s="210"/>
      <c r="J556" s="206"/>
      <c r="K556" s="206"/>
      <c r="L556" s="211"/>
      <c r="M556" s="212"/>
      <c r="N556" s="213"/>
      <c r="O556" s="213"/>
      <c r="P556" s="213"/>
      <c r="Q556" s="213"/>
      <c r="R556" s="213"/>
      <c r="S556" s="213"/>
      <c r="T556" s="214"/>
      <c r="AT556" s="215" t="s">
        <v>181</v>
      </c>
      <c r="AU556" s="215" t="s">
        <v>81</v>
      </c>
      <c r="AV556" s="13" t="s">
        <v>83</v>
      </c>
      <c r="AW556" s="13" t="s">
        <v>30</v>
      </c>
      <c r="AX556" s="13" t="s">
        <v>73</v>
      </c>
      <c r="AY556" s="215" t="s">
        <v>174</v>
      </c>
    </row>
    <row r="557" spans="2:51" s="12" customFormat="1" ht="12">
      <c r="B557" s="194"/>
      <c r="C557" s="195"/>
      <c r="D557" s="196" t="s">
        <v>181</v>
      </c>
      <c r="E557" s="197" t="s">
        <v>1</v>
      </c>
      <c r="F557" s="198" t="s">
        <v>2174</v>
      </c>
      <c r="G557" s="195"/>
      <c r="H557" s="197" t="s">
        <v>1</v>
      </c>
      <c r="I557" s="199"/>
      <c r="J557" s="195"/>
      <c r="K557" s="195"/>
      <c r="L557" s="200"/>
      <c r="M557" s="201"/>
      <c r="N557" s="202"/>
      <c r="O557" s="202"/>
      <c r="P557" s="202"/>
      <c r="Q557" s="202"/>
      <c r="R557" s="202"/>
      <c r="S557" s="202"/>
      <c r="T557" s="203"/>
      <c r="AT557" s="204" t="s">
        <v>181</v>
      </c>
      <c r="AU557" s="204" t="s">
        <v>81</v>
      </c>
      <c r="AV557" s="12" t="s">
        <v>81</v>
      </c>
      <c r="AW557" s="12" t="s">
        <v>30</v>
      </c>
      <c r="AX557" s="12" t="s">
        <v>73</v>
      </c>
      <c r="AY557" s="204" t="s">
        <v>174</v>
      </c>
    </row>
    <row r="558" spans="2:51" s="13" customFormat="1" ht="12">
      <c r="B558" s="205"/>
      <c r="C558" s="206"/>
      <c r="D558" s="196" t="s">
        <v>181</v>
      </c>
      <c r="E558" s="207" t="s">
        <v>1</v>
      </c>
      <c r="F558" s="208" t="s">
        <v>2179</v>
      </c>
      <c r="G558" s="206"/>
      <c r="H558" s="209">
        <v>3.2749999999999999</v>
      </c>
      <c r="I558" s="210"/>
      <c r="J558" s="206"/>
      <c r="K558" s="206"/>
      <c r="L558" s="211"/>
      <c r="M558" s="212"/>
      <c r="N558" s="213"/>
      <c r="O558" s="213"/>
      <c r="P558" s="213"/>
      <c r="Q558" s="213"/>
      <c r="R558" s="213"/>
      <c r="S558" s="213"/>
      <c r="T558" s="214"/>
      <c r="AT558" s="215" t="s">
        <v>181</v>
      </c>
      <c r="AU558" s="215" t="s">
        <v>81</v>
      </c>
      <c r="AV558" s="13" t="s">
        <v>83</v>
      </c>
      <c r="AW558" s="13" t="s">
        <v>30</v>
      </c>
      <c r="AX558" s="13" t="s">
        <v>73</v>
      </c>
      <c r="AY558" s="215" t="s">
        <v>174</v>
      </c>
    </row>
    <row r="559" spans="2:51" s="13" customFormat="1" ht="12">
      <c r="B559" s="205"/>
      <c r="C559" s="206"/>
      <c r="D559" s="196" t="s">
        <v>181</v>
      </c>
      <c r="E559" s="207" t="s">
        <v>1</v>
      </c>
      <c r="F559" s="208" t="s">
        <v>2193</v>
      </c>
      <c r="G559" s="206"/>
      <c r="H559" s="209">
        <v>3.2749999999999999</v>
      </c>
      <c r="I559" s="210"/>
      <c r="J559" s="206"/>
      <c r="K559" s="206"/>
      <c r="L559" s="211"/>
      <c r="M559" s="212"/>
      <c r="N559" s="213"/>
      <c r="O559" s="213"/>
      <c r="P559" s="213"/>
      <c r="Q559" s="213"/>
      <c r="R559" s="213"/>
      <c r="S559" s="213"/>
      <c r="T559" s="214"/>
      <c r="AT559" s="215" t="s">
        <v>181</v>
      </c>
      <c r="AU559" s="215" t="s">
        <v>81</v>
      </c>
      <c r="AV559" s="13" t="s">
        <v>83</v>
      </c>
      <c r="AW559" s="13" t="s">
        <v>30</v>
      </c>
      <c r="AX559" s="13" t="s">
        <v>73</v>
      </c>
      <c r="AY559" s="215" t="s">
        <v>174</v>
      </c>
    </row>
    <row r="560" spans="2:51" s="12" customFormat="1" ht="12">
      <c r="B560" s="194"/>
      <c r="C560" s="195"/>
      <c r="D560" s="196" t="s">
        <v>181</v>
      </c>
      <c r="E560" s="197" t="s">
        <v>1</v>
      </c>
      <c r="F560" s="198" t="s">
        <v>2176</v>
      </c>
      <c r="G560" s="195"/>
      <c r="H560" s="197" t="s">
        <v>1</v>
      </c>
      <c r="I560" s="199"/>
      <c r="J560" s="195"/>
      <c r="K560" s="195"/>
      <c r="L560" s="200"/>
      <c r="M560" s="201"/>
      <c r="N560" s="202"/>
      <c r="O560" s="202"/>
      <c r="P560" s="202"/>
      <c r="Q560" s="202"/>
      <c r="R560" s="202"/>
      <c r="S560" s="202"/>
      <c r="T560" s="203"/>
      <c r="AT560" s="204" t="s">
        <v>181</v>
      </c>
      <c r="AU560" s="204" t="s">
        <v>81</v>
      </c>
      <c r="AV560" s="12" t="s">
        <v>81</v>
      </c>
      <c r="AW560" s="12" t="s">
        <v>30</v>
      </c>
      <c r="AX560" s="12" t="s">
        <v>73</v>
      </c>
      <c r="AY560" s="204" t="s">
        <v>174</v>
      </c>
    </row>
    <row r="561" spans="1:65" s="13" customFormat="1" ht="12">
      <c r="B561" s="205"/>
      <c r="C561" s="206"/>
      <c r="D561" s="196" t="s">
        <v>181</v>
      </c>
      <c r="E561" s="207" t="s">
        <v>1</v>
      </c>
      <c r="F561" s="208" t="s">
        <v>2194</v>
      </c>
      <c r="G561" s="206"/>
      <c r="H561" s="209">
        <v>16.274999999999999</v>
      </c>
      <c r="I561" s="210"/>
      <c r="J561" s="206"/>
      <c r="K561" s="206"/>
      <c r="L561" s="211"/>
      <c r="M561" s="212"/>
      <c r="N561" s="213"/>
      <c r="O561" s="213"/>
      <c r="P561" s="213"/>
      <c r="Q561" s="213"/>
      <c r="R561" s="213"/>
      <c r="S561" s="213"/>
      <c r="T561" s="214"/>
      <c r="AT561" s="215" t="s">
        <v>181</v>
      </c>
      <c r="AU561" s="215" t="s">
        <v>81</v>
      </c>
      <c r="AV561" s="13" t="s">
        <v>83</v>
      </c>
      <c r="AW561" s="13" t="s">
        <v>30</v>
      </c>
      <c r="AX561" s="13" t="s">
        <v>73</v>
      </c>
      <c r="AY561" s="215" t="s">
        <v>174</v>
      </c>
    </row>
    <row r="562" spans="1:65" s="14" customFormat="1" ht="12">
      <c r="B562" s="216"/>
      <c r="C562" s="217"/>
      <c r="D562" s="196" t="s">
        <v>181</v>
      </c>
      <c r="E562" s="218" t="s">
        <v>1</v>
      </c>
      <c r="F562" s="219" t="s">
        <v>183</v>
      </c>
      <c r="G562" s="217"/>
      <c r="H562" s="220">
        <v>140.51000000000002</v>
      </c>
      <c r="I562" s="221"/>
      <c r="J562" s="217"/>
      <c r="K562" s="217"/>
      <c r="L562" s="222"/>
      <c r="M562" s="223"/>
      <c r="N562" s="224"/>
      <c r="O562" s="224"/>
      <c r="P562" s="224"/>
      <c r="Q562" s="224"/>
      <c r="R562" s="224"/>
      <c r="S562" s="224"/>
      <c r="T562" s="225"/>
      <c r="AT562" s="226" t="s">
        <v>181</v>
      </c>
      <c r="AU562" s="226" t="s">
        <v>81</v>
      </c>
      <c r="AV562" s="14" t="s">
        <v>179</v>
      </c>
      <c r="AW562" s="14" t="s">
        <v>30</v>
      </c>
      <c r="AX562" s="14" t="s">
        <v>81</v>
      </c>
      <c r="AY562" s="226" t="s">
        <v>174</v>
      </c>
    </row>
    <row r="563" spans="1:65" s="2" customFormat="1" ht="16.5" customHeight="1">
      <c r="A563" s="35"/>
      <c r="B563" s="36"/>
      <c r="C563" s="180" t="s">
        <v>817</v>
      </c>
      <c r="D563" s="180" t="s">
        <v>175</v>
      </c>
      <c r="E563" s="181" t="s">
        <v>2195</v>
      </c>
      <c r="F563" s="182" t="s">
        <v>2196</v>
      </c>
      <c r="G563" s="183" t="s">
        <v>230</v>
      </c>
      <c r="H563" s="184">
        <v>140.51</v>
      </c>
      <c r="I563" s="185"/>
      <c r="J563" s="186">
        <f>ROUND(I563*H563,2)</f>
        <v>0</v>
      </c>
      <c r="K563" s="187"/>
      <c r="L563" s="40"/>
      <c r="M563" s="188" t="s">
        <v>1</v>
      </c>
      <c r="N563" s="189" t="s">
        <v>38</v>
      </c>
      <c r="O563" s="72"/>
      <c r="P563" s="190">
        <f>O563*H563</f>
        <v>0</v>
      </c>
      <c r="Q563" s="190">
        <v>0</v>
      </c>
      <c r="R563" s="190">
        <f>Q563*H563</f>
        <v>0</v>
      </c>
      <c r="S563" s="190">
        <v>0</v>
      </c>
      <c r="T563" s="191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92" t="s">
        <v>179</v>
      </c>
      <c r="AT563" s="192" t="s">
        <v>175</v>
      </c>
      <c r="AU563" s="192" t="s">
        <v>81</v>
      </c>
      <c r="AY563" s="18" t="s">
        <v>174</v>
      </c>
      <c r="BE563" s="193">
        <f>IF(N563="základní",J563,0)</f>
        <v>0</v>
      </c>
      <c r="BF563" s="193">
        <f>IF(N563="snížená",J563,0)</f>
        <v>0</v>
      </c>
      <c r="BG563" s="193">
        <f>IF(N563="zákl. přenesená",J563,0)</f>
        <v>0</v>
      </c>
      <c r="BH563" s="193">
        <f>IF(N563="sníž. přenesená",J563,0)</f>
        <v>0</v>
      </c>
      <c r="BI563" s="193">
        <f>IF(N563="nulová",J563,0)</f>
        <v>0</v>
      </c>
      <c r="BJ563" s="18" t="s">
        <v>81</v>
      </c>
      <c r="BK563" s="193">
        <f>ROUND(I563*H563,2)</f>
        <v>0</v>
      </c>
      <c r="BL563" s="18" t="s">
        <v>179</v>
      </c>
      <c r="BM563" s="192" t="s">
        <v>2197</v>
      </c>
    </row>
    <row r="564" spans="1:65" s="12" customFormat="1" ht="12">
      <c r="B564" s="194"/>
      <c r="C564" s="195"/>
      <c r="D564" s="196" t="s">
        <v>181</v>
      </c>
      <c r="E564" s="197" t="s">
        <v>1</v>
      </c>
      <c r="F564" s="198" t="s">
        <v>190</v>
      </c>
      <c r="G564" s="195"/>
      <c r="H564" s="197" t="s">
        <v>1</v>
      </c>
      <c r="I564" s="199"/>
      <c r="J564" s="195"/>
      <c r="K564" s="195"/>
      <c r="L564" s="200"/>
      <c r="M564" s="201"/>
      <c r="N564" s="202"/>
      <c r="O564" s="202"/>
      <c r="P564" s="202"/>
      <c r="Q564" s="202"/>
      <c r="R564" s="202"/>
      <c r="S564" s="202"/>
      <c r="T564" s="203"/>
      <c r="AT564" s="204" t="s">
        <v>181</v>
      </c>
      <c r="AU564" s="204" t="s">
        <v>81</v>
      </c>
      <c r="AV564" s="12" t="s">
        <v>81</v>
      </c>
      <c r="AW564" s="12" t="s">
        <v>30</v>
      </c>
      <c r="AX564" s="12" t="s">
        <v>73</v>
      </c>
      <c r="AY564" s="204" t="s">
        <v>174</v>
      </c>
    </row>
    <row r="565" spans="1:65" s="12" customFormat="1" ht="12">
      <c r="B565" s="194"/>
      <c r="C565" s="195"/>
      <c r="D565" s="196" t="s">
        <v>181</v>
      </c>
      <c r="E565" s="197" t="s">
        <v>1</v>
      </c>
      <c r="F565" s="198" t="s">
        <v>2163</v>
      </c>
      <c r="G565" s="195"/>
      <c r="H565" s="197" t="s">
        <v>1</v>
      </c>
      <c r="I565" s="199"/>
      <c r="J565" s="195"/>
      <c r="K565" s="195"/>
      <c r="L565" s="200"/>
      <c r="M565" s="201"/>
      <c r="N565" s="202"/>
      <c r="O565" s="202"/>
      <c r="P565" s="202"/>
      <c r="Q565" s="202"/>
      <c r="R565" s="202"/>
      <c r="S565" s="202"/>
      <c r="T565" s="203"/>
      <c r="AT565" s="204" t="s">
        <v>181</v>
      </c>
      <c r="AU565" s="204" t="s">
        <v>81</v>
      </c>
      <c r="AV565" s="12" t="s">
        <v>81</v>
      </c>
      <c r="AW565" s="12" t="s">
        <v>30</v>
      </c>
      <c r="AX565" s="12" t="s">
        <v>73</v>
      </c>
      <c r="AY565" s="204" t="s">
        <v>174</v>
      </c>
    </row>
    <row r="566" spans="1:65" s="13" customFormat="1" ht="12">
      <c r="B566" s="205"/>
      <c r="C566" s="206"/>
      <c r="D566" s="196" t="s">
        <v>181</v>
      </c>
      <c r="E566" s="207" t="s">
        <v>1</v>
      </c>
      <c r="F566" s="208" t="s">
        <v>2164</v>
      </c>
      <c r="G566" s="206"/>
      <c r="H566" s="209">
        <v>4.18</v>
      </c>
      <c r="I566" s="210"/>
      <c r="J566" s="206"/>
      <c r="K566" s="206"/>
      <c r="L566" s="211"/>
      <c r="M566" s="212"/>
      <c r="N566" s="213"/>
      <c r="O566" s="213"/>
      <c r="P566" s="213"/>
      <c r="Q566" s="213"/>
      <c r="R566" s="213"/>
      <c r="S566" s="213"/>
      <c r="T566" s="214"/>
      <c r="AT566" s="215" t="s">
        <v>181</v>
      </c>
      <c r="AU566" s="215" t="s">
        <v>81</v>
      </c>
      <c r="AV566" s="13" t="s">
        <v>83</v>
      </c>
      <c r="AW566" s="13" t="s">
        <v>30</v>
      </c>
      <c r="AX566" s="13" t="s">
        <v>73</v>
      </c>
      <c r="AY566" s="215" t="s">
        <v>174</v>
      </c>
    </row>
    <row r="567" spans="1:65" s="13" customFormat="1" ht="12">
      <c r="B567" s="205"/>
      <c r="C567" s="206"/>
      <c r="D567" s="196" t="s">
        <v>181</v>
      </c>
      <c r="E567" s="207" t="s">
        <v>1</v>
      </c>
      <c r="F567" s="208" t="s">
        <v>2165</v>
      </c>
      <c r="G567" s="206"/>
      <c r="H567" s="209">
        <v>2.2799999999999998</v>
      </c>
      <c r="I567" s="210"/>
      <c r="J567" s="206"/>
      <c r="K567" s="206"/>
      <c r="L567" s="211"/>
      <c r="M567" s="212"/>
      <c r="N567" s="213"/>
      <c r="O567" s="213"/>
      <c r="P567" s="213"/>
      <c r="Q567" s="213"/>
      <c r="R567" s="213"/>
      <c r="S567" s="213"/>
      <c r="T567" s="214"/>
      <c r="AT567" s="215" t="s">
        <v>181</v>
      </c>
      <c r="AU567" s="215" t="s">
        <v>81</v>
      </c>
      <c r="AV567" s="13" t="s">
        <v>83</v>
      </c>
      <c r="AW567" s="13" t="s">
        <v>30</v>
      </c>
      <c r="AX567" s="13" t="s">
        <v>73</v>
      </c>
      <c r="AY567" s="215" t="s">
        <v>174</v>
      </c>
    </row>
    <row r="568" spans="1:65" s="12" customFormat="1" ht="12">
      <c r="B568" s="194"/>
      <c r="C568" s="195"/>
      <c r="D568" s="196" t="s">
        <v>181</v>
      </c>
      <c r="E568" s="197" t="s">
        <v>1</v>
      </c>
      <c r="F568" s="198" t="s">
        <v>2166</v>
      </c>
      <c r="G568" s="195"/>
      <c r="H568" s="197" t="s">
        <v>1</v>
      </c>
      <c r="I568" s="199"/>
      <c r="J568" s="195"/>
      <c r="K568" s="195"/>
      <c r="L568" s="200"/>
      <c r="M568" s="201"/>
      <c r="N568" s="202"/>
      <c r="O568" s="202"/>
      <c r="P568" s="202"/>
      <c r="Q568" s="202"/>
      <c r="R568" s="202"/>
      <c r="S568" s="202"/>
      <c r="T568" s="203"/>
      <c r="AT568" s="204" t="s">
        <v>181</v>
      </c>
      <c r="AU568" s="204" t="s">
        <v>81</v>
      </c>
      <c r="AV568" s="12" t="s">
        <v>81</v>
      </c>
      <c r="AW568" s="12" t="s">
        <v>30</v>
      </c>
      <c r="AX568" s="12" t="s">
        <v>73</v>
      </c>
      <c r="AY568" s="204" t="s">
        <v>174</v>
      </c>
    </row>
    <row r="569" spans="1:65" s="13" customFormat="1" ht="12">
      <c r="B569" s="205"/>
      <c r="C569" s="206"/>
      <c r="D569" s="196" t="s">
        <v>181</v>
      </c>
      <c r="E569" s="207" t="s">
        <v>1</v>
      </c>
      <c r="F569" s="208" t="s">
        <v>2167</v>
      </c>
      <c r="G569" s="206"/>
      <c r="H569" s="209">
        <v>11.935</v>
      </c>
      <c r="I569" s="210"/>
      <c r="J569" s="206"/>
      <c r="K569" s="206"/>
      <c r="L569" s="211"/>
      <c r="M569" s="212"/>
      <c r="N569" s="213"/>
      <c r="O569" s="213"/>
      <c r="P569" s="213"/>
      <c r="Q569" s="213"/>
      <c r="R569" s="213"/>
      <c r="S569" s="213"/>
      <c r="T569" s="214"/>
      <c r="AT569" s="215" t="s">
        <v>181</v>
      </c>
      <c r="AU569" s="215" t="s">
        <v>81</v>
      </c>
      <c r="AV569" s="13" t="s">
        <v>83</v>
      </c>
      <c r="AW569" s="13" t="s">
        <v>30</v>
      </c>
      <c r="AX569" s="13" t="s">
        <v>73</v>
      </c>
      <c r="AY569" s="215" t="s">
        <v>174</v>
      </c>
    </row>
    <row r="570" spans="1:65" s="13" customFormat="1" ht="12">
      <c r="B570" s="205"/>
      <c r="C570" s="206"/>
      <c r="D570" s="196" t="s">
        <v>181</v>
      </c>
      <c r="E570" s="207" t="s">
        <v>1</v>
      </c>
      <c r="F570" s="208" t="s">
        <v>2168</v>
      </c>
      <c r="G570" s="206"/>
      <c r="H570" s="209">
        <v>6.51</v>
      </c>
      <c r="I570" s="210"/>
      <c r="J570" s="206"/>
      <c r="K570" s="206"/>
      <c r="L570" s="211"/>
      <c r="M570" s="212"/>
      <c r="N570" s="213"/>
      <c r="O570" s="213"/>
      <c r="P570" s="213"/>
      <c r="Q570" s="213"/>
      <c r="R570" s="213"/>
      <c r="S570" s="213"/>
      <c r="T570" s="214"/>
      <c r="AT570" s="215" t="s">
        <v>181</v>
      </c>
      <c r="AU570" s="215" t="s">
        <v>81</v>
      </c>
      <c r="AV570" s="13" t="s">
        <v>83</v>
      </c>
      <c r="AW570" s="13" t="s">
        <v>30</v>
      </c>
      <c r="AX570" s="13" t="s">
        <v>73</v>
      </c>
      <c r="AY570" s="215" t="s">
        <v>174</v>
      </c>
    </row>
    <row r="571" spans="1:65" s="12" customFormat="1" ht="12">
      <c r="B571" s="194"/>
      <c r="C571" s="195"/>
      <c r="D571" s="196" t="s">
        <v>181</v>
      </c>
      <c r="E571" s="197" t="s">
        <v>1</v>
      </c>
      <c r="F571" s="198" t="s">
        <v>2169</v>
      </c>
      <c r="G571" s="195"/>
      <c r="H571" s="197" t="s">
        <v>1</v>
      </c>
      <c r="I571" s="199"/>
      <c r="J571" s="195"/>
      <c r="K571" s="195"/>
      <c r="L571" s="200"/>
      <c r="M571" s="201"/>
      <c r="N571" s="202"/>
      <c r="O571" s="202"/>
      <c r="P571" s="202"/>
      <c r="Q571" s="202"/>
      <c r="R571" s="202"/>
      <c r="S571" s="202"/>
      <c r="T571" s="203"/>
      <c r="AT571" s="204" t="s">
        <v>181</v>
      </c>
      <c r="AU571" s="204" t="s">
        <v>81</v>
      </c>
      <c r="AV571" s="12" t="s">
        <v>81</v>
      </c>
      <c r="AW571" s="12" t="s">
        <v>30</v>
      </c>
      <c r="AX571" s="12" t="s">
        <v>73</v>
      </c>
      <c r="AY571" s="204" t="s">
        <v>174</v>
      </c>
    </row>
    <row r="572" spans="1:65" s="13" customFormat="1" ht="12">
      <c r="B572" s="205"/>
      <c r="C572" s="206"/>
      <c r="D572" s="196" t="s">
        <v>181</v>
      </c>
      <c r="E572" s="207" t="s">
        <v>1</v>
      </c>
      <c r="F572" s="208" t="s">
        <v>2170</v>
      </c>
      <c r="G572" s="206"/>
      <c r="H572" s="209">
        <v>2.97</v>
      </c>
      <c r="I572" s="210"/>
      <c r="J572" s="206"/>
      <c r="K572" s="206"/>
      <c r="L572" s="211"/>
      <c r="M572" s="212"/>
      <c r="N572" s="213"/>
      <c r="O572" s="213"/>
      <c r="P572" s="213"/>
      <c r="Q572" s="213"/>
      <c r="R572" s="213"/>
      <c r="S572" s="213"/>
      <c r="T572" s="214"/>
      <c r="AT572" s="215" t="s">
        <v>181</v>
      </c>
      <c r="AU572" s="215" t="s">
        <v>81</v>
      </c>
      <c r="AV572" s="13" t="s">
        <v>83</v>
      </c>
      <c r="AW572" s="13" t="s">
        <v>30</v>
      </c>
      <c r="AX572" s="13" t="s">
        <v>73</v>
      </c>
      <c r="AY572" s="215" t="s">
        <v>174</v>
      </c>
    </row>
    <row r="573" spans="1:65" s="12" customFormat="1" ht="12">
      <c r="B573" s="194"/>
      <c r="C573" s="195"/>
      <c r="D573" s="196" t="s">
        <v>181</v>
      </c>
      <c r="E573" s="197" t="s">
        <v>1</v>
      </c>
      <c r="F573" s="198" t="s">
        <v>2171</v>
      </c>
      <c r="G573" s="195"/>
      <c r="H573" s="197" t="s">
        <v>1</v>
      </c>
      <c r="I573" s="199"/>
      <c r="J573" s="195"/>
      <c r="K573" s="195"/>
      <c r="L573" s="200"/>
      <c r="M573" s="201"/>
      <c r="N573" s="202"/>
      <c r="O573" s="202"/>
      <c r="P573" s="202"/>
      <c r="Q573" s="202"/>
      <c r="R573" s="202"/>
      <c r="S573" s="202"/>
      <c r="T573" s="203"/>
      <c r="AT573" s="204" t="s">
        <v>181</v>
      </c>
      <c r="AU573" s="204" t="s">
        <v>81</v>
      </c>
      <c r="AV573" s="12" t="s">
        <v>81</v>
      </c>
      <c r="AW573" s="12" t="s">
        <v>30</v>
      </c>
      <c r="AX573" s="12" t="s">
        <v>73</v>
      </c>
      <c r="AY573" s="204" t="s">
        <v>174</v>
      </c>
    </row>
    <row r="574" spans="1:65" s="13" customFormat="1" ht="12">
      <c r="B574" s="205"/>
      <c r="C574" s="206"/>
      <c r="D574" s="196" t="s">
        <v>181</v>
      </c>
      <c r="E574" s="207" t="s">
        <v>1</v>
      </c>
      <c r="F574" s="208" t="s">
        <v>2172</v>
      </c>
      <c r="G574" s="206"/>
      <c r="H574" s="209">
        <v>4.8499999999999996</v>
      </c>
      <c r="I574" s="210"/>
      <c r="J574" s="206"/>
      <c r="K574" s="206"/>
      <c r="L574" s="211"/>
      <c r="M574" s="212"/>
      <c r="N574" s="213"/>
      <c r="O574" s="213"/>
      <c r="P574" s="213"/>
      <c r="Q574" s="213"/>
      <c r="R574" s="213"/>
      <c r="S574" s="213"/>
      <c r="T574" s="214"/>
      <c r="AT574" s="215" t="s">
        <v>181</v>
      </c>
      <c r="AU574" s="215" t="s">
        <v>81</v>
      </c>
      <c r="AV574" s="13" t="s">
        <v>83</v>
      </c>
      <c r="AW574" s="13" t="s">
        <v>30</v>
      </c>
      <c r="AX574" s="13" t="s">
        <v>73</v>
      </c>
      <c r="AY574" s="215" t="s">
        <v>174</v>
      </c>
    </row>
    <row r="575" spans="1:65" s="13" customFormat="1" ht="12">
      <c r="B575" s="205"/>
      <c r="C575" s="206"/>
      <c r="D575" s="196" t="s">
        <v>181</v>
      </c>
      <c r="E575" s="207" t="s">
        <v>1</v>
      </c>
      <c r="F575" s="208" t="s">
        <v>2173</v>
      </c>
      <c r="G575" s="206"/>
      <c r="H575" s="209">
        <v>5.82</v>
      </c>
      <c r="I575" s="210"/>
      <c r="J575" s="206"/>
      <c r="K575" s="206"/>
      <c r="L575" s="211"/>
      <c r="M575" s="212"/>
      <c r="N575" s="213"/>
      <c r="O575" s="213"/>
      <c r="P575" s="213"/>
      <c r="Q575" s="213"/>
      <c r="R575" s="213"/>
      <c r="S575" s="213"/>
      <c r="T575" s="214"/>
      <c r="AT575" s="215" t="s">
        <v>181</v>
      </c>
      <c r="AU575" s="215" t="s">
        <v>81</v>
      </c>
      <c r="AV575" s="13" t="s">
        <v>83</v>
      </c>
      <c r="AW575" s="13" t="s">
        <v>30</v>
      </c>
      <c r="AX575" s="13" t="s">
        <v>73</v>
      </c>
      <c r="AY575" s="215" t="s">
        <v>174</v>
      </c>
    </row>
    <row r="576" spans="1:65" s="12" customFormat="1" ht="12">
      <c r="B576" s="194"/>
      <c r="C576" s="195"/>
      <c r="D576" s="196" t="s">
        <v>181</v>
      </c>
      <c r="E576" s="197" t="s">
        <v>1</v>
      </c>
      <c r="F576" s="198" t="s">
        <v>2174</v>
      </c>
      <c r="G576" s="195"/>
      <c r="H576" s="197" t="s">
        <v>1</v>
      </c>
      <c r="I576" s="199"/>
      <c r="J576" s="195"/>
      <c r="K576" s="195"/>
      <c r="L576" s="200"/>
      <c r="M576" s="201"/>
      <c r="N576" s="202"/>
      <c r="O576" s="202"/>
      <c r="P576" s="202"/>
      <c r="Q576" s="202"/>
      <c r="R576" s="202"/>
      <c r="S576" s="202"/>
      <c r="T576" s="203"/>
      <c r="AT576" s="204" t="s">
        <v>181</v>
      </c>
      <c r="AU576" s="204" t="s">
        <v>81</v>
      </c>
      <c r="AV576" s="12" t="s">
        <v>81</v>
      </c>
      <c r="AW576" s="12" t="s">
        <v>30</v>
      </c>
      <c r="AX576" s="12" t="s">
        <v>73</v>
      </c>
      <c r="AY576" s="204" t="s">
        <v>174</v>
      </c>
    </row>
    <row r="577" spans="2:51" s="13" customFormat="1" ht="12">
      <c r="B577" s="205"/>
      <c r="C577" s="206"/>
      <c r="D577" s="196" t="s">
        <v>181</v>
      </c>
      <c r="E577" s="207" t="s">
        <v>1</v>
      </c>
      <c r="F577" s="208" t="s">
        <v>2175</v>
      </c>
      <c r="G577" s="206"/>
      <c r="H577" s="209">
        <v>3.52</v>
      </c>
      <c r="I577" s="210"/>
      <c r="J577" s="206"/>
      <c r="K577" s="206"/>
      <c r="L577" s="211"/>
      <c r="M577" s="212"/>
      <c r="N577" s="213"/>
      <c r="O577" s="213"/>
      <c r="P577" s="213"/>
      <c r="Q577" s="213"/>
      <c r="R577" s="213"/>
      <c r="S577" s="213"/>
      <c r="T577" s="214"/>
      <c r="AT577" s="215" t="s">
        <v>181</v>
      </c>
      <c r="AU577" s="215" t="s">
        <v>81</v>
      </c>
      <c r="AV577" s="13" t="s">
        <v>83</v>
      </c>
      <c r="AW577" s="13" t="s">
        <v>30</v>
      </c>
      <c r="AX577" s="13" t="s">
        <v>73</v>
      </c>
      <c r="AY577" s="215" t="s">
        <v>174</v>
      </c>
    </row>
    <row r="578" spans="2:51" s="12" customFormat="1" ht="12">
      <c r="B578" s="194"/>
      <c r="C578" s="195"/>
      <c r="D578" s="196" t="s">
        <v>181</v>
      </c>
      <c r="E578" s="197" t="s">
        <v>1</v>
      </c>
      <c r="F578" s="198" t="s">
        <v>2176</v>
      </c>
      <c r="G578" s="195"/>
      <c r="H578" s="197" t="s">
        <v>1</v>
      </c>
      <c r="I578" s="199"/>
      <c r="J578" s="195"/>
      <c r="K578" s="195"/>
      <c r="L578" s="200"/>
      <c r="M578" s="201"/>
      <c r="N578" s="202"/>
      <c r="O578" s="202"/>
      <c r="P578" s="202"/>
      <c r="Q578" s="202"/>
      <c r="R578" s="202"/>
      <c r="S578" s="202"/>
      <c r="T578" s="203"/>
      <c r="AT578" s="204" t="s">
        <v>181</v>
      </c>
      <c r="AU578" s="204" t="s">
        <v>81</v>
      </c>
      <c r="AV578" s="12" t="s">
        <v>81</v>
      </c>
      <c r="AW578" s="12" t="s">
        <v>30</v>
      </c>
      <c r="AX578" s="12" t="s">
        <v>73</v>
      </c>
      <c r="AY578" s="204" t="s">
        <v>174</v>
      </c>
    </row>
    <row r="579" spans="2:51" s="13" customFormat="1" ht="12">
      <c r="B579" s="205"/>
      <c r="C579" s="206"/>
      <c r="D579" s="196" t="s">
        <v>181</v>
      </c>
      <c r="E579" s="207" t="s">
        <v>1</v>
      </c>
      <c r="F579" s="208" t="s">
        <v>2177</v>
      </c>
      <c r="G579" s="206"/>
      <c r="H579" s="209">
        <v>18.445</v>
      </c>
      <c r="I579" s="210"/>
      <c r="J579" s="206"/>
      <c r="K579" s="206"/>
      <c r="L579" s="211"/>
      <c r="M579" s="212"/>
      <c r="N579" s="213"/>
      <c r="O579" s="213"/>
      <c r="P579" s="213"/>
      <c r="Q579" s="213"/>
      <c r="R579" s="213"/>
      <c r="S579" s="213"/>
      <c r="T579" s="214"/>
      <c r="AT579" s="215" t="s">
        <v>181</v>
      </c>
      <c r="AU579" s="215" t="s">
        <v>81</v>
      </c>
      <c r="AV579" s="13" t="s">
        <v>83</v>
      </c>
      <c r="AW579" s="13" t="s">
        <v>30</v>
      </c>
      <c r="AX579" s="13" t="s">
        <v>73</v>
      </c>
      <c r="AY579" s="215" t="s">
        <v>174</v>
      </c>
    </row>
    <row r="580" spans="2:51" s="12" customFormat="1" ht="12">
      <c r="B580" s="194"/>
      <c r="C580" s="195"/>
      <c r="D580" s="196" t="s">
        <v>181</v>
      </c>
      <c r="E580" s="197" t="s">
        <v>1</v>
      </c>
      <c r="F580" s="198" t="s">
        <v>2178</v>
      </c>
      <c r="G580" s="195"/>
      <c r="H580" s="197" t="s">
        <v>1</v>
      </c>
      <c r="I580" s="199"/>
      <c r="J580" s="195"/>
      <c r="K580" s="195"/>
      <c r="L580" s="200"/>
      <c r="M580" s="201"/>
      <c r="N580" s="202"/>
      <c r="O580" s="202"/>
      <c r="P580" s="202"/>
      <c r="Q580" s="202"/>
      <c r="R580" s="202"/>
      <c r="S580" s="202"/>
      <c r="T580" s="203"/>
      <c r="AT580" s="204" t="s">
        <v>181</v>
      </c>
      <c r="AU580" s="204" t="s">
        <v>81</v>
      </c>
      <c r="AV580" s="12" t="s">
        <v>81</v>
      </c>
      <c r="AW580" s="12" t="s">
        <v>30</v>
      </c>
      <c r="AX580" s="12" t="s">
        <v>73</v>
      </c>
      <c r="AY580" s="204" t="s">
        <v>174</v>
      </c>
    </row>
    <row r="581" spans="2:51" s="13" customFormat="1" ht="12">
      <c r="B581" s="205"/>
      <c r="C581" s="206"/>
      <c r="D581" s="196" t="s">
        <v>181</v>
      </c>
      <c r="E581" s="207" t="s">
        <v>1</v>
      </c>
      <c r="F581" s="208" t="s">
        <v>2179</v>
      </c>
      <c r="G581" s="206"/>
      <c r="H581" s="209">
        <v>3.2749999999999999</v>
      </c>
      <c r="I581" s="210"/>
      <c r="J581" s="206"/>
      <c r="K581" s="206"/>
      <c r="L581" s="211"/>
      <c r="M581" s="212"/>
      <c r="N581" s="213"/>
      <c r="O581" s="213"/>
      <c r="P581" s="213"/>
      <c r="Q581" s="213"/>
      <c r="R581" s="213"/>
      <c r="S581" s="213"/>
      <c r="T581" s="214"/>
      <c r="AT581" s="215" t="s">
        <v>181</v>
      </c>
      <c r="AU581" s="215" t="s">
        <v>81</v>
      </c>
      <c r="AV581" s="13" t="s">
        <v>83</v>
      </c>
      <c r="AW581" s="13" t="s">
        <v>30</v>
      </c>
      <c r="AX581" s="13" t="s">
        <v>73</v>
      </c>
      <c r="AY581" s="215" t="s">
        <v>174</v>
      </c>
    </row>
    <row r="582" spans="2:51" s="13" customFormat="1" ht="12">
      <c r="B582" s="205"/>
      <c r="C582" s="206"/>
      <c r="D582" s="196" t="s">
        <v>181</v>
      </c>
      <c r="E582" s="207" t="s">
        <v>1</v>
      </c>
      <c r="F582" s="208" t="s">
        <v>2180</v>
      </c>
      <c r="G582" s="206"/>
      <c r="H582" s="209">
        <v>3.93</v>
      </c>
      <c r="I582" s="210"/>
      <c r="J582" s="206"/>
      <c r="K582" s="206"/>
      <c r="L582" s="211"/>
      <c r="M582" s="212"/>
      <c r="N582" s="213"/>
      <c r="O582" s="213"/>
      <c r="P582" s="213"/>
      <c r="Q582" s="213"/>
      <c r="R582" s="213"/>
      <c r="S582" s="213"/>
      <c r="T582" s="214"/>
      <c r="AT582" s="215" t="s">
        <v>181</v>
      </c>
      <c r="AU582" s="215" t="s">
        <v>81</v>
      </c>
      <c r="AV582" s="13" t="s">
        <v>83</v>
      </c>
      <c r="AW582" s="13" t="s">
        <v>30</v>
      </c>
      <c r="AX582" s="13" t="s">
        <v>73</v>
      </c>
      <c r="AY582" s="215" t="s">
        <v>174</v>
      </c>
    </row>
    <row r="583" spans="2:51" s="12" customFormat="1" ht="12">
      <c r="B583" s="194"/>
      <c r="C583" s="195"/>
      <c r="D583" s="196" t="s">
        <v>181</v>
      </c>
      <c r="E583" s="197" t="s">
        <v>1</v>
      </c>
      <c r="F583" s="198" t="s">
        <v>201</v>
      </c>
      <c r="G583" s="195"/>
      <c r="H583" s="197" t="s">
        <v>1</v>
      </c>
      <c r="I583" s="199"/>
      <c r="J583" s="195"/>
      <c r="K583" s="195"/>
      <c r="L583" s="200"/>
      <c r="M583" s="201"/>
      <c r="N583" s="202"/>
      <c r="O583" s="202"/>
      <c r="P583" s="202"/>
      <c r="Q583" s="202"/>
      <c r="R583" s="202"/>
      <c r="S583" s="202"/>
      <c r="T583" s="203"/>
      <c r="AT583" s="204" t="s">
        <v>181</v>
      </c>
      <c r="AU583" s="204" t="s">
        <v>81</v>
      </c>
      <c r="AV583" s="12" t="s">
        <v>81</v>
      </c>
      <c r="AW583" s="12" t="s">
        <v>30</v>
      </c>
      <c r="AX583" s="12" t="s">
        <v>73</v>
      </c>
      <c r="AY583" s="204" t="s">
        <v>174</v>
      </c>
    </row>
    <row r="584" spans="2:51" s="12" customFormat="1" ht="12">
      <c r="B584" s="194"/>
      <c r="C584" s="195"/>
      <c r="D584" s="196" t="s">
        <v>181</v>
      </c>
      <c r="E584" s="197" t="s">
        <v>1</v>
      </c>
      <c r="F584" s="198" t="s">
        <v>2181</v>
      </c>
      <c r="G584" s="195"/>
      <c r="H584" s="197" t="s">
        <v>1</v>
      </c>
      <c r="I584" s="199"/>
      <c r="J584" s="195"/>
      <c r="K584" s="195"/>
      <c r="L584" s="200"/>
      <c r="M584" s="201"/>
      <c r="N584" s="202"/>
      <c r="O584" s="202"/>
      <c r="P584" s="202"/>
      <c r="Q584" s="202"/>
      <c r="R584" s="202"/>
      <c r="S584" s="202"/>
      <c r="T584" s="203"/>
      <c r="AT584" s="204" t="s">
        <v>181</v>
      </c>
      <c r="AU584" s="204" t="s">
        <v>81</v>
      </c>
      <c r="AV584" s="12" t="s">
        <v>81</v>
      </c>
      <c r="AW584" s="12" t="s">
        <v>30</v>
      </c>
      <c r="AX584" s="12" t="s">
        <v>73</v>
      </c>
      <c r="AY584" s="204" t="s">
        <v>174</v>
      </c>
    </row>
    <row r="585" spans="2:51" s="13" customFormat="1" ht="12">
      <c r="B585" s="205"/>
      <c r="C585" s="206"/>
      <c r="D585" s="196" t="s">
        <v>181</v>
      </c>
      <c r="E585" s="207" t="s">
        <v>1</v>
      </c>
      <c r="F585" s="208" t="s">
        <v>2182</v>
      </c>
      <c r="G585" s="206"/>
      <c r="H585" s="209">
        <v>4.55</v>
      </c>
      <c r="I585" s="210"/>
      <c r="J585" s="206"/>
      <c r="K585" s="206"/>
      <c r="L585" s="211"/>
      <c r="M585" s="212"/>
      <c r="N585" s="213"/>
      <c r="O585" s="213"/>
      <c r="P585" s="213"/>
      <c r="Q585" s="213"/>
      <c r="R585" s="213"/>
      <c r="S585" s="213"/>
      <c r="T585" s="214"/>
      <c r="AT585" s="215" t="s">
        <v>181</v>
      </c>
      <c r="AU585" s="215" t="s">
        <v>81</v>
      </c>
      <c r="AV585" s="13" t="s">
        <v>83</v>
      </c>
      <c r="AW585" s="13" t="s">
        <v>30</v>
      </c>
      <c r="AX585" s="13" t="s">
        <v>73</v>
      </c>
      <c r="AY585" s="215" t="s">
        <v>174</v>
      </c>
    </row>
    <row r="586" spans="2:51" s="13" customFormat="1" ht="12">
      <c r="B586" s="205"/>
      <c r="C586" s="206"/>
      <c r="D586" s="196" t="s">
        <v>181</v>
      </c>
      <c r="E586" s="207" t="s">
        <v>1</v>
      </c>
      <c r="F586" s="208" t="s">
        <v>2183</v>
      </c>
      <c r="G586" s="206"/>
      <c r="H586" s="209">
        <v>1.625</v>
      </c>
      <c r="I586" s="210"/>
      <c r="J586" s="206"/>
      <c r="K586" s="206"/>
      <c r="L586" s="211"/>
      <c r="M586" s="212"/>
      <c r="N586" s="213"/>
      <c r="O586" s="213"/>
      <c r="P586" s="213"/>
      <c r="Q586" s="213"/>
      <c r="R586" s="213"/>
      <c r="S586" s="213"/>
      <c r="T586" s="214"/>
      <c r="AT586" s="215" t="s">
        <v>181</v>
      </c>
      <c r="AU586" s="215" t="s">
        <v>81</v>
      </c>
      <c r="AV586" s="13" t="s">
        <v>83</v>
      </c>
      <c r="AW586" s="13" t="s">
        <v>30</v>
      </c>
      <c r="AX586" s="13" t="s">
        <v>73</v>
      </c>
      <c r="AY586" s="215" t="s">
        <v>174</v>
      </c>
    </row>
    <row r="587" spans="2:51" s="12" customFormat="1" ht="12">
      <c r="B587" s="194"/>
      <c r="C587" s="195"/>
      <c r="D587" s="196" t="s">
        <v>181</v>
      </c>
      <c r="E587" s="197" t="s">
        <v>1</v>
      </c>
      <c r="F587" s="198" t="s">
        <v>2184</v>
      </c>
      <c r="G587" s="195"/>
      <c r="H587" s="197" t="s">
        <v>1</v>
      </c>
      <c r="I587" s="199"/>
      <c r="J587" s="195"/>
      <c r="K587" s="195"/>
      <c r="L587" s="200"/>
      <c r="M587" s="201"/>
      <c r="N587" s="202"/>
      <c r="O587" s="202"/>
      <c r="P587" s="202"/>
      <c r="Q587" s="202"/>
      <c r="R587" s="202"/>
      <c r="S587" s="202"/>
      <c r="T587" s="203"/>
      <c r="AT587" s="204" t="s">
        <v>181</v>
      </c>
      <c r="AU587" s="204" t="s">
        <v>81</v>
      </c>
      <c r="AV587" s="12" t="s">
        <v>81</v>
      </c>
      <c r="AW587" s="12" t="s">
        <v>30</v>
      </c>
      <c r="AX587" s="12" t="s">
        <v>73</v>
      </c>
      <c r="AY587" s="204" t="s">
        <v>174</v>
      </c>
    </row>
    <row r="588" spans="2:51" s="13" customFormat="1" ht="12">
      <c r="B588" s="205"/>
      <c r="C588" s="206"/>
      <c r="D588" s="196" t="s">
        <v>181</v>
      </c>
      <c r="E588" s="207" t="s">
        <v>1</v>
      </c>
      <c r="F588" s="208" t="s">
        <v>2185</v>
      </c>
      <c r="G588" s="206"/>
      <c r="H588" s="209">
        <v>5.25</v>
      </c>
      <c r="I588" s="210"/>
      <c r="J588" s="206"/>
      <c r="K588" s="206"/>
      <c r="L588" s="211"/>
      <c r="M588" s="212"/>
      <c r="N588" s="213"/>
      <c r="O588" s="213"/>
      <c r="P588" s="213"/>
      <c r="Q588" s="213"/>
      <c r="R588" s="213"/>
      <c r="S588" s="213"/>
      <c r="T588" s="214"/>
      <c r="AT588" s="215" t="s">
        <v>181</v>
      </c>
      <c r="AU588" s="215" t="s">
        <v>81</v>
      </c>
      <c r="AV588" s="13" t="s">
        <v>83</v>
      </c>
      <c r="AW588" s="13" t="s">
        <v>30</v>
      </c>
      <c r="AX588" s="13" t="s">
        <v>73</v>
      </c>
      <c r="AY588" s="215" t="s">
        <v>174</v>
      </c>
    </row>
    <row r="589" spans="2:51" s="13" customFormat="1" ht="12">
      <c r="B589" s="205"/>
      <c r="C589" s="206"/>
      <c r="D589" s="196" t="s">
        <v>181</v>
      </c>
      <c r="E589" s="207" t="s">
        <v>1</v>
      </c>
      <c r="F589" s="208" t="s">
        <v>2186</v>
      </c>
      <c r="G589" s="206"/>
      <c r="H589" s="209">
        <v>1.875</v>
      </c>
      <c r="I589" s="210"/>
      <c r="J589" s="206"/>
      <c r="K589" s="206"/>
      <c r="L589" s="211"/>
      <c r="M589" s="212"/>
      <c r="N589" s="213"/>
      <c r="O589" s="213"/>
      <c r="P589" s="213"/>
      <c r="Q589" s="213"/>
      <c r="R589" s="213"/>
      <c r="S589" s="213"/>
      <c r="T589" s="214"/>
      <c r="AT589" s="215" t="s">
        <v>181</v>
      </c>
      <c r="AU589" s="215" t="s">
        <v>81</v>
      </c>
      <c r="AV589" s="13" t="s">
        <v>83</v>
      </c>
      <c r="AW589" s="13" t="s">
        <v>30</v>
      </c>
      <c r="AX589" s="13" t="s">
        <v>73</v>
      </c>
      <c r="AY589" s="215" t="s">
        <v>174</v>
      </c>
    </row>
    <row r="590" spans="2:51" s="12" customFormat="1" ht="12">
      <c r="B590" s="194"/>
      <c r="C590" s="195"/>
      <c r="D590" s="196" t="s">
        <v>181</v>
      </c>
      <c r="E590" s="197" t="s">
        <v>1</v>
      </c>
      <c r="F590" s="198" t="s">
        <v>2187</v>
      </c>
      <c r="G590" s="195"/>
      <c r="H590" s="197" t="s">
        <v>1</v>
      </c>
      <c r="I590" s="199"/>
      <c r="J590" s="195"/>
      <c r="K590" s="195"/>
      <c r="L590" s="200"/>
      <c r="M590" s="201"/>
      <c r="N590" s="202"/>
      <c r="O590" s="202"/>
      <c r="P590" s="202"/>
      <c r="Q590" s="202"/>
      <c r="R590" s="202"/>
      <c r="S590" s="202"/>
      <c r="T590" s="203"/>
      <c r="AT590" s="204" t="s">
        <v>181</v>
      </c>
      <c r="AU590" s="204" t="s">
        <v>81</v>
      </c>
      <c r="AV590" s="12" t="s">
        <v>81</v>
      </c>
      <c r="AW590" s="12" t="s">
        <v>30</v>
      </c>
      <c r="AX590" s="12" t="s">
        <v>73</v>
      </c>
      <c r="AY590" s="204" t="s">
        <v>174</v>
      </c>
    </row>
    <row r="591" spans="2:51" s="13" customFormat="1" ht="12">
      <c r="B591" s="205"/>
      <c r="C591" s="206"/>
      <c r="D591" s="196" t="s">
        <v>181</v>
      </c>
      <c r="E591" s="207" t="s">
        <v>1</v>
      </c>
      <c r="F591" s="208" t="s">
        <v>2188</v>
      </c>
      <c r="G591" s="206"/>
      <c r="H591" s="209">
        <v>4.2</v>
      </c>
      <c r="I591" s="210"/>
      <c r="J591" s="206"/>
      <c r="K591" s="206"/>
      <c r="L591" s="211"/>
      <c r="M591" s="212"/>
      <c r="N591" s="213"/>
      <c r="O591" s="213"/>
      <c r="P591" s="213"/>
      <c r="Q591" s="213"/>
      <c r="R591" s="213"/>
      <c r="S591" s="213"/>
      <c r="T591" s="214"/>
      <c r="AT591" s="215" t="s">
        <v>181</v>
      </c>
      <c r="AU591" s="215" t="s">
        <v>81</v>
      </c>
      <c r="AV591" s="13" t="s">
        <v>83</v>
      </c>
      <c r="AW591" s="13" t="s">
        <v>30</v>
      </c>
      <c r="AX591" s="13" t="s">
        <v>73</v>
      </c>
      <c r="AY591" s="215" t="s">
        <v>174</v>
      </c>
    </row>
    <row r="592" spans="2:51" s="13" customFormat="1" ht="12">
      <c r="B592" s="205"/>
      <c r="C592" s="206"/>
      <c r="D592" s="196" t="s">
        <v>181</v>
      </c>
      <c r="E592" s="207" t="s">
        <v>1</v>
      </c>
      <c r="F592" s="208" t="s">
        <v>2189</v>
      </c>
      <c r="G592" s="206"/>
      <c r="H592" s="209">
        <v>1.5</v>
      </c>
      <c r="I592" s="210"/>
      <c r="J592" s="206"/>
      <c r="K592" s="206"/>
      <c r="L592" s="211"/>
      <c r="M592" s="212"/>
      <c r="N592" s="213"/>
      <c r="O592" s="213"/>
      <c r="P592" s="213"/>
      <c r="Q592" s="213"/>
      <c r="R592" s="213"/>
      <c r="S592" s="213"/>
      <c r="T592" s="214"/>
      <c r="AT592" s="215" t="s">
        <v>181</v>
      </c>
      <c r="AU592" s="215" t="s">
        <v>81</v>
      </c>
      <c r="AV592" s="13" t="s">
        <v>83</v>
      </c>
      <c r="AW592" s="13" t="s">
        <v>30</v>
      </c>
      <c r="AX592" s="13" t="s">
        <v>73</v>
      </c>
      <c r="AY592" s="215" t="s">
        <v>174</v>
      </c>
    </row>
    <row r="593" spans="1:65" s="12" customFormat="1" ht="12">
      <c r="B593" s="194"/>
      <c r="C593" s="195"/>
      <c r="D593" s="196" t="s">
        <v>181</v>
      </c>
      <c r="E593" s="197" t="s">
        <v>1</v>
      </c>
      <c r="F593" s="198" t="s">
        <v>2166</v>
      </c>
      <c r="G593" s="195"/>
      <c r="H593" s="197" t="s">
        <v>1</v>
      </c>
      <c r="I593" s="199"/>
      <c r="J593" s="195"/>
      <c r="K593" s="195"/>
      <c r="L593" s="200"/>
      <c r="M593" s="201"/>
      <c r="N593" s="202"/>
      <c r="O593" s="202"/>
      <c r="P593" s="202"/>
      <c r="Q593" s="202"/>
      <c r="R593" s="202"/>
      <c r="S593" s="202"/>
      <c r="T593" s="203"/>
      <c r="AT593" s="204" t="s">
        <v>181</v>
      </c>
      <c r="AU593" s="204" t="s">
        <v>81</v>
      </c>
      <c r="AV593" s="12" t="s">
        <v>81</v>
      </c>
      <c r="AW593" s="12" t="s">
        <v>30</v>
      </c>
      <c r="AX593" s="12" t="s">
        <v>73</v>
      </c>
      <c r="AY593" s="204" t="s">
        <v>174</v>
      </c>
    </row>
    <row r="594" spans="1:65" s="13" customFormat="1" ht="12">
      <c r="B594" s="205"/>
      <c r="C594" s="206"/>
      <c r="D594" s="196" t="s">
        <v>181</v>
      </c>
      <c r="E594" s="207" t="s">
        <v>1</v>
      </c>
      <c r="F594" s="208" t="s">
        <v>2190</v>
      </c>
      <c r="G594" s="206"/>
      <c r="H594" s="209">
        <v>5.36</v>
      </c>
      <c r="I594" s="210"/>
      <c r="J594" s="206"/>
      <c r="K594" s="206"/>
      <c r="L594" s="211"/>
      <c r="M594" s="212"/>
      <c r="N594" s="213"/>
      <c r="O594" s="213"/>
      <c r="P594" s="213"/>
      <c r="Q594" s="213"/>
      <c r="R594" s="213"/>
      <c r="S594" s="213"/>
      <c r="T594" s="214"/>
      <c r="AT594" s="215" t="s">
        <v>181</v>
      </c>
      <c r="AU594" s="215" t="s">
        <v>81</v>
      </c>
      <c r="AV594" s="13" t="s">
        <v>83</v>
      </c>
      <c r="AW594" s="13" t="s">
        <v>30</v>
      </c>
      <c r="AX594" s="13" t="s">
        <v>73</v>
      </c>
      <c r="AY594" s="215" t="s">
        <v>174</v>
      </c>
    </row>
    <row r="595" spans="1:65" s="12" customFormat="1" ht="12">
      <c r="B595" s="194"/>
      <c r="C595" s="195"/>
      <c r="D595" s="196" t="s">
        <v>181</v>
      </c>
      <c r="E595" s="197" t="s">
        <v>1</v>
      </c>
      <c r="F595" s="198" t="s">
        <v>2169</v>
      </c>
      <c r="G595" s="195"/>
      <c r="H595" s="197" t="s">
        <v>1</v>
      </c>
      <c r="I595" s="199"/>
      <c r="J595" s="195"/>
      <c r="K595" s="195"/>
      <c r="L595" s="200"/>
      <c r="M595" s="201"/>
      <c r="N595" s="202"/>
      <c r="O595" s="202"/>
      <c r="P595" s="202"/>
      <c r="Q595" s="202"/>
      <c r="R595" s="202"/>
      <c r="S595" s="202"/>
      <c r="T595" s="203"/>
      <c r="AT595" s="204" t="s">
        <v>181</v>
      </c>
      <c r="AU595" s="204" t="s">
        <v>81</v>
      </c>
      <c r="AV595" s="12" t="s">
        <v>81</v>
      </c>
      <c r="AW595" s="12" t="s">
        <v>30</v>
      </c>
      <c r="AX595" s="12" t="s">
        <v>73</v>
      </c>
      <c r="AY595" s="204" t="s">
        <v>174</v>
      </c>
    </row>
    <row r="596" spans="1:65" s="13" customFormat="1" ht="12">
      <c r="B596" s="205"/>
      <c r="C596" s="206"/>
      <c r="D596" s="196" t="s">
        <v>181</v>
      </c>
      <c r="E596" s="207" t="s">
        <v>1</v>
      </c>
      <c r="F596" s="208" t="s">
        <v>2167</v>
      </c>
      <c r="G596" s="206"/>
      <c r="H596" s="209">
        <v>11.935</v>
      </c>
      <c r="I596" s="210"/>
      <c r="J596" s="206"/>
      <c r="K596" s="206"/>
      <c r="L596" s="211"/>
      <c r="M596" s="212"/>
      <c r="N596" s="213"/>
      <c r="O596" s="213"/>
      <c r="P596" s="213"/>
      <c r="Q596" s="213"/>
      <c r="R596" s="213"/>
      <c r="S596" s="213"/>
      <c r="T596" s="214"/>
      <c r="AT596" s="215" t="s">
        <v>181</v>
      </c>
      <c r="AU596" s="215" t="s">
        <v>81</v>
      </c>
      <c r="AV596" s="13" t="s">
        <v>83</v>
      </c>
      <c r="AW596" s="13" t="s">
        <v>30</v>
      </c>
      <c r="AX596" s="13" t="s">
        <v>73</v>
      </c>
      <c r="AY596" s="215" t="s">
        <v>174</v>
      </c>
    </row>
    <row r="597" spans="1:65" s="13" customFormat="1" ht="12">
      <c r="B597" s="205"/>
      <c r="C597" s="206"/>
      <c r="D597" s="196" t="s">
        <v>181</v>
      </c>
      <c r="E597" s="207" t="s">
        <v>1</v>
      </c>
      <c r="F597" s="208" t="s">
        <v>2191</v>
      </c>
      <c r="G597" s="206"/>
      <c r="H597" s="209">
        <v>7.5949999999999998</v>
      </c>
      <c r="I597" s="210"/>
      <c r="J597" s="206"/>
      <c r="K597" s="206"/>
      <c r="L597" s="211"/>
      <c r="M597" s="212"/>
      <c r="N597" s="213"/>
      <c r="O597" s="213"/>
      <c r="P597" s="213"/>
      <c r="Q597" s="213"/>
      <c r="R597" s="213"/>
      <c r="S597" s="213"/>
      <c r="T597" s="214"/>
      <c r="AT597" s="215" t="s">
        <v>181</v>
      </c>
      <c r="AU597" s="215" t="s">
        <v>81</v>
      </c>
      <c r="AV597" s="13" t="s">
        <v>83</v>
      </c>
      <c r="AW597" s="13" t="s">
        <v>30</v>
      </c>
      <c r="AX597" s="13" t="s">
        <v>73</v>
      </c>
      <c r="AY597" s="215" t="s">
        <v>174</v>
      </c>
    </row>
    <row r="598" spans="1:65" s="12" customFormat="1" ht="12">
      <c r="B598" s="194"/>
      <c r="C598" s="195"/>
      <c r="D598" s="196" t="s">
        <v>181</v>
      </c>
      <c r="E598" s="197" t="s">
        <v>1</v>
      </c>
      <c r="F598" s="198" t="s">
        <v>2171</v>
      </c>
      <c r="G598" s="195"/>
      <c r="H598" s="197" t="s">
        <v>1</v>
      </c>
      <c r="I598" s="199"/>
      <c r="J598" s="195"/>
      <c r="K598" s="195"/>
      <c r="L598" s="200"/>
      <c r="M598" s="201"/>
      <c r="N598" s="202"/>
      <c r="O598" s="202"/>
      <c r="P598" s="202"/>
      <c r="Q598" s="202"/>
      <c r="R598" s="202"/>
      <c r="S598" s="202"/>
      <c r="T598" s="203"/>
      <c r="AT598" s="204" t="s">
        <v>181</v>
      </c>
      <c r="AU598" s="204" t="s">
        <v>81</v>
      </c>
      <c r="AV598" s="12" t="s">
        <v>81</v>
      </c>
      <c r="AW598" s="12" t="s">
        <v>30</v>
      </c>
      <c r="AX598" s="12" t="s">
        <v>73</v>
      </c>
      <c r="AY598" s="204" t="s">
        <v>174</v>
      </c>
    </row>
    <row r="599" spans="1:65" s="13" customFormat="1" ht="12">
      <c r="B599" s="205"/>
      <c r="C599" s="206"/>
      <c r="D599" s="196" t="s">
        <v>181</v>
      </c>
      <c r="E599" s="207" t="s">
        <v>1</v>
      </c>
      <c r="F599" s="208" t="s">
        <v>2164</v>
      </c>
      <c r="G599" s="206"/>
      <c r="H599" s="209">
        <v>4.18</v>
      </c>
      <c r="I599" s="210"/>
      <c r="J599" s="206"/>
      <c r="K599" s="206"/>
      <c r="L599" s="211"/>
      <c r="M599" s="212"/>
      <c r="N599" s="213"/>
      <c r="O599" s="213"/>
      <c r="P599" s="213"/>
      <c r="Q599" s="213"/>
      <c r="R599" s="213"/>
      <c r="S599" s="213"/>
      <c r="T599" s="214"/>
      <c r="AT599" s="215" t="s">
        <v>181</v>
      </c>
      <c r="AU599" s="215" t="s">
        <v>81</v>
      </c>
      <c r="AV599" s="13" t="s">
        <v>83</v>
      </c>
      <c r="AW599" s="13" t="s">
        <v>30</v>
      </c>
      <c r="AX599" s="13" t="s">
        <v>73</v>
      </c>
      <c r="AY599" s="215" t="s">
        <v>174</v>
      </c>
    </row>
    <row r="600" spans="1:65" s="13" customFormat="1" ht="12">
      <c r="B600" s="205"/>
      <c r="C600" s="206"/>
      <c r="D600" s="196" t="s">
        <v>181</v>
      </c>
      <c r="E600" s="207" t="s">
        <v>1</v>
      </c>
      <c r="F600" s="208" t="s">
        <v>2192</v>
      </c>
      <c r="G600" s="206"/>
      <c r="H600" s="209">
        <v>1.9</v>
      </c>
      <c r="I600" s="210"/>
      <c r="J600" s="206"/>
      <c r="K600" s="206"/>
      <c r="L600" s="211"/>
      <c r="M600" s="212"/>
      <c r="N600" s="213"/>
      <c r="O600" s="213"/>
      <c r="P600" s="213"/>
      <c r="Q600" s="213"/>
      <c r="R600" s="213"/>
      <c r="S600" s="213"/>
      <c r="T600" s="214"/>
      <c r="AT600" s="215" t="s">
        <v>181</v>
      </c>
      <c r="AU600" s="215" t="s">
        <v>81</v>
      </c>
      <c r="AV600" s="13" t="s">
        <v>83</v>
      </c>
      <c r="AW600" s="13" t="s">
        <v>30</v>
      </c>
      <c r="AX600" s="13" t="s">
        <v>73</v>
      </c>
      <c r="AY600" s="215" t="s">
        <v>174</v>
      </c>
    </row>
    <row r="601" spans="1:65" s="12" customFormat="1" ht="12">
      <c r="B601" s="194"/>
      <c r="C601" s="195"/>
      <c r="D601" s="196" t="s">
        <v>181</v>
      </c>
      <c r="E601" s="197" t="s">
        <v>1</v>
      </c>
      <c r="F601" s="198" t="s">
        <v>2174</v>
      </c>
      <c r="G601" s="195"/>
      <c r="H601" s="197" t="s">
        <v>1</v>
      </c>
      <c r="I601" s="199"/>
      <c r="J601" s="195"/>
      <c r="K601" s="195"/>
      <c r="L601" s="200"/>
      <c r="M601" s="201"/>
      <c r="N601" s="202"/>
      <c r="O601" s="202"/>
      <c r="P601" s="202"/>
      <c r="Q601" s="202"/>
      <c r="R601" s="202"/>
      <c r="S601" s="202"/>
      <c r="T601" s="203"/>
      <c r="AT601" s="204" t="s">
        <v>181</v>
      </c>
      <c r="AU601" s="204" t="s">
        <v>81</v>
      </c>
      <c r="AV601" s="12" t="s">
        <v>81</v>
      </c>
      <c r="AW601" s="12" t="s">
        <v>30</v>
      </c>
      <c r="AX601" s="12" t="s">
        <v>73</v>
      </c>
      <c r="AY601" s="204" t="s">
        <v>174</v>
      </c>
    </row>
    <row r="602" spans="1:65" s="13" customFormat="1" ht="12">
      <c r="B602" s="205"/>
      <c r="C602" s="206"/>
      <c r="D602" s="196" t="s">
        <v>181</v>
      </c>
      <c r="E602" s="207" t="s">
        <v>1</v>
      </c>
      <c r="F602" s="208" t="s">
        <v>2179</v>
      </c>
      <c r="G602" s="206"/>
      <c r="H602" s="209">
        <v>3.2749999999999999</v>
      </c>
      <c r="I602" s="210"/>
      <c r="J602" s="206"/>
      <c r="K602" s="206"/>
      <c r="L602" s="211"/>
      <c r="M602" s="212"/>
      <c r="N602" s="213"/>
      <c r="O602" s="213"/>
      <c r="P602" s="213"/>
      <c r="Q602" s="213"/>
      <c r="R602" s="213"/>
      <c r="S602" s="213"/>
      <c r="T602" s="214"/>
      <c r="AT602" s="215" t="s">
        <v>181</v>
      </c>
      <c r="AU602" s="215" t="s">
        <v>81</v>
      </c>
      <c r="AV602" s="13" t="s">
        <v>83</v>
      </c>
      <c r="AW602" s="13" t="s">
        <v>30</v>
      </c>
      <c r="AX602" s="13" t="s">
        <v>73</v>
      </c>
      <c r="AY602" s="215" t="s">
        <v>174</v>
      </c>
    </row>
    <row r="603" spans="1:65" s="13" customFormat="1" ht="12">
      <c r="B603" s="205"/>
      <c r="C603" s="206"/>
      <c r="D603" s="196" t="s">
        <v>181</v>
      </c>
      <c r="E603" s="207" t="s">
        <v>1</v>
      </c>
      <c r="F603" s="208" t="s">
        <v>2193</v>
      </c>
      <c r="G603" s="206"/>
      <c r="H603" s="209">
        <v>3.2749999999999999</v>
      </c>
      <c r="I603" s="210"/>
      <c r="J603" s="206"/>
      <c r="K603" s="206"/>
      <c r="L603" s="211"/>
      <c r="M603" s="212"/>
      <c r="N603" s="213"/>
      <c r="O603" s="213"/>
      <c r="P603" s="213"/>
      <c r="Q603" s="213"/>
      <c r="R603" s="213"/>
      <c r="S603" s="213"/>
      <c r="T603" s="214"/>
      <c r="AT603" s="215" t="s">
        <v>181</v>
      </c>
      <c r="AU603" s="215" t="s">
        <v>81</v>
      </c>
      <c r="AV603" s="13" t="s">
        <v>83</v>
      </c>
      <c r="AW603" s="13" t="s">
        <v>30</v>
      </c>
      <c r="AX603" s="13" t="s">
        <v>73</v>
      </c>
      <c r="AY603" s="215" t="s">
        <v>174</v>
      </c>
    </row>
    <row r="604" spans="1:65" s="12" customFormat="1" ht="12">
      <c r="B604" s="194"/>
      <c r="C604" s="195"/>
      <c r="D604" s="196" t="s">
        <v>181</v>
      </c>
      <c r="E604" s="197" t="s">
        <v>1</v>
      </c>
      <c r="F604" s="198" t="s">
        <v>2176</v>
      </c>
      <c r="G604" s="195"/>
      <c r="H604" s="197" t="s">
        <v>1</v>
      </c>
      <c r="I604" s="199"/>
      <c r="J604" s="195"/>
      <c r="K604" s="195"/>
      <c r="L604" s="200"/>
      <c r="M604" s="201"/>
      <c r="N604" s="202"/>
      <c r="O604" s="202"/>
      <c r="P604" s="202"/>
      <c r="Q604" s="202"/>
      <c r="R604" s="202"/>
      <c r="S604" s="202"/>
      <c r="T604" s="203"/>
      <c r="AT604" s="204" t="s">
        <v>181</v>
      </c>
      <c r="AU604" s="204" t="s">
        <v>81</v>
      </c>
      <c r="AV604" s="12" t="s">
        <v>81</v>
      </c>
      <c r="AW604" s="12" t="s">
        <v>30</v>
      </c>
      <c r="AX604" s="12" t="s">
        <v>73</v>
      </c>
      <c r="AY604" s="204" t="s">
        <v>174</v>
      </c>
    </row>
    <row r="605" spans="1:65" s="13" customFormat="1" ht="12">
      <c r="B605" s="205"/>
      <c r="C605" s="206"/>
      <c r="D605" s="196" t="s">
        <v>181</v>
      </c>
      <c r="E605" s="207" t="s">
        <v>1</v>
      </c>
      <c r="F605" s="208" t="s">
        <v>2194</v>
      </c>
      <c r="G605" s="206"/>
      <c r="H605" s="209">
        <v>16.274999999999999</v>
      </c>
      <c r="I605" s="210"/>
      <c r="J605" s="206"/>
      <c r="K605" s="206"/>
      <c r="L605" s="211"/>
      <c r="M605" s="212"/>
      <c r="N605" s="213"/>
      <c r="O605" s="213"/>
      <c r="P605" s="213"/>
      <c r="Q605" s="213"/>
      <c r="R605" s="213"/>
      <c r="S605" s="213"/>
      <c r="T605" s="214"/>
      <c r="AT605" s="215" t="s">
        <v>181</v>
      </c>
      <c r="AU605" s="215" t="s">
        <v>81</v>
      </c>
      <c r="AV605" s="13" t="s">
        <v>83</v>
      </c>
      <c r="AW605" s="13" t="s">
        <v>30</v>
      </c>
      <c r="AX605" s="13" t="s">
        <v>73</v>
      </c>
      <c r="AY605" s="215" t="s">
        <v>174</v>
      </c>
    </row>
    <row r="606" spans="1:65" s="14" customFormat="1" ht="12">
      <c r="B606" s="216"/>
      <c r="C606" s="217"/>
      <c r="D606" s="196" t="s">
        <v>181</v>
      </c>
      <c r="E606" s="218" t="s">
        <v>1</v>
      </c>
      <c r="F606" s="219" t="s">
        <v>183</v>
      </c>
      <c r="G606" s="217"/>
      <c r="H606" s="220">
        <v>140.51000000000002</v>
      </c>
      <c r="I606" s="221"/>
      <c r="J606" s="217"/>
      <c r="K606" s="217"/>
      <c r="L606" s="222"/>
      <c r="M606" s="223"/>
      <c r="N606" s="224"/>
      <c r="O606" s="224"/>
      <c r="P606" s="224"/>
      <c r="Q606" s="224"/>
      <c r="R606" s="224"/>
      <c r="S606" s="224"/>
      <c r="T606" s="225"/>
      <c r="AT606" s="226" t="s">
        <v>181</v>
      </c>
      <c r="AU606" s="226" t="s">
        <v>81</v>
      </c>
      <c r="AV606" s="14" t="s">
        <v>179</v>
      </c>
      <c r="AW606" s="14" t="s">
        <v>30</v>
      </c>
      <c r="AX606" s="14" t="s">
        <v>81</v>
      </c>
      <c r="AY606" s="226" t="s">
        <v>174</v>
      </c>
    </row>
    <row r="607" spans="1:65" s="2" customFormat="1" ht="24.25" customHeight="1">
      <c r="A607" s="35"/>
      <c r="B607" s="36"/>
      <c r="C607" s="180" t="s">
        <v>822</v>
      </c>
      <c r="D607" s="180" t="s">
        <v>175</v>
      </c>
      <c r="E607" s="181" t="s">
        <v>2198</v>
      </c>
      <c r="F607" s="182" t="s">
        <v>2199</v>
      </c>
      <c r="G607" s="183" t="s">
        <v>188</v>
      </c>
      <c r="H607" s="184">
        <v>2.056</v>
      </c>
      <c r="I607" s="185"/>
      <c r="J607" s="186">
        <f>ROUND(I607*H607,2)</f>
        <v>0</v>
      </c>
      <c r="K607" s="187"/>
      <c r="L607" s="40"/>
      <c r="M607" s="188" t="s">
        <v>1</v>
      </c>
      <c r="N607" s="189" t="s">
        <v>38</v>
      </c>
      <c r="O607" s="72"/>
      <c r="P607" s="190">
        <f>O607*H607</f>
        <v>0</v>
      </c>
      <c r="Q607" s="190">
        <v>1.05291</v>
      </c>
      <c r="R607" s="190">
        <f>Q607*H607</f>
        <v>2.1647829600000001</v>
      </c>
      <c r="S607" s="190">
        <v>0</v>
      </c>
      <c r="T607" s="191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192" t="s">
        <v>179</v>
      </c>
      <c r="AT607" s="192" t="s">
        <v>175</v>
      </c>
      <c r="AU607" s="192" t="s">
        <v>81</v>
      </c>
      <c r="AY607" s="18" t="s">
        <v>174</v>
      </c>
      <c r="BE607" s="193">
        <f>IF(N607="základní",J607,0)</f>
        <v>0</v>
      </c>
      <c r="BF607" s="193">
        <f>IF(N607="snížená",J607,0)</f>
        <v>0</v>
      </c>
      <c r="BG607" s="193">
        <f>IF(N607="zákl. přenesená",J607,0)</f>
        <v>0</v>
      </c>
      <c r="BH607" s="193">
        <f>IF(N607="sníž. přenesená",J607,0)</f>
        <v>0</v>
      </c>
      <c r="BI607" s="193">
        <f>IF(N607="nulová",J607,0)</f>
        <v>0</v>
      </c>
      <c r="BJ607" s="18" t="s">
        <v>81</v>
      </c>
      <c r="BK607" s="193">
        <f>ROUND(I607*H607,2)</f>
        <v>0</v>
      </c>
      <c r="BL607" s="18" t="s">
        <v>179</v>
      </c>
      <c r="BM607" s="192" t="s">
        <v>2200</v>
      </c>
    </row>
    <row r="608" spans="1:65" s="12" customFormat="1" ht="12">
      <c r="B608" s="194"/>
      <c r="C608" s="195"/>
      <c r="D608" s="196" t="s">
        <v>181</v>
      </c>
      <c r="E608" s="197" t="s">
        <v>1</v>
      </c>
      <c r="F608" s="198" t="s">
        <v>190</v>
      </c>
      <c r="G608" s="195"/>
      <c r="H608" s="197" t="s">
        <v>1</v>
      </c>
      <c r="I608" s="199"/>
      <c r="J608" s="195"/>
      <c r="K608" s="195"/>
      <c r="L608" s="200"/>
      <c r="M608" s="201"/>
      <c r="N608" s="202"/>
      <c r="O608" s="202"/>
      <c r="P608" s="202"/>
      <c r="Q608" s="202"/>
      <c r="R608" s="202"/>
      <c r="S608" s="202"/>
      <c r="T608" s="203"/>
      <c r="AT608" s="204" t="s">
        <v>181</v>
      </c>
      <c r="AU608" s="204" t="s">
        <v>81</v>
      </c>
      <c r="AV608" s="12" t="s">
        <v>81</v>
      </c>
      <c r="AW608" s="12" t="s">
        <v>30</v>
      </c>
      <c r="AX608" s="12" t="s">
        <v>73</v>
      </c>
      <c r="AY608" s="204" t="s">
        <v>174</v>
      </c>
    </row>
    <row r="609" spans="1:65" s="13" customFormat="1" ht="12">
      <c r="B609" s="205"/>
      <c r="C609" s="206"/>
      <c r="D609" s="196" t="s">
        <v>181</v>
      </c>
      <c r="E609" s="207" t="s">
        <v>1</v>
      </c>
      <c r="F609" s="208" t="s">
        <v>2201</v>
      </c>
      <c r="G609" s="206"/>
      <c r="H609" s="209">
        <v>1.0860000000000001</v>
      </c>
      <c r="I609" s="210"/>
      <c r="J609" s="206"/>
      <c r="K609" s="206"/>
      <c r="L609" s="211"/>
      <c r="M609" s="212"/>
      <c r="N609" s="213"/>
      <c r="O609" s="213"/>
      <c r="P609" s="213"/>
      <c r="Q609" s="213"/>
      <c r="R609" s="213"/>
      <c r="S609" s="213"/>
      <c r="T609" s="214"/>
      <c r="AT609" s="215" t="s">
        <v>181</v>
      </c>
      <c r="AU609" s="215" t="s">
        <v>81</v>
      </c>
      <c r="AV609" s="13" t="s">
        <v>83</v>
      </c>
      <c r="AW609" s="13" t="s">
        <v>30</v>
      </c>
      <c r="AX609" s="13" t="s">
        <v>73</v>
      </c>
      <c r="AY609" s="215" t="s">
        <v>174</v>
      </c>
    </row>
    <row r="610" spans="1:65" s="12" customFormat="1" ht="12">
      <c r="B610" s="194"/>
      <c r="C610" s="195"/>
      <c r="D610" s="196" t="s">
        <v>181</v>
      </c>
      <c r="E610" s="197" t="s">
        <v>1</v>
      </c>
      <c r="F610" s="198" t="s">
        <v>201</v>
      </c>
      <c r="G610" s="195"/>
      <c r="H610" s="197" t="s">
        <v>1</v>
      </c>
      <c r="I610" s="199"/>
      <c r="J610" s="195"/>
      <c r="K610" s="195"/>
      <c r="L610" s="200"/>
      <c r="M610" s="201"/>
      <c r="N610" s="202"/>
      <c r="O610" s="202"/>
      <c r="P610" s="202"/>
      <c r="Q610" s="202"/>
      <c r="R610" s="202"/>
      <c r="S610" s="202"/>
      <c r="T610" s="203"/>
      <c r="AT610" s="204" t="s">
        <v>181</v>
      </c>
      <c r="AU610" s="204" t="s">
        <v>81</v>
      </c>
      <c r="AV610" s="12" t="s">
        <v>81</v>
      </c>
      <c r="AW610" s="12" t="s">
        <v>30</v>
      </c>
      <c r="AX610" s="12" t="s">
        <v>73</v>
      </c>
      <c r="AY610" s="204" t="s">
        <v>174</v>
      </c>
    </row>
    <row r="611" spans="1:65" s="13" customFormat="1" ht="12">
      <c r="B611" s="205"/>
      <c r="C611" s="206"/>
      <c r="D611" s="196" t="s">
        <v>181</v>
      </c>
      <c r="E611" s="207" t="s">
        <v>1</v>
      </c>
      <c r="F611" s="208" t="s">
        <v>2202</v>
      </c>
      <c r="G611" s="206"/>
      <c r="H611" s="209">
        <v>0.97</v>
      </c>
      <c r="I611" s="210"/>
      <c r="J611" s="206"/>
      <c r="K611" s="206"/>
      <c r="L611" s="211"/>
      <c r="M611" s="212"/>
      <c r="N611" s="213"/>
      <c r="O611" s="213"/>
      <c r="P611" s="213"/>
      <c r="Q611" s="213"/>
      <c r="R611" s="213"/>
      <c r="S611" s="213"/>
      <c r="T611" s="214"/>
      <c r="AT611" s="215" t="s">
        <v>181</v>
      </c>
      <c r="AU611" s="215" t="s">
        <v>81</v>
      </c>
      <c r="AV611" s="13" t="s">
        <v>83</v>
      </c>
      <c r="AW611" s="13" t="s">
        <v>30</v>
      </c>
      <c r="AX611" s="13" t="s">
        <v>73</v>
      </c>
      <c r="AY611" s="215" t="s">
        <v>174</v>
      </c>
    </row>
    <row r="612" spans="1:65" s="14" customFormat="1" ht="12">
      <c r="B612" s="216"/>
      <c r="C612" s="217"/>
      <c r="D612" s="196" t="s">
        <v>181</v>
      </c>
      <c r="E612" s="218" t="s">
        <v>1</v>
      </c>
      <c r="F612" s="219" t="s">
        <v>183</v>
      </c>
      <c r="G612" s="217"/>
      <c r="H612" s="220">
        <v>2.056</v>
      </c>
      <c r="I612" s="221"/>
      <c r="J612" s="217"/>
      <c r="K612" s="217"/>
      <c r="L612" s="222"/>
      <c r="M612" s="223"/>
      <c r="N612" s="224"/>
      <c r="O612" s="224"/>
      <c r="P612" s="224"/>
      <c r="Q612" s="224"/>
      <c r="R612" s="224"/>
      <c r="S612" s="224"/>
      <c r="T612" s="225"/>
      <c r="AT612" s="226" t="s">
        <v>181</v>
      </c>
      <c r="AU612" s="226" t="s">
        <v>81</v>
      </c>
      <c r="AV612" s="14" t="s">
        <v>179</v>
      </c>
      <c r="AW612" s="14" t="s">
        <v>30</v>
      </c>
      <c r="AX612" s="14" t="s">
        <v>81</v>
      </c>
      <c r="AY612" s="226" t="s">
        <v>174</v>
      </c>
    </row>
    <row r="613" spans="1:65" s="11" customFormat="1" ht="26" customHeight="1">
      <c r="B613" s="166"/>
      <c r="C613" s="167"/>
      <c r="D613" s="168" t="s">
        <v>72</v>
      </c>
      <c r="E613" s="169" t="s">
        <v>608</v>
      </c>
      <c r="F613" s="169" t="s">
        <v>2203</v>
      </c>
      <c r="G613" s="167"/>
      <c r="H613" s="167"/>
      <c r="I613" s="170"/>
      <c r="J613" s="171">
        <f>BK613</f>
        <v>0</v>
      </c>
      <c r="K613" s="167"/>
      <c r="L613" s="172"/>
      <c r="M613" s="173"/>
      <c r="N613" s="174"/>
      <c r="O613" s="174"/>
      <c r="P613" s="175">
        <f>SUM(P614:P629)</f>
        <v>0</v>
      </c>
      <c r="Q613" s="174"/>
      <c r="R613" s="175">
        <f>SUM(R614:R629)</f>
        <v>15.204367999999999</v>
      </c>
      <c r="S613" s="174"/>
      <c r="T613" s="176">
        <f>SUM(T614:T629)</f>
        <v>0</v>
      </c>
      <c r="AR613" s="177" t="s">
        <v>81</v>
      </c>
      <c r="AT613" s="178" t="s">
        <v>72</v>
      </c>
      <c r="AU613" s="178" t="s">
        <v>73</v>
      </c>
      <c r="AY613" s="177" t="s">
        <v>174</v>
      </c>
      <c r="BK613" s="179">
        <f>SUM(BK614:BK629)</f>
        <v>0</v>
      </c>
    </row>
    <row r="614" spans="1:65" s="2" customFormat="1" ht="24.25" customHeight="1">
      <c r="A614" s="35"/>
      <c r="B614" s="36"/>
      <c r="C614" s="180" t="s">
        <v>828</v>
      </c>
      <c r="D614" s="180" t="s">
        <v>175</v>
      </c>
      <c r="E614" s="181" t="s">
        <v>2204</v>
      </c>
      <c r="F614" s="182" t="s">
        <v>2205</v>
      </c>
      <c r="G614" s="183" t="s">
        <v>230</v>
      </c>
      <c r="H614" s="184">
        <v>28.72</v>
      </c>
      <c r="I614" s="185"/>
      <c r="J614" s="186">
        <f>ROUND(I614*H614,2)</f>
        <v>0</v>
      </c>
      <c r="K614" s="187"/>
      <c r="L614" s="40"/>
      <c r="M614" s="188" t="s">
        <v>1</v>
      </c>
      <c r="N614" s="189" t="s">
        <v>38</v>
      </c>
      <c r="O614" s="72"/>
      <c r="P614" s="190">
        <f>O614*H614</f>
        <v>0</v>
      </c>
      <c r="Q614" s="190">
        <v>0.106</v>
      </c>
      <c r="R614" s="190">
        <f>Q614*H614</f>
        <v>3.0443199999999999</v>
      </c>
      <c r="S614" s="190">
        <v>0</v>
      </c>
      <c r="T614" s="191">
        <f>S614*H614</f>
        <v>0</v>
      </c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R614" s="192" t="s">
        <v>179</v>
      </c>
      <c r="AT614" s="192" t="s">
        <v>175</v>
      </c>
      <c r="AU614" s="192" t="s">
        <v>81</v>
      </c>
      <c r="AY614" s="18" t="s">
        <v>174</v>
      </c>
      <c r="BE614" s="193">
        <f>IF(N614="základní",J614,0)</f>
        <v>0</v>
      </c>
      <c r="BF614" s="193">
        <f>IF(N614="snížená",J614,0)</f>
        <v>0</v>
      </c>
      <c r="BG614" s="193">
        <f>IF(N614="zákl. přenesená",J614,0)</f>
        <v>0</v>
      </c>
      <c r="BH614" s="193">
        <f>IF(N614="sníž. přenesená",J614,0)</f>
        <v>0</v>
      </c>
      <c r="BI614" s="193">
        <f>IF(N614="nulová",J614,0)</f>
        <v>0</v>
      </c>
      <c r="BJ614" s="18" t="s">
        <v>81</v>
      </c>
      <c r="BK614" s="193">
        <f>ROUND(I614*H614,2)</f>
        <v>0</v>
      </c>
      <c r="BL614" s="18" t="s">
        <v>179</v>
      </c>
      <c r="BM614" s="192" t="s">
        <v>2206</v>
      </c>
    </row>
    <row r="615" spans="1:65" s="12" customFormat="1" ht="12">
      <c r="B615" s="194"/>
      <c r="C615" s="195"/>
      <c r="D615" s="196" t="s">
        <v>181</v>
      </c>
      <c r="E615" s="197" t="s">
        <v>1</v>
      </c>
      <c r="F615" s="198" t="s">
        <v>2207</v>
      </c>
      <c r="G615" s="195"/>
      <c r="H615" s="197" t="s">
        <v>1</v>
      </c>
      <c r="I615" s="199"/>
      <c r="J615" s="195"/>
      <c r="K615" s="195"/>
      <c r="L615" s="200"/>
      <c r="M615" s="201"/>
      <c r="N615" s="202"/>
      <c r="O615" s="202"/>
      <c r="P615" s="202"/>
      <c r="Q615" s="202"/>
      <c r="R615" s="202"/>
      <c r="S615" s="202"/>
      <c r="T615" s="203"/>
      <c r="AT615" s="204" t="s">
        <v>181</v>
      </c>
      <c r="AU615" s="204" t="s">
        <v>81</v>
      </c>
      <c r="AV615" s="12" t="s">
        <v>81</v>
      </c>
      <c r="AW615" s="12" t="s">
        <v>30</v>
      </c>
      <c r="AX615" s="12" t="s">
        <v>73</v>
      </c>
      <c r="AY615" s="204" t="s">
        <v>174</v>
      </c>
    </row>
    <row r="616" spans="1:65" s="13" customFormat="1" ht="12">
      <c r="B616" s="205"/>
      <c r="C616" s="206"/>
      <c r="D616" s="196" t="s">
        <v>181</v>
      </c>
      <c r="E616" s="207" t="s">
        <v>1</v>
      </c>
      <c r="F616" s="208" t="s">
        <v>2208</v>
      </c>
      <c r="G616" s="206"/>
      <c r="H616" s="209">
        <v>28.72</v>
      </c>
      <c r="I616" s="210"/>
      <c r="J616" s="206"/>
      <c r="K616" s="206"/>
      <c r="L616" s="211"/>
      <c r="M616" s="212"/>
      <c r="N616" s="213"/>
      <c r="O616" s="213"/>
      <c r="P616" s="213"/>
      <c r="Q616" s="213"/>
      <c r="R616" s="213"/>
      <c r="S616" s="213"/>
      <c r="T616" s="214"/>
      <c r="AT616" s="215" t="s">
        <v>181</v>
      </c>
      <c r="AU616" s="215" t="s">
        <v>81</v>
      </c>
      <c r="AV616" s="13" t="s">
        <v>83</v>
      </c>
      <c r="AW616" s="13" t="s">
        <v>30</v>
      </c>
      <c r="AX616" s="13" t="s">
        <v>73</v>
      </c>
      <c r="AY616" s="215" t="s">
        <v>174</v>
      </c>
    </row>
    <row r="617" spans="1:65" s="14" customFormat="1" ht="12">
      <c r="B617" s="216"/>
      <c r="C617" s="217"/>
      <c r="D617" s="196" t="s">
        <v>181</v>
      </c>
      <c r="E617" s="218" t="s">
        <v>1</v>
      </c>
      <c r="F617" s="219" t="s">
        <v>183</v>
      </c>
      <c r="G617" s="217"/>
      <c r="H617" s="220">
        <v>28.72</v>
      </c>
      <c r="I617" s="221"/>
      <c r="J617" s="217"/>
      <c r="K617" s="217"/>
      <c r="L617" s="222"/>
      <c r="M617" s="223"/>
      <c r="N617" s="224"/>
      <c r="O617" s="224"/>
      <c r="P617" s="224"/>
      <c r="Q617" s="224"/>
      <c r="R617" s="224"/>
      <c r="S617" s="224"/>
      <c r="T617" s="225"/>
      <c r="AT617" s="226" t="s">
        <v>181</v>
      </c>
      <c r="AU617" s="226" t="s">
        <v>81</v>
      </c>
      <c r="AV617" s="14" t="s">
        <v>179</v>
      </c>
      <c r="AW617" s="14" t="s">
        <v>30</v>
      </c>
      <c r="AX617" s="14" t="s">
        <v>81</v>
      </c>
      <c r="AY617" s="226" t="s">
        <v>174</v>
      </c>
    </row>
    <row r="618" spans="1:65" s="2" customFormat="1" ht="24.25" customHeight="1">
      <c r="A618" s="35"/>
      <c r="B618" s="36"/>
      <c r="C618" s="180" t="s">
        <v>832</v>
      </c>
      <c r="D618" s="180" t="s">
        <v>175</v>
      </c>
      <c r="E618" s="181" t="s">
        <v>2209</v>
      </c>
      <c r="F618" s="182" t="s">
        <v>2210</v>
      </c>
      <c r="G618" s="183" t="s">
        <v>230</v>
      </c>
      <c r="H618" s="184">
        <v>28.72</v>
      </c>
      <c r="I618" s="185"/>
      <c r="J618" s="186">
        <f>ROUND(I618*H618,2)</f>
        <v>0</v>
      </c>
      <c r="K618" s="187"/>
      <c r="L618" s="40"/>
      <c r="M618" s="188" t="s">
        <v>1</v>
      </c>
      <c r="N618" s="189" t="s">
        <v>38</v>
      </c>
      <c r="O618" s="72"/>
      <c r="P618" s="190">
        <f>O618*H618</f>
        <v>0</v>
      </c>
      <c r="Q618" s="190">
        <v>0.19700000000000001</v>
      </c>
      <c r="R618" s="190">
        <f>Q618*H618</f>
        <v>5.6578400000000002</v>
      </c>
      <c r="S618" s="190">
        <v>0</v>
      </c>
      <c r="T618" s="191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92" t="s">
        <v>179</v>
      </c>
      <c r="AT618" s="192" t="s">
        <v>175</v>
      </c>
      <c r="AU618" s="192" t="s">
        <v>81</v>
      </c>
      <c r="AY618" s="18" t="s">
        <v>174</v>
      </c>
      <c r="BE618" s="193">
        <f>IF(N618="základní",J618,0)</f>
        <v>0</v>
      </c>
      <c r="BF618" s="193">
        <f>IF(N618="snížená",J618,0)</f>
        <v>0</v>
      </c>
      <c r="BG618" s="193">
        <f>IF(N618="zákl. přenesená",J618,0)</f>
        <v>0</v>
      </c>
      <c r="BH618" s="193">
        <f>IF(N618="sníž. přenesená",J618,0)</f>
        <v>0</v>
      </c>
      <c r="BI618" s="193">
        <f>IF(N618="nulová",J618,0)</f>
        <v>0</v>
      </c>
      <c r="BJ618" s="18" t="s">
        <v>81</v>
      </c>
      <c r="BK618" s="193">
        <f>ROUND(I618*H618,2)</f>
        <v>0</v>
      </c>
      <c r="BL618" s="18" t="s">
        <v>179</v>
      </c>
      <c r="BM618" s="192" t="s">
        <v>2211</v>
      </c>
    </row>
    <row r="619" spans="1:65" s="12" customFormat="1" ht="12">
      <c r="B619" s="194"/>
      <c r="C619" s="195"/>
      <c r="D619" s="196" t="s">
        <v>181</v>
      </c>
      <c r="E619" s="197" t="s">
        <v>1</v>
      </c>
      <c r="F619" s="198" t="s">
        <v>2207</v>
      </c>
      <c r="G619" s="195"/>
      <c r="H619" s="197" t="s">
        <v>1</v>
      </c>
      <c r="I619" s="199"/>
      <c r="J619" s="195"/>
      <c r="K619" s="195"/>
      <c r="L619" s="200"/>
      <c r="M619" s="201"/>
      <c r="N619" s="202"/>
      <c r="O619" s="202"/>
      <c r="P619" s="202"/>
      <c r="Q619" s="202"/>
      <c r="R619" s="202"/>
      <c r="S619" s="202"/>
      <c r="T619" s="203"/>
      <c r="AT619" s="204" t="s">
        <v>181</v>
      </c>
      <c r="AU619" s="204" t="s">
        <v>81</v>
      </c>
      <c r="AV619" s="12" t="s">
        <v>81</v>
      </c>
      <c r="AW619" s="12" t="s">
        <v>30</v>
      </c>
      <c r="AX619" s="12" t="s">
        <v>73</v>
      </c>
      <c r="AY619" s="204" t="s">
        <v>174</v>
      </c>
    </row>
    <row r="620" spans="1:65" s="13" customFormat="1" ht="12">
      <c r="B620" s="205"/>
      <c r="C620" s="206"/>
      <c r="D620" s="196" t="s">
        <v>181</v>
      </c>
      <c r="E620" s="207" t="s">
        <v>1</v>
      </c>
      <c r="F620" s="208" t="s">
        <v>2208</v>
      </c>
      <c r="G620" s="206"/>
      <c r="H620" s="209">
        <v>28.72</v>
      </c>
      <c r="I620" s="210"/>
      <c r="J620" s="206"/>
      <c r="K620" s="206"/>
      <c r="L620" s="211"/>
      <c r="M620" s="212"/>
      <c r="N620" s="213"/>
      <c r="O620" s="213"/>
      <c r="P620" s="213"/>
      <c r="Q620" s="213"/>
      <c r="R620" s="213"/>
      <c r="S620" s="213"/>
      <c r="T620" s="214"/>
      <c r="AT620" s="215" t="s">
        <v>181</v>
      </c>
      <c r="AU620" s="215" t="s">
        <v>81</v>
      </c>
      <c r="AV620" s="13" t="s">
        <v>83</v>
      </c>
      <c r="AW620" s="13" t="s">
        <v>30</v>
      </c>
      <c r="AX620" s="13" t="s">
        <v>73</v>
      </c>
      <c r="AY620" s="215" t="s">
        <v>174</v>
      </c>
    </row>
    <row r="621" spans="1:65" s="14" customFormat="1" ht="12">
      <c r="B621" s="216"/>
      <c r="C621" s="217"/>
      <c r="D621" s="196" t="s">
        <v>181</v>
      </c>
      <c r="E621" s="218" t="s">
        <v>1</v>
      </c>
      <c r="F621" s="219" t="s">
        <v>183</v>
      </c>
      <c r="G621" s="217"/>
      <c r="H621" s="220">
        <v>28.72</v>
      </c>
      <c r="I621" s="221"/>
      <c r="J621" s="217"/>
      <c r="K621" s="217"/>
      <c r="L621" s="222"/>
      <c r="M621" s="223"/>
      <c r="N621" s="224"/>
      <c r="O621" s="224"/>
      <c r="P621" s="224"/>
      <c r="Q621" s="224"/>
      <c r="R621" s="224"/>
      <c r="S621" s="224"/>
      <c r="T621" s="225"/>
      <c r="AT621" s="226" t="s">
        <v>181</v>
      </c>
      <c r="AU621" s="226" t="s">
        <v>81</v>
      </c>
      <c r="AV621" s="14" t="s">
        <v>179</v>
      </c>
      <c r="AW621" s="14" t="s">
        <v>30</v>
      </c>
      <c r="AX621" s="14" t="s">
        <v>81</v>
      </c>
      <c r="AY621" s="226" t="s">
        <v>174</v>
      </c>
    </row>
    <row r="622" spans="1:65" s="2" customFormat="1" ht="33" customHeight="1">
      <c r="A622" s="35"/>
      <c r="B622" s="36"/>
      <c r="C622" s="180" t="s">
        <v>838</v>
      </c>
      <c r="D622" s="180" t="s">
        <v>175</v>
      </c>
      <c r="E622" s="181" t="s">
        <v>2212</v>
      </c>
      <c r="F622" s="182" t="s">
        <v>2213</v>
      </c>
      <c r="G622" s="183" t="s">
        <v>230</v>
      </c>
      <c r="H622" s="184">
        <v>28.72</v>
      </c>
      <c r="I622" s="185"/>
      <c r="J622" s="186">
        <f>ROUND(I622*H622,2)</f>
        <v>0</v>
      </c>
      <c r="K622" s="187"/>
      <c r="L622" s="40"/>
      <c r="M622" s="188" t="s">
        <v>1</v>
      </c>
      <c r="N622" s="189" t="s">
        <v>38</v>
      </c>
      <c r="O622" s="72"/>
      <c r="P622" s="190">
        <f>O622*H622</f>
        <v>0</v>
      </c>
      <c r="Q622" s="190">
        <v>0.10100000000000001</v>
      </c>
      <c r="R622" s="190">
        <f>Q622*H622</f>
        <v>2.9007200000000002</v>
      </c>
      <c r="S622" s="190">
        <v>0</v>
      </c>
      <c r="T622" s="191">
        <f>S622*H622</f>
        <v>0</v>
      </c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R622" s="192" t="s">
        <v>179</v>
      </c>
      <c r="AT622" s="192" t="s">
        <v>175</v>
      </c>
      <c r="AU622" s="192" t="s">
        <v>81</v>
      </c>
      <c r="AY622" s="18" t="s">
        <v>174</v>
      </c>
      <c r="BE622" s="193">
        <f>IF(N622="základní",J622,0)</f>
        <v>0</v>
      </c>
      <c r="BF622" s="193">
        <f>IF(N622="snížená",J622,0)</f>
        <v>0</v>
      </c>
      <c r="BG622" s="193">
        <f>IF(N622="zákl. přenesená",J622,0)</f>
        <v>0</v>
      </c>
      <c r="BH622" s="193">
        <f>IF(N622="sníž. přenesená",J622,0)</f>
        <v>0</v>
      </c>
      <c r="BI622" s="193">
        <f>IF(N622="nulová",J622,0)</f>
        <v>0</v>
      </c>
      <c r="BJ622" s="18" t="s">
        <v>81</v>
      </c>
      <c r="BK622" s="193">
        <f>ROUND(I622*H622,2)</f>
        <v>0</v>
      </c>
      <c r="BL622" s="18" t="s">
        <v>179</v>
      </c>
      <c r="BM622" s="192" t="s">
        <v>2214</v>
      </c>
    </row>
    <row r="623" spans="1:65" s="12" customFormat="1" ht="12">
      <c r="B623" s="194"/>
      <c r="C623" s="195"/>
      <c r="D623" s="196" t="s">
        <v>181</v>
      </c>
      <c r="E623" s="197" t="s">
        <v>1</v>
      </c>
      <c r="F623" s="198" t="s">
        <v>2207</v>
      </c>
      <c r="G623" s="195"/>
      <c r="H623" s="197" t="s">
        <v>1</v>
      </c>
      <c r="I623" s="199"/>
      <c r="J623" s="195"/>
      <c r="K623" s="195"/>
      <c r="L623" s="200"/>
      <c r="M623" s="201"/>
      <c r="N623" s="202"/>
      <c r="O623" s="202"/>
      <c r="P623" s="202"/>
      <c r="Q623" s="202"/>
      <c r="R623" s="202"/>
      <c r="S623" s="202"/>
      <c r="T623" s="203"/>
      <c r="AT623" s="204" t="s">
        <v>181</v>
      </c>
      <c r="AU623" s="204" t="s">
        <v>81</v>
      </c>
      <c r="AV623" s="12" t="s">
        <v>81</v>
      </c>
      <c r="AW623" s="12" t="s">
        <v>30</v>
      </c>
      <c r="AX623" s="12" t="s">
        <v>73</v>
      </c>
      <c r="AY623" s="204" t="s">
        <v>174</v>
      </c>
    </row>
    <row r="624" spans="1:65" s="13" customFormat="1" ht="12">
      <c r="B624" s="205"/>
      <c r="C624" s="206"/>
      <c r="D624" s="196" t="s">
        <v>181</v>
      </c>
      <c r="E624" s="207" t="s">
        <v>1</v>
      </c>
      <c r="F624" s="208" t="s">
        <v>2208</v>
      </c>
      <c r="G624" s="206"/>
      <c r="H624" s="209">
        <v>28.72</v>
      </c>
      <c r="I624" s="210"/>
      <c r="J624" s="206"/>
      <c r="K624" s="206"/>
      <c r="L624" s="211"/>
      <c r="M624" s="212"/>
      <c r="N624" s="213"/>
      <c r="O624" s="213"/>
      <c r="P624" s="213"/>
      <c r="Q624" s="213"/>
      <c r="R624" s="213"/>
      <c r="S624" s="213"/>
      <c r="T624" s="214"/>
      <c r="AT624" s="215" t="s">
        <v>181</v>
      </c>
      <c r="AU624" s="215" t="s">
        <v>81</v>
      </c>
      <c r="AV624" s="13" t="s">
        <v>83</v>
      </c>
      <c r="AW624" s="13" t="s">
        <v>30</v>
      </c>
      <c r="AX624" s="13" t="s">
        <v>73</v>
      </c>
      <c r="AY624" s="215" t="s">
        <v>174</v>
      </c>
    </row>
    <row r="625" spans="1:65" s="14" customFormat="1" ht="12">
      <c r="B625" s="216"/>
      <c r="C625" s="217"/>
      <c r="D625" s="196" t="s">
        <v>181</v>
      </c>
      <c r="E625" s="218" t="s">
        <v>1</v>
      </c>
      <c r="F625" s="219" t="s">
        <v>183</v>
      </c>
      <c r="G625" s="217"/>
      <c r="H625" s="220">
        <v>28.72</v>
      </c>
      <c r="I625" s="221"/>
      <c r="J625" s="217"/>
      <c r="K625" s="217"/>
      <c r="L625" s="222"/>
      <c r="M625" s="223"/>
      <c r="N625" s="224"/>
      <c r="O625" s="224"/>
      <c r="P625" s="224"/>
      <c r="Q625" s="224"/>
      <c r="R625" s="224"/>
      <c r="S625" s="224"/>
      <c r="T625" s="225"/>
      <c r="AT625" s="226" t="s">
        <v>181</v>
      </c>
      <c r="AU625" s="226" t="s">
        <v>81</v>
      </c>
      <c r="AV625" s="14" t="s">
        <v>179</v>
      </c>
      <c r="AW625" s="14" t="s">
        <v>30</v>
      </c>
      <c r="AX625" s="14" t="s">
        <v>81</v>
      </c>
      <c r="AY625" s="226" t="s">
        <v>174</v>
      </c>
    </row>
    <row r="626" spans="1:65" s="2" customFormat="1" ht="24.25" customHeight="1">
      <c r="A626" s="35"/>
      <c r="B626" s="36"/>
      <c r="C626" s="227" t="s">
        <v>844</v>
      </c>
      <c r="D626" s="227" t="s">
        <v>422</v>
      </c>
      <c r="E626" s="228" t="s">
        <v>2215</v>
      </c>
      <c r="F626" s="229" t="s">
        <v>2216</v>
      </c>
      <c r="G626" s="230" t="s">
        <v>230</v>
      </c>
      <c r="H626" s="231">
        <v>31.591999999999999</v>
      </c>
      <c r="I626" s="232"/>
      <c r="J626" s="233">
        <f>ROUND(I626*H626,2)</f>
        <v>0</v>
      </c>
      <c r="K626" s="234"/>
      <c r="L626" s="235"/>
      <c r="M626" s="236" t="s">
        <v>1</v>
      </c>
      <c r="N626" s="237" t="s">
        <v>38</v>
      </c>
      <c r="O626" s="72"/>
      <c r="P626" s="190">
        <f>O626*H626</f>
        <v>0</v>
      </c>
      <c r="Q626" s="190">
        <v>0.114</v>
      </c>
      <c r="R626" s="190">
        <f>Q626*H626</f>
        <v>3.6014879999999998</v>
      </c>
      <c r="S626" s="190">
        <v>0</v>
      </c>
      <c r="T626" s="191">
        <f>S626*H626</f>
        <v>0</v>
      </c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R626" s="192" t="s">
        <v>227</v>
      </c>
      <c r="AT626" s="192" t="s">
        <v>422</v>
      </c>
      <c r="AU626" s="192" t="s">
        <v>81</v>
      </c>
      <c r="AY626" s="18" t="s">
        <v>174</v>
      </c>
      <c r="BE626" s="193">
        <f>IF(N626="základní",J626,0)</f>
        <v>0</v>
      </c>
      <c r="BF626" s="193">
        <f>IF(N626="snížená",J626,0)</f>
        <v>0</v>
      </c>
      <c r="BG626" s="193">
        <f>IF(N626="zákl. přenesená",J626,0)</f>
        <v>0</v>
      </c>
      <c r="BH626" s="193">
        <f>IF(N626="sníž. přenesená",J626,0)</f>
        <v>0</v>
      </c>
      <c r="BI626" s="193">
        <f>IF(N626="nulová",J626,0)</f>
        <v>0</v>
      </c>
      <c r="BJ626" s="18" t="s">
        <v>81</v>
      </c>
      <c r="BK626" s="193">
        <f>ROUND(I626*H626,2)</f>
        <v>0</v>
      </c>
      <c r="BL626" s="18" t="s">
        <v>179</v>
      </c>
      <c r="BM626" s="192" t="s">
        <v>2217</v>
      </c>
    </row>
    <row r="627" spans="1:65" s="12" customFormat="1" ht="12">
      <c r="B627" s="194"/>
      <c r="C627" s="195"/>
      <c r="D627" s="196" t="s">
        <v>181</v>
      </c>
      <c r="E627" s="197" t="s">
        <v>1</v>
      </c>
      <c r="F627" s="198" t="s">
        <v>2207</v>
      </c>
      <c r="G627" s="195"/>
      <c r="H627" s="197" t="s">
        <v>1</v>
      </c>
      <c r="I627" s="199"/>
      <c r="J627" s="195"/>
      <c r="K627" s="195"/>
      <c r="L627" s="200"/>
      <c r="M627" s="201"/>
      <c r="N627" s="202"/>
      <c r="O627" s="202"/>
      <c r="P627" s="202"/>
      <c r="Q627" s="202"/>
      <c r="R627" s="202"/>
      <c r="S627" s="202"/>
      <c r="T627" s="203"/>
      <c r="AT627" s="204" t="s">
        <v>181</v>
      </c>
      <c r="AU627" s="204" t="s">
        <v>81</v>
      </c>
      <c r="AV627" s="12" t="s">
        <v>81</v>
      </c>
      <c r="AW627" s="12" t="s">
        <v>30</v>
      </c>
      <c r="AX627" s="12" t="s">
        <v>73</v>
      </c>
      <c r="AY627" s="204" t="s">
        <v>174</v>
      </c>
    </row>
    <row r="628" spans="1:65" s="13" customFormat="1" ht="12">
      <c r="B628" s="205"/>
      <c r="C628" s="206"/>
      <c r="D628" s="196" t="s">
        <v>181</v>
      </c>
      <c r="E628" s="207" t="s">
        <v>1</v>
      </c>
      <c r="F628" s="208" t="s">
        <v>2218</v>
      </c>
      <c r="G628" s="206"/>
      <c r="H628" s="209">
        <v>31.591999999999999</v>
      </c>
      <c r="I628" s="210"/>
      <c r="J628" s="206"/>
      <c r="K628" s="206"/>
      <c r="L628" s="211"/>
      <c r="M628" s="212"/>
      <c r="N628" s="213"/>
      <c r="O628" s="213"/>
      <c r="P628" s="213"/>
      <c r="Q628" s="213"/>
      <c r="R628" s="213"/>
      <c r="S628" s="213"/>
      <c r="T628" s="214"/>
      <c r="AT628" s="215" t="s">
        <v>181</v>
      </c>
      <c r="AU628" s="215" t="s">
        <v>81</v>
      </c>
      <c r="AV628" s="13" t="s">
        <v>83</v>
      </c>
      <c r="AW628" s="13" t="s">
        <v>30</v>
      </c>
      <c r="AX628" s="13" t="s">
        <v>73</v>
      </c>
      <c r="AY628" s="215" t="s">
        <v>174</v>
      </c>
    </row>
    <row r="629" spans="1:65" s="14" customFormat="1" ht="12">
      <c r="B629" s="216"/>
      <c r="C629" s="217"/>
      <c r="D629" s="196" t="s">
        <v>181</v>
      </c>
      <c r="E629" s="218" t="s">
        <v>1</v>
      </c>
      <c r="F629" s="219" t="s">
        <v>183</v>
      </c>
      <c r="G629" s="217"/>
      <c r="H629" s="220">
        <v>31.591999999999999</v>
      </c>
      <c r="I629" s="221"/>
      <c r="J629" s="217"/>
      <c r="K629" s="217"/>
      <c r="L629" s="222"/>
      <c r="M629" s="223"/>
      <c r="N629" s="224"/>
      <c r="O629" s="224"/>
      <c r="P629" s="224"/>
      <c r="Q629" s="224"/>
      <c r="R629" s="224"/>
      <c r="S629" s="224"/>
      <c r="T629" s="225"/>
      <c r="AT629" s="226" t="s">
        <v>181</v>
      </c>
      <c r="AU629" s="226" t="s">
        <v>81</v>
      </c>
      <c r="AV629" s="14" t="s">
        <v>179</v>
      </c>
      <c r="AW629" s="14" t="s">
        <v>30</v>
      </c>
      <c r="AX629" s="14" t="s">
        <v>81</v>
      </c>
      <c r="AY629" s="226" t="s">
        <v>174</v>
      </c>
    </row>
    <row r="630" spans="1:65" s="11" customFormat="1" ht="26" customHeight="1">
      <c r="B630" s="166"/>
      <c r="C630" s="167"/>
      <c r="D630" s="168" t="s">
        <v>72</v>
      </c>
      <c r="E630" s="169" t="s">
        <v>676</v>
      </c>
      <c r="F630" s="169" t="s">
        <v>271</v>
      </c>
      <c r="G630" s="167"/>
      <c r="H630" s="167"/>
      <c r="I630" s="170"/>
      <c r="J630" s="171">
        <f>BK630</f>
        <v>0</v>
      </c>
      <c r="K630" s="167"/>
      <c r="L630" s="172"/>
      <c r="M630" s="173"/>
      <c r="N630" s="174"/>
      <c r="O630" s="174"/>
      <c r="P630" s="175">
        <f>SUM(P631:P874)</f>
        <v>0</v>
      </c>
      <c r="Q630" s="174"/>
      <c r="R630" s="175">
        <f>SUM(R631:R874)</f>
        <v>387.08316071716007</v>
      </c>
      <c r="S630" s="174"/>
      <c r="T630" s="176">
        <f>SUM(T631:T874)</f>
        <v>0</v>
      </c>
      <c r="AR630" s="177" t="s">
        <v>81</v>
      </c>
      <c r="AT630" s="178" t="s">
        <v>72</v>
      </c>
      <c r="AU630" s="178" t="s">
        <v>73</v>
      </c>
      <c r="AY630" s="177" t="s">
        <v>174</v>
      </c>
      <c r="BK630" s="179">
        <f>SUM(BK631:BK874)</f>
        <v>0</v>
      </c>
    </row>
    <row r="631" spans="1:65" s="2" customFormat="1" ht="16.5" customHeight="1">
      <c r="A631" s="35"/>
      <c r="B631" s="36"/>
      <c r="C631" s="180" t="s">
        <v>851</v>
      </c>
      <c r="D631" s="180" t="s">
        <v>175</v>
      </c>
      <c r="E631" s="181" t="s">
        <v>2219</v>
      </c>
      <c r="F631" s="182" t="s">
        <v>2220</v>
      </c>
      <c r="G631" s="183" t="s">
        <v>230</v>
      </c>
      <c r="H631" s="184">
        <v>33.340000000000003</v>
      </c>
      <c r="I631" s="185"/>
      <c r="J631" s="186">
        <f>ROUND(I631*H631,2)</f>
        <v>0</v>
      </c>
      <c r="K631" s="187"/>
      <c r="L631" s="40"/>
      <c r="M631" s="188" t="s">
        <v>1</v>
      </c>
      <c r="N631" s="189" t="s">
        <v>38</v>
      </c>
      <c r="O631" s="72"/>
      <c r="P631" s="190">
        <f>O631*H631</f>
        <v>0</v>
      </c>
      <c r="Q631" s="190">
        <v>1.3200000000000001E-4</v>
      </c>
      <c r="R631" s="190">
        <f>Q631*H631</f>
        <v>4.4008800000000011E-3</v>
      </c>
      <c r="S631" s="190">
        <v>0</v>
      </c>
      <c r="T631" s="191">
        <f>S631*H631</f>
        <v>0</v>
      </c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R631" s="192" t="s">
        <v>179</v>
      </c>
      <c r="AT631" s="192" t="s">
        <v>175</v>
      </c>
      <c r="AU631" s="192" t="s">
        <v>81</v>
      </c>
      <c r="AY631" s="18" t="s">
        <v>174</v>
      </c>
      <c r="BE631" s="193">
        <f>IF(N631="základní",J631,0)</f>
        <v>0</v>
      </c>
      <c r="BF631" s="193">
        <f>IF(N631="snížená",J631,0)</f>
        <v>0</v>
      </c>
      <c r="BG631" s="193">
        <f>IF(N631="zákl. přenesená",J631,0)</f>
        <v>0</v>
      </c>
      <c r="BH631" s="193">
        <f>IF(N631="sníž. přenesená",J631,0)</f>
        <v>0</v>
      </c>
      <c r="BI631" s="193">
        <f>IF(N631="nulová",J631,0)</f>
        <v>0</v>
      </c>
      <c r="BJ631" s="18" t="s">
        <v>81</v>
      </c>
      <c r="BK631" s="193">
        <f>ROUND(I631*H631,2)</f>
        <v>0</v>
      </c>
      <c r="BL631" s="18" t="s">
        <v>179</v>
      </c>
      <c r="BM631" s="192" t="s">
        <v>2221</v>
      </c>
    </row>
    <row r="632" spans="1:65" s="12" customFormat="1" ht="12">
      <c r="B632" s="194"/>
      <c r="C632" s="195"/>
      <c r="D632" s="196" t="s">
        <v>181</v>
      </c>
      <c r="E632" s="197" t="s">
        <v>1</v>
      </c>
      <c r="F632" s="198" t="s">
        <v>190</v>
      </c>
      <c r="G632" s="195"/>
      <c r="H632" s="197" t="s">
        <v>1</v>
      </c>
      <c r="I632" s="199"/>
      <c r="J632" s="195"/>
      <c r="K632" s="195"/>
      <c r="L632" s="200"/>
      <c r="M632" s="201"/>
      <c r="N632" s="202"/>
      <c r="O632" s="202"/>
      <c r="P632" s="202"/>
      <c r="Q632" s="202"/>
      <c r="R632" s="202"/>
      <c r="S632" s="202"/>
      <c r="T632" s="203"/>
      <c r="AT632" s="204" t="s">
        <v>181</v>
      </c>
      <c r="AU632" s="204" t="s">
        <v>81</v>
      </c>
      <c r="AV632" s="12" t="s">
        <v>81</v>
      </c>
      <c r="AW632" s="12" t="s">
        <v>30</v>
      </c>
      <c r="AX632" s="12" t="s">
        <v>73</v>
      </c>
      <c r="AY632" s="204" t="s">
        <v>174</v>
      </c>
    </row>
    <row r="633" spans="1:65" s="12" customFormat="1" ht="12">
      <c r="B633" s="194"/>
      <c r="C633" s="195"/>
      <c r="D633" s="196" t="s">
        <v>181</v>
      </c>
      <c r="E633" s="197" t="s">
        <v>1</v>
      </c>
      <c r="F633" s="198" t="s">
        <v>2222</v>
      </c>
      <c r="G633" s="195"/>
      <c r="H633" s="197" t="s">
        <v>1</v>
      </c>
      <c r="I633" s="199"/>
      <c r="J633" s="195"/>
      <c r="K633" s="195"/>
      <c r="L633" s="200"/>
      <c r="M633" s="201"/>
      <c r="N633" s="202"/>
      <c r="O633" s="202"/>
      <c r="P633" s="202"/>
      <c r="Q633" s="202"/>
      <c r="R633" s="202"/>
      <c r="S633" s="202"/>
      <c r="T633" s="203"/>
      <c r="AT633" s="204" t="s">
        <v>181</v>
      </c>
      <c r="AU633" s="204" t="s">
        <v>81</v>
      </c>
      <c r="AV633" s="12" t="s">
        <v>81</v>
      </c>
      <c r="AW633" s="12" t="s">
        <v>30</v>
      </c>
      <c r="AX633" s="12" t="s">
        <v>73</v>
      </c>
      <c r="AY633" s="204" t="s">
        <v>174</v>
      </c>
    </row>
    <row r="634" spans="1:65" s="12" customFormat="1" ht="12">
      <c r="B634" s="194"/>
      <c r="C634" s="195"/>
      <c r="D634" s="196" t="s">
        <v>181</v>
      </c>
      <c r="E634" s="197" t="s">
        <v>1</v>
      </c>
      <c r="F634" s="198" t="s">
        <v>2223</v>
      </c>
      <c r="G634" s="195"/>
      <c r="H634" s="197" t="s">
        <v>1</v>
      </c>
      <c r="I634" s="199"/>
      <c r="J634" s="195"/>
      <c r="K634" s="195"/>
      <c r="L634" s="200"/>
      <c r="M634" s="201"/>
      <c r="N634" s="202"/>
      <c r="O634" s="202"/>
      <c r="P634" s="202"/>
      <c r="Q634" s="202"/>
      <c r="R634" s="202"/>
      <c r="S634" s="202"/>
      <c r="T634" s="203"/>
      <c r="AT634" s="204" t="s">
        <v>181</v>
      </c>
      <c r="AU634" s="204" t="s">
        <v>81</v>
      </c>
      <c r="AV634" s="12" t="s">
        <v>81</v>
      </c>
      <c r="AW634" s="12" t="s">
        <v>30</v>
      </c>
      <c r="AX634" s="12" t="s">
        <v>73</v>
      </c>
      <c r="AY634" s="204" t="s">
        <v>174</v>
      </c>
    </row>
    <row r="635" spans="1:65" s="13" customFormat="1" ht="12">
      <c r="B635" s="205"/>
      <c r="C635" s="206"/>
      <c r="D635" s="196" t="s">
        <v>181</v>
      </c>
      <c r="E635" s="207" t="s">
        <v>1</v>
      </c>
      <c r="F635" s="208" t="s">
        <v>2097</v>
      </c>
      <c r="G635" s="206"/>
      <c r="H635" s="209">
        <v>22.84</v>
      </c>
      <c r="I635" s="210"/>
      <c r="J635" s="206"/>
      <c r="K635" s="206"/>
      <c r="L635" s="211"/>
      <c r="M635" s="212"/>
      <c r="N635" s="213"/>
      <c r="O635" s="213"/>
      <c r="P635" s="213"/>
      <c r="Q635" s="213"/>
      <c r="R635" s="213"/>
      <c r="S635" s="213"/>
      <c r="T635" s="214"/>
      <c r="AT635" s="215" t="s">
        <v>181</v>
      </c>
      <c r="AU635" s="215" t="s">
        <v>81</v>
      </c>
      <c r="AV635" s="13" t="s">
        <v>83</v>
      </c>
      <c r="AW635" s="13" t="s">
        <v>30</v>
      </c>
      <c r="AX635" s="13" t="s">
        <v>73</v>
      </c>
      <c r="AY635" s="215" t="s">
        <v>174</v>
      </c>
    </row>
    <row r="636" spans="1:65" s="12" customFormat="1" ht="12">
      <c r="B636" s="194"/>
      <c r="C636" s="195"/>
      <c r="D636" s="196" t="s">
        <v>181</v>
      </c>
      <c r="E636" s="197" t="s">
        <v>1</v>
      </c>
      <c r="F636" s="198" t="s">
        <v>201</v>
      </c>
      <c r="G636" s="195"/>
      <c r="H636" s="197" t="s">
        <v>1</v>
      </c>
      <c r="I636" s="199"/>
      <c r="J636" s="195"/>
      <c r="K636" s="195"/>
      <c r="L636" s="200"/>
      <c r="M636" s="201"/>
      <c r="N636" s="202"/>
      <c r="O636" s="202"/>
      <c r="P636" s="202"/>
      <c r="Q636" s="202"/>
      <c r="R636" s="202"/>
      <c r="S636" s="202"/>
      <c r="T636" s="203"/>
      <c r="AT636" s="204" t="s">
        <v>181</v>
      </c>
      <c r="AU636" s="204" t="s">
        <v>81</v>
      </c>
      <c r="AV636" s="12" t="s">
        <v>81</v>
      </c>
      <c r="AW636" s="12" t="s">
        <v>30</v>
      </c>
      <c r="AX636" s="12" t="s">
        <v>73</v>
      </c>
      <c r="AY636" s="204" t="s">
        <v>174</v>
      </c>
    </row>
    <row r="637" spans="1:65" s="12" customFormat="1" ht="12">
      <c r="B637" s="194"/>
      <c r="C637" s="195"/>
      <c r="D637" s="196" t="s">
        <v>181</v>
      </c>
      <c r="E637" s="197" t="s">
        <v>1</v>
      </c>
      <c r="F637" s="198" t="s">
        <v>2224</v>
      </c>
      <c r="G637" s="195"/>
      <c r="H637" s="197" t="s">
        <v>1</v>
      </c>
      <c r="I637" s="199"/>
      <c r="J637" s="195"/>
      <c r="K637" s="195"/>
      <c r="L637" s="200"/>
      <c r="M637" s="201"/>
      <c r="N637" s="202"/>
      <c r="O637" s="202"/>
      <c r="P637" s="202"/>
      <c r="Q637" s="202"/>
      <c r="R637" s="202"/>
      <c r="S637" s="202"/>
      <c r="T637" s="203"/>
      <c r="AT637" s="204" t="s">
        <v>181</v>
      </c>
      <c r="AU637" s="204" t="s">
        <v>81</v>
      </c>
      <c r="AV637" s="12" t="s">
        <v>81</v>
      </c>
      <c r="AW637" s="12" t="s">
        <v>30</v>
      </c>
      <c r="AX637" s="12" t="s">
        <v>73</v>
      </c>
      <c r="AY637" s="204" t="s">
        <v>174</v>
      </c>
    </row>
    <row r="638" spans="1:65" s="13" customFormat="1" ht="12">
      <c r="B638" s="205"/>
      <c r="C638" s="206"/>
      <c r="D638" s="196" t="s">
        <v>181</v>
      </c>
      <c r="E638" s="207" t="s">
        <v>1</v>
      </c>
      <c r="F638" s="208" t="s">
        <v>2225</v>
      </c>
      <c r="G638" s="206"/>
      <c r="H638" s="209">
        <v>10.5</v>
      </c>
      <c r="I638" s="210"/>
      <c r="J638" s="206"/>
      <c r="K638" s="206"/>
      <c r="L638" s="211"/>
      <c r="M638" s="212"/>
      <c r="N638" s="213"/>
      <c r="O638" s="213"/>
      <c r="P638" s="213"/>
      <c r="Q638" s="213"/>
      <c r="R638" s="213"/>
      <c r="S638" s="213"/>
      <c r="T638" s="214"/>
      <c r="AT638" s="215" t="s">
        <v>181</v>
      </c>
      <c r="AU638" s="215" t="s">
        <v>81</v>
      </c>
      <c r="AV638" s="13" t="s">
        <v>83</v>
      </c>
      <c r="AW638" s="13" t="s">
        <v>30</v>
      </c>
      <c r="AX638" s="13" t="s">
        <v>73</v>
      </c>
      <c r="AY638" s="215" t="s">
        <v>174</v>
      </c>
    </row>
    <row r="639" spans="1:65" s="14" customFormat="1" ht="12">
      <c r="B639" s="216"/>
      <c r="C639" s="217"/>
      <c r="D639" s="196" t="s">
        <v>181</v>
      </c>
      <c r="E639" s="218" t="s">
        <v>1</v>
      </c>
      <c r="F639" s="219" t="s">
        <v>183</v>
      </c>
      <c r="G639" s="217"/>
      <c r="H639" s="220">
        <v>33.340000000000003</v>
      </c>
      <c r="I639" s="221"/>
      <c r="J639" s="217"/>
      <c r="K639" s="217"/>
      <c r="L639" s="222"/>
      <c r="M639" s="223"/>
      <c r="N639" s="224"/>
      <c r="O639" s="224"/>
      <c r="P639" s="224"/>
      <c r="Q639" s="224"/>
      <c r="R639" s="224"/>
      <c r="S639" s="224"/>
      <c r="T639" s="225"/>
      <c r="AT639" s="226" t="s">
        <v>181</v>
      </c>
      <c r="AU639" s="226" t="s">
        <v>81</v>
      </c>
      <c r="AV639" s="14" t="s">
        <v>179</v>
      </c>
      <c r="AW639" s="14" t="s">
        <v>30</v>
      </c>
      <c r="AX639" s="14" t="s">
        <v>81</v>
      </c>
      <c r="AY639" s="226" t="s">
        <v>174</v>
      </c>
    </row>
    <row r="640" spans="1:65" s="2" customFormat="1" ht="16.5" customHeight="1">
      <c r="A640" s="35"/>
      <c r="B640" s="36"/>
      <c r="C640" s="227" t="s">
        <v>863</v>
      </c>
      <c r="D640" s="227" t="s">
        <v>422</v>
      </c>
      <c r="E640" s="228" t="s">
        <v>735</v>
      </c>
      <c r="F640" s="229" t="s">
        <v>736</v>
      </c>
      <c r="G640" s="230" t="s">
        <v>230</v>
      </c>
      <c r="H640" s="231">
        <v>38.341000000000001</v>
      </c>
      <c r="I640" s="232"/>
      <c r="J640" s="233">
        <f>ROUND(I640*H640,2)</f>
        <v>0</v>
      </c>
      <c r="K640" s="234"/>
      <c r="L640" s="235"/>
      <c r="M640" s="236" t="s">
        <v>1</v>
      </c>
      <c r="N640" s="237" t="s">
        <v>38</v>
      </c>
      <c r="O640" s="72"/>
      <c r="P640" s="190">
        <f>O640*H640</f>
        <v>0</v>
      </c>
      <c r="Q640" s="190">
        <v>4.0000000000000002E-4</v>
      </c>
      <c r="R640" s="190">
        <f>Q640*H640</f>
        <v>1.5336400000000002E-2</v>
      </c>
      <c r="S640" s="190">
        <v>0</v>
      </c>
      <c r="T640" s="191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92" t="s">
        <v>227</v>
      </c>
      <c r="AT640" s="192" t="s">
        <v>422</v>
      </c>
      <c r="AU640" s="192" t="s">
        <v>81</v>
      </c>
      <c r="AY640" s="18" t="s">
        <v>174</v>
      </c>
      <c r="BE640" s="193">
        <f>IF(N640="základní",J640,0)</f>
        <v>0</v>
      </c>
      <c r="BF640" s="193">
        <f>IF(N640="snížená",J640,0)</f>
        <v>0</v>
      </c>
      <c r="BG640" s="193">
        <f>IF(N640="zákl. přenesená",J640,0)</f>
        <v>0</v>
      </c>
      <c r="BH640" s="193">
        <f>IF(N640="sníž. přenesená",J640,0)</f>
        <v>0</v>
      </c>
      <c r="BI640" s="193">
        <f>IF(N640="nulová",J640,0)</f>
        <v>0</v>
      </c>
      <c r="BJ640" s="18" t="s">
        <v>81</v>
      </c>
      <c r="BK640" s="193">
        <f>ROUND(I640*H640,2)</f>
        <v>0</v>
      </c>
      <c r="BL640" s="18" t="s">
        <v>179</v>
      </c>
      <c r="BM640" s="192" t="s">
        <v>2226</v>
      </c>
    </row>
    <row r="641" spans="1:65" s="12" customFormat="1" ht="12">
      <c r="B641" s="194"/>
      <c r="C641" s="195"/>
      <c r="D641" s="196" t="s">
        <v>181</v>
      </c>
      <c r="E641" s="197" t="s">
        <v>1</v>
      </c>
      <c r="F641" s="198" t="s">
        <v>190</v>
      </c>
      <c r="G641" s="195"/>
      <c r="H641" s="197" t="s">
        <v>1</v>
      </c>
      <c r="I641" s="199"/>
      <c r="J641" s="195"/>
      <c r="K641" s="195"/>
      <c r="L641" s="200"/>
      <c r="M641" s="201"/>
      <c r="N641" s="202"/>
      <c r="O641" s="202"/>
      <c r="P641" s="202"/>
      <c r="Q641" s="202"/>
      <c r="R641" s="202"/>
      <c r="S641" s="202"/>
      <c r="T641" s="203"/>
      <c r="AT641" s="204" t="s">
        <v>181</v>
      </c>
      <c r="AU641" s="204" t="s">
        <v>81</v>
      </c>
      <c r="AV641" s="12" t="s">
        <v>81</v>
      </c>
      <c r="AW641" s="12" t="s">
        <v>30</v>
      </c>
      <c r="AX641" s="12" t="s">
        <v>73</v>
      </c>
      <c r="AY641" s="204" t="s">
        <v>174</v>
      </c>
    </row>
    <row r="642" spans="1:65" s="12" customFormat="1" ht="12">
      <c r="B642" s="194"/>
      <c r="C642" s="195"/>
      <c r="D642" s="196" t="s">
        <v>181</v>
      </c>
      <c r="E642" s="197" t="s">
        <v>1</v>
      </c>
      <c r="F642" s="198" t="s">
        <v>2222</v>
      </c>
      <c r="G642" s="195"/>
      <c r="H642" s="197" t="s">
        <v>1</v>
      </c>
      <c r="I642" s="199"/>
      <c r="J642" s="195"/>
      <c r="K642" s="195"/>
      <c r="L642" s="200"/>
      <c r="M642" s="201"/>
      <c r="N642" s="202"/>
      <c r="O642" s="202"/>
      <c r="P642" s="202"/>
      <c r="Q642" s="202"/>
      <c r="R642" s="202"/>
      <c r="S642" s="202"/>
      <c r="T642" s="203"/>
      <c r="AT642" s="204" t="s">
        <v>181</v>
      </c>
      <c r="AU642" s="204" t="s">
        <v>81</v>
      </c>
      <c r="AV642" s="12" t="s">
        <v>81</v>
      </c>
      <c r="AW642" s="12" t="s">
        <v>30</v>
      </c>
      <c r="AX642" s="12" t="s">
        <v>73</v>
      </c>
      <c r="AY642" s="204" t="s">
        <v>174</v>
      </c>
    </row>
    <row r="643" spans="1:65" s="12" customFormat="1" ht="12">
      <c r="B643" s="194"/>
      <c r="C643" s="195"/>
      <c r="D643" s="196" t="s">
        <v>181</v>
      </c>
      <c r="E643" s="197" t="s">
        <v>1</v>
      </c>
      <c r="F643" s="198" t="s">
        <v>1342</v>
      </c>
      <c r="G643" s="195"/>
      <c r="H643" s="197" t="s">
        <v>1</v>
      </c>
      <c r="I643" s="199"/>
      <c r="J643" s="195"/>
      <c r="K643" s="195"/>
      <c r="L643" s="200"/>
      <c r="M643" s="201"/>
      <c r="N643" s="202"/>
      <c r="O643" s="202"/>
      <c r="P643" s="202"/>
      <c r="Q643" s="202"/>
      <c r="R643" s="202"/>
      <c r="S643" s="202"/>
      <c r="T643" s="203"/>
      <c r="AT643" s="204" t="s">
        <v>181</v>
      </c>
      <c r="AU643" s="204" t="s">
        <v>81</v>
      </c>
      <c r="AV643" s="12" t="s">
        <v>81</v>
      </c>
      <c r="AW643" s="12" t="s">
        <v>30</v>
      </c>
      <c r="AX643" s="12" t="s">
        <v>73</v>
      </c>
      <c r="AY643" s="204" t="s">
        <v>174</v>
      </c>
    </row>
    <row r="644" spans="1:65" s="13" customFormat="1" ht="12">
      <c r="B644" s="205"/>
      <c r="C644" s="206"/>
      <c r="D644" s="196" t="s">
        <v>181</v>
      </c>
      <c r="E644" s="207" t="s">
        <v>1</v>
      </c>
      <c r="F644" s="208" t="s">
        <v>2227</v>
      </c>
      <c r="G644" s="206"/>
      <c r="H644" s="209">
        <v>26.265999999999998</v>
      </c>
      <c r="I644" s="210"/>
      <c r="J644" s="206"/>
      <c r="K644" s="206"/>
      <c r="L644" s="211"/>
      <c r="M644" s="212"/>
      <c r="N644" s="213"/>
      <c r="O644" s="213"/>
      <c r="P644" s="213"/>
      <c r="Q644" s="213"/>
      <c r="R644" s="213"/>
      <c r="S644" s="213"/>
      <c r="T644" s="214"/>
      <c r="AT644" s="215" t="s">
        <v>181</v>
      </c>
      <c r="AU644" s="215" t="s">
        <v>81</v>
      </c>
      <c r="AV644" s="13" t="s">
        <v>83</v>
      </c>
      <c r="AW644" s="13" t="s">
        <v>30</v>
      </c>
      <c r="AX644" s="13" t="s">
        <v>73</v>
      </c>
      <c r="AY644" s="215" t="s">
        <v>174</v>
      </c>
    </row>
    <row r="645" spans="1:65" s="12" customFormat="1" ht="12">
      <c r="B645" s="194"/>
      <c r="C645" s="195"/>
      <c r="D645" s="196" t="s">
        <v>181</v>
      </c>
      <c r="E645" s="197" t="s">
        <v>1</v>
      </c>
      <c r="F645" s="198" t="s">
        <v>201</v>
      </c>
      <c r="G645" s="195"/>
      <c r="H645" s="197" t="s">
        <v>1</v>
      </c>
      <c r="I645" s="199"/>
      <c r="J645" s="195"/>
      <c r="K645" s="195"/>
      <c r="L645" s="200"/>
      <c r="M645" s="201"/>
      <c r="N645" s="202"/>
      <c r="O645" s="202"/>
      <c r="P645" s="202"/>
      <c r="Q645" s="202"/>
      <c r="R645" s="202"/>
      <c r="S645" s="202"/>
      <c r="T645" s="203"/>
      <c r="AT645" s="204" t="s">
        <v>181</v>
      </c>
      <c r="AU645" s="204" t="s">
        <v>81</v>
      </c>
      <c r="AV645" s="12" t="s">
        <v>81</v>
      </c>
      <c r="AW645" s="12" t="s">
        <v>30</v>
      </c>
      <c r="AX645" s="12" t="s">
        <v>73</v>
      </c>
      <c r="AY645" s="204" t="s">
        <v>174</v>
      </c>
    </row>
    <row r="646" spans="1:65" s="12" customFormat="1" ht="12">
      <c r="B646" s="194"/>
      <c r="C646" s="195"/>
      <c r="D646" s="196" t="s">
        <v>181</v>
      </c>
      <c r="E646" s="197" t="s">
        <v>1</v>
      </c>
      <c r="F646" s="198" t="s">
        <v>2224</v>
      </c>
      <c r="G646" s="195"/>
      <c r="H646" s="197" t="s">
        <v>1</v>
      </c>
      <c r="I646" s="199"/>
      <c r="J646" s="195"/>
      <c r="K646" s="195"/>
      <c r="L646" s="200"/>
      <c r="M646" s="201"/>
      <c r="N646" s="202"/>
      <c r="O646" s="202"/>
      <c r="P646" s="202"/>
      <c r="Q646" s="202"/>
      <c r="R646" s="202"/>
      <c r="S646" s="202"/>
      <c r="T646" s="203"/>
      <c r="AT646" s="204" t="s">
        <v>181</v>
      </c>
      <c r="AU646" s="204" t="s">
        <v>81</v>
      </c>
      <c r="AV646" s="12" t="s">
        <v>81</v>
      </c>
      <c r="AW646" s="12" t="s">
        <v>30</v>
      </c>
      <c r="AX646" s="12" t="s">
        <v>73</v>
      </c>
      <c r="AY646" s="204" t="s">
        <v>174</v>
      </c>
    </row>
    <row r="647" spans="1:65" s="13" customFormat="1" ht="12">
      <c r="B647" s="205"/>
      <c r="C647" s="206"/>
      <c r="D647" s="196" t="s">
        <v>181</v>
      </c>
      <c r="E647" s="207" t="s">
        <v>1</v>
      </c>
      <c r="F647" s="208" t="s">
        <v>2228</v>
      </c>
      <c r="G647" s="206"/>
      <c r="H647" s="209">
        <v>12.074999999999999</v>
      </c>
      <c r="I647" s="210"/>
      <c r="J647" s="206"/>
      <c r="K647" s="206"/>
      <c r="L647" s="211"/>
      <c r="M647" s="212"/>
      <c r="N647" s="213"/>
      <c r="O647" s="213"/>
      <c r="P647" s="213"/>
      <c r="Q647" s="213"/>
      <c r="R647" s="213"/>
      <c r="S647" s="213"/>
      <c r="T647" s="214"/>
      <c r="AT647" s="215" t="s">
        <v>181</v>
      </c>
      <c r="AU647" s="215" t="s">
        <v>81</v>
      </c>
      <c r="AV647" s="13" t="s">
        <v>83</v>
      </c>
      <c r="AW647" s="13" t="s">
        <v>30</v>
      </c>
      <c r="AX647" s="13" t="s">
        <v>73</v>
      </c>
      <c r="AY647" s="215" t="s">
        <v>174</v>
      </c>
    </row>
    <row r="648" spans="1:65" s="14" customFormat="1" ht="12">
      <c r="B648" s="216"/>
      <c r="C648" s="217"/>
      <c r="D648" s="196" t="s">
        <v>181</v>
      </c>
      <c r="E648" s="218" t="s">
        <v>1</v>
      </c>
      <c r="F648" s="219" t="s">
        <v>183</v>
      </c>
      <c r="G648" s="217"/>
      <c r="H648" s="220">
        <v>38.340999999999994</v>
      </c>
      <c r="I648" s="221"/>
      <c r="J648" s="217"/>
      <c r="K648" s="217"/>
      <c r="L648" s="222"/>
      <c r="M648" s="223"/>
      <c r="N648" s="224"/>
      <c r="O648" s="224"/>
      <c r="P648" s="224"/>
      <c r="Q648" s="224"/>
      <c r="R648" s="224"/>
      <c r="S648" s="224"/>
      <c r="T648" s="225"/>
      <c r="AT648" s="226" t="s">
        <v>181</v>
      </c>
      <c r="AU648" s="226" t="s">
        <v>81</v>
      </c>
      <c r="AV648" s="14" t="s">
        <v>179</v>
      </c>
      <c r="AW648" s="14" t="s">
        <v>30</v>
      </c>
      <c r="AX648" s="14" t="s">
        <v>81</v>
      </c>
      <c r="AY648" s="226" t="s">
        <v>174</v>
      </c>
    </row>
    <row r="649" spans="1:65" s="2" customFormat="1" ht="21.75" customHeight="1">
      <c r="A649" s="35"/>
      <c r="B649" s="36"/>
      <c r="C649" s="180" t="s">
        <v>867</v>
      </c>
      <c r="D649" s="180" t="s">
        <v>175</v>
      </c>
      <c r="E649" s="181" t="s">
        <v>2229</v>
      </c>
      <c r="F649" s="182" t="s">
        <v>2230</v>
      </c>
      <c r="G649" s="183" t="s">
        <v>230</v>
      </c>
      <c r="H649" s="184">
        <v>211.36</v>
      </c>
      <c r="I649" s="185"/>
      <c r="J649" s="186">
        <f>ROUND(I649*H649,2)</f>
        <v>0</v>
      </c>
      <c r="K649" s="187"/>
      <c r="L649" s="40"/>
      <c r="M649" s="188" t="s">
        <v>1</v>
      </c>
      <c r="N649" s="189" t="s">
        <v>38</v>
      </c>
      <c r="O649" s="72"/>
      <c r="P649" s="190">
        <f>O649*H649</f>
        <v>0</v>
      </c>
      <c r="Q649" s="190">
        <v>0.11219999999999999</v>
      </c>
      <c r="R649" s="190">
        <f>Q649*H649</f>
        <v>23.714592</v>
      </c>
      <c r="S649" s="190">
        <v>0</v>
      </c>
      <c r="T649" s="191">
        <f>S649*H649</f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192" t="s">
        <v>179</v>
      </c>
      <c r="AT649" s="192" t="s">
        <v>175</v>
      </c>
      <c r="AU649" s="192" t="s">
        <v>81</v>
      </c>
      <c r="AY649" s="18" t="s">
        <v>174</v>
      </c>
      <c r="BE649" s="193">
        <f>IF(N649="základní",J649,0)</f>
        <v>0</v>
      </c>
      <c r="BF649" s="193">
        <f>IF(N649="snížená",J649,0)</f>
        <v>0</v>
      </c>
      <c r="BG649" s="193">
        <f>IF(N649="zákl. přenesená",J649,0)</f>
        <v>0</v>
      </c>
      <c r="BH649" s="193">
        <f>IF(N649="sníž. přenesená",J649,0)</f>
        <v>0</v>
      </c>
      <c r="BI649" s="193">
        <f>IF(N649="nulová",J649,0)</f>
        <v>0</v>
      </c>
      <c r="BJ649" s="18" t="s">
        <v>81</v>
      </c>
      <c r="BK649" s="193">
        <f>ROUND(I649*H649,2)</f>
        <v>0</v>
      </c>
      <c r="BL649" s="18" t="s">
        <v>179</v>
      </c>
      <c r="BM649" s="192" t="s">
        <v>2231</v>
      </c>
    </row>
    <row r="650" spans="1:65" s="12" customFormat="1" ht="12">
      <c r="B650" s="194"/>
      <c r="C650" s="195"/>
      <c r="D650" s="196" t="s">
        <v>181</v>
      </c>
      <c r="E650" s="197" t="s">
        <v>1</v>
      </c>
      <c r="F650" s="198" t="s">
        <v>190</v>
      </c>
      <c r="G650" s="195"/>
      <c r="H650" s="197" t="s">
        <v>1</v>
      </c>
      <c r="I650" s="199"/>
      <c r="J650" s="195"/>
      <c r="K650" s="195"/>
      <c r="L650" s="200"/>
      <c r="M650" s="201"/>
      <c r="N650" s="202"/>
      <c r="O650" s="202"/>
      <c r="P650" s="202"/>
      <c r="Q650" s="202"/>
      <c r="R650" s="202"/>
      <c r="S650" s="202"/>
      <c r="T650" s="203"/>
      <c r="AT650" s="204" t="s">
        <v>181</v>
      </c>
      <c r="AU650" s="204" t="s">
        <v>81</v>
      </c>
      <c r="AV650" s="12" t="s">
        <v>81</v>
      </c>
      <c r="AW650" s="12" t="s">
        <v>30</v>
      </c>
      <c r="AX650" s="12" t="s">
        <v>73</v>
      </c>
      <c r="AY650" s="204" t="s">
        <v>174</v>
      </c>
    </row>
    <row r="651" spans="1:65" s="12" customFormat="1" ht="12">
      <c r="B651" s="194"/>
      <c r="C651" s="195"/>
      <c r="D651" s="196" t="s">
        <v>181</v>
      </c>
      <c r="E651" s="197" t="s">
        <v>1</v>
      </c>
      <c r="F651" s="198" t="s">
        <v>2232</v>
      </c>
      <c r="G651" s="195"/>
      <c r="H651" s="197" t="s">
        <v>1</v>
      </c>
      <c r="I651" s="199"/>
      <c r="J651" s="195"/>
      <c r="K651" s="195"/>
      <c r="L651" s="200"/>
      <c r="M651" s="201"/>
      <c r="N651" s="202"/>
      <c r="O651" s="202"/>
      <c r="P651" s="202"/>
      <c r="Q651" s="202"/>
      <c r="R651" s="202"/>
      <c r="S651" s="202"/>
      <c r="T651" s="203"/>
      <c r="AT651" s="204" t="s">
        <v>181</v>
      </c>
      <c r="AU651" s="204" t="s">
        <v>81</v>
      </c>
      <c r="AV651" s="12" t="s">
        <v>81</v>
      </c>
      <c r="AW651" s="12" t="s">
        <v>30</v>
      </c>
      <c r="AX651" s="12" t="s">
        <v>73</v>
      </c>
      <c r="AY651" s="204" t="s">
        <v>174</v>
      </c>
    </row>
    <row r="652" spans="1:65" s="13" customFormat="1" ht="12">
      <c r="B652" s="205"/>
      <c r="C652" s="206"/>
      <c r="D652" s="196" t="s">
        <v>181</v>
      </c>
      <c r="E652" s="207" t="s">
        <v>1</v>
      </c>
      <c r="F652" s="208" t="s">
        <v>2233</v>
      </c>
      <c r="G652" s="206"/>
      <c r="H652" s="209">
        <v>99.01</v>
      </c>
      <c r="I652" s="210"/>
      <c r="J652" s="206"/>
      <c r="K652" s="206"/>
      <c r="L652" s="211"/>
      <c r="M652" s="212"/>
      <c r="N652" s="213"/>
      <c r="O652" s="213"/>
      <c r="P652" s="213"/>
      <c r="Q652" s="213"/>
      <c r="R652" s="213"/>
      <c r="S652" s="213"/>
      <c r="T652" s="214"/>
      <c r="AT652" s="215" t="s">
        <v>181</v>
      </c>
      <c r="AU652" s="215" t="s">
        <v>81</v>
      </c>
      <c r="AV652" s="13" t="s">
        <v>83</v>
      </c>
      <c r="AW652" s="13" t="s">
        <v>30</v>
      </c>
      <c r="AX652" s="13" t="s">
        <v>73</v>
      </c>
      <c r="AY652" s="215" t="s">
        <v>174</v>
      </c>
    </row>
    <row r="653" spans="1:65" s="12" customFormat="1" ht="12">
      <c r="B653" s="194"/>
      <c r="C653" s="195"/>
      <c r="D653" s="196" t="s">
        <v>181</v>
      </c>
      <c r="E653" s="197" t="s">
        <v>1</v>
      </c>
      <c r="F653" s="198" t="s">
        <v>201</v>
      </c>
      <c r="G653" s="195"/>
      <c r="H653" s="197" t="s">
        <v>1</v>
      </c>
      <c r="I653" s="199"/>
      <c r="J653" s="195"/>
      <c r="K653" s="195"/>
      <c r="L653" s="200"/>
      <c r="M653" s="201"/>
      <c r="N653" s="202"/>
      <c r="O653" s="202"/>
      <c r="P653" s="202"/>
      <c r="Q653" s="202"/>
      <c r="R653" s="202"/>
      <c r="S653" s="202"/>
      <c r="T653" s="203"/>
      <c r="AT653" s="204" t="s">
        <v>181</v>
      </c>
      <c r="AU653" s="204" t="s">
        <v>81</v>
      </c>
      <c r="AV653" s="12" t="s">
        <v>81</v>
      </c>
      <c r="AW653" s="12" t="s">
        <v>30</v>
      </c>
      <c r="AX653" s="12" t="s">
        <v>73</v>
      </c>
      <c r="AY653" s="204" t="s">
        <v>174</v>
      </c>
    </row>
    <row r="654" spans="1:65" s="12" customFormat="1" ht="12">
      <c r="B654" s="194"/>
      <c r="C654" s="195"/>
      <c r="D654" s="196" t="s">
        <v>181</v>
      </c>
      <c r="E654" s="197" t="s">
        <v>1</v>
      </c>
      <c r="F654" s="198" t="s">
        <v>2234</v>
      </c>
      <c r="G654" s="195"/>
      <c r="H654" s="197" t="s">
        <v>1</v>
      </c>
      <c r="I654" s="199"/>
      <c r="J654" s="195"/>
      <c r="K654" s="195"/>
      <c r="L654" s="200"/>
      <c r="M654" s="201"/>
      <c r="N654" s="202"/>
      <c r="O654" s="202"/>
      <c r="P654" s="202"/>
      <c r="Q654" s="202"/>
      <c r="R654" s="202"/>
      <c r="S654" s="202"/>
      <c r="T654" s="203"/>
      <c r="AT654" s="204" t="s">
        <v>181</v>
      </c>
      <c r="AU654" s="204" t="s">
        <v>81</v>
      </c>
      <c r="AV654" s="12" t="s">
        <v>81</v>
      </c>
      <c r="AW654" s="12" t="s">
        <v>30</v>
      </c>
      <c r="AX654" s="12" t="s">
        <v>73</v>
      </c>
      <c r="AY654" s="204" t="s">
        <v>174</v>
      </c>
    </row>
    <row r="655" spans="1:65" s="13" customFormat="1" ht="12">
      <c r="B655" s="205"/>
      <c r="C655" s="206"/>
      <c r="D655" s="196" t="s">
        <v>181</v>
      </c>
      <c r="E655" s="207" t="s">
        <v>1</v>
      </c>
      <c r="F655" s="208" t="s">
        <v>2235</v>
      </c>
      <c r="G655" s="206"/>
      <c r="H655" s="209">
        <v>112.35</v>
      </c>
      <c r="I655" s="210"/>
      <c r="J655" s="206"/>
      <c r="K655" s="206"/>
      <c r="L655" s="211"/>
      <c r="M655" s="212"/>
      <c r="N655" s="213"/>
      <c r="O655" s="213"/>
      <c r="P655" s="213"/>
      <c r="Q655" s="213"/>
      <c r="R655" s="213"/>
      <c r="S655" s="213"/>
      <c r="T655" s="214"/>
      <c r="AT655" s="215" t="s">
        <v>181</v>
      </c>
      <c r="AU655" s="215" t="s">
        <v>81</v>
      </c>
      <c r="AV655" s="13" t="s">
        <v>83</v>
      </c>
      <c r="AW655" s="13" t="s">
        <v>30</v>
      </c>
      <c r="AX655" s="13" t="s">
        <v>73</v>
      </c>
      <c r="AY655" s="215" t="s">
        <v>174</v>
      </c>
    </row>
    <row r="656" spans="1:65" s="14" customFormat="1" ht="12">
      <c r="B656" s="216"/>
      <c r="C656" s="217"/>
      <c r="D656" s="196" t="s">
        <v>181</v>
      </c>
      <c r="E656" s="218" t="s">
        <v>1</v>
      </c>
      <c r="F656" s="219" t="s">
        <v>183</v>
      </c>
      <c r="G656" s="217"/>
      <c r="H656" s="220">
        <v>211.36</v>
      </c>
      <c r="I656" s="221"/>
      <c r="J656" s="217"/>
      <c r="K656" s="217"/>
      <c r="L656" s="222"/>
      <c r="M656" s="223"/>
      <c r="N656" s="224"/>
      <c r="O656" s="224"/>
      <c r="P656" s="224"/>
      <c r="Q656" s="224"/>
      <c r="R656" s="224"/>
      <c r="S656" s="224"/>
      <c r="T656" s="225"/>
      <c r="AT656" s="226" t="s">
        <v>181</v>
      </c>
      <c r="AU656" s="226" t="s">
        <v>81</v>
      </c>
      <c r="AV656" s="14" t="s">
        <v>179</v>
      </c>
      <c r="AW656" s="14" t="s">
        <v>30</v>
      </c>
      <c r="AX656" s="14" t="s">
        <v>81</v>
      </c>
      <c r="AY656" s="226" t="s">
        <v>174</v>
      </c>
    </row>
    <row r="657" spans="1:65" s="2" customFormat="1" ht="24.25" customHeight="1">
      <c r="A657" s="35"/>
      <c r="B657" s="36"/>
      <c r="C657" s="180" t="s">
        <v>871</v>
      </c>
      <c r="D657" s="180" t="s">
        <v>175</v>
      </c>
      <c r="E657" s="181" t="s">
        <v>2236</v>
      </c>
      <c r="F657" s="182" t="s">
        <v>2237</v>
      </c>
      <c r="G657" s="183" t="s">
        <v>230</v>
      </c>
      <c r="H657" s="184">
        <v>538.66</v>
      </c>
      <c r="I657" s="185"/>
      <c r="J657" s="186">
        <f>ROUND(I657*H657,2)</f>
        <v>0</v>
      </c>
      <c r="K657" s="187"/>
      <c r="L657" s="40"/>
      <c r="M657" s="188" t="s">
        <v>1</v>
      </c>
      <c r="N657" s="189" t="s">
        <v>38</v>
      </c>
      <c r="O657" s="72"/>
      <c r="P657" s="190">
        <f>O657*H657</f>
        <v>0</v>
      </c>
      <c r="Q657" s="190">
        <v>1.1220000000000001E-2</v>
      </c>
      <c r="R657" s="190">
        <f>Q657*H657</f>
        <v>6.0437652000000002</v>
      </c>
      <c r="S657" s="190">
        <v>0</v>
      </c>
      <c r="T657" s="191">
        <f>S657*H657</f>
        <v>0</v>
      </c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R657" s="192" t="s">
        <v>179</v>
      </c>
      <c r="AT657" s="192" t="s">
        <v>175</v>
      </c>
      <c r="AU657" s="192" t="s">
        <v>81</v>
      </c>
      <c r="AY657" s="18" t="s">
        <v>174</v>
      </c>
      <c r="BE657" s="193">
        <f>IF(N657="základní",J657,0)</f>
        <v>0</v>
      </c>
      <c r="BF657" s="193">
        <f>IF(N657="snížená",J657,0)</f>
        <v>0</v>
      </c>
      <c r="BG657" s="193">
        <f>IF(N657="zákl. přenesená",J657,0)</f>
        <v>0</v>
      </c>
      <c r="BH657" s="193">
        <f>IF(N657="sníž. přenesená",J657,0)</f>
        <v>0</v>
      </c>
      <c r="BI657" s="193">
        <f>IF(N657="nulová",J657,0)</f>
        <v>0</v>
      </c>
      <c r="BJ657" s="18" t="s">
        <v>81</v>
      </c>
      <c r="BK657" s="193">
        <f>ROUND(I657*H657,2)</f>
        <v>0</v>
      </c>
      <c r="BL657" s="18" t="s">
        <v>179</v>
      </c>
      <c r="BM657" s="192" t="s">
        <v>2238</v>
      </c>
    </row>
    <row r="658" spans="1:65" s="12" customFormat="1" ht="12">
      <c r="B658" s="194"/>
      <c r="C658" s="195"/>
      <c r="D658" s="196" t="s">
        <v>181</v>
      </c>
      <c r="E658" s="197" t="s">
        <v>1</v>
      </c>
      <c r="F658" s="198" t="s">
        <v>190</v>
      </c>
      <c r="G658" s="195"/>
      <c r="H658" s="197" t="s">
        <v>1</v>
      </c>
      <c r="I658" s="199"/>
      <c r="J658" s="195"/>
      <c r="K658" s="195"/>
      <c r="L658" s="200"/>
      <c r="M658" s="201"/>
      <c r="N658" s="202"/>
      <c r="O658" s="202"/>
      <c r="P658" s="202"/>
      <c r="Q658" s="202"/>
      <c r="R658" s="202"/>
      <c r="S658" s="202"/>
      <c r="T658" s="203"/>
      <c r="AT658" s="204" t="s">
        <v>181</v>
      </c>
      <c r="AU658" s="204" t="s">
        <v>81</v>
      </c>
      <c r="AV658" s="12" t="s">
        <v>81</v>
      </c>
      <c r="AW658" s="12" t="s">
        <v>30</v>
      </c>
      <c r="AX658" s="12" t="s">
        <v>73</v>
      </c>
      <c r="AY658" s="204" t="s">
        <v>174</v>
      </c>
    </row>
    <row r="659" spans="1:65" s="12" customFormat="1" ht="12">
      <c r="B659" s="194"/>
      <c r="C659" s="195"/>
      <c r="D659" s="196" t="s">
        <v>181</v>
      </c>
      <c r="E659" s="197" t="s">
        <v>1</v>
      </c>
      <c r="F659" s="198" t="s">
        <v>2232</v>
      </c>
      <c r="G659" s="195"/>
      <c r="H659" s="197" t="s">
        <v>1</v>
      </c>
      <c r="I659" s="199"/>
      <c r="J659" s="195"/>
      <c r="K659" s="195"/>
      <c r="L659" s="200"/>
      <c r="M659" s="201"/>
      <c r="N659" s="202"/>
      <c r="O659" s="202"/>
      <c r="P659" s="202"/>
      <c r="Q659" s="202"/>
      <c r="R659" s="202"/>
      <c r="S659" s="202"/>
      <c r="T659" s="203"/>
      <c r="AT659" s="204" t="s">
        <v>181</v>
      </c>
      <c r="AU659" s="204" t="s">
        <v>81</v>
      </c>
      <c r="AV659" s="12" t="s">
        <v>81</v>
      </c>
      <c r="AW659" s="12" t="s">
        <v>30</v>
      </c>
      <c r="AX659" s="12" t="s">
        <v>73</v>
      </c>
      <c r="AY659" s="204" t="s">
        <v>174</v>
      </c>
    </row>
    <row r="660" spans="1:65" s="13" customFormat="1" ht="12">
      <c r="B660" s="205"/>
      <c r="C660" s="206"/>
      <c r="D660" s="196" t="s">
        <v>181</v>
      </c>
      <c r="E660" s="207" t="s">
        <v>1</v>
      </c>
      <c r="F660" s="208" t="s">
        <v>2239</v>
      </c>
      <c r="G660" s="206"/>
      <c r="H660" s="209">
        <v>202.35</v>
      </c>
      <c r="I660" s="210"/>
      <c r="J660" s="206"/>
      <c r="K660" s="206"/>
      <c r="L660" s="211"/>
      <c r="M660" s="212"/>
      <c r="N660" s="213"/>
      <c r="O660" s="213"/>
      <c r="P660" s="213"/>
      <c r="Q660" s="213"/>
      <c r="R660" s="213"/>
      <c r="S660" s="213"/>
      <c r="T660" s="214"/>
      <c r="AT660" s="215" t="s">
        <v>181</v>
      </c>
      <c r="AU660" s="215" t="s">
        <v>81</v>
      </c>
      <c r="AV660" s="13" t="s">
        <v>83</v>
      </c>
      <c r="AW660" s="13" t="s">
        <v>30</v>
      </c>
      <c r="AX660" s="13" t="s">
        <v>73</v>
      </c>
      <c r="AY660" s="215" t="s">
        <v>174</v>
      </c>
    </row>
    <row r="661" spans="1:65" s="13" customFormat="1" ht="12">
      <c r="B661" s="205"/>
      <c r="C661" s="206"/>
      <c r="D661" s="196" t="s">
        <v>181</v>
      </c>
      <c r="E661" s="207" t="s">
        <v>1</v>
      </c>
      <c r="F661" s="208" t="s">
        <v>293</v>
      </c>
      <c r="G661" s="206"/>
      <c r="H661" s="209">
        <v>17</v>
      </c>
      <c r="I661" s="210"/>
      <c r="J661" s="206"/>
      <c r="K661" s="206"/>
      <c r="L661" s="211"/>
      <c r="M661" s="212"/>
      <c r="N661" s="213"/>
      <c r="O661" s="213"/>
      <c r="P661" s="213"/>
      <c r="Q661" s="213"/>
      <c r="R661" s="213"/>
      <c r="S661" s="213"/>
      <c r="T661" s="214"/>
      <c r="AT661" s="215" t="s">
        <v>181</v>
      </c>
      <c r="AU661" s="215" t="s">
        <v>81</v>
      </c>
      <c r="AV661" s="13" t="s">
        <v>83</v>
      </c>
      <c r="AW661" s="13" t="s">
        <v>30</v>
      </c>
      <c r="AX661" s="13" t="s">
        <v>73</v>
      </c>
      <c r="AY661" s="215" t="s">
        <v>174</v>
      </c>
    </row>
    <row r="662" spans="1:65" s="13" customFormat="1" ht="12">
      <c r="B662" s="205"/>
      <c r="C662" s="206"/>
      <c r="D662" s="196" t="s">
        <v>181</v>
      </c>
      <c r="E662" s="207" t="s">
        <v>1</v>
      </c>
      <c r="F662" s="208" t="s">
        <v>2240</v>
      </c>
      <c r="G662" s="206"/>
      <c r="H662" s="209">
        <v>14.56</v>
      </c>
      <c r="I662" s="210"/>
      <c r="J662" s="206"/>
      <c r="K662" s="206"/>
      <c r="L662" s="211"/>
      <c r="M662" s="212"/>
      <c r="N662" s="213"/>
      <c r="O662" s="213"/>
      <c r="P662" s="213"/>
      <c r="Q662" s="213"/>
      <c r="R662" s="213"/>
      <c r="S662" s="213"/>
      <c r="T662" s="214"/>
      <c r="AT662" s="215" t="s">
        <v>181</v>
      </c>
      <c r="AU662" s="215" t="s">
        <v>81</v>
      </c>
      <c r="AV662" s="13" t="s">
        <v>83</v>
      </c>
      <c r="AW662" s="13" t="s">
        <v>30</v>
      </c>
      <c r="AX662" s="13" t="s">
        <v>73</v>
      </c>
      <c r="AY662" s="215" t="s">
        <v>174</v>
      </c>
    </row>
    <row r="663" spans="1:65" s="12" customFormat="1" ht="12">
      <c r="B663" s="194"/>
      <c r="C663" s="195"/>
      <c r="D663" s="196" t="s">
        <v>181</v>
      </c>
      <c r="E663" s="197" t="s">
        <v>1</v>
      </c>
      <c r="F663" s="198" t="s">
        <v>201</v>
      </c>
      <c r="G663" s="195"/>
      <c r="H663" s="197" t="s">
        <v>1</v>
      </c>
      <c r="I663" s="199"/>
      <c r="J663" s="195"/>
      <c r="K663" s="195"/>
      <c r="L663" s="200"/>
      <c r="M663" s="201"/>
      <c r="N663" s="202"/>
      <c r="O663" s="202"/>
      <c r="P663" s="202"/>
      <c r="Q663" s="202"/>
      <c r="R663" s="202"/>
      <c r="S663" s="202"/>
      <c r="T663" s="203"/>
      <c r="AT663" s="204" t="s">
        <v>181</v>
      </c>
      <c r="AU663" s="204" t="s">
        <v>81</v>
      </c>
      <c r="AV663" s="12" t="s">
        <v>81</v>
      </c>
      <c r="AW663" s="12" t="s">
        <v>30</v>
      </c>
      <c r="AX663" s="12" t="s">
        <v>73</v>
      </c>
      <c r="AY663" s="204" t="s">
        <v>174</v>
      </c>
    </row>
    <row r="664" spans="1:65" s="12" customFormat="1" ht="12">
      <c r="B664" s="194"/>
      <c r="C664" s="195"/>
      <c r="D664" s="196" t="s">
        <v>181</v>
      </c>
      <c r="E664" s="197" t="s">
        <v>1</v>
      </c>
      <c r="F664" s="198" t="s">
        <v>2234</v>
      </c>
      <c r="G664" s="195"/>
      <c r="H664" s="197" t="s">
        <v>1</v>
      </c>
      <c r="I664" s="199"/>
      <c r="J664" s="195"/>
      <c r="K664" s="195"/>
      <c r="L664" s="200"/>
      <c r="M664" s="201"/>
      <c r="N664" s="202"/>
      <c r="O664" s="202"/>
      <c r="P664" s="202"/>
      <c r="Q664" s="202"/>
      <c r="R664" s="202"/>
      <c r="S664" s="202"/>
      <c r="T664" s="203"/>
      <c r="AT664" s="204" t="s">
        <v>181</v>
      </c>
      <c r="AU664" s="204" t="s">
        <v>81</v>
      </c>
      <c r="AV664" s="12" t="s">
        <v>81</v>
      </c>
      <c r="AW664" s="12" t="s">
        <v>30</v>
      </c>
      <c r="AX664" s="12" t="s">
        <v>73</v>
      </c>
      <c r="AY664" s="204" t="s">
        <v>174</v>
      </c>
    </row>
    <row r="665" spans="1:65" s="13" customFormat="1" ht="12">
      <c r="B665" s="205"/>
      <c r="C665" s="206"/>
      <c r="D665" s="196" t="s">
        <v>181</v>
      </c>
      <c r="E665" s="207" t="s">
        <v>1</v>
      </c>
      <c r="F665" s="208" t="s">
        <v>2241</v>
      </c>
      <c r="G665" s="206"/>
      <c r="H665" s="209">
        <v>288.60000000000002</v>
      </c>
      <c r="I665" s="210"/>
      <c r="J665" s="206"/>
      <c r="K665" s="206"/>
      <c r="L665" s="211"/>
      <c r="M665" s="212"/>
      <c r="N665" s="213"/>
      <c r="O665" s="213"/>
      <c r="P665" s="213"/>
      <c r="Q665" s="213"/>
      <c r="R665" s="213"/>
      <c r="S665" s="213"/>
      <c r="T665" s="214"/>
      <c r="AT665" s="215" t="s">
        <v>181</v>
      </c>
      <c r="AU665" s="215" t="s">
        <v>81</v>
      </c>
      <c r="AV665" s="13" t="s">
        <v>83</v>
      </c>
      <c r="AW665" s="13" t="s">
        <v>30</v>
      </c>
      <c r="AX665" s="13" t="s">
        <v>73</v>
      </c>
      <c r="AY665" s="215" t="s">
        <v>174</v>
      </c>
    </row>
    <row r="666" spans="1:65" s="13" customFormat="1" ht="12">
      <c r="B666" s="205"/>
      <c r="C666" s="206"/>
      <c r="D666" s="196" t="s">
        <v>181</v>
      </c>
      <c r="E666" s="207" t="s">
        <v>1</v>
      </c>
      <c r="F666" s="208" t="s">
        <v>2242</v>
      </c>
      <c r="G666" s="206"/>
      <c r="H666" s="209">
        <v>16.149999999999999</v>
      </c>
      <c r="I666" s="210"/>
      <c r="J666" s="206"/>
      <c r="K666" s="206"/>
      <c r="L666" s="211"/>
      <c r="M666" s="212"/>
      <c r="N666" s="213"/>
      <c r="O666" s="213"/>
      <c r="P666" s="213"/>
      <c r="Q666" s="213"/>
      <c r="R666" s="213"/>
      <c r="S666" s="213"/>
      <c r="T666" s="214"/>
      <c r="AT666" s="215" t="s">
        <v>181</v>
      </c>
      <c r="AU666" s="215" t="s">
        <v>81</v>
      </c>
      <c r="AV666" s="13" t="s">
        <v>83</v>
      </c>
      <c r="AW666" s="13" t="s">
        <v>30</v>
      </c>
      <c r="AX666" s="13" t="s">
        <v>73</v>
      </c>
      <c r="AY666" s="215" t="s">
        <v>174</v>
      </c>
    </row>
    <row r="667" spans="1:65" s="14" customFormat="1" ht="12">
      <c r="B667" s="216"/>
      <c r="C667" s="217"/>
      <c r="D667" s="196" t="s">
        <v>181</v>
      </c>
      <c r="E667" s="218" t="s">
        <v>1</v>
      </c>
      <c r="F667" s="219" t="s">
        <v>183</v>
      </c>
      <c r="G667" s="217"/>
      <c r="H667" s="220">
        <v>538.66</v>
      </c>
      <c r="I667" s="221"/>
      <c r="J667" s="217"/>
      <c r="K667" s="217"/>
      <c r="L667" s="222"/>
      <c r="M667" s="223"/>
      <c r="N667" s="224"/>
      <c r="O667" s="224"/>
      <c r="P667" s="224"/>
      <c r="Q667" s="224"/>
      <c r="R667" s="224"/>
      <c r="S667" s="224"/>
      <c r="T667" s="225"/>
      <c r="AT667" s="226" t="s">
        <v>181</v>
      </c>
      <c r="AU667" s="226" t="s">
        <v>81</v>
      </c>
      <c r="AV667" s="14" t="s">
        <v>179</v>
      </c>
      <c r="AW667" s="14" t="s">
        <v>30</v>
      </c>
      <c r="AX667" s="14" t="s">
        <v>81</v>
      </c>
      <c r="AY667" s="226" t="s">
        <v>174</v>
      </c>
    </row>
    <row r="668" spans="1:65" s="2" customFormat="1" ht="21.75" customHeight="1">
      <c r="A668" s="35"/>
      <c r="B668" s="36"/>
      <c r="C668" s="180" t="s">
        <v>875</v>
      </c>
      <c r="D668" s="180" t="s">
        <v>175</v>
      </c>
      <c r="E668" s="181" t="s">
        <v>279</v>
      </c>
      <c r="F668" s="182" t="s">
        <v>280</v>
      </c>
      <c r="G668" s="183" t="s">
        <v>230</v>
      </c>
      <c r="H668" s="184">
        <v>33.340000000000003</v>
      </c>
      <c r="I668" s="185"/>
      <c r="J668" s="186">
        <f>ROUND(I668*H668,2)</f>
        <v>0</v>
      </c>
      <c r="K668" s="187"/>
      <c r="L668" s="40"/>
      <c r="M668" s="188" t="s">
        <v>1</v>
      </c>
      <c r="N668" s="189" t="s">
        <v>38</v>
      </c>
      <c r="O668" s="72"/>
      <c r="P668" s="190">
        <f>O668*H668</f>
        <v>0</v>
      </c>
      <c r="Q668" s="190">
        <v>0.11</v>
      </c>
      <c r="R668" s="190">
        <f>Q668*H668</f>
        <v>3.6674000000000002</v>
      </c>
      <c r="S668" s="190">
        <v>0</v>
      </c>
      <c r="T668" s="191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92" t="s">
        <v>179</v>
      </c>
      <c r="AT668" s="192" t="s">
        <v>175</v>
      </c>
      <c r="AU668" s="192" t="s">
        <v>81</v>
      </c>
      <c r="AY668" s="18" t="s">
        <v>174</v>
      </c>
      <c r="BE668" s="193">
        <f>IF(N668="základní",J668,0)</f>
        <v>0</v>
      </c>
      <c r="BF668" s="193">
        <f>IF(N668="snížená",J668,0)</f>
        <v>0</v>
      </c>
      <c r="BG668" s="193">
        <f>IF(N668="zákl. přenesená",J668,0)</f>
        <v>0</v>
      </c>
      <c r="BH668" s="193">
        <f>IF(N668="sníž. přenesená",J668,0)</f>
        <v>0</v>
      </c>
      <c r="BI668" s="193">
        <f>IF(N668="nulová",J668,0)</f>
        <v>0</v>
      </c>
      <c r="BJ668" s="18" t="s">
        <v>81</v>
      </c>
      <c r="BK668" s="193">
        <f>ROUND(I668*H668,2)</f>
        <v>0</v>
      </c>
      <c r="BL668" s="18" t="s">
        <v>179</v>
      </c>
      <c r="BM668" s="192" t="s">
        <v>2243</v>
      </c>
    </row>
    <row r="669" spans="1:65" s="12" customFormat="1" ht="12">
      <c r="B669" s="194"/>
      <c r="C669" s="195"/>
      <c r="D669" s="196" t="s">
        <v>181</v>
      </c>
      <c r="E669" s="197" t="s">
        <v>1</v>
      </c>
      <c r="F669" s="198" t="s">
        <v>190</v>
      </c>
      <c r="G669" s="195"/>
      <c r="H669" s="197" t="s">
        <v>1</v>
      </c>
      <c r="I669" s="199"/>
      <c r="J669" s="195"/>
      <c r="K669" s="195"/>
      <c r="L669" s="200"/>
      <c r="M669" s="201"/>
      <c r="N669" s="202"/>
      <c r="O669" s="202"/>
      <c r="P669" s="202"/>
      <c r="Q669" s="202"/>
      <c r="R669" s="202"/>
      <c r="S669" s="202"/>
      <c r="T669" s="203"/>
      <c r="AT669" s="204" t="s">
        <v>181</v>
      </c>
      <c r="AU669" s="204" t="s">
        <v>81</v>
      </c>
      <c r="AV669" s="12" t="s">
        <v>81</v>
      </c>
      <c r="AW669" s="12" t="s">
        <v>30</v>
      </c>
      <c r="AX669" s="12" t="s">
        <v>73</v>
      </c>
      <c r="AY669" s="204" t="s">
        <v>174</v>
      </c>
    </row>
    <row r="670" spans="1:65" s="12" customFormat="1" ht="12">
      <c r="B670" s="194"/>
      <c r="C670" s="195"/>
      <c r="D670" s="196" t="s">
        <v>181</v>
      </c>
      <c r="E670" s="197" t="s">
        <v>1</v>
      </c>
      <c r="F670" s="198" t="s">
        <v>2222</v>
      </c>
      <c r="G670" s="195"/>
      <c r="H670" s="197" t="s">
        <v>1</v>
      </c>
      <c r="I670" s="199"/>
      <c r="J670" s="195"/>
      <c r="K670" s="195"/>
      <c r="L670" s="200"/>
      <c r="M670" s="201"/>
      <c r="N670" s="202"/>
      <c r="O670" s="202"/>
      <c r="P670" s="202"/>
      <c r="Q670" s="202"/>
      <c r="R670" s="202"/>
      <c r="S670" s="202"/>
      <c r="T670" s="203"/>
      <c r="AT670" s="204" t="s">
        <v>181</v>
      </c>
      <c r="AU670" s="204" t="s">
        <v>81</v>
      </c>
      <c r="AV670" s="12" t="s">
        <v>81</v>
      </c>
      <c r="AW670" s="12" t="s">
        <v>30</v>
      </c>
      <c r="AX670" s="12" t="s">
        <v>73</v>
      </c>
      <c r="AY670" s="204" t="s">
        <v>174</v>
      </c>
    </row>
    <row r="671" spans="1:65" s="13" customFormat="1" ht="12">
      <c r="B671" s="205"/>
      <c r="C671" s="206"/>
      <c r="D671" s="196" t="s">
        <v>181</v>
      </c>
      <c r="E671" s="207" t="s">
        <v>1</v>
      </c>
      <c r="F671" s="208" t="s">
        <v>2097</v>
      </c>
      <c r="G671" s="206"/>
      <c r="H671" s="209">
        <v>22.84</v>
      </c>
      <c r="I671" s="210"/>
      <c r="J671" s="206"/>
      <c r="K671" s="206"/>
      <c r="L671" s="211"/>
      <c r="M671" s="212"/>
      <c r="N671" s="213"/>
      <c r="O671" s="213"/>
      <c r="P671" s="213"/>
      <c r="Q671" s="213"/>
      <c r="R671" s="213"/>
      <c r="S671" s="213"/>
      <c r="T671" s="214"/>
      <c r="AT671" s="215" t="s">
        <v>181</v>
      </c>
      <c r="AU671" s="215" t="s">
        <v>81</v>
      </c>
      <c r="AV671" s="13" t="s">
        <v>83</v>
      </c>
      <c r="AW671" s="13" t="s">
        <v>30</v>
      </c>
      <c r="AX671" s="13" t="s">
        <v>73</v>
      </c>
      <c r="AY671" s="215" t="s">
        <v>174</v>
      </c>
    </row>
    <row r="672" spans="1:65" s="12" customFormat="1" ht="12">
      <c r="B672" s="194"/>
      <c r="C672" s="195"/>
      <c r="D672" s="196" t="s">
        <v>181</v>
      </c>
      <c r="E672" s="197" t="s">
        <v>1</v>
      </c>
      <c r="F672" s="198" t="s">
        <v>201</v>
      </c>
      <c r="G672" s="195"/>
      <c r="H672" s="197" t="s">
        <v>1</v>
      </c>
      <c r="I672" s="199"/>
      <c r="J672" s="195"/>
      <c r="K672" s="195"/>
      <c r="L672" s="200"/>
      <c r="M672" s="201"/>
      <c r="N672" s="202"/>
      <c r="O672" s="202"/>
      <c r="P672" s="202"/>
      <c r="Q672" s="202"/>
      <c r="R672" s="202"/>
      <c r="S672" s="202"/>
      <c r="T672" s="203"/>
      <c r="AT672" s="204" t="s">
        <v>181</v>
      </c>
      <c r="AU672" s="204" t="s">
        <v>81</v>
      </c>
      <c r="AV672" s="12" t="s">
        <v>81</v>
      </c>
      <c r="AW672" s="12" t="s">
        <v>30</v>
      </c>
      <c r="AX672" s="12" t="s">
        <v>73</v>
      </c>
      <c r="AY672" s="204" t="s">
        <v>174</v>
      </c>
    </row>
    <row r="673" spans="1:65" s="12" customFormat="1" ht="12">
      <c r="B673" s="194"/>
      <c r="C673" s="195"/>
      <c r="D673" s="196" t="s">
        <v>181</v>
      </c>
      <c r="E673" s="197" t="s">
        <v>1</v>
      </c>
      <c r="F673" s="198" t="s">
        <v>2224</v>
      </c>
      <c r="G673" s="195"/>
      <c r="H673" s="197" t="s">
        <v>1</v>
      </c>
      <c r="I673" s="199"/>
      <c r="J673" s="195"/>
      <c r="K673" s="195"/>
      <c r="L673" s="200"/>
      <c r="M673" s="201"/>
      <c r="N673" s="202"/>
      <c r="O673" s="202"/>
      <c r="P673" s="202"/>
      <c r="Q673" s="202"/>
      <c r="R673" s="202"/>
      <c r="S673" s="202"/>
      <c r="T673" s="203"/>
      <c r="AT673" s="204" t="s">
        <v>181</v>
      </c>
      <c r="AU673" s="204" t="s">
        <v>81</v>
      </c>
      <c r="AV673" s="12" t="s">
        <v>81</v>
      </c>
      <c r="AW673" s="12" t="s">
        <v>30</v>
      </c>
      <c r="AX673" s="12" t="s">
        <v>73</v>
      </c>
      <c r="AY673" s="204" t="s">
        <v>174</v>
      </c>
    </row>
    <row r="674" spans="1:65" s="13" customFormat="1" ht="12">
      <c r="B674" s="205"/>
      <c r="C674" s="206"/>
      <c r="D674" s="196" t="s">
        <v>181</v>
      </c>
      <c r="E674" s="207" t="s">
        <v>1</v>
      </c>
      <c r="F674" s="208" t="s">
        <v>2225</v>
      </c>
      <c r="G674" s="206"/>
      <c r="H674" s="209">
        <v>10.5</v>
      </c>
      <c r="I674" s="210"/>
      <c r="J674" s="206"/>
      <c r="K674" s="206"/>
      <c r="L674" s="211"/>
      <c r="M674" s="212"/>
      <c r="N674" s="213"/>
      <c r="O674" s="213"/>
      <c r="P674" s="213"/>
      <c r="Q674" s="213"/>
      <c r="R674" s="213"/>
      <c r="S674" s="213"/>
      <c r="T674" s="214"/>
      <c r="AT674" s="215" t="s">
        <v>181</v>
      </c>
      <c r="AU674" s="215" t="s">
        <v>81</v>
      </c>
      <c r="AV674" s="13" t="s">
        <v>83</v>
      </c>
      <c r="AW674" s="13" t="s">
        <v>30</v>
      </c>
      <c r="AX674" s="13" t="s">
        <v>73</v>
      </c>
      <c r="AY674" s="215" t="s">
        <v>174</v>
      </c>
    </row>
    <row r="675" spans="1:65" s="14" customFormat="1" ht="12">
      <c r="B675" s="216"/>
      <c r="C675" s="217"/>
      <c r="D675" s="196" t="s">
        <v>181</v>
      </c>
      <c r="E675" s="218" t="s">
        <v>1</v>
      </c>
      <c r="F675" s="219" t="s">
        <v>183</v>
      </c>
      <c r="G675" s="217"/>
      <c r="H675" s="220">
        <v>33.340000000000003</v>
      </c>
      <c r="I675" s="221"/>
      <c r="J675" s="217"/>
      <c r="K675" s="217"/>
      <c r="L675" s="222"/>
      <c r="M675" s="223"/>
      <c r="N675" s="224"/>
      <c r="O675" s="224"/>
      <c r="P675" s="224"/>
      <c r="Q675" s="224"/>
      <c r="R675" s="224"/>
      <c r="S675" s="224"/>
      <c r="T675" s="225"/>
      <c r="AT675" s="226" t="s">
        <v>181</v>
      </c>
      <c r="AU675" s="226" t="s">
        <v>81</v>
      </c>
      <c r="AV675" s="14" t="s">
        <v>179</v>
      </c>
      <c r="AW675" s="14" t="s">
        <v>30</v>
      </c>
      <c r="AX675" s="14" t="s">
        <v>81</v>
      </c>
      <c r="AY675" s="226" t="s">
        <v>174</v>
      </c>
    </row>
    <row r="676" spans="1:65" s="2" customFormat="1" ht="24.25" customHeight="1">
      <c r="A676" s="35"/>
      <c r="B676" s="36"/>
      <c r="C676" s="180" t="s">
        <v>879</v>
      </c>
      <c r="D676" s="180" t="s">
        <v>175</v>
      </c>
      <c r="E676" s="181" t="s">
        <v>2244</v>
      </c>
      <c r="F676" s="182" t="s">
        <v>2245</v>
      </c>
      <c r="G676" s="183" t="s">
        <v>230</v>
      </c>
      <c r="H676" s="184">
        <v>77.180000000000007</v>
      </c>
      <c r="I676" s="185"/>
      <c r="J676" s="186">
        <f>ROUND(I676*H676,2)</f>
        <v>0</v>
      </c>
      <c r="K676" s="187"/>
      <c r="L676" s="40"/>
      <c r="M676" s="188" t="s">
        <v>1</v>
      </c>
      <c r="N676" s="189" t="s">
        <v>38</v>
      </c>
      <c r="O676" s="72"/>
      <c r="P676" s="190">
        <f>O676*H676</f>
        <v>0</v>
      </c>
      <c r="Q676" s="190">
        <v>1.0999999999999999E-2</v>
      </c>
      <c r="R676" s="190">
        <f>Q676*H676</f>
        <v>0.84898000000000007</v>
      </c>
      <c r="S676" s="190">
        <v>0</v>
      </c>
      <c r="T676" s="191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92" t="s">
        <v>179</v>
      </c>
      <c r="AT676" s="192" t="s">
        <v>175</v>
      </c>
      <c r="AU676" s="192" t="s">
        <v>81</v>
      </c>
      <c r="AY676" s="18" t="s">
        <v>174</v>
      </c>
      <c r="BE676" s="193">
        <f>IF(N676="základní",J676,0)</f>
        <v>0</v>
      </c>
      <c r="BF676" s="193">
        <f>IF(N676="snížená",J676,0)</f>
        <v>0</v>
      </c>
      <c r="BG676" s="193">
        <f>IF(N676="zákl. přenesená",J676,0)</f>
        <v>0</v>
      </c>
      <c r="BH676" s="193">
        <f>IF(N676="sníž. přenesená",J676,0)</f>
        <v>0</v>
      </c>
      <c r="BI676" s="193">
        <f>IF(N676="nulová",J676,0)</f>
        <v>0</v>
      </c>
      <c r="BJ676" s="18" t="s">
        <v>81</v>
      </c>
      <c r="BK676" s="193">
        <f>ROUND(I676*H676,2)</f>
        <v>0</v>
      </c>
      <c r="BL676" s="18" t="s">
        <v>179</v>
      </c>
      <c r="BM676" s="192" t="s">
        <v>2246</v>
      </c>
    </row>
    <row r="677" spans="1:65" s="12" customFormat="1" ht="12">
      <c r="B677" s="194"/>
      <c r="C677" s="195"/>
      <c r="D677" s="196" t="s">
        <v>181</v>
      </c>
      <c r="E677" s="197" t="s">
        <v>1</v>
      </c>
      <c r="F677" s="198" t="s">
        <v>190</v>
      </c>
      <c r="G677" s="195"/>
      <c r="H677" s="197" t="s">
        <v>1</v>
      </c>
      <c r="I677" s="199"/>
      <c r="J677" s="195"/>
      <c r="K677" s="195"/>
      <c r="L677" s="200"/>
      <c r="M677" s="201"/>
      <c r="N677" s="202"/>
      <c r="O677" s="202"/>
      <c r="P677" s="202"/>
      <c r="Q677" s="202"/>
      <c r="R677" s="202"/>
      <c r="S677" s="202"/>
      <c r="T677" s="203"/>
      <c r="AT677" s="204" t="s">
        <v>181</v>
      </c>
      <c r="AU677" s="204" t="s">
        <v>81</v>
      </c>
      <c r="AV677" s="12" t="s">
        <v>81</v>
      </c>
      <c r="AW677" s="12" t="s">
        <v>30</v>
      </c>
      <c r="AX677" s="12" t="s">
        <v>73</v>
      </c>
      <c r="AY677" s="204" t="s">
        <v>174</v>
      </c>
    </row>
    <row r="678" spans="1:65" s="12" customFormat="1" ht="12">
      <c r="B678" s="194"/>
      <c r="C678" s="195"/>
      <c r="D678" s="196" t="s">
        <v>181</v>
      </c>
      <c r="E678" s="197" t="s">
        <v>1</v>
      </c>
      <c r="F678" s="198" t="s">
        <v>2247</v>
      </c>
      <c r="G678" s="195"/>
      <c r="H678" s="197" t="s">
        <v>1</v>
      </c>
      <c r="I678" s="199"/>
      <c r="J678" s="195"/>
      <c r="K678" s="195"/>
      <c r="L678" s="200"/>
      <c r="M678" s="201"/>
      <c r="N678" s="202"/>
      <c r="O678" s="202"/>
      <c r="P678" s="202"/>
      <c r="Q678" s="202"/>
      <c r="R678" s="202"/>
      <c r="S678" s="202"/>
      <c r="T678" s="203"/>
      <c r="AT678" s="204" t="s">
        <v>181</v>
      </c>
      <c r="AU678" s="204" t="s">
        <v>81</v>
      </c>
      <c r="AV678" s="12" t="s">
        <v>81</v>
      </c>
      <c r="AW678" s="12" t="s">
        <v>30</v>
      </c>
      <c r="AX678" s="12" t="s">
        <v>73</v>
      </c>
      <c r="AY678" s="204" t="s">
        <v>174</v>
      </c>
    </row>
    <row r="679" spans="1:65" s="13" customFormat="1" ht="12">
      <c r="B679" s="205"/>
      <c r="C679" s="206"/>
      <c r="D679" s="196" t="s">
        <v>181</v>
      </c>
      <c r="E679" s="207" t="s">
        <v>1</v>
      </c>
      <c r="F679" s="208" t="s">
        <v>2248</v>
      </c>
      <c r="G679" s="206"/>
      <c r="H679" s="209">
        <v>45.68</v>
      </c>
      <c r="I679" s="210"/>
      <c r="J679" s="206"/>
      <c r="K679" s="206"/>
      <c r="L679" s="211"/>
      <c r="M679" s="212"/>
      <c r="N679" s="213"/>
      <c r="O679" s="213"/>
      <c r="P679" s="213"/>
      <c r="Q679" s="213"/>
      <c r="R679" s="213"/>
      <c r="S679" s="213"/>
      <c r="T679" s="214"/>
      <c r="AT679" s="215" t="s">
        <v>181</v>
      </c>
      <c r="AU679" s="215" t="s">
        <v>81</v>
      </c>
      <c r="AV679" s="13" t="s">
        <v>83</v>
      </c>
      <c r="AW679" s="13" t="s">
        <v>30</v>
      </c>
      <c r="AX679" s="13" t="s">
        <v>73</v>
      </c>
      <c r="AY679" s="215" t="s">
        <v>174</v>
      </c>
    </row>
    <row r="680" spans="1:65" s="12" customFormat="1" ht="12">
      <c r="B680" s="194"/>
      <c r="C680" s="195"/>
      <c r="D680" s="196" t="s">
        <v>181</v>
      </c>
      <c r="E680" s="197" t="s">
        <v>1</v>
      </c>
      <c r="F680" s="198" t="s">
        <v>201</v>
      </c>
      <c r="G680" s="195"/>
      <c r="H680" s="197" t="s">
        <v>1</v>
      </c>
      <c r="I680" s="199"/>
      <c r="J680" s="195"/>
      <c r="K680" s="195"/>
      <c r="L680" s="200"/>
      <c r="M680" s="201"/>
      <c r="N680" s="202"/>
      <c r="O680" s="202"/>
      <c r="P680" s="202"/>
      <c r="Q680" s="202"/>
      <c r="R680" s="202"/>
      <c r="S680" s="202"/>
      <c r="T680" s="203"/>
      <c r="AT680" s="204" t="s">
        <v>181</v>
      </c>
      <c r="AU680" s="204" t="s">
        <v>81</v>
      </c>
      <c r="AV680" s="12" t="s">
        <v>81</v>
      </c>
      <c r="AW680" s="12" t="s">
        <v>30</v>
      </c>
      <c r="AX680" s="12" t="s">
        <v>73</v>
      </c>
      <c r="AY680" s="204" t="s">
        <v>174</v>
      </c>
    </row>
    <row r="681" spans="1:65" s="12" customFormat="1" ht="12">
      <c r="B681" s="194"/>
      <c r="C681" s="195"/>
      <c r="D681" s="196" t="s">
        <v>181</v>
      </c>
      <c r="E681" s="197" t="s">
        <v>1</v>
      </c>
      <c r="F681" s="198" t="s">
        <v>2249</v>
      </c>
      <c r="G681" s="195"/>
      <c r="H681" s="197" t="s">
        <v>1</v>
      </c>
      <c r="I681" s="199"/>
      <c r="J681" s="195"/>
      <c r="K681" s="195"/>
      <c r="L681" s="200"/>
      <c r="M681" s="201"/>
      <c r="N681" s="202"/>
      <c r="O681" s="202"/>
      <c r="P681" s="202"/>
      <c r="Q681" s="202"/>
      <c r="R681" s="202"/>
      <c r="S681" s="202"/>
      <c r="T681" s="203"/>
      <c r="AT681" s="204" t="s">
        <v>181</v>
      </c>
      <c r="AU681" s="204" t="s">
        <v>81</v>
      </c>
      <c r="AV681" s="12" t="s">
        <v>81</v>
      </c>
      <c r="AW681" s="12" t="s">
        <v>30</v>
      </c>
      <c r="AX681" s="12" t="s">
        <v>73</v>
      </c>
      <c r="AY681" s="204" t="s">
        <v>174</v>
      </c>
    </row>
    <row r="682" spans="1:65" s="13" customFormat="1" ht="12">
      <c r="B682" s="205"/>
      <c r="C682" s="206"/>
      <c r="D682" s="196" t="s">
        <v>181</v>
      </c>
      <c r="E682" s="207" t="s">
        <v>1</v>
      </c>
      <c r="F682" s="208" t="s">
        <v>2250</v>
      </c>
      <c r="G682" s="206"/>
      <c r="H682" s="209">
        <v>31.5</v>
      </c>
      <c r="I682" s="210"/>
      <c r="J682" s="206"/>
      <c r="K682" s="206"/>
      <c r="L682" s="211"/>
      <c r="M682" s="212"/>
      <c r="N682" s="213"/>
      <c r="O682" s="213"/>
      <c r="P682" s="213"/>
      <c r="Q682" s="213"/>
      <c r="R682" s="213"/>
      <c r="S682" s="213"/>
      <c r="T682" s="214"/>
      <c r="AT682" s="215" t="s">
        <v>181</v>
      </c>
      <c r="AU682" s="215" t="s">
        <v>81</v>
      </c>
      <c r="AV682" s="13" t="s">
        <v>83</v>
      </c>
      <c r="AW682" s="13" t="s">
        <v>30</v>
      </c>
      <c r="AX682" s="13" t="s">
        <v>73</v>
      </c>
      <c r="AY682" s="215" t="s">
        <v>174</v>
      </c>
    </row>
    <row r="683" spans="1:65" s="14" customFormat="1" ht="12">
      <c r="B683" s="216"/>
      <c r="C683" s="217"/>
      <c r="D683" s="196" t="s">
        <v>181</v>
      </c>
      <c r="E683" s="218" t="s">
        <v>1</v>
      </c>
      <c r="F683" s="219" t="s">
        <v>183</v>
      </c>
      <c r="G683" s="217"/>
      <c r="H683" s="220">
        <v>77.180000000000007</v>
      </c>
      <c r="I683" s="221"/>
      <c r="J683" s="217"/>
      <c r="K683" s="217"/>
      <c r="L683" s="222"/>
      <c r="M683" s="223"/>
      <c r="N683" s="224"/>
      <c r="O683" s="224"/>
      <c r="P683" s="224"/>
      <c r="Q683" s="224"/>
      <c r="R683" s="224"/>
      <c r="S683" s="224"/>
      <c r="T683" s="225"/>
      <c r="AT683" s="226" t="s">
        <v>181</v>
      </c>
      <c r="AU683" s="226" t="s">
        <v>81</v>
      </c>
      <c r="AV683" s="14" t="s">
        <v>179</v>
      </c>
      <c r="AW683" s="14" t="s">
        <v>30</v>
      </c>
      <c r="AX683" s="14" t="s">
        <v>81</v>
      </c>
      <c r="AY683" s="226" t="s">
        <v>174</v>
      </c>
    </row>
    <row r="684" spans="1:65" s="2" customFormat="1" ht="24.25" customHeight="1">
      <c r="A684" s="35"/>
      <c r="B684" s="36"/>
      <c r="C684" s="180" t="s">
        <v>883</v>
      </c>
      <c r="D684" s="180" t="s">
        <v>175</v>
      </c>
      <c r="E684" s="181" t="s">
        <v>2251</v>
      </c>
      <c r="F684" s="182" t="s">
        <v>2252</v>
      </c>
      <c r="G684" s="183" t="s">
        <v>230</v>
      </c>
      <c r="H684" s="184">
        <v>20.94</v>
      </c>
      <c r="I684" s="185"/>
      <c r="J684" s="186">
        <f>ROUND(I684*H684,2)</f>
        <v>0</v>
      </c>
      <c r="K684" s="187"/>
      <c r="L684" s="40"/>
      <c r="M684" s="188" t="s">
        <v>1</v>
      </c>
      <c r="N684" s="189" t="s">
        <v>38</v>
      </c>
      <c r="O684" s="72"/>
      <c r="P684" s="190">
        <f>O684*H684</f>
        <v>0</v>
      </c>
      <c r="Q684" s="190">
        <v>3.8466800000000001</v>
      </c>
      <c r="R684" s="190">
        <f>Q684*H684</f>
        <v>80.549479200000007</v>
      </c>
      <c r="S684" s="190">
        <v>0</v>
      </c>
      <c r="T684" s="191">
        <f>S684*H684</f>
        <v>0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92" t="s">
        <v>179</v>
      </c>
      <c r="AT684" s="192" t="s">
        <v>175</v>
      </c>
      <c r="AU684" s="192" t="s">
        <v>81</v>
      </c>
      <c r="AY684" s="18" t="s">
        <v>174</v>
      </c>
      <c r="BE684" s="193">
        <f>IF(N684="základní",J684,0)</f>
        <v>0</v>
      </c>
      <c r="BF684" s="193">
        <f>IF(N684="snížená",J684,0)</f>
        <v>0</v>
      </c>
      <c r="BG684" s="193">
        <f>IF(N684="zákl. přenesená",J684,0)</f>
        <v>0</v>
      </c>
      <c r="BH684" s="193">
        <f>IF(N684="sníž. přenesená",J684,0)</f>
        <v>0</v>
      </c>
      <c r="BI684" s="193">
        <f>IF(N684="nulová",J684,0)</f>
        <v>0</v>
      </c>
      <c r="BJ684" s="18" t="s">
        <v>81</v>
      </c>
      <c r="BK684" s="193">
        <f>ROUND(I684*H684,2)</f>
        <v>0</v>
      </c>
      <c r="BL684" s="18" t="s">
        <v>179</v>
      </c>
      <c r="BM684" s="192" t="s">
        <v>2253</v>
      </c>
    </row>
    <row r="685" spans="1:65" s="12" customFormat="1" ht="12">
      <c r="B685" s="194"/>
      <c r="C685" s="195"/>
      <c r="D685" s="196" t="s">
        <v>181</v>
      </c>
      <c r="E685" s="197" t="s">
        <v>1</v>
      </c>
      <c r="F685" s="198" t="s">
        <v>2254</v>
      </c>
      <c r="G685" s="195"/>
      <c r="H685" s="197" t="s">
        <v>1</v>
      </c>
      <c r="I685" s="199"/>
      <c r="J685" s="195"/>
      <c r="K685" s="195"/>
      <c r="L685" s="200"/>
      <c r="M685" s="201"/>
      <c r="N685" s="202"/>
      <c r="O685" s="202"/>
      <c r="P685" s="202"/>
      <c r="Q685" s="202"/>
      <c r="R685" s="202"/>
      <c r="S685" s="202"/>
      <c r="T685" s="203"/>
      <c r="AT685" s="204" t="s">
        <v>181</v>
      </c>
      <c r="AU685" s="204" t="s">
        <v>81</v>
      </c>
      <c r="AV685" s="12" t="s">
        <v>81</v>
      </c>
      <c r="AW685" s="12" t="s">
        <v>30</v>
      </c>
      <c r="AX685" s="12" t="s">
        <v>73</v>
      </c>
      <c r="AY685" s="204" t="s">
        <v>174</v>
      </c>
    </row>
    <row r="686" spans="1:65" s="13" customFormat="1" ht="12">
      <c r="B686" s="205"/>
      <c r="C686" s="206"/>
      <c r="D686" s="196" t="s">
        <v>181</v>
      </c>
      <c r="E686" s="207" t="s">
        <v>1</v>
      </c>
      <c r="F686" s="208" t="s">
        <v>2255</v>
      </c>
      <c r="G686" s="206"/>
      <c r="H686" s="209">
        <v>20.2</v>
      </c>
      <c r="I686" s="210"/>
      <c r="J686" s="206"/>
      <c r="K686" s="206"/>
      <c r="L686" s="211"/>
      <c r="M686" s="212"/>
      <c r="N686" s="213"/>
      <c r="O686" s="213"/>
      <c r="P686" s="213"/>
      <c r="Q686" s="213"/>
      <c r="R686" s="213"/>
      <c r="S686" s="213"/>
      <c r="T686" s="214"/>
      <c r="AT686" s="215" t="s">
        <v>181</v>
      </c>
      <c r="AU686" s="215" t="s">
        <v>81</v>
      </c>
      <c r="AV686" s="13" t="s">
        <v>83</v>
      </c>
      <c r="AW686" s="13" t="s">
        <v>30</v>
      </c>
      <c r="AX686" s="13" t="s">
        <v>73</v>
      </c>
      <c r="AY686" s="215" t="s">
        <v>174</v>
      </c>
    </row>
    <row r="687" spans="1:65" s="12" customFormat="1" ht="12">
      <c r="B687" s="194"/>
      <c r="C687" s="195"/>
      <c r="D687" s="196" t="s">
        <v>181</v>
      </c>
      <c r="E687" s="197" t="s">
        <v>1</v>
      </c>
      <c r="F687" s="198" t="s">
        <v>2256</v>
      </c>
      <c r="G687" s="195"/>
      <c r="H687" s="197" t="s">
        <v>1</v>
      </c>
      <c r="I687" s="199"/>
      <c r="J687" s="195"/>
      <c r="K687" s="195"/>
      <c r="L687" s="200"/>
      <c r="M687" s="201"/>
      <c r="N687" s="202"/>
      <c r="O687" s="202"/>
      <c r="P687" s="202"/>
      <c r="Q687" s="202"/>
      <c r="R687" s="202"/>
      <c r="S687" s="202"/>
      <c r="T687" s="203"/>
      <c r="AT687" s="204" t="s">
        <v>181</v>
      </c>
      <c r="AU687" s="204" t="s">
        <v>81</v>
      </c>
      <c r="AV687" s="12" t="s">
        <v>81</v>
      </c>
      <c r="AW687" s="12" t="s">
        <v>30</v>
      </c>
      <c r="AX687" s="12" t="s">
        <v>73</v>
      </c>
      <c r="AY687" s="204" t="s">
        <v>174</v>
      </c>
    </row>
    <row r="688" spans="1:65" s="13" customFormat="1" ht="12">
      <c r="B688" s="205"/>
      <c r="C688" s="206"/>
      <c r="D688" s="196" t="s">
        <v>181</v>
      </c>
      <c r="E688" s="207" t="s">
        <v>1</v>
      </c>
      <c r="F688" s="208" t="s">
        <v>2257</v>
      </c>
      <c r="G688" s="206"/>
      <c r="H688" s="209">
        <v>0.49</v>
      </c>
      <c r="I688" s="210"/>
      <c r="J688" s="206"/>
      <c r="K688" s="206"/>
      <c r="L688" s="211"/>
      <c r="M688" s="212"/>
      <c r="N688" s="213"/>
      <c r="O688" s="213"/>
      <c r="P688" s="213"/>
      <c r="Q688" s="213"/>
      <c r="R688" s="213"/>
      <c r="S688" s="213"/>
      <c r="T688" s="214"/>
      <c r="AT688" s="215" t="s">
        <v>181</v>
      </c>
      <c r="AU688" s="215" t="s">
        <v>81</v>
      </c>
      <c r="AV688" s="13" t="s">
        <v>83</v>
      </c>
      <c r="AW688" s="13" t="s">
        <v>30</v>
      </c>
      <c r="AX688" s="13" t="s">
        <v>73</v>
      </c>
      <c r="AY688" s="215" t="s">
        <v>174</v>
      </c>
    </row>
    <row r="689" spans="1:65" s="13" customFormat="1" ht="12">
      <c r="B689" s="205"/>
      <c r="C689" s="206"/>
      <c r="D689" s="196" t="s">
        <v>181</v>
      </c>
      <c r="E689" s="207" t="s">
        <v>1</v>
      </c>
      <c r="F689" s="208" t="s">
        <v>2258</v>
      </c>
      <c r="G689" s="206"/>
      <c r="H689" s="209">
        <v>0.25</v>
      </c>
      <c r="I689" s="210"/>
      <c r="J689" s="206"/>
      <c r="K689" s="206"/>
      <c r="L689" s="211"/>
      <c r="M689" s="212"/>
      <c r="N689" s="213"/>
      <c r="O689" s="213"/>
      <c r="P689" s="213"/>
      <c r="Q689" s="213"/>
      <c r="R689" s="213"/>
      <c r="S689" s="213"/>
      <c r="T689" s="214"/>
      <c r="AT689" s="215" t="s">
        <v>181</v>
      </c>
      <c r="AU689" s="215" t="s">
        <v>81</v>
      </c>
      <c r="AV689" s="13" t="s">
        <v>83</v>
      </c>
      <c r="AW689" s="13" t="s">
        <v>30</v>
      </c>
      <c r="AX689" s="13" t="s">
        <v>73</v>
      </c>
      <c r="AY689" s="215" t="s">
        <v>174</v>
      </c>
    </row>
    <row r="690" spans="1:65" s="14" customFormat="1" ht="12">
      <c r="B690" s="216"/>
      <c r="C690" s="217"/>
      <c r="D690" s="196" t="s">
        <v>181</v>
      </c>
      <c r="E690" s="218" t="s">
        <v>1</v>
      </c>
      <c r="F690" s="219" t="s">
        <v>183</v>
      </c>
      <c r="G690" s="217"/>
      <c r="H690" s="220">
        <v>20.939999999999998</v>
      </c>
      <c r="I690" s="221"/>
      <c r="J690" s="217"/>
      <c r="K690" s="217"/>
      <c r="L690" s="222"/>
      <c r="M690" s="223"/>
      <c r="N690" s="224"/>
      <c r="O690" s="224"/>
      <c r="P690" s="224"/>
      <c r="Q690" s="224"/>
      <c r="R690" s="224"/>
      <c r="S690" s="224"/>
      <c r="T690" s="225"/>
      <c r="AT690" s="226" t="s">
        <v>181</v>
      </c>
      <c r="AU690" s="226" t="s">
        <v>81</v>
      </c>
      <c r="AV690" s="14" t="s">
        <v>179</v>
      </c>
      <c r="AW690" s="14" t="s">
        <v>30</v>
      </c>
      <c r="AX690" s="14" t="s">
        <v>81</v>
      </c>
      <c r="AY690" s="226" t="s">
        <v>174</v>
      </c>
    </row>
    <row r="691" spans="1:65" s="2" customFormat="1" ht="24.25" customHeight="1">
      <c r="A691" s="35"/>
      <c r="B691" s="36"/>
      <c r="C691" s="180" t="s">
        <v>886</v>
      </c>
      <c r="D691" s="180" t="s">
        <v>175</v>
      </c>
      <c r="E691" s="181" t="s">
        <v>418</v>
      </c>
      <c r="F691" s="182" t="s">
        <v>419</v>
      </c>
      <c r="G691" s="183" t="s">
        <v>230</v>
      </c>
      <c r="H691" s="184">
        <v>38.46</v>
      </c>
      <c r="I691" s="185"/>
      <c r="J691" s="186">
        <f>ROUND(I691*H691,2)</f>
        <v>0</v>
      </c>
      <c r="K691" s="187"/>
      <c r="L691" s="40"/>
      <c r="M691" s="188" t="s">
        <v>1</v>
      </c>
      <c r="N691" s="189" t="s">
        <v>38</v>
      </c>
      <c r="O691" s="72"/>
      <c r="P691" s="190">
        <f>O691*H691</f>
        <v>0</v>
      </c>
      <c r="Q691" s="190">
        <v>8.5961600000000003E-3</v>
      </c>
      <c r="R691" s="190">
        <f>Q691*H691</f>
        <v>0.33060831360000004</v>
      </c>
      <c r="S691" s="190">
        <v>0</v>
      </c>
      <c r="T691" s="191">
        <f>S691*H691</f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92" t="s">
        <v>179</v>
      </c>
      <c r="AT691" s="192" t="s">
        <v>175</v>
      </c>
      <c r="AU691" s="192" t="s">
        <v>81</v>
      </c>
      <c r="AY691" s="18" t="s">
        <v>174</v>
      </c>
      <c r="BE691" s="193">
        <f>IF(N691="základní",J691,0)</f>
        <v>0</v>
      </c>
      <c r="BF691" s="193">
        <f>IF(N691="snížená",J691,0)</f>
        <v>0</v>
      </c>
      <c r="BG691" s="193">
        <f>IF(N691="zákl. přenesená",J691,0)</f>
        <v>0</v>
      </c>
      <c r="BH691" s="193">
        <f>IF(N691="sníž. přenesená",J691,0)</f>
        <v>0</v>
      </c>
      <c r="BI691" s="193">
        <f>IF(N691="nulová",J691,0)</f>
        <v>0</v>
      </c>
      <c r="BJ691" s="18" t="s">
        <v>81</v>
      </c>
      <c r="BK691" s="193">
        <f>ROUND(I691*H691,2)</f>
        <v>0</v>
      </c>
      <c r="BL691" s="18" t="s">
        <v>179</v>
      </c>
      <c r="BM691" s="192" t="s">
        <v>2259</v>
      </c>
    </row>
    <row r="692" spans="1:65" s="12" customFormat="1" ht="12">
      <c r="B692" s="194"/>
      <c r="C692" s="195"/>
      <c r="D692" s="196" t="s">
        <v>181</v>
      </c>
      <c r="E692" s="197" t="s">
        <v>1</v>
      </c>
      <c r="F692" s="198" t="s">
        <v>2260</v>
      </c>
      <c r="G692" s="195"/>
      <c r="H692" s="197" t="s">
        <v>1</v>
      </c>
      <c r="I692" s="199"/>
      <c r="J692" s="195"/>
      <c r="K692" s="195"/>
      <c r="L692" s="200"/>
      <c r="M692" s="201"/>
      <c r="N692" s="202"/>
      <c r="O692" s="202"/>
      <c r="P692" s="202"/>
      <c r="Q692" s="202"/>
      <c r="R692" s="202"/>
      <c r="S692" s="202"/>
      <c r="T692" s="203"/>
      <c r="AT692" s="204" t="s">
        <v>181</v>
      </c>
      <c r="AU692" s="204" t="s">
        <v>81</v>
      </c>
      <c r="AV692" s="12" t="s">
        <v>81</v>
      </c>
      <c r="AW692" s="12" t="s">
        <v>30</v>
      </c>
      <c r="AX692" s="12" t="s">
        <v>73</v>
      </c>
      <c r="AY692" s="204" t="s">
        <v>174</v>
      </c>
    </row>
    <row r="693" spans="1:65" s="13" customFormat="1" ht="12">
      <c r="B693" s="205"/>
      <c r="C693" s="206"/>
      <c r="D693" s="196" t="s">
        <v>181</v>
      </c>
      <c r="E693" s="207" t="s">
        <v>1</v>
      </c>
      <c r="F693" s="208" t="s">
        <v>2261</v>
      </c>
      <c r="G693" s="206"/>
      <c r="H693" s="209">
        <v>38.46</v>
      </c>
      <c r="I693" s="210"/>
      <c r="J693" s="206"/>
      <c r="K693" s="206"/>
      <c r="L693" s="211"/>
      <c r="M693" s="212"/>
      <c r="N693" s="213"/>
      <c r="O693" s="213"/>
      <c r="P693" s="213"/>
      <c r="Q693" s="213"/>
      <c r="R693" s="213"/>
      <c r="S693" s="213"/>
      <c r="T693" s="214"/>
      <c r="AT693" s="215" t="s">
        <v>181</v>
      </c>
      <c r="AU693" s="215" t="s">
        <v>81</v>
      </c>
      <c r="AV693" s="13" t="s">
        <v>83</v>
      </c>
      <c r="AW693" s="13" t="s">
        <v>30</v>
      </c>
      <c r="AX693" s="13" t="s">
        <v>73</v>
      </c>
      <c r="AY693" s="215" t="s">
        <v>174</v>
      </c>
    </row>
    <row r="694" spans="1:65" s="14" customFormat="1" ht="12">
      <c r="B694" s="216"/>
      <c r="C694" s="217"/>
      <c r="D694" s="196" t="s">
        <v>181</v>
      </c>
      <c r="E694" s="218" t="s">
        <v>1</v>
      </c>
      <c r="F694" s="219" t="s">
        <v>183</v>
      </c>
      <c r="G694" s="217"/>
      <c r="H694" s="220">
        <v>38.46</v>
      </c>
      <c r="I694" s="221"/>
      <c r="J694" s="217"/>
      <c r="K694" s="217"/>
      <c r="L694" s="222"/>
      <c r="M694" s="223"/>
      <c r="N694" s="224"/>
      <c r="O694" s="224"/>
      <c r="P694" s="224"/>
      <c r="Q694" s="224"/>
      <c r="R694" s="224"/>
      <c r="S694" s="224"/>
      <c r="T694" s="225"/>
      <c r="AT694" s="226" t="s">
        <v>181</v>
      </c>
      <c r="AU694" s="226" t="s">
        <v>81</v>
      </c>
      <c r="AV694" s="14" t="s">
        <v>179</v>
      </c>
      <c r="AW694" s="14" t="s">
        <v>30</v>
      </c>
      <c r="AX694" s="14" t="s">
        <v>81</v>
      </c>
      <c r="AY694" s="226" t="s">
        <v>174</v>
      </c>
    </row>
    <row r="695" spans="1:65" s="2" customFormat="1" ht="24.25" customHeight="1">
      <c r="A695" s="35"/>
      <c r="B695" s="36"/>
      <c r="C695" s="227" t="s">
        <v>890</v>
      </c>
      <c r="D695" s="227" t="s">
        <v>422</v>
      </c>
      <c r="E695" s="228" t="s">
        <v>2262</v>
      </c>
      <c r="F695" s="229" t="s">
        <v>2263</v>
      </c>
      <c r="G695" s="230" t="s">
        <v>178</v>
      </c>
      <c r="H695" s="231">
        <v>6.7690000000000001</v>
      </c>
      <c r="I695" s="232"/>
      <c r="J695" s="233">
        <f>ROUND(I695*H695,2)</f>
        <v>0</v>
      </c>
      <c r="K695" s="234"/>
      <c r="L695" s="235"/>
      <c r="M695" s="236" t="s">
        <v>1</v>
      </c>
      <c r="N695" s="237" t="s">
        <v>38</v>
      </c>
      <c r="O695" s="72"/>
      <c r="P695" s="190">
        <f>O695*H695</f>
        <v>0</v>
      </c>
      <c r="Q695" s="190">
        <v>4.7999999999999996E-3</v>
      </c>
      <c r="R695" s="190">
        <f>Q695*H695</f>
        <v>3.2491199999999998E-2</v>
      </c>
      <c r="S695" s="190">
        <v>0</v>
      </c>
      <c r="T695" s="191">
        <f>S695*H695</f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192" t="s">
        <v>227</v>
      </c>
      <c r="AT695" s="192" t="s">
        <v>422</v>
      </c>
      <c r="AU695" s="192" t="s">
        <v>81</v>
      </c>
      <c r="AY695" s="18" t="s">
        <v>174</v>
      </c>
      <c r="BE695" s="193">
        <f>IF(N695="základní",J695,0)</f>
        <v>0</v>
      </c>
      <c r="BF695" s="193">
        <f>IF(N695="snížená",J695,0)</f>
        <v>0</v>
      </c>
      <c r="BG695" s="193">
        <f>IF(N695="zákl. přenesená",J695,0)</f>
        <v>0</v>
      </c>
      <c r="BH695" s="193">
        <f>IF(N695="sníž. přenesená",J695,0)</f>
        <v>0</v>
      </c>
      <c r="BI695" s="193">
        <f>IF(N695="nulová",J695,0)</f>
        <v>0</v>
      </c>
      <c r="BJ695" s="18" t="s">
        <v>81</v>
      </c>
      <c r="BK695" s="193">
        <f>ROUND(I695*H695,2)</f>
        <v>0</v>
      </c>
      <c r="BL695" s="18" t="s">
        <v>179</v>
      </c>
      <c r="BM695" s="192" t="s">
        <v>2264</v>
      </c>
    </row>
    <row r="696" spans="1:65" s="12" customFormat="1" ht="12">
      <c r="B696" s="194"/>
      <c r="C696" s="195"/>
      <c r="D696" s="196" t="s">
        <v>181</v>
      </c>
      <c r="E696" s="197" t="s">
        <v>1</v>
      </c>
      <c r="F696" s="198" t="s">
        <v>2260</v>
      </c>
      <c r="G696" s="195"/>
      <c r="H696" s="197" t="s">
        <v>1</v>
      </c>
      <c r="I696" s="199"/>
      <c r="J696" s="195"/>
      <c r="K696" s="195"/>
      <c r="L696" s="200"/>
      <c r="M696" s="201"/>
      <c r="N696" s="202"/>
      <c r="O696" s="202"/>
      <c r="P696" s="202"/>
      <c r="Q696" s="202"/>
      <c r="R696" s="202"/>
      <c r="S696" s="202"/>
      <c r="T696" s="203"/>
      <c r="AT696" s="204" t="s">
        <v>181</v>
      </c>
      <c r="AU696" s="204" t="s">
        <v>81</v>
      </c>
      <c r="AV696" s="12" t="s">
        <v>81</v>
      </c>
      <c r="AW696" s="12" t="s">
        <v>30</v>
      </c>
      <c r="AX696" s="12" t="s">
        <v>73</v>
      </c>
      <c r="AY696" s="204" t="s">
        <v>174</v>
      </c>
    </row>
    <row r="697" spans="1:65" s="13" customFormat="1" ht="12">
      <c r="B697" s="205"/>
      <c r="C697" s="206"/>
      <c r="D697" s="196" t="s">
        <v>181</v>
      </c>
      <c r="E697" s="207" t="s">
        <v>1</v>
      </c>
      <c r="F697" s="208" t="s">
        <v>2265</v>
      </c>
      <c r="G697" s="206"/>
      <c r="H697" s="209">
        <v>6.7690000000000001</v>
      </c>
      <c r="I697" s="210"/>
      <c r="J697" s="206"/>
      <c r="K697" s="206"/>
      <c r="L697" s="211"/>
      <c r="M697" s="212"/>
      <c r="N697" s="213"/>
      <c r="O697" s="213"/>
      <c r="P697" s="213"/>
      <c r="Q697" s="213"/>
      <c r="R697" s="213"/>
      <c r="S697" s="213"/>
      <c r="T697" s="214"/>
      <c r="AT697" s="215" t="s">
        <v>181</v>
      </c>
      <c r="AU697" s="215" t="s">
        <v>81</v>
      </c>
      <c r="AV697" s="13" t="s">
        <v>83</v>
      </c>
      <c r="AW697" s="13" t="s">
        <v>30</v>
      </c>
      <c r="AX697" s="13" t="s">
        <v>73</v>
      </c>
      <c r="AY697" s="215" t="s">
        <v>174</v>
      </c>
    </row>
    <row r="698" spans="1:65" s="14" customFormat="1" ht="12">
      <c r="B698" s="216"/>
      <c r="C698" s="217"/>
      <c r="D698" s="196" t="s">
        <v>181</v>
      </c>
      <c r="E698" s="218" t="s">
        <v>1</v>
      </c>
      <c r="F698" s="219" t="s">
        <v>183</v>
      </c>
      <c r="G698" s="217"/>
      <c r="H698" s="220">
        <v>6.7690000000000001</v>
      </c>
      <c r="I698" s="221"/>
      <c r="J698" s="217"/>
      <c r="K698" s="217"/>
      <c r="L698" s="222"/>
      <c r="M698" s="223"/>
      <c r="N698" s="224"/>
      <c r="O698" s="224"/>
      <c r="P698" s="224"/>
      <c r="Q698" s="224"/>
      <c r="R698" s="224"/>
      <c r="S698" s="224"/>
      <c r="T698" s="225"/>
      <c r="AT698" s="226" t="s">
        <v>181</v>
      </c>
      <c r="AU698" s="226" t="s">
        <v>81</v>
      </c>
      <c r="AV698" s="14" t="s">
        <v>179</v>
      </c>
      <c r="AW698" s="14" t="s">
        <v>30</v>
      </c>
      <c r="AX698" s="14" t="s">
        <v>81</v>
      </c>
      <c r="AY698" s="226" t="s">
        <v>174</v>
      </c>
    </row>
    <row r="699" spans="1:65" s="2" customFormat="1" ht="24.25" customHeight="1">
      <c r="A699" s="35"/>
      <c r="B699" s="36"/>
      <c r="C699" s="180" t="s">
        <v>894</v>
      </c>
      <c r="D699" s="180" t="s">
        <v>175</v>
      </c>
      <c r="E699" s="181" t="s">
        <v>414</v>
      </c>
      <c r="F699" s="182" t="s">
        <v>415</v>
      </c>
      <c r="G699" s="183" t="s">
        <v>230</v>
      </c>
      <c r="H699" s="184">
        <v>236.376</v>
      </c>
      <c r="I699" s="185"/>
      <c r="J699" s="186">
        <f>ROUND(I699*H699,2)</f>
        <v>0</v>
      </c>
      <c r="K699" s="187"/>
      <c r="L699" s="40"/>
      <c r="M699" s="188" t="s">
        <v>1</v>
      </c>
      <c r="N699" s="189" t="s">
        <v>38</v>
      </c>
      <c r="O699" s="72"/>
      <c r="P699" s="190">
        <f>O699*H699</f>
        <v>0</v>
      </c>
      <c r="Q699" s="190">
        <v>4.3839999999999999E-3</v>
      </c>
      <c r="R699" s="190">
        <f>Q699*H699</f>
        <v>1.0362723840000001</v>
      </c>
      <c r="S699" s="190">
        <v>0</v>
      </c>
      <c r="T699" s="191">
        <f>S699*H699</f>
        <v>0</v>
      </c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R699" s="192" t="s">
        <v>179</v>
      </c>
      <c r="AT699" s="192" t="s">
        <v>175</v>
      </c>
      <c r="AU699" s="192" t="s">
        <v>81</v>
      </c>
      <c r="AY699" s="18" t="s">
        <v>174</v>
      </c>
      <c r="BE699" s="193">
        <f>IF(N699="základní",J699,0)</f>
        <v>0</v>
      </c>
      <c r="BF699" s="193">
        <f>IF(N699="snížená",J699,0)</f>
        <v>0</v>
      </c>
      <c r="BG699" s="193">
        <f>IF(N699="zákl. přenesená",J699,0)</f>
        <v>0</v>
      </c>
      <c r="BH699" s="193">
        <f>IF(N699="sníž. přenesená",J699,0)</f>
        <v>0</v>
      </c>
      <c r="BI699" s="193">
        <f>IF(N699="nulová",J699,0)</f>
        <v>0</v>
      </c>
      <c r="BJ699" s="18" t="s">
        <v>81</v>
      </c>
      <c r="BK699" s="193">
        <f>ROUND(I699*H699,2)</f>
        <v>0</v>
      </c>
      <c r="BL699" s="18" t="s">
        <v>179</v>
      </c>
      <c r="BM699" s="192" t="s">
        <v>2266</v>
      </c>
    </row>
    <row r="700" spans="1:65" s="12" customFormat="1" ht="12">
      <c r="B700" s="194"/>
      <c r="C700" s="195"/>
      <c r="D700" s="196" t="s">
        <v>181</v>
      </c>
      <c r="E700" s="197" t="s">
        <v>1</v>
      </c>
      <c r="F700" s="198" t="s">
        <v>2260</v>
      </c>
      <c r="G700" s="195"/>
      <c r="H700" s="197" t="s">
        <v>1</v>
      </c>
      <c r="I700" s="199"/>
      <c r="J700" s="195"/>
      <c r="K700" s="195"/>
      <c r="L700" s="200"/>
      <c r="M700" s="201"/>
      <c r="N700" s="202"/>
      <c r="O700" s="202"/>
      <c r="P700" s="202"/>
      <c r="Q700" s="202"/>
      <c r="R700" s="202"/>
      <c r="S700" s="202"/>
      <c r="T700" s="203"/>
      <c r="AT700" s="204" t="s">
        <v>181</v>
      </c>
      <c r="AU700" s="204" t="s">
        <v>81</v>
      </c>
      <c r="AV700" s="12" t="s">
        <v>81</v>
      </c>
      <c r="AW700" s="12" t="s">
        <v>30</v>
      </c>
      <c r="AX700" s="12" t="s">
        <v>73</v>
      </c>
      <c r="AY700" s="204" t="s">
        <v>174</v>
      </c>
    </row>
    <row r="701" spans="1:65" s="13" customFormat="1" ht="12">
      <c r="B701" s="205"/>
      <c r="C701" s="206"/>
      <c r="D701" s="196" t="s">
        <v>181</v>
      </c>
      <c r="E701" s="207" t="s">
        <v>1</v>
      </c>
      <c r="F701" s="208" t="s">
        <v>2261</v>
      </c>
      <c r="G701" s="206"/>
      <c r="H701" s="209">
        <v>38.46</v>
      </c>
      <c r="I701" s="210"/>
      <c r="J701" s="206"/>
      <c r="K701" s="206"/>
      <c r="L701" s="211"/>
      <c r="M701" s="212"/>
      <c r="N701" s="213"/>
      <c r="O701" s="213"/>
      <c r="P701" s="213"/>
      <c r="Q701" s="213"/>
      <c r="R701" s="213"/>
      <c r="S701" s="213"/>
      <c r="T701" s="214"/>
      <c r="AT701" s="215" t="s">
        <v>181</v>
      </c>
      <c r="AU701" s="215" t="s">
        <v>81</v>
      </c>
      <c r="AV701" s="13" t="s">
        <v>83</v>
      </c>
      <c r="AW701" s="13" t="s">
        <v>30</v>
      </c>
      <c r="AX701" s="13" t="s">
        <v>73</v>
      </c>
      <c r="AY701" s="215" t="s">
        <v>174</v>
      </c>
    </row>
    <row r="702" spans="1:65" s="12" customFormat="1" ht="12">
      <c r="B702" s="194"/>
      <c r="C702" s="195"/>
      <c r="D702" s="196" t="s">
        <v>181</v>
      </c>
      <c r="E702" s="197" t="s">
        <v>1</v>
      </c>
      <c r="F702" s="198" t="s">
        <v>2267</v>
      </c>
      <c r="G702" s="195"/>
      <c r="H702" s="197" t="s">
        <v>1</v>
      </c>
      <c r="I702" s="199"/>
      <c r="J702" s="195"/>
      <c r="K702" s="195"/>
      <c r="L702" s="200"/>
      <c r="M702" s="201"/>
      <c r="N702" s="202"/>
      <c r="O702" s="202"/>
      <c r="P702" s="202"/>
      <c r="Q702" s="202"/>
      <c r="R702" s="202"/>
      <c r="S702" s="202"/>
      <c r="T702" s="203"/>
      <c r="AT702" s="204" t="s">
        <v>181</v>
      </c>
      <c r="AU702" s="204" t="s">
        <v>81</v>
      </c>
      <c r="AV702" s="12" t="s">
        <v>81</v>
      </c>
      <c r="AW702" s="12" t="s">
        <v>30</v>
      </c>
      <c r="AX702" s="12" t="s">
        <v>73</v>
      </c>
      <c r="AY702" s="204" t="s">
        <v>174</v>
      </c>
    </row>
    <row r="703" spans="1:65" s="13" customFormat="1" ht="12">
      <c r="B703" s="205"/>
      <c r="C703" s="206"/>
      <c r="D703" s="196" t="s">
        <v>181</v>
      </c>
      <c r="E703" s="207" t="s">
        <v>1</v>
      </c>
      <c r="F703" s="208" t="s">
        <v>2268</v>
      </c>
      <c r="G703" s="206"/>
      <c r="H703" s="209">
        <v>87</v>
      </c>
      <c r="I703" s="210"/>
      <c r="J703" s="206"/>
      <c r="K703" s="206"/>
      <c r="L703" s="211"/>
      <c r="M703" s="212"/>
      <c r="N703" s="213"/>
      <c r="O703" s="213"/>
      <c r="P703" s="213"/>
      <c r="Q703" s="213"/>
      <c r="R703" s="213"/>
      <c r="S703" s="213"/>
      <c r="T703" s="214"/>
      <c r="AT703" s="215" t="s">
        <v>181</v>
      </c>
      <c r="AU703" s="215" t="s">
        <v>81</v>
      </c>
      <c r="AV703" s="13" t="s">
        <v>83</v>
      </c>
      <c r="AW703" s="13" t="s">
        <v>30</v>
      </c>
      <c r="AX703" s="13" t="s">
        <v>73</v>
      </c>
      <c r="AY703" s="215" t="s">
        <v>174</v>
      </c>
    </row>
    <row r="704" spans="1:65" s="13" customFormat="1" ht="12">
      <c r="B704" s="205"/>
      <c r="C704" s="206"/>
      <c r="D704" s="196" t="s">
        <v>181</v>
      </c>
      <c r="E704" s="207" t="s">
        <v>1</v>
      </c>
      <c r="F704" s="208" t="s">
        <v>2269</v>
      </c>
      <c r="G704" s="206"/>
      <c r="H704" s="209">
        <v>86.537999999999997</v>
      </c>
      <c r="I704" s="210"/>
      <c r="J704" s="206"/>
      <c r="K704" s="206"/>
      <c r="L704" s="211"/>
      <c r="M704" s="212"/>
      <c r="N704" s="213"/>
      <c r="O704" s="213"/>
      <c r="P704" s="213"/>
      <c r="Q704" s="213"/>
      <c r="R704" s="213"/>
      <c r="S704" s="213"/>
      <c r="T704" s="214"/>
      <c r="AT704" s="215" t="s">
        <v>181</v>
      </c>
      <c r="AU704" s="215" t="s">
        <v>81</v>
      </c>
      <c r="AV704" s="13" t="s">
        <v>83</v>
      </c>
      <c r="AW704" s="13" t="s">
        <v>30</v>
      </c>
      <c r="AX704" s="13" t="s">
        <v>73</v>
      </c>
      <c r="AY704" s="215" t="s">
        <v>174</v>
      </c>
    </row>
    <row r="705" spans="1:65" s="13" customFormat="1" ht="12">
      <c r="B705" s="205"/>
      <c r="C705" s="206"/>
      <c r="D705" s="196" t="s">
        <v>181</v>
      </c>
      <c r="E705" s="207" t="s">
        <v>1</v>
      </c>
      <c r="F705" s="208" t="s">
        <v>2270</v>
      </c>
      <c r="G705" s="206"/>
      <c r="H705" s="209">
        <v>91.844999999999999</v>
      </c>
      <c r="I705" s="210"/>
      <c r="J705" s="206"/>
      <c r="K705" s="206"/>
      <c r="L705" s="211"/>
      <c r="M705" s="212"/>
      <c r="N705" s="213"/>
      <c r="O705" s="213"/>
      <c r="P705" s="213"/>
      <c r="Q705" s="213"/>
      <c r="R705" s="213"/>
      <c r="S705" s="213"/>
      <c r="T705" s="214"/>
      <c r="AT705" s="215" t="s">
        <v>181</v>
      </c>
      <c r="AU705" s="215" t="s">
        <v>81</v>
      </c>
      <c r="AV705" s="13" t="s">
        <v>83</v>
      </c>
      <c r="AW705" s="13" t="s">
        <v>30</v>
      </c>
      <c r="AX705" s="13" t="s">
        <v>73</v>
      </c>
      <c r="AY705" s="215" t="s">
        <v>174</v>
      </c>
    </row>
    <row r="706" spans="1:65" s="12" customFormat="1" ht="12">
      <c r="B706" s="194"/>
      <c r="C706" s="195"/>
      <c r="D706" s="196" t="s">
        <v>181</v>
      </c>
      <c r="E706" s="197" t="s">
        <v>1</v>
      </c>
      <c r="F706" s="198" t="s">
        <v>2271</v>
      </c>
      <c r="G706" s="195"/>
      <c r="H706" s="197" t="s">
        <v>1</v>
      </c>
      <c r="I706" s="199"/>
      <c r="J706" s="195"/>
      <c r="K706" s="195"/>
      <c r="L706" s="200"/>
      <c r="M706" s="201"/>
      <c r="N706" s="202"/>
      <c r="O706" s="202"/>
      <c r="P706" s="202"/>
      <c r="Q706" s="202"/>
      <c r="R706" s="202"/>
      <c r="S706" s="202"/>
      <c r="T706" s="203"/>
      <c r="AT706" s="204" t="s">
        <v>181</v>
      </c>
      <c r="AU706" s="204" t="s">
        <v>81</v>
      </c>
      <c r="AV706" s="12" t="s">
        <v>81</v>
      </c>
      <c r="AW706" s="12" t="s">
        <v>30</v>
      </c>
      <c r="AX706" s="12" t="s">
        <v>73</v>
      </c>
      <c r="AY706" s="204" t="s">
        <v>174</v>
      </c>
    </row>
    <row r="707" spans="1:65" s="13" customFormat="1" ht="12">
      <c r="B707" s="205"/>
      <c r="C707" s="206"/>
      <c r="D707" s="196" t="s">
        <v>181</v>
      </c>
      <c r="E707" s="207" t="s">
        <v>1</v>
      </c>
      <c r="F707" s="208" t="s">
        <v>2272</v>
      </c>
      <c r="G707" s="206"/>
      <c r="H707" s="209">
        <v>-9.2810000000000006</v>
      </c>
      <c r="I707" s="210"/>
      <c r="J707" s="206"/>
      <c r="K707" s="206"/>
      <c r="L707" s="211"/>
      <c r="M707" s="212"/>
      <c r="N707" s="213"/>
      <c r="O707" s="213"/>
      <c r="P707" s="213"/>
      <c r="Q707" s="213"/>
      <c r="R707" s="213"/>
      <c r="S707" s="213"/>
      <c r="T707" s="214"/>
      <c r="AT707" s="215" t="s">
        <v>181</v>
      </c>
      <c r="AU707" s="215" t="s">
        <v>81</v>
      </c>
      <c r="AV707" s="13" t="s">
        <v>83</v>
      </c>
      <c r="AW707" s="13" t="s">
        <v>30</v>
      </c>
      <c r="AX707" s="13" t="s">
        <v>73</v>
      </c>
      <c r="AY707" s="215" t="s">
        <v>174</v>
      </c>
    </row>
    <row r="708" spans="1:65" s="13" customFormat="1" ht="12">
      <c r="B708" s="205"/>
      <c r="C708" s="206"/>
      <c r="D708" s="196" t="s">
        <v>181</v>
      </c>
      <c r="E708" s="207" t="s">
        <v>1</v>
      </c>
      <c r="F708" s="208" t="s">
        <v>2273</v>
      </c>
      <c r="G708" s="206"/>
      <c r="H708" s="209">
        <v>-4.5</v>
      </c>
      <c r="I708" s="210"/>
      <c r="J708" s="206"/>
      <c r="K708" s="206"/>
      <c r="L708" s="211"/>
      <c r="M708" s="212"/>
      <c r="N708" s="213"/>
      <c r="O708" s="213"/>
      <c r="P708" s="213"/>
      <c r="Q708" s="213"/>
      <c r="R708" s="213"/>
      <c r="S708" s="213"/>
      <c r="T708" s="214"/>
      <c r="AT708" s="215" t="s">
        <v>181</v>
      </c>
      <c r="AU708" s="215" t="s">
        <v>81</v>
      </c>
      <c r="AV708" s="13" t="s">
        <v>83</v>
      </c>
      <c r="AW708" s="13" t="s">
        <v>30</v>
      </c>
      <c r="AX708" s="13" t="s">
        <v>73</v>
      </c>
      <c r="AY708" s="215" t="s">
        <v>174</v>
      </c>
    </row>
    <row r="709" spans="1:65" s="13" customFormat="1" ht="12">
      <c r="B709" s="205"/>
      <c r="C709" s="206"/>
      <c r="D709" s="196" t="s">
        <v>181</v>
      </c>
      <c r="E709" s="207" t="s">
        <v>1</v>
      </c>
      <c r="F709" s="208" t="s">
        <v>2274</v>
      </c>
      <c r="G709" s="206"/>
      <c r="H709" s="209">
        <v>-16.875</v>
      </c>
      <c r="I709" s="210"/>
      <c r="J709" s="206"/>
      <c r="K709" s="206"/>
      <c r="L709" s="211"/>
      <c r="M709" s="212"/>
      <c r="N709" s="213"/>
      <c r="O709" s="213"/>
      <c r="P709" s="213"/>
      <c r="Q709" s="213"/>
      <c r="R709" s="213"/>
      <c r="S709" s="213"/>
      <c r="T709" s="214"/>
      <c r="AT709" s="215" t="s">
        <v>181</v>
      </c>
      <c r="AU709" s="215" t="s">
        <v>81</v>
      </c>
      <c r="AV709" s="13" t="s">
        <v>83</v>
      </c>
      <c r="AW709" s="13" t="s">
        <v>30</v>
      </c>
      <c r="AX709" s="13" t="s">
        <v>73</v>
      </c>
      <c r="AY709" s="215" t="s">
        <v>174</v>
      </c>
    </row>
    <row r="710" spans="1:65" s="13" customFormat="1" ht="12">
      <c r="B710" s="205"/>
      <c r="C710" s="206"/>
      <c r="D710" s="196" t="s">
        <v>181</v>
      </c>
      <c r="E710" s="207" t="s">
        <v>1</v>
      </c>
      <c r="F710" s="208" t="s">
        <v>2275</v>
      </c>
      <c r="G710" s="206"/>
      <c r="H710" s="209">
        <v>-15.188000000000001</v>
      </c>
      <c r="I710" s="210"/>
      <c r="J710" s="206"/>
      <c r="K710" s="206"/>
      <c r="L710" s="211"/>
      <c r="M710" s="212"/>
      <c r="N710" s="213"/>
      <c r="O710" s="213"/>
      <c r="P710" s="213"/>
      <c r="Q710" s="213"/>
      <c r="R710" s="213"/>
      <c r="S710" s="213"/>
      <c r="T710" s="214"/>
      <c r="AT710" s="215" t="s">
        <v>181</v>
      </c>
      <c r="AU710" s="215" t="s">
        <v>81</v>
      </c>
      <c r="AV710" s="13" t="s">
        <v>83</v>
      </c>
      <c r="AW710" s="13" t="s">
        <v>30</v>
      </c>
      <c r="AX710" s="13" t="s">
        <v>73</v>
      </c>
      <c r="AY710" s="215" t="s">
        <v>174</v>
      </c>
    </row>
    <row r="711" spans="1:65" s="13" customFormat="1" ht="12">
      <c r="B711" s="205"/>
      <c r="C711" s="206"/>
      <c r="D711" s="196" t="s">
        <v>181</v>
      </c>
      <c r="E711" s="207" t="s">
        <v>1</v>
      </c>
      <c r="F711" s="208" t="s">
        <v>2273</v>
      </c>
      <c r="G711" s="206"/>
      <c r="H711" s="209">
        <v>-4.5</v>
      </c>
      <c r="I711" s="210"/>
      <c r="J711" s="206"/>
      <c r="K711" s="206"/>
      <c r="L711" s="211"/>
      <c r="M711" s="212"/>
      <c r="N711" s="213"/>
      <c r="O711" s="213"/>
      <c r="P711" s="213"/>
      <c r="Q711" s="213"/>
      <c r="R711" s="213"/>
      <c r="S711" s="213"/>
      <c r="T711" s="214"/>
      <c r="AT711" s="215" t="s">
        <v>181</v>
      </c>
      <c r="AU711" s="215" t="s">
        <v>81</v>
      </c>
      <c r="AV711" s="13" t="s">
        <v>83</v>
      </c>
      <c r="AW711" s="13" t="s">
        <v>30</v>
      </c>
      <c r="AX711" s="13" t="s">
        <v>73</v>
      </c>
      <c r="AY711" s="215" t="s">
        <v>174</v>
      </c>
    </row>
    <row r="712" spans="1:65" s="13" customFormat="1" ht="12">
      <c r="B712" s="205"/>
      <c r="C712" s="206"/>
      <c r="D712" s="196" t="s">
        <v>181</v>
      </c>
      <c r="E712" s="207" t="s">
        <v>1</v>
      </c>
      <c r="F712" s="208" t="s">
        <v>2276</v>
      </c>
      <c r="G712" s="206"/>
      <c r="H712" s="209">
        <v>-1.9350000000000001</v>
      </c>
      <c r="I712" s="210"/>
      <c r="J712" s="206"/>
      <c r="K712" s="206"/>
      <c r="L712" s="211"/>
      <c r="M712" s="212"/>
      <c r="N712" s="213"/>
      <c r="O712" s="213"/>
      <c r="P712" s="213"/>
      <c r="Q712" s="213"/>
      <c r="R712" s="213"/>
      <c r="S712" s="213"/>
      <c r="T712" s="214"/>
      <c r="AT712" s="215" t="s">
        <v>181</v>
      </c>
      <c r="AU712" s="215" t="s">
        <v>81</v>
      </c>
      <c r="AV712" s="13" t="s">
        <v>83</v>
      </c>
      <c r="AW712" s="13" t="s">
        <v>30</v>
      </c>
      <c r="AX712" s="13" t="s">
        <v>73</v>
      </c>
      <c r="AY712" s="215" t="s">
        <v>174</v>
      </c>
    </row>
    <row r="713" spans="1:65" s="13" customFormat="1" ht="12">
      <c r="B713" s="205"/>
      <c r="C713" s="206"/>
      <c r="D713" s="196" t="s">
        <v>181</v>
      </c>
      <c r="E713" s="207" t="s">
        <v>1</v>
      </c>
      <c r="F713" s="208" t="s">
        <v>2275</v>
      </c>
      <c r="G713" s="206"/>
      <c r="H713" s="209">
        <v>-15.188000000000001</v>
      </c>
      <c r="I713" s="210"/>
      <c r="J713" s="206"/>
      <c r="K713" s="206"/>
      <c r="L713" s="211"/>
      <c r="M713" s="212"/>
      <c r="N713" s="213"/>
      <c r="O713" s="213"/>
      <c r="P713" s="213"/>
      <c r="Q713" s="213"/>
      <c r="R713" s="213"/>
      <c r="S713" s="213"/>
      <c r="T713" s="214"/>
      <c r="AT713" s="215" t="s">
        <v>181</v>
      </c>
      <c r="AU713" s="215" t="s">
        <v>81</v>
      </c>
      <c r="AV713" s="13" t="s">
        <v>83</v>
      </c>
      <c r="AW713" s="13" t="s">
        <v>30</v>
      </c>
      <c r="AX713" s="13" t="s">
        <v>73</v>
      </c>
      <c r="AY713" s="215" t="s">
        <v>174</v>
      </c>
    </row>
    <row r="714" spans="1:65" s="14" customFormat="1" ht="12">
      <c r="B714" s="216"/>
      <c r="C714" s="217"/>
      <c r="D714" s="196" t="s">
        <v>181</v>
      </c>
      <c r="E714" s="218" t="s">
        <v>1</v>
      </c>
      <c r="F714" s="219" t="s">
        <v>183</v>
      </c>
      <c r="G714" s="217"/>
      <c r="H714" s="220">
        <v>236.37599999999998</v>
      </c>
      <c r="I714" s="221"/>
      <c r="J714" s="217"/>
      <c r="K714" s="217"/>
      <c r="L714" s="222"/>
      <c r="M714" s="223"/>
      <c r="N714" s="224"/>
      <c r="O714" s="224"/>
      <c r="P714" s="224"/>
      <c r="Q714" s="224"/>
      <c r="R714" s="224"/>
      <c r="S714" s="224"/>
      <c r="T714" s="225"/>
      <c r="AT714" s="226" t="s">
        <v>181</v>
      </c>
      <c r="AU714" s="226" t="s">
        <v>81</v>
      </c>
      <c r="AV714" s="14" t="s">
        <v>179</v>
      </c>
      <c r="AW714" s="14" t="s">
        <v>30</v>
      </c>
      <c r="AX714" s="14" t="s">
        <v>81</v>
      </c>
      <c r="AY714" s="226" t="s">
        <v>174</v>
      </c>
    </row>
    <row r="715" spans="1:65" s="2" customFormat="1" ht="24.25" customHeight="1">
      <c r="A715" s="35"/>
      <c r="B715" s="36"/>
      <c r="C715" s="180" t="s">
        <v>898</v>
      </c>
      <c r="D715" s="180" t="s">
        <v>175</v>
      </c>
      <c r="E715" s="181" t="s">
        <v>365</v>
      </c>
      <c r="F715" s="182" t="s">
        <v>366</v>
      </c>
      <c r="G715" s="183" t="s">
        <v>230</v>
      </c>
      <c r="H715" s="184">
        <v>213.3</v>
      </c>
      <c r="I715" s="185"/>
      <c r="J715" s="186">
        <f>ROUND(I715*H715,2)</f>
        <v>0</v>
      </c>
      <c r="K715" s="187"/>
      <c r="L715" s="40"/>
      <c r="M715" s="188" t="s">
        <v>1</v>
      </c>
      <c r="N715" s="189" t="s">
        <v>38</v>
      </c>
      <c r="O715" s="72"/>
      <c r="P715" s="190">
        <f>O715*H715</f>
        <v>0</v>
      </c>
      <c r="Q715" s="190">
        <v>2.63E-4</v>
      </c>
      <c r="R715" s="190">
        <f>Q715*H715</f>
        <v>5.6097899999999999E-2</v>
      </c>
      <c r="S715" s="190">
        <v>0</v>
      </c>
      <c r="T715" s="191">
        <f>S715*H715</f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192" t="s">
        <v>179</v>
      </c>
      <c r="AT715" s="192" t="s">
        <v>175</v>
      </c>
      <c r="AU715" s="192" t="s">
        <v>81</v>
      </c>
      <c r="AY715" s="18" t="s">
        <v>174</v>
      </c>
      <c r="BE715" s="193">
        <f>IF(N715="základní",J715,0)</f>
        <v>0</v>
      </c>
      <c r="BF715" s="193">
        <f>IF(N715="snížená",J715,0)</f>
        <v>0</v>
      </c>
      <c r="BG715" s="193">
        <f>IF(N715="zákl. přenesená",J715,0)</f>
        <v>0</v>
      </c>
      <c r="BH715" s="193">
        <f>IF(N715="sníž. přenesená",J715,0)</f>
        <v>0</v>
      </c>
      <c r="BI715" s="193">
        <f>IF(N715="nulová",J715,0)</f>
        <v>0</v>
      </c>
      <c r="BJ715" s="18" t="s">
        <v>81</v>
      </c>
      <c r="BK715" s="193">
        <f>ROUND(I715*H715,2)</f>
        <v>0</v>
      </c>
      <c r="BL715" s="18" t="s">
        <v>179</v>
      </c>
      <c r="BM715" s="192" t="s">
        <v>2277</v>
      </c>
    </row>
    <row r="716" spans="1:65" s="12" customFormat="1" ht="12">
      <c r="B716" s="194"/>
      <c r="C716" s="195"/>
      <c r="D716" s="196" t="s">
        <v>181</v>
      </c>
      <c r="E716" s="197" t="s">
        <v>1</v>
      </c>
      <c r="F716" s="198" t="s">
        <v>2278</v>
      </c>
      <c r="G716" s="195"/>
      <c r="H716" s="197" t="s">
        <v>1</v>
      </c>
      <c r="I716" s="199"/>
      <c r="J716" s="195"/>
      <c r="K716" s="195"/>
      <c r="L716" s="200"/>
      <c r="M716" s="201"/>
      <c r="N716" s="202"/>
      <c r="O716" s="202"/>
      <c r="P716" s="202"/>
      <c r="Q716" s="202"/>
      <c r="R716" s="202"/>
      <c r="S716" s="202"/>
      <c r="T716" s="203"/>
      <c r="AT716" s="204" t="s">
        <v>181</v>
      </c>
      <c r="AU716" s="204" t="s">
        <v>81</v>
      </c>
      <c r="AV716" s="12" t="s">
        <v>81</v>
      </c>
      <c r="AW716" s="12" t="s">
        <v>30</v>
      </c>
      <c r="AX716" s="12" t="s">
        <v>73</v>
      </c>
      <c r="AY716" s="204" t="s">
        <v>174</v>
      </c>
    </row>
    <row r="717" spans="1:65" s="13" customFormat="1" ht="12">
      <c r="B717" s="205"/>
      <c r="C717" s="206"/>
      <c r="D717" s="196" t="s">
        <v>181</v>
      </c>
      <c r="E717" s="207" t="s">
        <v>1</v>
      </c>
      <c r="F717" s="208" t="s">
        <v>2279</v>
      </c>
      <c r="G717" s="206"/>
      <c r="H717" s="209">
        <v>15.384</v>
      </c>
      <c r="I717" s="210"/>
      <c r="J717" s="206"/>
      <c r="K717" s="206"/>
      <c r="L717" s="211"/>
      <c r="M717" s="212"/>
      <c r="N717" s="213"/>
      <c r="O717" s="213"/>
      <c r="P717" s="213"/>
      <c r="Q717" s="213"/>
      <c r="R717" s="213"/>
      <c r="S717" s="213"/>
      <c r="T717" s="214"/>
      <c r="AT717" s="215" t="s">
        <v>181</v>
      </c>
      <c r="AU717" s="215" t="s">
        <v>81</v>
      </c>
      <c r="AV717" s="13" t="s">
        <v>83</v>
      </c>
      <c r="AW717" s="13" t="s">
        <v>30</v>
      </c>
      <c r="AX717" s="13" t="s">
        <v>73</v>
      </c>
      <c r="AY717" s="215" t="s">
        <v>174</v>
      </c>
    </row>
    <row r="718" spans="1:65" s="12" customFormat="1" ht="12">
      <c r="B718" s="194"/>
      <c r="C718" s="195"/>
      <c r="D718" s="196" t="s">
        <v>181</v>
      </c>
      <c r="E718" s="197" t="s">
        <v>1</v>
      </c>
      <c r="F718" s="198" t="s">
        <v>2267</v>
      </c>
      <c r="G718" s="195"/>
      <c r="H718" s="197" t="s">
        <v>1</v>
      </c>
      <c r="I718" s="199"/>
      <c r="J718" s="195"/>
      <c r="K718" s="195"/>
      <c r="L718" s="200"/>
      <c r="M718" s="201"/>
      <c r="N718" s="202"/>
      <c r="O718" s="202"/>
      <c r="P718" s="202"/>
      <c r="Q718" s="202"/>
      <c r="R718" s="202"/>
      <c r="S718" s="202"/>
      <c r="T718" s="203"/>
      <c r="AT718" s="204" t="s">
        <v>181</v>
      </c>
      <c r="AU718" s="204" t="s">
        <v>81</v>
      </c>
      <c r="AV718" s="12" t="s">
        <v>81</v>
      </c>
      <c r="AW718" s="12" t="s">
        <v>30</v>
      </c>
      <c r="AX718" s="12" t="s">
        <v>73</v>
      </c>
      <c r="AY718" s="204" t="s">
        <v>174</v>
      </c>
    </row>
    <row r="719" spans="1:65" s="13" customFormat="1" ht="12">
      <c r="B719" s="205"/>
      <c r="C719" s="206"/>
      <c r="D719" s="196" t="s">
        <v>181</v>
      </c>
      <c r="E719" s="207" t="s">
        <v>1</v>
      </c>
      <c r="F719" s="208" t="s">
        <v>2268</v>
      </c>
      <c r="G719" s="206"/>
      <c r="H719" s="209">
        <v>87</v>
      </c>
      <c r="I719" s="210"/>
      <c r="J719" s="206"/>
      <c r="K719" s="206"/>
      <c r="L719" s="211"/>
      <c r="M719" s="212"/>
      <c r="N719" s="213"/>
      <c r="O719" s="213"/>
      <c r="P719" s="213"/>
      <c r="Q719" s="213"/>
      <c r="R719" s="213"/>
      <c r="S719" s="213"/>
      <c r="T719" s="214"/>
      <c r="AT719" s="215" t="s">
        <v>181</v>
      </c>
      <c r="AU719" s="215" t="s">
        <v>81</v>
      </c>
      <c r="AV719" s="13" t="s">
        <v>83</v>
      </c>
      <c r="AW719" s="13" t="s">
        <v>30</v>
      </c>
      <c r="AX719" s="13" t="s">
        <v>73</v>
      </c>
      <c r="AY719" s="215" t="s">
        <v>174</v>
      </c>
    </row>
    <row r="720" spans="1:65" s="13" customFormat="1" ht="12">
      <c r="B720" s="205"/>
      <c r="C720" s="206"/>
      <c r="D720" s="196" t="s">
        <v>181</v>
      </c>
      <c r="E720" s="207" t="s">
        <v>1</v>
      </c>
      <c r="F720" s="208" t="s">
        <v>2269</v>
      </c>
      <c r="G720" s="206"/>
      <c r="H720" s="209">
        <v>86.537999999999997</v>
      </c>
      <c r="I720" s="210"/>
      <c r="J720" s="206"/>
      <c r="K720" s="206"/>
      <c r="L720" s="211"/>
      <c r="M720" s="212"/>
      <c r="N720" s="213"/>
      <c r="O720" s="213"/>
      <c r="P720" s="213"/>
      <c r="Q720" s="213"/>
      <c r="R720" s="213"/>
      <c r="S720" s="213"/>
      <c r="T720" s="214"/>
      <c r="AT720" s="215" t="s">
        <v>181</v>
      </c>
      <c r="AU720" s="215" t="s">
        <v>81</v>
      </c>
      <c r="AV720" s="13" t="s">
        <v>83</v>
      </c>
      <c r="AW720" s="13" t="s">
        <v>30</v>
      </c>
      <c r="AX720" s="13" t="s">
        <v>73</v>
      </c>
      <c r="AY720" s="215" t="s">
        <v>174</v>
      </c>
    </row>
    <row r="721" spans="1:65" s="13" customFormat="1" ht="12">
      <c r="B721" s="205"/>
      <c r="C721" s="206"/>
      <c r="D721" s="196" t="s">
        <v>181</v>
      </c>
      <c r="E721" s="207" t="s">
        <v>1</v>
      </c>
      <c r="F721" s="208" t="s">
        <v>2270</v>
      </c>
      <c r="G721" s="206"/>
      <c r="H721" s="209">
        <v>91.844999999999999</v>
      </c>
      <c r="I721" s="210"/>
      <c r="J721" s="206"/>
      <c r="K721" s="206"/>
      <c r="L721" s="211"/>
      <c r="M721" s="212"/>
      <c r="N721" s="213"/>
      <c r="O721" s="213"/>
      <c r="P721" s="213"/>
      <c r="Q721" s="213"/>
      <c r="R721" s="213"/>
      <c r="S721" s="213"/>
      <c r="T721" s="214"/>
      <c r="AT721" s="215" t="s">
        <v>181</v>
      </c>
      <c r="AU721" s="215" t="s">
        <v>81</v>
      </c>
      <c r="AV721" s="13" t="s">
        <v>83</v>
      </c>
      <c r="AW721" s="13" t="s">
        <v>30</v>
      </c>
      <c r="AX721" s="13" t="s">
        <v>73</v>
      </c>
      <c r="AY721" s="215" t="s">
        <v>174</v>
      </c>
    </row>
    <row r="722" spans="1:65" s="12" customFormat="1" ht="12">
      <c r="B722" s="194"/>
      <c r="C722" s="195"/>
      <c r="D722" s="196" t="s">
        <v>181</v>
      </c>
      <c r="E722" s="197" t="s">
        <v>1</v>
      </c>
      <c r="F722" s="198" t="s">
        <v>2271</v>
      </c>
      <c r="G722" s="195"/>
      <c r="H722" s="197" t="s">
        <v>1</v>
      </c>
      <c r="I722" s="199"/>
      <c r="J722" s="195"/>
      <c r="K722" s="195"/>
      <c r="L722" s="200"/>
      <c r="M722" s="201"/>
      <c r="N722" s="202"/>
      <c r="O722" s="202"/>
      <c r="P722" s="202"/>
      <c r="Q722" s="202"/>
      <c r="R722" s="202"/>
      <c r="S722" s="202"/>
      <c r="T722" s="203"/>
      <c r="AT722" s="204" t="s">
        <v>181</v>
      </c>
      <c r="AU722" s="204" t="s">
        <v>81</v>
      </c>
      <c r="AV722" s="12" t="s">
        <v>81</v>
      </c>
      <c r="AW722" s="12" t="s">
        <v>30</v>
      </c>
      <c r="AX722" s="12" t="s">
        <v>73</v>
      </c>
      <c r="AY722" s="204" t="s">
        <v>174</v>
      </c>
    </row>
    <row r="723" spans="1:65" s="13" customFormat="1" ht="12">
      <c r="B723" s="205"/>
      <c r="C723" s="206"/>
      <c r="D723" s="196" t="s">
        <v>181</v>
      </c>
      <c r="E723" s="207" t="s">
        <v>1</v>
      </c>
      <c r="F723" s="208" t="s">
        <v>2272</v>
      </c>
      <c r="G723" s="206"/>
      <c r="H723" s="209">
        <v>-9.2810000000000006</v>
      </c>
      <c r="I723" s="210"/>
      <c r="J723" s="206"/>
      <c r="K723" s="206"/>
      <c r="L723" s="211"/>
      <c r="M723" s="212"/>
      <c r="N723" s="213"/>
      <c r="O723" s="213"/>
      <c r="P723" s="213"/>
      <c r="Q723" s="213"/>
      <c r="R723" s="213"/>
      <c r="S723" s="213"/>
      <c r="T723" s="214"/>
      <c r="AT723" s="215" t="s">
        <v>181</v>
      </c>
      <c r="AU723" s="215" t="s">
        <v>81</v>
      </c>
      <c r="AV723" s="13" t="s">
        <v>83</v>
      </c>
      <c r="AW723" s="13" t="s">
        <v>30</v>
      </c>
      <c r="AX723" s="13" t="s">
        <v>73</v>
      </c>
      <c r="AY723" s="215" t="s">
        <v>174</v>
      </c>
    </row>
    <row r="724" spans="1:65" s="13" customFormat="1" ht="12">
      <c r="B724" s="205"/>
      <c r="C724" s="206"/>
      <c r="D724" s="196" t="s">
        <v>181</v>
      </c>
      <c r="E724" s="207" t="s">
        <v>1</v>
      </c>
      <c r="F724" s="208" t="s">
        <v>2273</v>
      </c>
      <c r="G724" s="206"/>
      <c r="H724" s="209">
        <v>-4.5</v>
      </c>
      <c r="I724" s="210"/>
      <c r="J724" s="206"/>
      <c r="K724" s="206"/>
      <c r="L724" s="211"/>
      <c r="M724" s="212"/>
      <c r="N724" s="213"/>
      <c r="O724" s="213"/>
      <c r="P724" s="213"/>
      <c r="Q724" s="213"/>
      <c r="R724" s="213"/>
      <c r="S724" s="213"/>
      <c r="T724" s="214"/>
      <c r="AT724" s="215" t="s">
        <v>181</v>
      </c>
      <c r="AU724" s="215" t="s">
        <v>81</v>
      </c>
      <c r="AV724" s="13" t="s">
        <v>83</v>
      </c>
      <c r="AW724" s="13" t="s">
        <v>30</v>
      </c>
      <c r="AX724" s="13" t="s">
        <v>73</v>
      </c>
      <c r="AY724" s="215" t="s">
        <v>174</v>
      </c>
    </row>
    <row r="725" spans="1:65" s="13" customFormat="1" ht="12">
      <c r="B725" s="205"/>
      <c r="C725" s="206"/>
      <c r="D725" s="196" t="s">
        <v>181</v>
      </c>
      <c r="E725" s="207" t="s">
        <v>1</v>
      </c>
      <c r="F725" s="208" t="s">
        <v>2274</v>
      </c>
      <c r="G725" s="206"/>
      <c r="H725" s="209">
        <v>-16.875</v>
      </c>
      <c r="I725" s="210"/>
      <c r="J725" s="206"/>
      <c r="K725" s="206"/>
      <c r="L725" s="211"/>
      <c r="M725" s="212"/>
      <c r="N725" s="213"/>
      <c r="O725" s="213"/>
      <c r="P725" s="213"/>
      <c r="Q725" s="213"/>
      <c r="R725" s="213"/>
      <c r="S725" s="213"/>
      <c r="T725" s="214"/>
      <c r="AT725" s="215" t="s">
        <v>181</v>
      </c>
      <c r="AU725" s="215" t="s">
        <v>81</v>
      </c>
      <c r="AV725" s="13" t="s">
        <v>83</v>
      </c>
      <c r="AW725" s="13" t="s">
        <v>30</v>
      </c>
      <c r="AX725" s="13" t="s">
        <v>73</v>
      </c>
      <c r="AY725" s="215" t="s">
        <v>174</v>
      </c>
    </row>
    <row r="726" spans="1:65" s="13" customFormat="1" ht="12">
      <c r="B726" s="205"/>
      <c r="C726" s="206"/>
      <c r="D726" s="196" t="s">
        <v>181</v>
      </c>
      <c r="E726" s="207" t="s">
        <v>1</v>
      </c>
      <c r="F726" s="208" t="s">
        <v>2275</v>
      </c>
      <c r="G726" s="206"/>
      <c r="H726" s="209">
        <v>-15.188000000000001</v>
      </c>
      <c r="I726" s="210"/>
      <c r="J726" s="206"/>
      <c r="K726" s="206"/>
      <c r="L726" s="211"/>
      <c r="M726" s="212"/>
      <c r="N726" s="213"/>
      <c r="O726" s="213"/>
      <c r="P726" s="213"/>
      <c r="Q726" s="213"/>
      <c r="R726" s="213"/>
      <c r="S726" s="213"/>
      <c r="T726" s="214"/>
      <c r="AT726" s="215" t="s">
        <v>181</v>
      </c>
      <c r="AU726" s="215" t="s">
        <v>81</v>
      </c>
      <c r="AV726" s="13" t="s">
        <v>83</v>
      </c>
      <c r="AW726" s="13" t="s">
        <v>30</v>
      </c>
      <c r="AX726" s="13" t="s">
        <v>73</v>
      </c>
      <c r="AY726" s="215" t="s">
        <v>174</v>
      </c>
    </row>
    <row r="727" spans="1:65" s="13" customFormat="1" ht="12">
      <c r="B727" s="205"/>
      <c r="C727" s="206"/>
      <c r="D727" s="196" t="s">
        <v>181</v>
      </c>
      <c r="E727" s="207" t="s">
        <v>1</v>
      </c>
      <c r="F727" s="208" t="s">
        <v>2273</v>
      </c>
      <c r="G727" s="206"/>
      <c r="H727" s="209">
        <v>-4.5</v>
      </c>
      <c r="I727" s="210"/>
      <c r="J727" s="206"/>
      <c r="K727" s="206"/>
      <c r="L727" s="211"/>
      <c r="M727" s="212"/>
      <c r="N727" s="213"/>
      <c r="O727" s="213"/>
      <c r="P727" s="213"/>
      <c r="Q727" s="213"/>
      <c r="R727" s="213"/>
      <c r="S727" s="213"/>
      <c r="T727" s="214"/>
      <c r="AT727" s="215" t="s">
        <v>181</v>
      </c>
      <c r="AU727" s="215" t="s">
        <v>81</v>
      </c>
      <c r="AV727" s="13" t="s">
        <v>83</v>
      </c>
      <c r="AW727" s="13" t="s">
        <v>30</v>
      </c>
      <c r="AX727" s="13" t="s">
        <v>73</v>
      </c>
      <c r="AY727" s="215" t="s">
        <v>174</v>
      </c>
    </row>
    <row r="728" spans="1:65" s="13" customFormat="1" ht="12">
      <c r="B728" s="205"/>
      <c r="C728" s="206"/>
      <c r="D728" s="196" t="s">
        <v>181</v>
      </c>
      <c r="E728" s="207" t="s">
        <v>1</v>
      </c>
      <c r="F728" s="208" t="s">
        <v>2276</v>
      </c>
      <c r="G728" s="206"/>
      <c r="H728" s="209">
        <v>-1.9350000000000001</v>
      </c>
      <c r="I728" s="210"/>
      <c r="J728" s="206"/>
      <c r="K728" s="206"/>
      <c r="L728" s="211"/>
      <c r="M728" s="212"/>
      <c r="N728" s="213"/>
      <c r="O728" s="213"/>
      <c r="P728" s="213"/>
      <c r="Q728" s="213"/>
      <c r="R728" s="213"/>
      <c r="S728" s="213"/>
      <c r="T728" s="214"/>
      <c r="AT728" s="215" t="s">
        <v>181</v>
      </c>
      <c r="AU728" s="215" t="s">
        <v>81</v>
      </c>
      <c r="AV728" s="13" t="s">
        <v>83</v>
      </c>
      <c r="AW728" s="13" t="s">
        <v>30</v>
      </c>
      <c r="AX728" s="13" t="s">
        <v>73</v>
      </c>
      <c r="AY728" s="215" t="s">
        <v>174</v>
      </c>
    </row>
    <row r="729" spans="1:65" s="13" customFormat="1" ht="12">
      <c r="B729" s="205"/>
      <c r="C729" s="206"/>
      <c r="D729" s="196" t="s">
        <v>181</v>
      </c>
      <c r="E729" s="207" t="s">
        <v>1</v>
      </c>
      <c r="F729" s="208" t="s">
        <v>2275</v>
      </c>
      <c r="G729" s="206"/>
      <c r="H729" s="209">
        <v>-15.188000000000001</v>
      </c>
      <c r="I729" s="210"/>
      <c r="J729" s="206"/>
      <c r="K729" s="206"/>
      <c r="L729" s="211"/>
      <c r="M729" s="212"/>
      <c r="N729" s="213"/>
      <c r="O729" s="213"/>
      <c r="P729" s="213"/>
      <c r="Q729" s="213"/>
      <c r="R729" s="213"/>
      <c r="S729" s="213"/>
      <c r="T729" s="214"/>
      <c r="AT729" s="215" t="s">
        <v>181</v>
      </c>
      <c r="AU729" s="215" t="s">
        <v>81</v>
      </c>
      <c r="AV729" s="13" t="s">
        <v>83</v>
      </c>
      <c r="AW729" s="13" t="s">
        <v>30</v>
      </c>
      <c r="AX729" s="13" t="s">
        <v>73</v>
      </c>
      <c r="AY729" s="215" t="s">
        <v>174</v>
      </c>
    </row>
    <row r="730" spans="1:65" s="14" customFormat="1" ht="12">
      <c r="B730" s="216"/>
      <c r="C730" s="217"/>
      <c r="D730" s="196" t="s">
        <v>181</v>
      </c>
      <c r="E730" s="218" t="s">
        <v>1</v>
      </c>
      <c r="F730" s="219" t="s">
        <v>183</v>
      </c>
      <c r="G730" s="217"/>
      <c r="H730" s="220">
        <v>213.3</v>
      </c>
      <c r="I730" s="221"/>
      <c r="J730" s="217"/>
      <c r="K730" s="217"/>
      <c r="L730" s="222"/>
      <c r="M730" s="223"/>
      <c r="N730" s="224"/>
      <c r="O730" s="224"/>
      <c r="P730" s="224"/>
      <c r="Q730" s="224"/>
      <c r="R730" s="224"/>
      <c r="S730" s="224"/>
      <c r="T730" s="225"/>
      <c r="AT730" s="226" t="s">
        <v>181</v>
      </c>
      <c r="AU730" s="226" t="s">
        <v>81</v>
      </c>
      <c r="AV730" s="14" t="s">
        <v>179</v>
      </c>
      <c r="AW730" s="14" t="s">
        <v>30</v>
      </c>
      <c r="AX730" s="14" t="s">
        <v>81</v>
      </c>
      <c r="AY730" s="226" t="s">
        <v>174</v>
      </c>
    </row>
    <row r="731" spans="1:65" s="2" customFormat="1" ht="24.25" customHeight="1">
      <c r="A731" s="35"/>
      <c r="B731" s="36"/>
      <c r="C731" s="180" t="s">
        <v>902</v>
      </c>
      <c r="D731" s="180" t="s">
        <v>175</v>
      </c>
      <c r="E731" s="181" t="s">
        <v>2280</v>
      </c>
      <c r="F731" s="182" t="s">
        <v>2281</v>
      </c>
      <c r="G731" s="183" t="s">
        <v>230</v>
      </c>
      <c r="H731" s="184">
        <v>197.916</v>
      </c>
      <c r="I731" s="185"/>
      <c r="J731" s="186">
        <f>ROUND(I731*H731,2)</f>
        <v>0</v>
      </c>
      <c r="K731" s="187"/>
      <c r="L731" s="40"/>
      <c r="M731" s="188" t="s">
        <v>1</v>
      </c>
      <c r="N731" s="189" t="s">
        <v>38</v>
      </c>
      <c r="O731" s="72"/>
      <c r="P731" s="190">
        <f>O731*H731</f>
        <v>0</v>
      </c>
      <c r="Q731" s="190">
        <v>8.6761600000000005E-3</v>
      </c>
      <c r="R731" s="190">
        <f>Q731*H731</f>
        <v>1.7171508825600001</v>
      </c>
      <c r="S731" s="190">
        <v>0</v>
      </c>
      <c r="T731" s="191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92" t="s">
        <v>179</v>
      </c>
      <c r="AT731" s="192" t="s">
        <v>175</v>
      </c>
      <c r="AU731" s="192" t="s">
        <v>81</v>
      </c>
      <c r="AY731" s="18" t="s">
        <v>174</v>
      </c>
      <c r="BE731" s="193">
        <f>IF(N731="základní",J731,0)</f>
        <v>0</v>
      </c>
      <c r="BF731" s="193">
        <f>IF(N731="snížená",J731,0)</f>
        <v>0</v>
      </c>
      <c r="BG731" s="193">
        <f>IF(N731="zákl. přenesená",J731,0)</f>
        <v>0</v>
      </c>
      <c r="BH731" s="193">
        <f>IF(N731="sníž. přenesená",J731,0)</f>
        <v>0</v>
      </c>
      <c r="BI731" s="193">
        <f>IF(N731="nulová",J731,0)</f>
        <v>0</v>
      </c>
      <c r="BJ731" s="18" t="s">
        <v>81</v>
      </c>
      <c r="BK731" s="193">
        <f>ROUND(I731*H731,2)</f>
        <v>0</v>
      </c>
      <c r="BL731" s="18" t="s">
        <v>179</v>
      </c>
      <c r="BM731" s="192" t="s">
        <v>2282</v>
      </c>
    </row>
    <row r="732" spans="1:65" s="12" customFormat="1" ht="12">
      <c r="B732" s="194"/>
      <c r="C732" s="195"/>
      <c r="D732" s="196" t="s">
        <v>181</v>
      </c>
      <c r="E732" s="197" t="s">
        <v>1</v>
      </c>
      <c r="F732" s="198" t="s">
        <v>2267</v>
      </c>
      <c r="G732" s="195"/>
      <c r="H732" s="197" t="s">
        <v>1</v>
      </c>
      <c r="I732" s="199"/>
      <c r="J732" s="195"/>
      <c r="K732" s="195"/>
      <c r="L732" s="200"/>
      <c r="M732" s="201"/>
      <c r="N732" s="202"/>
      <c r="O732" s="202"/>
      <c r="P732" s="202"/>
      <c r="Q732" s="202"/>
      <c r="R732" s="202"/>
      <c r="S732" s="202"/>
      <c r="T732" s="203"/>
      <c r="AT732" s="204" t="s">
        <v>181</v>
      </c>
      <c r="AU732" s="204" t="s">
        <v>81</v>
      </c>
      <c r="AV732" s="12" t="s">
        <v>81</v>
      </c>
      <c r="AW732" s="12" t="s">
        <v>30</v>
      </c>
      <c r="AX732" s="12" t="s">
        <v>73</v>
      </c>
      <c r="AY732" s="204" t="s">
        <v>174</v>
      </c>
    </row>
    <row r="733" spans="1:65" s="13" customFormat="1" ht="12">
      <c r="B733" s="205"/>
      <c r="C733" s="206"/>
      <c r="D733" s="196" t="s">
        <v>181</v>
      </c>
      <c r="E733" s="207" t="s">
        <v>1</v>
      </c>
      <c r="F733" s="208" t="s">
        <v>2268</v>
      </c>
      <c r="G733" s="206"/>
      <c r="H733" s="209">
        <v>87</v>
      </c>
      <c r="I733" s="210"/>
      <c r="J733" s="206"/>
      <c r="K733" s="206"/>
      <c r="L733" s="211"/>
      <c r="M733" s="212"/>
      <c r="N733" s="213"/>
      <c r="O733" s="213"/>
      <c r="P733" s="213"/>
      <c r="Q733" s="213"/>
      <c r="R733" s="213"/>
      <c r="S733" s="213"/>
      <c r="T733" s="214"/>
      <c r="AT733" s="215" t="s">
        <v>181</v>
      </c>
      <c r="AU733" s="215" t="s">
        <v>81</v>
      </c>
      <c r="AV733" s="13" t="s">
        <v>83</v>
      </c>
      <c r="AW733" s="13" t="s">
        <v>30</v>
      </c>
      <c r="AX733" s="13" t="s">
        <v>73</v>
      </c>
      <c r="AY733" s="215" t="s">
        <v>174</v>
      </c>
    </row>
    <row r="734" spans="1:65" s="13" customFormat="1" ht="12">
      <c r="B734" s="205"/>
      <c r="C734" s="206"/>
      <c r="D734" s="196" t="s">
        <v>181</v>
      </c>
      <c r="E734" s="207" t="s">
        <v>1</v>
      </c>
      <c r="F734" s="208" t="s">
        <v>2269</v>
      </c>
      <c r="G734" s="206"/>
      <c r="H734" s="209">
        <v>86.537999999999997</v>
      </c>
      <c r="I734" s="210"/>
      <c r="J734" s="206"/>
      <c r="K734" s="206"/>
      <c r="L734" s="211"/>
      <c r="M734" s="212"/>
      <c r="N734" s="213"/>
      <c r="O734" s="213"/>
      <c r="P734" s="213"/>
      <c r="Q734" s="213"/>
      <c r="R734" s="213"/>
      <c r="S734" s="213"/>
      <c r="T734" s="214"/>
      <c r="AT734" s="215" t="s">
        <v>181</v>
      </c>
      <c r="AU734" s="215" t="s">
        <v>81</v>
      </c>
      <c r="AV734" s="13" t="s">
        <v>83</v>
      </c>
      <c r="AW734" s="13" t="s">
        <v>30</v>
      </c>
      <c r="AX734" s="13" t="s">
        <v>73</v>
      </c>
      <c r="AY734" s="215" t="s">
        <v>174</v>
      </c>
    </row>
    <row r="735" spans="1:65" s="13" customFormat="1" ht="12">
      <c r="B735" s="205"/>
      <c r="C735" s="206"/>
      <c r="D735" s="196" t="s">
        <v>181</v>
      </c>
      <c r="E735" s="207" t="s">
        <v>1</v>
      </c>
      <c r="F735" s="208" t="s">
        <v>2270</v>
      </c>
      <c r="G735" s="206"/>
      <c r="H735" s="209">
        <v>91.844999999999999</v>
      </c>
      <c r="I735" s="210"/>
      <c r="J735" s="206"/>
      <c r="K735" s="206"/>
      <c r="L735" s="211"/>
      <c r="M735" s="212"/>
      <c r="N735" s="213"/>
      <c r="O735" s="213"/>
      <c r="P735" s="213"/>
      <c r="Q735" s="213"/>
      <c r="R735" s="213"/>
      <c r="S735" s="213"/>
      <c r="T735" s="214"/>
      <c r="AT735" s="215" t="s">
        <v>181</v>
      </c>
      <c r="AU735" s="215" t="s">
        <v>81</v>
      </c>
      <c r="AV735" s="13" t="s">
        <v>83</v>
      </c>
      <c r="AW735" s="13" t="s">
        <v>30</v>
      </c>
      <c r="AX735" s="13" t="s">
        <v>73</v>
      </c>
      <c r="AY735" s="215" t="s">
        <v>174</v>
      </c>
    </row>
    <row r="736" spans="1:65" s="12" customFormat="1" ht="12">
      <c r="B736" s="194"/>
      <c r="C736" s="195"/>
      <c r="D736" s="196" t="s">
        <v>181</v>
      </c>
      <c r="E736" s="197" t="s">
        <v>1</v>
      </c>
      <c r="F736" s="198" t="s">
        <v>2271</v>
      </c>
      <c r="G736" s="195"/>
      <c r="H736" s="197" t="s">
        <v>1</v>
      </c>
      <c r="I736" s="199"/>
      <c r="J736" s="195"/>
      <c r="K736" s="195"/>
      <c r="L736" s="200"/>
      <c r="M736" s="201"/>
      <c r="N736" s="202"/>
      <c r="O736" s="202"/>
      <c r="P736" s="202"/>
      <c r="Q736" s="202"/>
      <c r="R736" s="202"/>
      <c r="S736" s="202"/>
      <c r="T736" s="203"/>
      <c r="AT736" s="204" t="s">
        <v>181</v>
      </c>
      <c r="AU736" s="204" t="s">
        <v>81</v>
      </c>
      <c r="AV736" s="12" t="s">
        <v>81</v>
      </c>
      <c r="AW736" s="12" t="s">
        <v>30</v>
      </c>
      <c r="AX736" s="12" t="s">
        <v>73</v>
      </c>
      <c r="AY736" s="204" t="s">
        <v>174</v>
      </c>
    </row>
    <row r="737" spans="1:65" s="13" customFormat="1" ht="12">
      <c r="B737" s="205"/>
      <c r="C737" s="206"/>
      <c r="D737" s="196" t="s">
        <v>181</v>
      </c>
      <c r="E737" s="207" t="s">
        <v>1</v>
      </c>
      <c r="F737" s="208" t="s">
        <v>2272</v>
      </c>
      <c r="G737" s="206"/>
      <c r="H737" s="209">
        <v>-9.2810000000000006</v>
      </c>
      <c r="I737" s="210"/>
      <c r="J737" s="206"/>
      <c r="K737" s="206"/>
      <c r="L737" s="211"/>
      <c r="M737" s="212"/>
      <c r="N737" s="213"/>
      <c r="O737" s="213"/>
      <c r="P737" s="213"/>
      <c r="Q737" s="213"/>
      <c r="R737" s="213"/>
      <c r="S737" s="213"/>
      <c r="T737" s="214"/>
      <c r="AT737" s="215" t="s">
        <v>181</v>
      </c>
      <c r="AU737" s="215" t="s">
        <v>81</v>
      </c>
      <c r="AV737" s="13" t="s">
        <v>83</v>
      </c>
      <c r="AW737" s="13" t="s">
        <v>30</v>
      </c>
      <c r="AX737" s="13" t="s">
        <v>73</v>
      </c>
      <c r="AY737" s="215" t="s">
        <v>174</v>
      </c>
    </row>
    <row r="738" spans="1:65" s="13" customFormat="1" ht="12">
      <c r="B738" s="205"/>
      <c r="C738" s="206"/>
      <c r="D738" s="196" t="s">
        <v>181</v>
      </c>
      <c r="E738" s="207" t="s">
        <v>1</v>
      </c>
      <c r="F738" s="208" t="s">
        <v>2273</v>
      </c>
      <c r="G738" s="206"/>
      <c r="H738" s="209">
        <v>-4.5</v>
      </c>
      <c r="I738" s="210"/>
      <c r="J738" s="206"/>
      <c r="K738" s="206"/>
      <c r="L738" s="211"/>
      <c r="M738" s="212"/>
      <c r="N738" s="213"/>
      <c r="O738" s="213"/>
      <c r="P738" s="213"/>
      <c r="Q738" s="213"/>
      <c r="R738" s="213"/>
      <c r="S738" s="213"/>
      <c r="T738" s="214"/>
      <c r="AT738" s="215" t="s">
        <v>181</v>
      </c>
      <c r="AU738" s="215" t="s">
        <v>81</v>
      </c>
      <c r="AV738" s="13" t="s">
        <v>83</v>
      </c>
      <c r="AW738" s="13" t="s">
        <v>30</v>
      </c>
      <c r="AX738" s="13" t="s">
        <v>73</v>
      </c>
      <c r="AY738" s="215" t="s">
        <v>174</v>
      </c>
    </row>
    <row r="739" spans="1:65" s="13" customFormat="1" ht="12">
      <c r="B739" s="205"/>
      <c r="C739" s="206"/>
      <c r="D739" s="196" t="s">
        <v>181</v>
      </c>
      <c r="E739" s="207" t="s">
        <v>1</v>
      </c>
      <c r="F739" s="208" t="s">
        <v>2274</v>
      </c>
      <c r="G739" s="206"/>
      <c r="H739" s="209">
        <v>-16.875</v>
      </c>
      <c r="I739" s="210"/>
      <c r="J739" s="206"/>
      <c r="K739" s="206"/>
      <c r="L739" s="211"/>
      <c r="M739" s="212"/>
      <c r="N739" s="213"/>
      <c r="O739" s="213"/>
      <c r="P739" s="213"/>
      <c r="Q739" s="213"/>
      <c r="R739" s="213"/>
      <c r="S739" s="213"/>
      <c r="T739" s="214"/>
      <c r="AT739" s="215" t="s">
        <v>181</v>
      </c>
      <c r="AU739" s="215" t="s">
        <v>81</v>
      </c>
      <c r="AV739" s="13" t="s">
        <v>83</v>
      </c>
      <c r="AW739" s="13" t="s">
        <v>30</v>
      </c>
      <c r="AX739" s="13" t="s">
        <v>73</v>
      </c>
      <c r="AY739" s="215" t="s">
        <v>174</v>
      </c>
    </row>
    <row r="740" spans="1:65" s="13" customFormat="1" ht="12">
      <c r="B740" s="205"/>
      <c r="C740" s="206"/>
      <c r="D740" s="196" t="s">
        <v>181</v>
      </c>
      <c r="E740" s="207" t="s">
        <v>1</v>
      </c>
      <c r="F740" s="208" t="s">
        <v>2275</v>
      </c>
      <c r="G740" s="206"/>
      <c r="H740" s="209">
        <v>-15.188000000000001</v>
      </c>
      <c r="I740" s="210"/>
      <c r="J740" s="206"/>
      <c r="K740" s="206"/>
      <c r="L740" s="211"/>
      <c r="M740" s="212"/>
      <c r="N740" s="213"/>
      <c r="O740" s="213"/>
      <c r="P740" s="213"/>
      <c r="Q740" s="213"/>
      <c r="R740" s="213"/>
      <c r="S740" s="213"/>
      <c r="T740" s="214"/>
      <c r="AT740" s="215" t="s">
        <v>181</v>
      </c>
      <c r="AU740" s="215" t="s">
        <v>81</v>
      </c>
      <c r="AV740" s="13" t="s">
        <v>83</v>
      </c>
      <c r="AW740" s="13" t="s">
        <v>30</v>
      </c>
      <c r="AX740" s="13" t="s">
        <v>73</v>
      </c>
      <c r="AY740" s="215" t="s">
        <v>174</v>
      </c>
    </row>
    <row r="741" spans="1:65" s="13" customFormat="1" ht="12">
      <c r="B741" s="205"/>
      <c r="C741" s="206"/>
      <c r="D741" s="196" t="s">
        <v>181</v>
      </c>
      <c r="E741" s="207" t="s">
        <v>1</v>
      </c>
      <c r="F741" s="208" t="s">
        <v>2273</v>
      </c>
      <c r="G741" s="206"/>
      <c r="H741" s="209">
        <v>-4.5</v>
      </c>
      <c r="I741" s="210"/>
      <c r="J741" s="206"/>
      <c r="K741" s="206"/>
      <c r="L741" s="211"/>
      <c r="M741" s="212"/>
      <c r="N741" s="213"/>
      <c r="O741" s="213"/>
      <c r="P741" s="213"/>
      <c r="Q741" s="213"/>
      <c r="R741" s="213"/>
      <c r="S741" s="213"/>
      <c r="T741" s="214"/>
      <c r="AT741" s="215" t="s">
        <v>181</v>
      </c>
      <c r="AU741" s="215" t="s">
        <v>81</v>
      </c>
      <c r="AV741" s="13" t="s">
        <v>83</v>
      </c>
      <c r="AW741" s="13" t="s">
        <v>30</v>
      </c>
      <c r="AX741" s="13" t="s">
        <v>73</v>
      </c>
      <c r="AY741" s="215" t="s">
        <v>174</v>
      </c>
    </row>
    <row r="742" spans="1:65" s="13" customFormat="1" ht="12">
      <c r="B742" s="205"/>
      <c r="C742" s="206"/>
      <c r="D742" s="196" t="s">
        <v>181</v>
      </c>
      <c r="E742" s="207" t="s">
        <v>1</v>
      </c>
      <c r="F742" s="208" t="s">
        <v>2276</v>
      </c>
      <c r="G742" s="206"/>
      <c r="H742" s="209">
        <v>-1.9350000000000001</v>
      </c>
      <c r="I742" s="210"/>
      <c r="J742" s="206"/>
      <c r="K742" s="206"/>
      <c r="L742" s="211"/>
      <c r="M742" s="212"/>
      <c r="N742" s="213"/>
      <c r="O742" s="213"/>
      <c r="P742" s="213"/>
      <c r="Q742" s="213"/>
      <c r="R742" s="213"/>
      <c r="S742" s="213"/>
      <c r="T742" s="214"/>
      <c r="AT742" s="215" t="s">
        <v>181</v>
      </c>
      <c r="AU742" s="215" t="s">
        <v>81</v>
      </c>
      <c r="AV742" s="13" t="s">
        <v>83</v>
      </c>
      <c r="AW742" s="13" t="s">
        <v>30</v>
      </c>
      <c r="AX742" s="13" t="s">
        <v>73</v>
      </c>
      <c r="AY742" s="215" t="s">
        <v>174</v>
      </c>
    </row>
    <row r="743" spans="1:65" s="13" customFormat="1" ht="12">
      <c r="B743" s="205"/>
      <c r="C743" s="206"/>
      <c r="D743" s="196" t="s">
        <v>181</v>
      </c>
      <c r="E743" s="207" t="s">
        <v>1</v>
      </c>
      <c r="F743" s="208" t="s">
        <v>2275</v>
      </c>
      <c r="G743" s="206"/>
      <c r="H743" s="209">
        <v>-15.188000000000001</v>
      </c>
      <c r="I743" s="210"/>
      <c r="J743" s="206"/>
      <c r="K743" s="206"/>
      <c r="L743" s="211"/>
      <c r="M743" s="212"/>
      <c r="N743" s="213"/>
      <c r="O743" s="213"/>
      <c r="P743" s="213"/>
      <c r="Q743" s="213"/>
      <c r="R743" s="213"/>
      <c r="S743" s="213"/>
      <c r="T743" s="214"/>
      <c r="AT743" s="215" t="s">
        <v>181</v>
      </c>
      <c r="AU743" s="215" t="s">
        <v>81</v>
      </c>
      <c r="AV743" s="13" t="s">
        <v>83</v>
      </c>
      <c r="AW743" s="13" t="s">
        <v>30</v>
      </c>
      <c r="AX743" s="13" t="s">
        <v>73</v>
      </c>
      <c r="AY743" s="215" t="s">
        <v>174</v>
      </c>
    </row>
    <row r="744" spans="1:65" s="14" customFormat="1" ht="12">
      <c r="B744" s="216"/>
      <c r="C744" s="217"/>
      <c r="D744" s="196" t="s">
        <v>181</v>
      </c>
      <c r="E744" s="218" t="s">
        <v>1</v>
      </c>
      <c r="F744" s="219" t="s">
        <v>183</v>
      </c>
      <c r="G744" s="217"/>
      <c r="H744" s="220">
        <v>197.91600000000005</v>
      </c>
      <c r="I744" s="221"/>
      <c r="J744" s="217"/>
      <c r="K744" s="217"/>
      <c r="L744" s="222"/>
      <c r="M744" s="223"/>
      <c r="N744" s="224"/>
      <c r="O744" s="224"/>
      <c r="P744" s="224"/>
      <c r="Q744" s="224"/>
      <c r="R744" s="224"/>
      <c r="S744" s="224"/>
      <c r="T744" s="225"/>
      <c r="AT744" s="226" t="s">
        <v>181</v>
      </c>
      <c r="AU744" s="226" t="s">
        <v>81</v>
      </c>
      <c r="AV744" s="14" t="s">
        <v>179</v>
      </c>
      <c r="AW744" s="14" t="s">
        <v>30</v>
      </c>
      <c r="AX744" s="14" t="s">
        <v>81</v>
      </c>
      <c r="AY744" s="226" t="s">
        <v>174</v>
      </c>
    </row>
    <row r="745" spans="1:65" s="2" customFormat="1" ht="21.75" customHeight="1">
      <c r="A745" s="35"/>
      <c r="B745" s="36"/>
      <c r="C745" s="227" t="s">
        <v>908</v>
      </c>
      <c r="D745" s="227" t="s">
        <v>422</v>
      </c>
      <c r="E745" s="228" t="s">
        <v>2283</v>
      </c>
      <c r="F745" s="229" t="s">
        <v>2284</v>
      </c>
      <c r="G745" s="230" t="s">
        <v>230</v>
      </c>
      <c r="H745" s="231">
        <v>217.708</v>
      </c>
      <c r="I745" s="232"/>
      <c r="J745" s="233">
        <f>ROUND(I745*H745,2)</f>
        <v>0</v>
      </c>
      <c r="K745" s="234"/>
      <c r="L745" s="235"/>
      <c r="M745" s="236" t="s">
        <v>1</v>
      </c>
      <c r="N745" s="237" t="s">
        <v>38</v>
      </c>
      <c r="O745" s="72"/>
      <c r="P745" s="190">
        <f>O745*H745</f>
        <v>0</v>
      </c>
      <c r="Q745" s="190">
        <v>3.0000000000000001E-3</v>
      </c>
      <c r="R745" s="190">
        <f>Q745*H745</f>
        <v>0.65312400000000004</v>
      </c>
      <c r="S745" s="190">
        <v>0</v>
      </c>
      <c r="T745" s="191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92" t="s">
        <v>227</v>
      </c>
      <c r="AT745" s="192" t="s">
        <v>422</v>
      </c>
      <c r="AU745" s="192" t="s">
        <v>81</v>
      </c>
      <c r="AY745" s="18" t="s">
        <v>174</v>
      </c>
      <c r="BE745" s="193">
        <f>IF(N745="základní",J745,0)</f>
        <v>0</v>
      </c>
      <c r="BF745" s="193">
        <f>IF(N745="snížená",J745,0)</f>
        <v>0</v>
      </c>
      <c r="BG745" s="193">
        <f>IF(N745="zákl. přenesená",J745,0)</f>
        <v>0</v>
      </c>
      <c r="BH745" s="193">
        <f>IF(N745="sníž. přenesená",J745,0)</f>
        <v>0</v>
      </c>
      <c r="BI745" s="193">
        <f>IF(N745="nulová",J745,0)</f>
        <v>0</v>
      </c>
      <c r="BJ745" s="18" t="s">
        <v>81</v>
      </c>
      <c r="BK745" s="193">
        <f>ROUND(I745*H745,2)</f>
        <v>0</v>
      </c>
      <c r="BL745" s="18" t="s">
        <v>179</v>
      </c>
      <c r="BM745" s="192" t="s">
        <v>2285</v>
      </c>
    </row>
    <row r="746" spans="1:65" s="12" customFormat="1" ht="12">
      <c r="B746" s="194"/>
      <c r="C746" s="195"/>
      <c r="D746" s="196" t="s">
        <v>181</v>
      </c>
      <c r="E746" s="197" t="s">
        <v>1</v>
      </c>
      <c r="F746" s="198" t="s">
        <v>2267</v>
      </c>
      <c r="G746" s="195"/>
      <c r="H746" s="197" t="s">
        <v>1</v>
      </c>
      <c r="I746" s="199"/>
      <c r="J746" s="195"/>
      <c r="K746" s="195"/>
      <c r="L746" s="200"/>
      <c r="M746" s="201"/>
      <c r="N746" s="202"/>
      <c r="O746" s="202"/>
      <c r="P746" s="202"/>
      <c r="Q746" s="202"/>
      <c r="R746" s="202"/>
      <c r="S746" s="202"/>
      <c r="T746" s="203"/>
      <c r="AT746" s="204" t="s">
        <v>181</v>
      </c>
      <c r="AU746" s="204" t="s">
        <v>81</v>
      </c>
      <c r="AV746" s="12" t="s">
        <v>81</v>
      </c>
      <c r="AW746" s="12" t="s">
        <v>30</v>
      </c>
      <c r="AX746" s="12" t="s">
        <v>73</v>
      </c>
      <c r="AY746" s="204" t="s">
        <v>174</v>
      </c>
    </row>
    <row r="747" spans="1:65" s="13" customFormat="1" ht="12">
      <c r="B747" s="205"/>
      <c r="C747" s="206"/>
      <c r="D747" s="196" t="s">
        <v>181</v>
      </c>
      <c r="E747" s="207" t="s">
        <v>1</v>
      </c>
      <c r="F747" s="208" t="s">
        <v>2286</v>
      </c>
      <c r="G747" s="206"/>
      <c r="H747" s="209">
        <v>217.708</v>
      </c>
      <c r="I747" s="210"/>
      <c r="J747" s="206"/>
      <c r="K747" s="206"/>
      <c r="L747" s="211"/>
      <c r="M747" s="212"/>
      <c r="N747" s="213"/>
      <c r="O747" s="213"/>
      <c r="P747" s="213"/>
      <c r="Q747" s="213"/>
      <c r="R747" s="213"/>
      <c r="S747" s="213"/>
      <c r="T747" s="214"/>
      <c r="AT747" s="215" t="s">
        <v>181</v>
      </c>
      <c r="AU747" s="215" t="s">
        <v>81</v>
      </c>
      <c r="AV747" s="13" t="s">
        <v>83</v>
      </c>
      <c r="AW747" s="13" t="s">
        <v>30</v>
      </c>
      <c r="AX747" s="13" t="s">
        <v>73</v>
      </c>
      <c r="AY747" s="215" t="s">
        <v>174</v>
      </c>
    </row>
    <row r="748" spans="1:65" s="14" customFormat="1" ht="12">
      <c r="B748" s="216"/>
      <c r="C748" s="217"/>
      <c r="D748" s="196" t="s">
        <v>181</v>
      </c>
      <c r="E748" s="218" t="s">
        <v>1</v>
      </c>
      <c r="F748" s="219" t="s">
        <v>183</v>
      </c>
      <c r="G748" s="217"/>
      <c r="H748" s="220">
        <v>217.708</v>
      </c>
      <c r="I748" s="221"/>
      <c r="J748" s="217"/>
      <c r="K748" s="217"/>
      <c r="L748" s="222"/>
      <c r="M748" s="223"/>
      <c r="N748" s="224"/>
      <c r="O748" s="224"/>
      <c r="P748" s="224"/>
      <c r="Q748" s="224"/>
      <c r="R748" s="224"/>
      <c r="S748" s="224"/>
      <c r="T748" s="225"/>
      <c r="AT748" s="226" t="s">
        <v>181</v>
      </c>
      <c r="AU748" s="226" t="s">
        <v>81</v>
      </c>
      <c r="AV748" s="14" t="s">
        <v>179</v>
      </c>
      <c r="AW748" s="14" t="s">
        <v>30</v>
      </c>
      <c r="AX748" s="14" t="s">
        <v>81</v>
      </c>
      <c r="AY748" s="226" t="s">
        <v>174</v>
      </c>
    </row>
    <row r="749" spans="1:65" s="2" customFormat="1" ht="37.75" customHeight="1">
      <c r="A749" s="35"/>
      <c r="B749" s="36"/>
      <c r="C749" s="180" t="s">
        <v>917</v>
      </c>
      <c r="D749" s="180" t="s">
        <v>175</v>
      </c>
      <c r="E749" s="181" t="s">
        <v>2287</v>
      </c>
      <c r="F749" s="182" t="s">
        <v>2288</v>
      </c>
      <c r="G749" s="183" t="s">
        <v>230</v>
      </c>
      <c r="H749" s="184">
        <v>49.194000000000003</v>
      </c>
      <c r="I749" s="185"/>
      <c r="J749" s="186">
        <f>ROUND(I749*H749,2)</f>
        <v>0</v>
      </c>
      <c r="K749" s="187"/>
      <c r="L749" s="40"/>
      <c r="M749" s="188" t="s">
        <v>1</v>
      </c>
      <c r="N749" s="189" t="s">
        <v>38</v>
      </c>
      <c r="O749" s="72"/>
      <c r="P749" s="190">
        <f>O749*H749</f>
        <v>0</v>
      </c>
      <c r="Q749" s="190">
        <v>0.49193999999999999</v>
      </c>
      <c r="R749" s="190">
        <f>Q749*H749</f>
        <v>24.200496360000002</v>
      </c>
      <c r="S749" s="190">
        <v>0</v>
      </c>
      <c r="T749" s="191">
        <f>S749*H749</f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192" t="s">
        <v>179</v>
      </c>
      <c r="AT749" s="192" t="s">
        <v>175</v>
      </c>
      <c r="AU749" s="192" t="s">
        <v>81</v>
      </c>
      <c r="AY749" s="18" t="s">
        <v>174</v>
      </c>
      <c r="BE749" s="193">
        <f>IF(N749="základní",J749,0)</f>
        <v>0</v>
      </c>
      <c r="BF749" s="193">
        <f>IF(N749="snížená",J749,0)</f>
        <v>0</v>
      </c>
      <c r="BG749" s="193">
        <f>IF(N749="zákl. přenesená",J749,0)</f>
        <v>0</v>
      </c>
      <c r="BH749" s="193">
        <f>IF(N749="sníž. přenesená",J749,0)</f>
        <v>0</v>
      </c>
      <c r="BI749" s="193">
        <f>IF(N749="nulová",J749,0)</f>
        <v>0</v>
      </c>
      <c r="BJ749" s="18" t="s">
        <v>81</v>
      </c>
      <c r="BK749" s="193">
        <f>ROUND(I749*H749,2)</f>
        <v>0</v>
      </c>
      <c r="BL749" s="18" t="s">
        <v>179</v>
      </c>
      <c r="BM749" s="192" t="s">
        <v>2289</v>
      </c>
    </row>
    <row r="750" spans="1:65" s="12" customFormat="1" ht="24">
      <c r="B750" s="194"/>
      <c r="C750" s="195"/>
      <c r="D750" s="196" t="s">
        <v>181</v>
      </c>
      <c r="E750" s="197" t="s">
        <v>1</v>
      </c>
      <c r="F750" s="198" t="s">
        <v>2290</v>
      </c>
      <c r="G750" s="195"/>
      <c r="H750" s="197" t="s">
        <v>1</v>
      </c>
      <c r="I750" s="199"/>
      <c r="J750" s="195"/>
      <c r="K750" s="195"/>
      <c r="L750" s="200"/>
      <c r="M750" s="201"/>
      <c r="N750" s="202"/>
      <c r="O750" s="202"/>
      <c r="P750" s="202"/>
      <c r="Q750" s="202"/>
      <c r="R750" s="202"/>
      <c r="S750" s="202"/>
      <c r="T750" s="203"/>
      <c r="AT750" s="204" t="s">
        <v>181</v>
      </c>
      <c r="AU750" s="204" t="s">
        <v>81</v>
      </c>
      <c r="AV750" s="12" t="s">
        <v>81</v>
      </c>
      <c r="AW750" s="12" t="s">
        <v>30</v>
      </c>
      <c r="AX750" s="12" t="s">
        <v>73</v>
      </c>
      <c r="AY750" s="204" t="s">
        <v>174</v>
      </c>
    </row>
    <row r="751" spans="1:65" s="13" customFormat="1" ht="12">
      <c r="B751" s="205"/>
      <c r="C751" s="206"/>
      <c r="D751" s="196" t="s">
        <v>181</v>
      </c>
      <c r="E751" s="207" t="s">
        <v>1</v>
      </c>
      <c r="F751" s="208" t="s">
        <v>2291</v>
      </c>
      <c r="G751" s="206"/>
      <c r="H751" s="209">
        <v>33</v>
      </c>
      <c r="I751" s="210"/>
      <c r="J751" s="206"/>
      <c r="K751" s="206"/>
      <c r="L751" s="211"/>
      <c r="M751" s="212"/>
      <c r="N751" s="213"/>
      <c r="O751" s="213"/>
      <c r="P751" s="213"/>
      <c r="Q751" s="213"/>
      <c r="R751" s="213"/>
      <c r="S751" s="213"/>
      <c r="T751" s="214"/>
      <c r="AT751" s="215" t="s">
        <v>181</v>
      </c>
      <c r="AU751" s="215" t="s">
        <v>81</v>
      </c>
      <c r="AV751" s="13" t="s">
        <v>83</v>
      </c>
      <c r="AW751" s="13" t="s">
        <v>30</v>
      </c>
      <c r="AX751" s="13" t="s">
        <v>73</v>
      </c>
      <c r="AY751" s="215" t="s">
        <v>174</v>
      </c>
    </row>
    <row r="752" spans="1:65" s="13" customFormat="1" ht="12">
      <c r="B752" s="205"/>
      <c r="C752" s="206"/>
      <c r="D752" s="196" t="s">
        <v>181</v>
      </c>
      <c r="E752" s="207" t="s">
        <v>1</v>
      </c>
      <c r="F752" s="208" t="s">
        <v>2292</v>
      </c>
      <c r="G752" s="206"/>
      <c r="H752" s="209">
        <v>37.83</v>
      </c>
      <c r="I752" s="210"/>
      <c r="J752" s="206"/>
      <c r="K752" s="206"/>
      <c r="L752" s="211"/>
      <c r="M752" s="212"/>
      <c r="N752" s="213"/>
      <c r="O752" s="213"/>
      <c r="P752" s="213"/>
      <c r="Q752" s="213"/>
      <c r="R752" s="213"/>
      <c r="S752" s="213"/>
      <c r="T752" s="214"/>
      <c r="AT752" s="215" t="s">
        <v>181</v>
      </c>
      <c r="AU752" s="215" t="s">
        <v>81</v>
      </c>
      <c r="AV752" s="13" t="s">
        <v>83</v>
      </c>
      <c r="AW752" s="13" t="s">
        <v>30</v>
      </c>
      <c r="AX752" s="13" t="s">
        <v>73</v>
      </c>
      <c r="AY752" s="215" t="s">
        <v>174</v>
      </c>
    </row>
    <row r="753" spans="1:65" s="12" customFormat="1" ht="12">
      <c r="B753" s="194"/>
      <c r="C753" s="195"/>
      <c r="D753" s="196" t="s">
        <v>181</v>
      </c>
      <c r="E753" s="197" t="s">
        <v>1</v>
      </c>
      <c r="F753" s="198" t="s">
        <v>2271</v>
      </c>
      <c r="G753" s="195"/>
      <c r="H753" s="197" t="s">
        <v>1</v>
      </c>
      <c r="I753" s="199"/>
      <c r="J753" s="195"/>
      <c r="K753" s="195"/>
      <c r="L753" s="200"/>
      <c r="M753" s="201"/>
      <c r="N753" s="202"/>
      <c r="O753" s="202"/>
      <c r="P753" s="202"/>
      <c r="Q753" s="202"/>
      <c r="R753" s="202"/>
      <c r="S753" s="202"/>
      <c r="T753" s="203"/>
      <c r="AT753" s="204" t="s">
        <v>181</v>
      </c>
      <c r="AU753" s="204" t="s">
        <v>81</v>
      </c>
      <c r="AV753" s="12" t="s">
        <v>81</v>
      </c>
      <c r="AW753" s="12" t="s">
        <v>30</v>
      </c>
      <c r="AX753" s="12" t="s">
        <v>73</v>
      </c>
      <c r="AY753" s="204" t="s">
        <v>174</v>
      </c>
    </row>
    <row r="754" spans="1:65" s="13" customFormat="1" ht="12">
      <c r="B754" s="205"/>
      <c r="C754" s="206"/>
      <c r="D754" s="196" t="s">
        <v>181</v>
      </c>
      <c r="E754" s="207" t="s">
        <v>1</v>
      </c>
      <c r="F754" s="208" t="s">
        <v>2293</v>
      </c>
      <c r="G754" s="206"/>
      <c r="H754" s="209">
        <v>-6.6959999999999997</v>
      </c>
      <c r="I754" s="210"/>
      <c r="J754" s="206"/>
      <c r="K754" s="206"/>
      <c r="L754" s="211"/>
      <c r="M754" s="212"/>
      <c r="N754" s="213"/>
      <c r="O754" s="213"/>
      <c r="P754" s="213"/>
      <c r="Q754" s="213"/>
      <c r="R754" s="213"/>
      <c r="S754" s="213"/>
      <c r="T754" s="214"/>
      <c r="AT754" s="215" t="s">
        <v>181</v>
      </c>
      <c r="AU754" s="215" t="s">
        <v>81</v>
      </c>
      <c r="AV754" s="13" t="s">
        <v>83</v>
      </c>
      <c r="AW754" s="13" t="s">
        <v>30</v>
      </c>
      <c r="AX754" s="13" t="s">
        <v>73</v>
      </c>
      <c r="AY754" s="215" t="s">
        <v>174</v>
      </c>
    </row>
    <row r="755" spans="1:65" s="13" customFormat="1" ht="12">
      <c r="B755" s="205"/>
      <c r="C755" s="206"/>
      <c r="D755" s="196" t="s">
        <v>181</v>
      </c>
      <c r="E755" s="207" t="s">
        <v>1</v>
      </c>
      <c r="F755" s="208" t="s">
        <v>2294</v>
      </c>
      <c r="G755" s="206"/>
      <c r="H755" s="209">
        <v>-7.44</v>
      </c>
      <c r="I755" s="210"/>
      <c r="J755" s="206"/>
      <c r="K755" s="206"/>
      <c r="L755" s="211"/>
      <c r="M755" s="212"/>
      <c r="N755" s="213"/>
      <c r="O755" s="213"/>
      <c r="P755" s="213"/>
      <c r="Q755" s="213"/>
      <c r="R755" s="213"/>
      <c r="S755" s="213"/>
      <c r="T755" s="214"/>
      <c r="AT755" s="215" t="s">
        <v>181</v>
      </c>
      <c r="AU755" s="215" t="s">
        <v>81</v>
      </c>
      <c r="AV755" s="13" t="s">
        <v>83</v>
      </c>
      <c r="AW755" s="13" t="s">
        <v>30</v>
      </c>
      <c r="AX755" s="13" t="s">
        <v>73</v>
      </c>
      <c r="AY755" s="215" t="s">
        <v>174</v>
      </c>
    </row>
    <row r="756" spans="1:65" s="13" customFormat="1" ht="12">
      <c r="B756" s="205"/>
      <c r="C756" s="206"/>
      <c r="D756" s="196" t="s">
        <v>181</v>
      </c>
      <c r="E756" s="207" t="s">
        <v>1</v>
      </c>
      <c r="F756" s="208" t="s">
        <v>2295</v>
      </c>
      <c r="G756" s="206"/>
      <c r="H756" s="209">
        <v>-3.125</v>
      </c>
      <c r="I756" s="210"/>
      <c r="J756" s="206"/>
      <c r="K756" s="206"/>
      <c r="L756" s="211"/>
      <c r="M756" s="212"/>
      <c r="N756" s="213"/>
      <c r="O756" s="213"/>
      <c r="P756" s="213"/>
      <c r="Q756" s="213"/>
      <c r="R756" s="213"/>
      <c r="S756" s="213"/>
      <c r="T756" s="214"/>
      <c r="AT756" s="215" t="s">
        <v>181</v>
      </c>
      <c r="AU756" s="215" t="s">
        <v>81</v>
      </c>
      <c r="AV756" s="13" t="s">
        <v>83</v>
      </c>
      <c r="AW756" s="13" t="s">
        <v>30</v>
      </c>
      <c r="AX756" s="13" t="s">
        <v>73</v>
      </c>
      <c r="AY756" s="215" t="s">
        <v>174</v>
      </c>
    </row>
    <row r="757" spans="1:65" s="13" customFormat="1" ht="12">
      <c r="B757" s="205"/>
      <c r="C757" s="206"/>
      <c r="D757" s="196" t="s">
        <v>181</v>
      </c>
      <c r="E757" s="207" t="s">
        <v>1</v>
      </c>
      <c r="F757" s="208" t="s">
        <v>2296</v>
      </c>
      <c r="G757" s="206"/>
      <c r="H757" s="209">
        <v>-4.375</v>
      </c>
      <c r="I757" s="210"/>
      <c r="J757" s="206"/>
      <c r="K757" s="206"/>
      <c r="L757" s="211"/>
      <c r="M757" s="212"/>
      <c r="N757" s="213"/>
      <c r="O757" s="213"/>
      <c r="P757" s="213"/>
      <c r="Q757" s="213"/>
      <c r="R757" s="213"/>
      <c r="S757" s="213"/>
      <c r="T757" s="214"/>
      <c r="AT757" s="215" t="s">
        <v>181</v>
      </c>
      <c r="AU757" s="215" t="s">
        <v>81</v>
      </c>
      <c r="AV757" s="13" t="s">
        <v>83</v>
      </c>
      <c r="AW757" s="13" t="s">
        <v>30</v>
      </c>
      <c r="AX757" s="13" t="s">
        <v>73</v>
      </c>
      <c r="AY757" s="215" t="s">
        <v>174</v>
      </c>
    </row>
    <row r="758" spans="1:65" s="14" customFormat="1" ht="12">
      <c r="B758" s="216"/>
      <c r="C758" s="217"/>
      <c r="D758" s="196" t="s">
        <v>181</v>
      </c>
      <c r="E758" s="218" t="s">
        <v>1</v>
      </c>
      <c r="F758" s="219" t="s">
        <v>183</v>
      </c>
      <c r="G758" s="217"/>
      <c r="H758" s="220">
        <v>49.194000000000003</v>
      </c>
      <c r="I758" s="221"/>
      <c r="J758" s="217"/>
      <c r="K758" s="217"/>
      <c r="L758" s="222"/>
      <c r="M758" s="223"/>
      <c r="N758" s="224"/>
      <c r="O758" s="224"/>
      <c r="P758" s="224"/>
      <c r="Q758" s="224"/>
      <c r="R758" s="224"/>
      <c r="S758" s="224"/>
      <c r="T758" s="225"/>
      <c r="AT758" s="226" t="s">
        <v>181</v>
      </c>
      <c r="AU758" s="226" t="s">
        <v>81</v>
      </c>
      <c r="AV758" s="14" t="s">
        <v>179</v>
      </c>
      <c r="AW758" s="14" t="s">
        <v>30</v>
      </c>
      <c r="AX758" s="14" t="s">
        <v>81</v>
      </c>
      <c r="AY758" s="226" t="s">
        <v>174</v>
      </c>
    </row>
    <row r="759" spans="1:65" s="2" customFormat="1" ht="21.75" customHeight="1">
      <c r="A759" s="35"/>
      <c r="B759" s="36"/>
      <c r="C759" s="180" t="s">
        <v>923</v>
      </c>
      <c r="D759" s="180" t="s">
        <v>175</v>
      </c>
      <c r="E759" s="181" t="s">
        <v>2297</v>
      </c>
      <c r="F759" s="182" t="s">
        <v>2298</v>
      </c>
      <c r="G759" s="183" t="s">
        <v>230</v>
      </c>
      <c r="H759" s="184">
        <v>54.113</v>
      </c>
      <c r="I759" s="185"/>
      <c r="J759" s="186">
        <f>ROUND(I759*H759,2)</f>
        <v>0</v>
      </c>
      <c r="K759" s="187"/>
      <c r="L759" s="40"/>
      <c r="M759" s="188" t="s">
        <v>1</v>
      </c>
      <c r="N759" s="189" t="s">
        <v>38</v>
      </c>
      <c r="O759" s="72"/>
      <c r="P759" s="190">
        <f>O759*H759</f>
        <v>0</v>
      </c>
      <c r="Q759" s="190">
        <v>0.35174</v>
      </c>
      <c r="R759" s="190">
        <f>Q759*H759</f>
        <v>19.03370662</v>
      </c>
      <c r="S759" s="190">
        <v>0</v>
      </c>
      <c r="T759" s="191">
        <f>S759*H759</f>
        <v>0</v>
      </c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R759" s="192" t="s">
        <v>179</v>
      </c>
      <c r="AT759" s="192" t="s">
        <v>175</v>
      </c>
      <c r="AU759" s="192" t="s">
        <v>81</v>
      </c>
      <c r="AY759" s="18" t="s">
        <v>174</v>
      </c>
      <c r="BE759" s="193">
        <f>IF(N759="základní",J759,0)</f>
        <v>0</v>
      </c>
      <c r="BF759" s="193">
        <f>IF(N759="snížená",J759,0)</f>
        <v>0</v>
      </c>
      <c r="BG759" s="193">
        <f>IF(N759="zákl. přenesená",J759,0)</f>
        <v>0</v>
      </c>
      <c r="BH759" s="193">
        <f>IF(N759="sníž. přenesená",J759,0)</f>
        <v>0</v>
      </c>
      <c r="BI759" s="193">
        <f>IF(N759="nulová",J759,0)</f>
        <v>0</v>
      </c>
      <c r="BJ759" s="18" t="s">
        <v>81</v>
      </c>
      <c r="BK759" s="193">
        <f>ROUND(I759*H759,2)</f>
        <v>0</v>
      </c>
      <c r="BL759" s="18" t="s">
        <v>179</v>
      </c>
      <c r="BM759" s="192" t="s">
        <v>2299</v>
      </c>
    </row>
    <row r="760" spans="1:65" s="2" customFormat="1" ht="24.25" customHeight="1">
      <c r="A760" s="35"/>
      <c r="B760" s="36"/>
      <c r="C760" s="180" t="s">
        <v>931</v>
      </c>
      <c r="D760" s="180" t="s">
        <v>175</v>
      </c>
      <c r="E760" s="181" t="s">
        <v>2300</v>
      </c>
      <c r="F760" s="182" t="s">
        <v>2301</v>
      </c>
      <c r="G760" s="183" t="s">
        <v>230</v>
      </c>
      <c r="H760" s="184">
        <v>24.597000000000001</v>
      </c>
      <c r="I760" s="185"/>
      <c r="J760" s="186">
        <f>ROUND(I760*H760,2)</f>
        <v>0</v>
      </c>
      <c r="K760" s="187"/>
      <c r="L760" s="40"/>
      <c r="M760" s="188" t="s">
        <v>1</v>
      </c>
      <c r="N760" s="189" t="s">
        <v>38</v>
      </c>
      <c r="O760" s="72"/>
      <c r="P760" s="190">
        <f>O760*H760</f>
        <v>0</v>
      </c>
      <c r="Q760" s="190">
        <v>2.7300000000000001E-2</v>
      </c>
      <c r="R760" s="190">
        <f>Q760*H760</f>
        <v>0.6714981000000001</v>
      </c>
      <c r="S760" s="190">
        <v>0</v>
      </c>
      <c r="T760" s="191">
        <f>S760*H760</f>
        <v>0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192" t="s">
        <v>179</v>
      </c>
      <c r="AT760" s="192" t="s">
        <v>175</v>
      </c>
      <c r="AU760" s="192" t="s">
        <v>81</v>
      </c>
      <c r="AY760" s="18" t="s">
        <v>174</v>
      </c>
      <c r="BE760" s="193">
        <f>IF(N760="základní",J760,0)</f>
        <v>0</v>
      </c>
      <c r="BF760" s="193">
        <f>IF(N760="snížená",J760,0)</f>
        <v>0</v>
      </c>
      <c r="BG760" s="193">
        <f>IF(N760="zákl. přenesená",J760,0)</f>
        <v>0</v>
      </c>
      <c r="BH760" s="193">
        <f>IF(N760="sníž. přenesená",J760,0)</f>
        <v>0</v>
      </c>
      <c r="BI760" s="193">
        <f>IF(N760="nulová",J760,0)</f>
        <v>0</v>
      </c>
      <c r="BJ760" s="18" t="s">
        <v>81</v>
      </c>
      <c r="BK760" s="193">
        <f>ROUND(I760*H760,2)</f>
        <v>0</v>
      </c>
      <c r="BL760" s="18" t="s">
        <v>179</v>
      </c>
      <c r="BM760" s="192" t="s">
        <v>2302</v>
      </c>
    </row>
    <row r="761" spans="1:65" s="2" customFormat="1" ht="24.25" customHeight="1">
      <c r="A761" s="35"/>
      <c r="B761" s="36"/>
      <c r="C761" s="180" t="s">
        <v>935</v>
      </c>
      <c r="D761" s="180" t="s">
        <v>175</v>
      </c>
      <c r="E761" s="181" t="s">
        <v>2303</v>
      </c>
      <c r="F761" s="182" t="s">
        <v>2304</v>
      </c>
      <c r="G761" s="183" t="s">
        <v>230</v>
      </c>
      <c r="H761" s="184">
        <v>24.597000000000001</v>
      </c>
      <c r="I761" s="185"/>
      <c r="J761" s="186">
        <f>ROUND(I761*H761,2)</f>
        <v>0</v>
      </c>
      <c r="K761" s="187"/>
      <c r="L761" s="40"/>
      <c r="M761" s="188" t="s">
        <v>1</v>
      </c>
      <c r="N761" s="189" t="s">
        <v>38</v>
      </c>
      <c r="O761" s="72"/>
      <c r="P761" s="190">
        <f>O761*H761</f>
        <v>0</v>
      </c>
      <c r="Q761" s="190">
        <v>9.7999999999999997E-4</v>
      </c>
      <c r="R761" s="190">
        <f>Q761*H761</f>
        <v>2.4105060000000001E-2</v>
      </c>
      <c r="S761" s="190">
        <v>0</v>
      </c>
      <c r="T761" s="191">
        <f>S761*H761</f>
        <v>0</v>
      </c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R761" s="192" t="s">
        <v>179</v>
      </c>
      <c r="AT761" s="192" t="s">
        <v>175</v>
      </c>
      <c r="AU761" s="192" t="s">
        <v>81</v>
      </c>
      <c r="AY761" s="18" t="s">
        <v>174</v>
      </c>
      <c r="BE761" s="193">
        <f>IF(N761="základní",J761,0)</f>
        <v>0</v>
      </c>
      <c r="BF761" s="193">
        <f>IF(N761="snížená",J761,0)</f>
        <v>0</v>
      </c>
      <c r="BG761" s="193">
        <f>IF(N761="zákl. přenesená",J761,0)</f>
        <v>0</v>
      </c>
      <c r="BH761" s="193">
        <f>IF(N761="sníž. přenesená",J761,0)</f>
        <v>0</v>
      </c>
      <c r="BI761" s="193">
        <f>IF(N761="nulová",J761,0)</f>
        <v>0</v>
      </c>
      <c r="BJ761" s="18" t="s">
        <v>81</v>
      </c>
      <c r="BK761" s="193">
        <f>ROUND(I761*H761,2)</f>
        <v>0</v>
      </c>
      <c r="BL761" s="18" t="s">
        <v>179</v>
      </c>
      <c r="BM761" s="192" t="s">
        <v>2305</v>
      </c>
    </row>
    <row r="762" spans="1:65" s="2" customFormat="1" ht="49" customHeight="1">
      <c r="A762" s="35"/>
      <c r="B762" s="36"/>
      <c r="C762" s="180" t="s">
        <v>939</v>
      </c>
      <c r="D762" s="180" t="s">
        <v>175</v>
      </c>
      <c r="E762" s="181" t="s">
        <v>2306</v>
      </c>
      <c r="F762" s="182" t="s">
        <v>2307</v>
      </c>
      <c r="G762" s="183" t="s">
        <v>230</v>
      </c>
      <c r="H762" s="184">
        <v>28.286999999999999</v>
      </c>
      <c r="I762" s="185"/>
      <c r="J762" s="186">
        <f>ROUND(I762*H762,2)</f>
        <v>0</v>
      </c>
      <c r="K762" s="187"/>
      <c r="L762" s="40"/>
      <c r="M762" s="188" t="s">
        <v>1</v>
      </c>
      <c r="N762" s="189" t="s">
        <v>38</v>
      </c>
      <c r="O762" s="72"/>
      <c r="P762" s="190">
        <f>O762*H762</f>
        <v>0</v>
      </c>
      <c r="Q762" s="190">
        <v>3.6800000000000001E-3</v>
      </c>
      <c r="R762" s="190">
        <f>Q762*H762</f>
        <v>0.10409615999999999</v>
      </c>
      <c r="S762" s="190">
        <v>0</v>
      </c>
      <c r="T762" s="191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92" t="s">
        <v>179</v>
      </c>
      <c r="AT762" s="192" t="s">
        <v>175</v>
      </c>
      <c r="AU762" s="192" t="s">
        <v>81</v>
      </c>
      <c r="AY762" s="18" t="s">
        <v>174</v>
      </c>
      <c r="BE762" s="193">
        <f>IF(N762="základní",J762,0)</f>
        <v>0</v>
      </c>
      <c r="BF762" s="193">
        <f>IF(N762="snížená",J762,0)</f>
        <v>0</v>
      </c>
      <c r="BG762" s="193">
        <f>IF(N762="zákl. přenesená",J762,0)</f>
        <v>0</v>
      </c>
      <c r="BH762" s="193">
        <f>IF(N762="sníž. přenesená",J762,0)</f>
        <v>0</v>
      </c>
      <c r="BI762" s="193">
        <f>IF(N762="nulová",J762,0)</f>
        <v>0</v>
      </c>
      <c r="BJ762" s="18" t="s">
        <v>81</v>
      </c>
      <c r="BK762" s="193">
        <f>ROUND(I762*H762,2)</f>
        <v>0</v>
      </c>
      <c r="BL762" s="18" t="s">
        <v>179</v>
      </c>
      <c r="BM762" s="192" t="s">
        <v>2308</v>
      </c>
    </row>
    <row r="763" spans="1:65" s="12" customFormat="1" ht="12">
      <c r="B763" s="194"/>
      <c r="C763" s="195"/>
      <c r="D763" s="196" t="s">
        <v>181</v>
      </c>
      <c r="E763" s="197" t="s">
        <v>1</v>
      </c>
      <c r="F763" s="198" t="s">
        <v>2309</v>
      </c>
      <c r="G763" s="195"/>
      <c r="H763" s="197" t="s">
        <v>1</v>
      </c>
      <c r="I763" s="199"/>
      <c r="J763" s="195"/>
      <c r="K763" s="195"/>
      <c r="L763" s="200"/>
      <c r="M763" s="201"/>
      <c r="N763" s="202"/>
      <c r="O763" s="202"/>
      <c r="P763" s="202"/>
      <c r="Q763" s="202"/>
      <c r="R763" s="202"/>
      <c r="S763" s="202"/>
      <c r="T763" s="203"/>
      <c r="AT763" s="204" t="s">
        <v>181</v>
      </c>
      <c r="AU763" s="204" t="s">
        <v>81</v>
      </c>
      <c r="AV763" s="12" t="s">
        <v>81</v>
      </c>
      <c r="AW763" s="12" t="s">
        <v>30</v>
      </c>
      <c r="AX763" s="12" t="s">
        <v>73</v>
      </c>
      <c r="AY763" s="204" t="s">
        <v>174</v>
      </c>
    </row>
    <row r="764" spans="1:65" s="13" customFormat="1" ht="12">
      <c r="B764" s="205"/>
      <c r="C764" s="206"/>
      <c r="D764" s="196" t="s">
        <v>181</v>
      </c>
      <c r="E764" s="207" t="s">
        <v>1</v>
      </c>
      <c r="F764" s="208" t="s">
        <v>2310</v>
      </c>
      <c r="G764" s="206"/>
      <c r="H764" s="209">
        <v>28.286999999999999</v>
      </c>
      <c r="I764" s="210"/>
      <c r="J764" s="206"/>
      <c r="K764" s="206"/>
      <c r="L764" s="211"/>
      <c r="M764" s="212"/>
      <c r="N764" s="213"/>
      <c r="O764" s="213"/>
      <c r="P764" s="213"/>
      <c r="Q764" s="213"/>
      <c r="R764" s="213"/>
      <c r="S764" s="213"/>
      <c r="T764" s="214"/>
      <c r="AT764" s="215" t="s">
        <v>181</v>
      </c>
      <c r="AU764" s="215" t="s">
        <v>81</v>
      </c>
      <c r="AV764" s="13" t="s">
        <v>83</v>
      </c>
      <c r="AW764" s="13" t="s">
        <v>30</v>
      </c>
      <c r="AX764" s="13" t="s">
        <v>73</v>
      </c>
      <c r="AY764" s="215" t="s">
        <v>174</v>
      </c>
    </row>
    <row r="765" spans="1:65" s="14" customFormat="1" ht="12">
      <c r="B765" s="216"/>
      <c r="C765" s="217"/>
      <c r="D765" s="196" t="s">
        <v>181</v>
      </c>
      <c r="E765" s="218" t="s">
        <v>1</v>
      </c>
      <c r="F765" s="219" t="s">
        <v>183</v>
      </c>
      <c r="G765" s="217"/>
      <c r="H765" s="220">
        <v>28.286999999999999</v>
      </c>
      <c r="I765" s="221"/>
      <c r="J765" s="217"/>
      <c r="K765" s="217"/>
      <c r="L765" s="222"/>
      <c r="M765" s="223"/>
      <c r="N765" s="224"/>
      <c r="O765" s="224"/>
      <c r="P765" s="224"/>
      <c r="Q765" s="224"/>
      <c r="R765" s="224"/>
      <c r="S765" s="224"/>
      <c r="T765" s="225"/>
      <c r="AT765" s="226" t="s">
        <v>181</v>
      </c>
      <c r="AU765" s="226" t="s">
        <v>81</v>
      </c>
      <c r="AV765" s="14" t="s">
        <v>179</v>
      </c>
      <c r="AW765" s="14" t="s">
        <v>30</v>
      </c>
      <c r="AX765" s="14" t="s">
        <v>81</v>
      </c>
      <c r="AY765" s="226" t="s">
        <v>174</v>
      </c>
    </row>
    <row r="766" spans="1:65" s="2" customFormat="1" ht="24.25" customHeight="1">
      <c r="A766" s="35"/>
      <c r="B766" s="36"/>
      <c r="C766" s="180" t="s">
        <v>943</v>
      </c>
      <c r="D766" s="180" t="s">
        <v>175</v>
      </c>
      <c r="E766" s="181" t="s">
        <v>2311</v>
      </c>
      <c r="F766" s="182" t="s">
        <v>2312</v>
      </c>
      <c r="G766" s="183" t="s">
        <v>230</v>
      </c>
      <c r="H766" s="184">
        <v>213.3</v>
      </c>
      <c r="I766" s="185"/>
      <c r="J766" s="186">
        <f>ROUND(I766*H766,2)</f>
        <v>0</v>
      </c>
      <c r="K766" s="187"/>
      <c r="L766" s="40"/>
      <c r="M766" s="188" t="s">
        <v>1</v>
      </c>
      <c r="N766" s="189" t="s">
        <v>38</v>
      </c>
      <c r="O766" s="72"/>
      <c r="P766" s="190">
        <f>O766*H766</f>
        <v>0</v>
      </c>
      <c r="Q766" s="190">
        <v>1.0195799999999999</v>
      </c>
      <c r="R766" s="190">
        <f>Q766*H766</f>
        <v>217.47641400000001</v>
      </c>
      <c r="S766" s="190">
        <v>0</v>
      </c>
      <c r="T766" s="191">
        <f>S766*H766</f>
        <v>0</v>
      </c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R766" s="192" t="s">
        <v>179</v>
      </c>
      <c r="AT766" s="192" t="s">
        <v>175</v>
      </c>
      <c r="AU766" s="192" t="s">
        <v>81</v>
      </c>
      <c r="AY766" s="18" t="s">
        <v>174</v>
      </c>
      <c r="BE766" s="193">
        <f>IF(N766="základní",J766,0)</f>
        <v>0</v>
      </c>
      <c r="BF766" s="193">
        <f>IF(N766="snížená",J766,0)</f>
        <v>0</v>
      </c>
      <c r="BG766" s="193">
        <f>IF(N766="zákl. přenesená",J766,0)</f>
        <v>0</v>
      </c>
      <c r="BH766" s="193">
        <f>IF(N766="sníž. přenesená",J766,0)</f>
        <v>0</v>
      </c>
      <c r="BI766" s="193">
        <f>IF(N766="nulová",J766,0)</f>
        <v>0</v>
      </c>
      <c r="BJ766" s="18" t="s">
        <v>81</v>
      </c>
      <c r="BK766" s="193">
        <f>ROUND(I766*H766,2)</f>
        <v>0</v>
      </c>
      <c r="BL766" s="18" t="s">
        <v>179</v>
      </c>
      <c r="BM766" s="192" t="s">
        <v>2313</v>
      </c>
    </row>
    <row r="767" spans="1:65" s="12" customFormat="1" ht="12">
      <c r="B767" s="194"/>
      <c r="C767" s="195"/>
      <c r="D767" s="196" t="s">
        <v>181</v>
      </c>
      <c r="E767" s="197" t="s">
        <v>1</v>
      </c>
      <c r="F767" s="198" t="s">
        <v>2314</v>
      </c>
      <c r="G767" s="195"/>
      <c r="H767" s="197" t="s">
        <v>1</v>
      </c>
      <c r="I767" s="199"/>
      <c r="J767" s="195"/>
      <c r="K767" s="195"/>
      <c r="L767" s="200"/>
      <c r="M767" s="201"/>
      <c r="N767" s="202"/>
      <c r="O767" s="202"/>
      <c r="P767" s="202"/>
      <c r="Q767" s="202"/>
      <c r="R767" s="202"/>
      <c r="S767" s="202"/>
      <c r="T767" s="203"/>
      <c r="AT767" s="204" t="s">
        <v>181</v>
      </c>
      <c r="AU767" s="204" t="s">
        <v>81</v>
      </c>
      <c r="AV767" s="12" t="s">
        <v>81</v>
      </c>
      <c r="AW767" s="12" t="s">
        <v>30</v>
      </c>
      <c r="AX767" s="12" t="s">
        <v>73</v>
      </c>
      <c r="AY767" s="204" t="s">
        <v>174</v>
      </c>
    </row>
    <row r="768" spans="1:65" s="13" customFormat="1" ht="12">
      <c r="B768" s="205"/>
      <c r="C768" s="206"/>
      <c r="D768" s="196" t="s">
        <v>181</v>
      </c>
      <c r="E768" s="207" t="s">
        <v>1</v>
      </c>
      <c r="F768" s="208" t="s">
        <v>2279</v>
      </c>
      <c r="G768" s="206"/>
      <c r="H768" s="209">
        <v>15.384</v>
      </c>
      <c r="I768" s="210"/>
      <c r="J768" s="206"/>
      <c r="K768" s="206"/>
      <c r="L768" s="211"/>
      <c r="M768" s="212"/>
      <c r="N768" s="213"/>
      <c r="O768" s="213"/>
      <c r="P768" s="213"/>
      <c r="Q768" s="213"/>
      <c r="R768" s="213"/>
      <c r="S768" s="213"/>
      <c r="T768" s="214"/>
      <c r="AT768" s="215" t="s">
        <v>181</v>
      </c>
      <c r="AU768" s="215" t="s">
        <v>81</v>
      </c>
      <c r="AV768" s="13" t="s">
        <v>83</v>
      </c>
      <c r="AW768" s="13" t="s">
        <v>30</v>
      </c>
      <c r="AX768" s="13" t="s">
        <v>73</v>
      </c>
      <c r="AY768" s="215" t="s">
        <v>174</v>
      </c>
    </row>
    <row r="769" spans="1:65" s="12" customFormat="1" ht="12">
      <c r="B769" s="194"/>
      <c r="C769" s="195"/>
      <c r="D769" s="196" t="s">
        <v>181</v>
      </c>
      <c r="E769" s="197" t="s">
        <v>1</v>
      </c>
      <c r="F769" s="198" t="s">
        <v>2267</v>
      </c>
      <c r="G769" s="195"/>
      <c r="H769" s="197" t="s">
        <v>1</v>
      </c>
      <c r="I769" s="199"/>
      <c r="J769" s="195"/>
      <c r="K769" s="195"/>
      <c r="L769" s="200"/>
      <c r="M769" s="201"/>
      <c r="N769" s="202"/>
      <c r="O769" s="202"/>
      <c r="P769" s="202"/>
      <c r="Q769" s="202"/>
      <c r="R769" s="202"/>
      <c r="S769" s="202"/>
      <c r="T769" s="203"/>
      <c r="AT769" s="204" t="s">
        <v>181</v>
      </c>
      <c r="AU769" s="204" t="s">
        <v>81</v>
      </c>
      <c r="AV769" s="12" t="s">
        <v>81</v>
      </c>
      <c r="AW769" s="12" t="s">
        <v>30</v>
      </c>
      <c r="AX769" s="12" t="s">
        <v>73</v>
      </c>
      <c r="AY769" s="204" t="s">
        <v>174</v>
      </c>
    </row>
    <row r="770" spans="1:65" s="13" customFormat="1" ht="12">
      <c r="B770" s="205"/>
      <c r="C770" s="206"/>
      <c r="D770" s="196" t="s">
        <v>181</v>
      </c>
      <c r="E770" s="207" t="s">
        <v>1</v>
      </c>
      <c r="F770" s="208" t="s">
        <v>2268</v>
      </c>
      <c r="G770" s="206"/>
      <c r="H770" s="209">
        <v>87</v>
      </c>
      <c r="I770" s="210"/>
      <c r="J770" s="206"/>
      <c r="K770" s="206"/>
      <c r="L770" s="211"/>
      <c r="M770" s="212"/>
      <c r="N770" s="213"/>
      <c r="O770" s="213"/>
      <c r="P770" s="213"/>
      <c r="Q770" s="213"/>
      <c r="R770" s="213"/>
      <c r="S770" s="213"/>
      <c r="T770" s="214"/>
      <c r="AT770" s="215" t="s">
        <v>181</v>
      </c>
      <c r="AU770" s="215" t="s">
        <v>81</v>
      </c>
      <c r="AV770" s="13" t="s">
        <v>83</v>
      </c>
      <c r="AW770" s="13" t="s">
        <v>30</v>
      </c>
      <c r="AX770" s="13" t="s">
        <v>73</v>
      </c>
      <c r="AY770" s="215" t="s">
        <v>174</v>
      </c>
    </row>
    <row r="771" spans="1:65" s="13" customFormat="1" ht="12">
      <c r="B771" s="205"/>
      <c r="C771" s="206"/>
      <c r="D771" s="196" t="s">
        <v>181</v>
      </c>
      <c r="E771" s="207" t="s">
        <v>1</v>
      </c>
      <c r="F771" s="208" t="s">
        <v>2269</v>
      </c>
      <c r="G771" s="206"/>
      <c r="H771" s="209">
        <v>86.537999999999997</v>
      </c>
      <c r="I771" s="210"/>
      <c r="J771" s="206"/>
      <c r="K771" s="206"/>
      <c r="L771" s="211"/>
      <c r="M771" s="212"/>
      <c r="N771" s="213"/>
      <c r="O771" s="213"/>
      <c r="P771" s="213"/>
      <c r="Q771" s="213"/>
      <c r="R771" s="213"/>
      <c r="S771" s="213"/>
      <c r="T771" s="214"/>
      <c r="AT771" s="215" t="s">
        <v>181</v>
      </c>
      <c r="AU771" s="215" t="s">
        <v>81</v>
      </c>
      <c r="AV771" s="13" t="s">
        <v>83</v>
      </c>
      <c r="AW771" s="13" t="s">
        <v>30</v>
      </c>
      <c r="AX771" s="13" t="s">
        <v>73</v>
      </c>
      <c r="AY771" s="215" t="s">
        <v>174</v>
      </c>
    </row>
    <row r="772" spans="1:65" s="13" customFormat="1" ht="12">
      <c r="B772" s="205"/>
      <c r="C772" s="206"/>
      <c r="D772" s="196" t="s">
        <v>181</v>
      </c>
      <c r="E772" s="207" t="s">
        <v>1</v>
      </c>
      <c r="F772" s="208" t="s">
        <v>2270</v>
      </c>
      <c r="G772" s="206"/>
      <c r="H772" s="209">
        <v>91.844999999999999</v>
      </c>
      <c r="I772" s="210"/>
      <c r="J772" s="206"/>
      <c r="K772" s="206"/>
      <c r="L772" s="211"/>
      <c r="M772" s="212"/>
      <c r="N772" s="213"/>
      <c r="O772" s="213"/>
      <c r="P772" s="213"/>
      <c r="Q772" s="213"/>
      <c r="R772" s="213"/>
      <c r="S772" s="213"/>
      <c r="T772" s="214"/>
      <c r="AT772" s="215" t="s">
        <v>181</v>
      </c>
      <c r="AU772" s="215" t="s">
        <v>81</v>
      </c>
      <c r="AV772" s="13" t="s">
        <v>83</v>
      </c>
      <c r="AW772" s="13" t="s">
        <v>30</v>
      </c>
      <c r="AX772" s="13" t="s">
        <v>73</v>
      </c>
      <c r="AY772" s="215" t="s">
        <v>174</v>
      </c>
    </row>
    <row r="773" spans="1:65" s="12" customFormat="1" ht="12">
      <c r="B773" s="194"/>
      <c r="C773" s="195"/>
      <c r="D773" s="196" t="s">
        <v>181</v>
      </c>
      <c r="E773" s="197" t="s">
        <v>1</v>
      </c>
      <c r="F773" s="198" t="s">
        <v>2271</v>
      </c>
      <c r="G773" s="195"/>
      <c r="H773" s="197" t="s">
        <v>1</v>
      </c>
      <c r="I773" s="199"/>
      <c r="J773" s="195"/>
      <c r="K773" s="195"/>
      <c r="L773" s="200"/>
      <c r="M773" s="201"/>
      <c r="N773" s="202"/>
      <c r="O773" s="202"/>
      <c r="P773" s="202"/>
      <c r="Q773" s="202"/>
      <c r="R773" s="202"/>
      <c r="S773" s="202"/>
      <c r="T773" s="203"/>
      <c r="AT773" s="204" t="s">
        <v>181</v>
      </c>
      <c r="AU773" s="204" t="s">
        <v>81</v>
      </c>
      <c r="AV773" s="12" t="s">
        <v>81</v>
      </c>
      <c r="AW773" s="12" t="s">
        <v>30</v>
      </c>
      <c r="AX773" s="12" t="s">
        <v>73</v>
      </c>
      <c r="AY773" s="204" t="s">
        <v>174</v>
      </c>
    </row>
    <row r="774" spans="1:65" s="13" customFormat="1" ht="12">
      <c r="B774" s="205"/>
      <c r="C774" s="206"/>
      <c r="D774" s="196" t="s">
        <v>181</v>
      </c>
      <c r="E774" s="207" t="s">
        <v>1</v>
      </c>
      <c r="F774" s="208" t="s">
        <v>2272</v>
      </c>
      <c r="G774" s="206"/>
      <c r="H774" s="209">
        <v>-9.2810000000000006</v>
      </c>
      <c r="I774" s="210"/>
      <c r="J774" s="206"/>
      <c r="K774" s="206"/>
      <c r="L774" s="211"/>
      <c r="M774" s="212"/>
      <c r="N774" s="213"/>
      <c r="O774" s="213"/>
      <c r="P774" s="213"/>
      <c r="Q774" s="213"/>
      <c r="R774" s="213"/>
      <c r="S774" s="213"/>
      <c r="T774" s="214"/>
      <c r="AT774" s="215" t="s">
        <v>181</v>
      </c>
      <c r="AU774" s="215" t="s">
        <v>81</v>
      </c>
      <c r="AV774" s="13" t="s">
        <v>83</v>
      </c>
      <c r="AW774" s="13" t="s">
        <v>30</v>
      </c>
      <c r="AX774" s="13" t="s">
        <v>73</v>
      </c>
      <c r="AY774" s="215" t="s">
        <v>174</v>
      </c>
    </row>
    <row r="775" spans="1:65" s="13" customFormat="1" ht="12">
      <c r="B775" s="205"/>
      <c r="C775" s="206"/>
      <c r="D775" s="196" t="s">
        <v>181</v>
      </c>
      <c r="E775" s="207" t="s">
        <v>1</v>
      </c>
      <c r="F775" s="208" t="s">
        <v>2273</v>
      </c>
      <c r="G775" s="206"/>
      <c r="H775" s="209">
        <v>-4.5</v>
      </c>
      <c r="I775" s="210"/>
      <c r="J775" s="206"/>
      <c r="K775" s="206"/>
      <c r="L775" s="211"/>
      <c r="M775" s="212"/>
      <c r="N775" s="213"/>
      <c r="O775" s="213"/>
      <c r="P775" s="213"/>
      <c r="Q775" s="213"/>
      <c r="R775" s="213"/>
      <c r="S775" s="213"/>
      <c r="T775" s="214"/>
      <c r="AT775" s="215" t="s">
        <v>181</v>
      </c>
      <c r="AU775" s="215" t="s">
        <v>81</v>
      </c>
      <c r="AV775" s="13" t="s">
        <v>83</v>
      </c>
      <c r="AW775" s="13" t="s">
        <v>30</v>
      </c>
      <c r="AX775" s="13" t="s">
        <v>73</v>
      </c>
      <c r="AY775" s="215" t="s">
        <v>174</v>
      </c>
    </row>
    <row r="776" spans="1:65" s="13" customFormat="1" ht="12">
      <c r="B776" s="205"/>
      <c r="C776" s="206"/>
      <c r="D776" s="196" t="s">
        <v>181</v>
      </c>
      <c r="E776" s="207" t="s">
        <v>1</v>
      </c>
      <c r="F776" s="208" t="s">
        <v>2274</v>
      </c>
      <c r="G776" s="206"/>
      <c r="H776" s="209">
        <v>-16.875</v>
      </c>
      <c r="I776" s="210"/>
      <c r="J776" s="206"/>
      <c r="K776" s="206"/>
      <c r="L776" s="211"/>
      <c r="M776" s="212"/>
      <c r="N776" s="213"/>
      <c r="O776" s="213"/>
      <c r="P776" s="213"/>
      <c r="Q776" s="213"/>
      <c r="R776" s="213"/>
      <c r="S776" s="213"/>
      <c r="T776" s="214"/>
      <c r="AT776" s="215" t="s">
        <v>181</v>
      </c>
      <c r="AU776" s="215" t="s">
        <v>81</v>
      </c>
      <c r="AV776" s="13" t="s">
        <v>83</v>
      </c>
      <c r="AW776" s="13" t="s">
        <v>30</v>
      </c>
      <c r="AX776" s="13" t="s">
        <v>73</v>
      </c>
      <c r="AY776" s="215" t="s">
        <v>174</v>
      </c>
    </row>
    <row r="777" spans="1:65" s="13" customFormat="1" ht="12">
      <c r="B777" s="205"/>
      <c r="C777" s="206"/>
      <c r="D777" s="196" t="s">
        <v>181</v>
      </c>
      <c r="E777" s="207" t="s">
        <v>1</v>
      </c>
      <c r="F777" s="208" t="s">
        <v>2275</v>
      </c>
      <c r="G777" s="206"/>
      <c r="H777" s="209">
        <v>-15.188000000000001</v>
      </c>
      <c r="I777" s="210"/>
      <c r="J777" s="206"/>
      <c r="K777" s="206"/>
      <c r="L777" s="211"/>
      <c r="M777" s="212"/>
      <c r="N777" s="213"/>
      <c r="O777" s="213"/>
      <c r="P777" s="213"/>
      <c r="Q777" s="213"/>
      <c r="R777" s="213"/>
      <c r="S777" s="213"/>
      <c r="T777" s="214"/>
      <c r="AT777" s="215" t="s">
        <v>181</v>
      </c>
      <c r="AU777" s="215" t="s">
        <v>81</v>
      </c>
      <c r="AV777" s="13" t="s">
        <v>83</v>
      </c>
      <c r="AW777" s="13" t="s">
        <v>30</v>
      </c>
      <c r="AX777" s="13" t="s">
        <v>73</v>
      </c>
      <c r="AY777" s="215" t="s">
        <v>174</v>
      </c>
    </row>
    <row r="778" spans="1:65" s="13" customFormat="1" ht="12">
      <c r="B778" s="205"/>
      <c r="C778" s="206"/>
      <c r="D778" s="196" t="s">
        <v>181</v>
      </c>
      <c r="E778" s="207" t="s">
        <v>1</v>
      </c>
      <c r="F778" s="208" t="s">
        <v>2273</v>
      </c>
      <c r="G778" s="206"/>
      <c r="H778" s="209">
        <v>-4.5</v>
      </c>
      <c r="I778" s="210"/>
      <c r="J778" s="206"/>
      <c r="K778" s="206"/>
      <c r="L778" s="211"/>
      <c r="M778" s="212"/>
      <c r="N778" s="213"/>
      <c r="O778" s="213"/>
      <c r="P778" s="213"/>
      <c r="Q778" s="213"/>
      <c r="R778" s="213"/>
      <c r="S778" s="213"/>
      <c r="T778" s="214"/>
      <c r="AT778" s="215" t="s">
        <v>181</v>
      </c>
      <c r="AU778" s="215" t="s">
        <v>81</v>
      </c>
      <c r="AV778" s="13" t="s">
        <v>83</v>
      </c>
      <c r="AW778" s="13" t="s">
        <v>30</v>
      </c>
      <c r="AX778" s="13" t="s">
        <v>73</v>
      </c>
      <c r="AY778" s="215" t="s">
        <v>174</v>
      </c>
    </row>
    <row r="779" spans="1:65" s="13" customFormat="1" ht="12">
      <c r="B779" s="205"/>
      <c r="C779" s="206"/>
      <c r="D779" s="196" t="s">
        <v>181</v>
      </c>
      <c r="E779" s="207" t="s">
        <v>1</v>
      </c>
      <c r="F779" s="208" t="s">
        <v>2276</v>
      </c>
      <c r="G779" s="206"/>
      <c r="H779" s="209">
        <v>-1.9350000000000001</v>
      </c>
      <c r="I779" s="210"/>
      <c r="J779" s="206"/>
      <c r="K779" s="206"/>
      <c r="L779" s="211"/>
      <c r="M779" s="212"/>
      <c r="N779" s="213"/>
      <c r="O779" s="213"/>
      <c r="P779" s="213"/>
      <c r="Q779" s="213"/>
      <c r="R779" s="213"/>
      <c r="S779" s="213"/>
      <c r="T779" s="214"/>
      <c r="AT779" s="215" t="s">
        <v>181</v>
      </c>
      <c r="AU779" s="215" t="s">
        <v>81</v>
      </c>
      <c r="AV779" s="13" t="s">
        <v>83</v>
      </c>
      <c r="AW779" s="13" t="s">
        <v>30</v>
      </c>
      <c r="AX779" s="13" t="s">
        <v>73</v>
      </c>
      <c r="AY779" s="215" t="s">
        <v>174</v>
      </c>
    </row>
    <row r="780" spans="1:65" s="13" customFormat="1" ht="12">
      <c r="B780" s="205"/>
      <c r="C780" s="206"/>
      <c r="D780" s="196" t="s">
        <v>181</v>
      </c>
      <c r="E780" s="207" t="s">
        <v>1</v>
      </c>
      <c r="F780" s="208" t="s">
        <v>2275</v>
      </c>
      <c r="G780" s="206"/>
      <c r="H780" s="209">
        <v>-15.188000000000001</v>
      </c>
      <c r="I780" s="210"/>
      <c r="J780" s="206"/>
      <c r="K780" s="206"/>
      <c r="L780" s="211"/>
      <c r="M780" s="212"/>
      <c r="N780" s="213"/>
      <c r="O780" s="213"/>
      <c r="P780" s="213"/>
      <c r="Q780" s="213"/>
      <c r="R780" s="213"/>
      <c r="S780" s="213"/>
      <c r="T780" s="214"/>
      <c r="AT780" s="215" t="s">
        <v>181</v>
      </c>
      <c r="AU780" s="215" t="s">
        <v>81</v>
      </c>
      <c r="AV780" s="13" t="s">
        <v>83</v>
      </c>
      <c r="AW780" s="13" t="s">
        <v>30</v>
      </c>
      <c r="AX780" s="13" t="s">
        <v>73</v>
      </c>
      <c r="AY780" s="215" t="s">
        <v>174</v>
      </c>
    </row>
    <row r="781" spans="1:65" s="14" customFormat="1" ht="12">
      <c r="B781" s="216"/>
      <c r="C781" s="217"/>
      <c r="D781" s="196" t="s">
        <v>181</v>
      </c>
      <c r="E781" s="218" t="s">
        <v>1</v>
      </c>
      <c r="F781" s="219" t="s">
        <v>183</v>
      </c>
      <c r="G781" s="217"/>
      <c r="H781" s="220">
        <v>213.3</v>
      </c>
      <c r="I781" s="221"/>
      <c r="J781" s="217"/>
      <c r="K781" s="217"/>
      <c r="L781" s="222"/>
      <c r="M781" s="223"/>
      <c r="N781" s="224"/>
      <c r="O781" s="224"/>
      <c r="P781" s="224"/>
      <c r="Q781" s="224"/>
      <c r="R781" s="224"/>
      <c r="S781" s="224"/>
      <c r="T781" s="225"/>
      <c r="AT781" s="226" t="s">
        <v>181</v>
      </c>
      <c r="AU781" s="226" t="s">
        <v>81</v>
      </c>
      <c r="AV781" s="14" t="s">
        <v>179</v>
      </c>
      <c r="AW781" s="14" t="s">
        <v>30</v>
      </c>
      <c r="AX781" s="14" t="s">
        <v>81</v>
      </c>
      <c r="AY781" s="226" t="s">
        <v>174</v>
      </c>
    </row>
    <row r="782" spans="1:65" s="2" customFormat="1" ht="21.75" customHeight="1">
      <c r="A782" s="35"/>
      <c r="B782" s="36"/>
      <c r="C782" s="180" t="s">
        <v>947</v>
      </c>
      <c r="D782" s="180" t="s">
        <v>175</v>
      </c>
      <c r="E782" s="181" t="s">
        <v>442</v>
      </c>
      <c r="F782" s="182" t="s">
        <v>443</v>
      </c>
      <c r="G782" s="183" t="s">
        <v>444</v>
      </c>
      <c r="H782" s="184">
        <v>38.46</v>
      </c>
      <c r="I782" s="185"/>
      <c r="J782" s="186">
        <f>ROUND(I782*H782,2)</f>
        <v>0</v>
      </c>
      <c r="K782" s="187"/>
      <c r="L782" s="40"/>
      <c r="M782" s="188" t="s">
        <v>1</v>
      </c>
      <c r="N782" s="189" t="s">
        <v>38</v>
      </c>
      <c r="O782" s="72"/>
      <c r="P782" s="190">
        <f>O782*H782</f>
        <v>0</v>
      </c>
      <c r="Q782" s="190">
        <v>3.0000000000000001E-5</v>
      </c>
      <c r="R782" s="190">
        <f>Q782*H782</f>
        <v>1.1538E-3</v>
      </c>
      <c r="S782" s="190">
        <v>0</v>
      </c>
      <c r="T782" s="191">
        <f>S782*H782</f>
        <v>0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92" t="s">
        <v>179</v>
      </c>
      <c r="AT782" s="192" t="s">
        <v>175</v>
      </c>
      <c r="AU782" s="192" t="s">
        <v>81</v>
      </c>
      <c r="AY782" s="18" t="s">
        <v>174</v>
      </c>
      <c r="BE782" s="193">
        <f>IF(N782="základní",J782,0)</f>
        <v>0</v>
      </c>
      <c r="BF782" s="193">
        <f>IF(N782="snížená",J782,0)</f>
        <v>0</v>
      </c>
      <c r="BG782" s="193">
        <f>IF(N782="zákl. přenesená",J782,0)</f>
        <v>0</v>
      </c>
      <c r="BH782" s="193">
        <f>IF(N782="sníž. přenesená",J782,0)</f>
        <v>0</v>
      </c>
      <c r="BI782" s="193">
        <f>IF(N782="nulová",J782,0)</f>
        <v>0</v>
      </c>
      <c r="BJ782" s="18" t="s">
        <v>81</v>
      </c>
      <c r="BK782" s="193">
        <f>ROUND(I782*H782,2)</f>
        <v>0</v>
      </c>
      <c r="BL782" s="18" t="s">
        <v>179</v>
      </c>
      <c r="BM782" s="192" t="s">
        <v>2315</v>
      </c>
    </row>
    <row r="783" spans="1:65" s="12" customFormat="1" ht="12">
      <c r="B783" s="194"/>
      <c r="C783" s="195"/>
      <c r="D783" s="196" t="s">
        <v>181</v>
      </c>
      <c r="E783" s="197" t="s">
        <v>1</v>
      </c>
      <c r="F783" s="198" t="s">
        <v>2316</v>
      </c>
      <c r="G783" s="195"/>
      <c r="H783" s="197" t="s">
        <v>1</v>
      </c>
      <c r="I783" s="199"/>
      <c r="J783" s="195"/>
      <c r="K783" s="195"/>
      <c r="L783" s="200"/>
      <c r="M783" s="201"/>
      <c r="N783" s="202"/>
      <c r="O783" s="202"/>
      <c r="P783" s="202"/>
      <c r="Q783" s="202"/>
      <c r="R783" s="202"/>
      <c r="S783" s="202"/>
      <c r="T783" s="203"/>
      <c r="AT783" s="204" t="s">
        <v>181</v>
      </c>
      <c r="AU783" s="204" t="s">
        <v>81</v>
      </c>
      <c r="AV783" s="12" t="s">
        <v>81</v>
      </c>
      <c r="AW783" s="12" t="s">
        <v>30</v>
      </c>
      <c r="AX783" s="12" t="s">
        <v>73</v>
      </c>
      <c r="AY783" s="204" t="s">
        <v>174</v>
      </c>
    </row>
    <row r="784" spans="1:65" s="13" customFormat="1" ht="12">
      <c r="B784" s="205"/>
      <c r="C784" s="206"/>
      <c r="D784" s="196" t="s">
        <v>181</v>
      </c>
      <c r="E784" s="207" t="s">
        <v>1</v>
      </c>
      <c r="F784" s="208" t="s">
        <v>2317</v>
      </c>
      <c r="G784" s="206"/>
      <c r="H784" s="209">
        <v>38.46</v>
      </c>
      <c r="I784" s="210"/>
      <c r="J784" s="206"/>
      <c r="K784" s="206"/>
      <c r="L784" s="211"/>
      <c r="M784" s="212"/>
      <c r="N784" s="213"/>
      <c r="O784" s="213"/>
      <c r="P784" s="213"/>
      <c r="Q784" s="213"/>
      <c r="R784" s="213"/>
      <c r="S784" s="213"/>
      <c r="T784" s="214"/>
      <c r="AT784" s="215" t="s">
        <v>181</v>
      </c>
      <c r="AU784" s="215" t="s">
        <v>81</v>
      </c>
      <c r="AV784" s="13" t="s">
        <v>83</v>
      </c>
      <c r="AW784" s="13" t="s">
        <v>30</v>
      </c>
      <c r="AX784" s="13" t="s">
        <v>73</v>
      </c>
      <c r="AY784" s="215" t="s">
        <v>174</v>
      </c>
    </row>
    <row r="785" spans="1:65" s="14" customFormat="1" ht="12">
      <c r="B785" s="216"/>
      <c r="C785" s="217"/>
      <c r="D785" s="196" t="s">
        <v>181</v>
      </c>
      <c r="E785" s="218" t="s">
        <v>1</v>
      </c>
      <c r="F785" s="219" t="s">
        <v>183</v>
      </c>
      <c r="G785" s="217"/>
      <c r="H785" s="220">
        <v>38.46</v>
      </c>
      <c r="I785" s="221"/>
      <c r="J785" s="217"/>
      <c r="K785" s="217"/>
      <c r="L785" s="222"/>
      <c r="M785" s="223"/>
      <c r="N785" s="224"/>
      <c r="O785" s="224"/>
      <c r="P785" s="224"/>
      <c r="Q785" s="224"/>
      <c r="R785" s="224"/>
      <c r="S785" s="224"/>
      <c r="T785" s="225"/>
      <c r="AT785" s="226" t="s">
        <v>181</v>
      </c>
      <c r="AU785" s="226" t="s">
        <v>81</v>
      </c>
      <c r="AV785" s="14" t="s">
        <v>179</v>
      </c>
      <c r="AW785" s="14" t="s">
        <v>30</v>
      </c>
      <c r="AX785" s="14" t="s">
        <v>81</v>
      </c>
      <c r="AY785" s="226" t="s">
        <v>174</v>
      </c>
    </row>
    <row r="786" spans="1:65" s="2" customFormat="1" ht="24.25" customHeight="1">
      <c r="A786" s="35"/>
      <c r="B786" s="36"/>
      <c r="C786" s="227" t="s">
        <v>951</v>
      </c>
      <c r="D786" s="227" t="s">
        <v>422</v>
      </c>
      <c r="E786" s="228" t="s">
        <v>2318</v>
      </c>
      <c r="F786" s="229" t="s">
        <v>2319</v>
      </c>
      <c r="G786" s="230" t="s">
        <v>444</v>
      </c>
      <c r="H786" s="231">
        <v>42.305999999999997</v>
      </c>
      <c r="I786" s="232"/>
      <c r="J786" s="233">
        <f>ROUND(I786*H786,2)</f>
        <v>0</v>
      </c>
      <c r="K786" s="234"/>
      <c r="L786" s="235"/>
      <c r="M786" s="236" t="s">
        <v>1</v>
      </c>
      <c r="N786" s="237" t="s">
        <v>38</v>
      </c>
      <c r="O786" s="72"/>
      <c r="P786" s="190">
        <f>O786*H786</f>
        <v>0</v>
      </c>
      <c r="Q786" s="190">
        <v>7.2000000000000005E-4</v>
      </c>
      <c r="R786" s="190">
        <f>Q786*H786</f>
        <v>3.0460319999999999E-2</v>
      </c>
      <c r="S786" s="190">
        <v>0</v>
      </c>
      <c r="T786" s="191">
        <f>S786*H786</f>
        <v>0</v>
      </c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R786" s="192" t="s">
        <v>227</v>
      </c>
      <c r="AT786" s="192" t="s">
        <v>422</v>
      </c>
      <c r="AU786" s="192" t="s">
        <v>81</v>
      </c>
      <c r="AY786" s="18" t="s">
        <v>174</v>
      </c>
      <c r="BE786" s="193">
        <f>IF(N786="základní",J786,0)</f>
        <v>0</v>
      </c>
      <c r="BF786" s="193">
        <f>IF(N786="snížená",J786,0)</f>
        <v>0</v>
      </c>
      <c r="BG786" s="193">
        <f>IF(N786="zákl. přenesená",J786,0)</f>
        <v>0</v>
      </c>
      <c r="BH786" s="193">
        <f>IF(N786="sníž. přenesená",J786,0)</f>
        <v>0</v>
      </c>
      <c r="BI786" s="193">
        <f>IF(N786="nulová",J786,0)</f>
        <v>0</v>
      </c>
      <c r="BJ786" s="18" t="s">
        <v>81</v>
      </c>
      <c r="BK786" s="193">
        <f>ROUND(I786*H786,2)</f>
        <v>0</v>
      </c>
      <c r="BL786" s="18" t="s">
        <v>179</v>
      </c>
      <c r="BM786" s="192" t="s">
        <v>2320</v>
      </c>
    </row>
    <row r="787" spans="1:65" s="12" customFormat="1" ht="12">
      <c r="B787" s="194"/>
      <c r="C787" s="195"/>
      <c r="D787" s="196" t="s">
        <v>181</v>
      </c>
      <c r="E787" s="197" t="s">
        <v>1</v>
      </c>
      <c r="F787" s="198" t="s">
        <v>2316</v>
      </c>
      <c r="G787" s="195"/>
      <c r="H787" s="197" t="s">
        <v>1</v>
      </c>
      <c r="I787" s="199"/>
      <c r="J787" s="195"/>
      <c r="K787" s="195"/>
      <c r="L787" s="200"/>
      <c r="M787" s="201"/>
      <c r="N787" s="202"/>
      <c r="O787" s="202"/>
      <c r="P787" s="202"/>
      <c r="Q787" s="202"/>
      <c r="R787" s="202"/>
      <c r="S787" s="202"/>
      <c r="T787" s="203"/>
      <c r="AT787" s="204" t="s">
        <v>181</v>
      </c>
      <c r="AU787" s="204" t="s">
        <v>81</v>
      </c>
      <c r="AV787" s="12" t="s">
        <v>81</v>
      </c>
      <c r="AW787" s="12" t="s">
        <v>30</v>
      </c>
      <c r="AX787" s="12" t="s">
        <v>73</v>
      </c>
      <c r="AY787" s="204" t="s">
        <v>174</v>
      </c>
    </row>
    <row r="788" spans="1:65" s="13" customFormat="1" ht="12">
      <c r="B788" s="205"/>
      <c r="C788" s="206"/>
      <c r="D788" s="196" t="s">
        <v>181</v>
      </c>
      <c r="E788" s="207" t="s">
        <v>1</v>
      </c>
      <c r="F788" s="208" t="s">
        <v>2321</v>
      </c>
      <c r="G788" s="206"/>
      <c r="H788" s="209">
        <v>42.305999999999997</v>
      </c>
      <c r="I788" s="210"/>
      <c r="J788" s="206"/>
      <c r="K788" s="206"/>
      <c r="L788" s="211"/>
      <c r="M788" s="212"/>
      <c r="N788" s="213"/>
      <c r="O788" s="213"/>
      <c r="P788" s="213"/>
      <c r="Q788" s="213"/>
      <c r="R788" s="213"/>
      <c r="S788" s="213"/>
      <c r="T788" s="214"/>
      <c r="AT788" s="215" t="s">
        <v>181</v>
      </c>
      <c r="AU788" s="215" t="s">
        <v>81</v>
      </c>
      <c r="AV788" s="13" t="s">
        <v>83</v>
      </c>
      <c r="AW788" s="13" t="s">
        <v>30</v>
      </c>
      <c r="AX788" s="13" t="s">
        <v>73</v>
      </c>
      <c r="AY788" s="215" t="s">
        <v>174</v>
      </c>
    </row>
    <row r="789" spans="1:65" s="14" customFormat="1" ht="12">
      <c r="B789" s="216"/>
      <c r="C789" s="217"/>
      <c r="D789" s="196" t="s">
        <v>181</v>
      </c>
      <c r="E789" s="218" t="s">
        <v>1</v>
      </c>
      <c r="F789" s="219" t="s">
        <v>183</v>
      </c>
      <c r="G789" s="217"/>
      <c r="H789" s="220">
        <v>42.305999999999997</v>
      </c>
      <c r="I789" s="221"/>
      <c r="J789" s="217"/>
      <c r="K789" s="217"/>
      <c r="L789" s="222"/>
      <c r="M789" s="223"/>
      <c r="N789" s="224"/>
      <c r="O789" s="224"/>
      <c r="P789" s="224"/>
      <c r="Q789" s="224"/>
      <c r="R789" s="224"/>
      <c r="S789" s="224"/>
      <c r="T789" s="225"/>
      <c r="AT789" s="226" t="s">
        <v>181</v>
      </c>
      <c r="AU789" s="226" t="s">
        <v>81</v>
      </c>
      <c r="AV789" s="14" t="s">
        <v>179</v>
      </c>
      <c r="AW789" s="14" t="s">
        <v>30</v>
      </c>
      <c r="AX789" s="14" t="s">
        <v>81</v>
      </c>
      <c r="AY789" s="226" t="s">
        <v>174</v>
      </c>
    </row>
    <row r="790" spans="1:65" s="2" customFormat="1" ht="16.5" customHeight="1">
      <c r="A790" s="35"/>
      <c r="B790" s="36"/>
      <c r="C790" s="180" t="s">
        <v>955</v>
      </c>
      <c r="D790" s="180" t="s">
        <v>175</v>
      </c>
      <c r="E790" s="181" t="s">
        <v>459</v>
      </c>
      <c r="F790" s="182" t="s">
        <v>460</v>
      </c>
      <c r="G790" s="183" t="s">
        <v>444</v>
      </c>
      <c r="H790" s="184">
        <v>273.14</v>
      </c>
      <c r="I790" s="185"/>
      <c r="J790" s="186">
        <f>ROUND(I790*H790,2)</f>
        <v>0</v>
      </c>
      <c r="K790" s="187"/>
      <c r="L790" s="40"/>
      <c r="M790" s="188" t="s">
        <v>1</v>
      </c>
      <c r="N790" s="189" t="s">
        <v>38</v>
      </c>
      <c r="O790" s="72"/>
      <c r="P790" s="190">
        <f>O790*H790</f>
        <v>0</v>
      </c>
      <c r="Q790" s="190">
        <v>0</v>
      </c>
      <c r="R790" s="190">
        <f>Q790*H790</f>
        <v>0</v>
      </c>
      <c r="S790" s="190">
        <v>0</v>
      </c>
      <c r="T790" s="191">
        <f>S790*H790</f>
        <v>0</v>
      </c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R790" s="192" t="s">
        <v>179</v>
      </c>
      <c r="AT790" s="192" t="s">
        <v>175</v>
      </c>
      <c r="AU790" s="192" t="s">
        <v>81</v>
      </c>
      <c r="AY790" s="18" t="s">
        <v>174</v>
      </c>
      <c r="BE790" s="193">
        <f>IF(N790="základní",J790,0)</f>
        <v>0</v>
      </c>
      <c r="BF790" s="193">
        <f>IF(N790="snížená",J790,0)</f>
        <v>0</v>
      </c>
      <c r="BG790" s="193">
        <f>IF(N790="zákl. přenesená",J790,0)</f>
        <v>0</v>
      </c>
      <c r="BH790" s="193">
        <f>IF(N790="sníž. přenesená",J790,0)</f>
        <v>0</v>
      </c>
      <c r="BI790" s="193">
        <f>IF(N790="nulová",J790,0)</f>
        <v>0</v>
      </c>
      <c r="BJ790" s="18" t="s">
        <v>81</v>
      </c>
      <c r="BK790" s="193">
        <f>ROUND(I790*H790,2)</f>
        <v>0</v>
      </c>
      <c r="BL790" s="18" t="s">
        <v>179</v>
      </c>
      <c r="BM790" s="192" t="s">
        <v>2322</v>
      </c>
    </row>
    <row r="791" spans="1:65" s="12" customFormat="1" ht="12">
      <c r="B791" s="194"/>
      <c r="C791" s="195"/>
      <c r="D791" s="196" t="s">
        <v>181</v>
      </c>
      <c r="E791" s="197" t="s">
        <v>1</v>
      </c>
      <c r="F791" s="198" t="s">
        <v>462</v>
      </c>
      <c r="G791" s="195"/>
      <c r="H791" s="197" t="s">
        <v>1</v>
      </c>
      <c r="I791" s="199"/>
      <c r="J791" s="195"/>
      <c r="K791" s="195"/>
      <c r="L791" s="200"/>
      <c r="M791" s="201"/>
      <c r="N791" s="202"/>
      <c r="O791" s="202"/>
      <c r="P791" s="202"/>
      <c r="Q791" s="202"/>
      <c r="R791" s="202"/>
      <c r="S791" s="202"/>
      <c r="T791" s="203"/>
      <c r="AT791" s="204" t="s">
        <v>181</v>
      </c>
      <c r="AU791" s="204" t="s">
        <v>81</v>
      </c>
      <c r="AV791" s="12" t="s">
        <v>81</v>
      </c>
      <c r="AW791" s="12" t="s">
        <v>30</v>
      </c>
      <c r="AX791" s="12" t="s">
        <v>73</v>
      </c>
      <c r="AY791" s="204" t="s">
        <v>174</v>
      </c>
    </row>
    <row r="792" spans="1:65" s="13" customFormat="1" ht="12">
      <c r="B792" s="205"/>
      <c r="C792" s="206"/>
      <c r="D792" s="196" t="s">
        <v>181</v>
      </c>
      <c r="E792" s="207" t="s">
        <v>1</v>
      </c>
      <c r="F792" s="208" t="s">
        <v>2323</v>
      </c>
      <c r="G792" s="206"/>
      <c r="H792" s="209">
        <v>6.75</v>
      </c>
      <c r="I792" s="210"/>
      <c r="J792" s="206"/>
      <c r="K792" s="206"/>
      <c r="L792" s="211"/>
      <c r="M792" s="212"/>
      <c r="N792" s="213"/>
      <c r="O792" s="213"/>
      <c r="P792" s="213"/>
      <c r="Q792" s="213"/>
      <c r="R792" s="213"/>
      <c r="S792" s="213"/>
      <c r="T792" s="214"/>
      <c r="AT792" s="215" t="s">
        <v>181</v>
      </c>
      <c r="AU792" s="215" t="s">
        <v>81</v>
      </c>
      <c r="AV792" s="13" t="s">
        <v>83</v>
      </c>
      <c r="AW792" s="13" t="s">
        <v>30</v>
      </c>
      <c r="AX792" s="13" t="s">
        <v>73</v>
      </c>
      <c r="AY792" s="215" t="s">
        <v>174</v>
      </c>
    </row>
    <row r="793" spans="1:65" s="13" customFormat="1" ht="12">
      <c r="B793" s="205"/>
      <c r="C793" s="206"/>
      <c r="D793" s="196" t="s">
        <v>181</v>
      </c>
      <c r="E793" s="207" t="s">
        <v>1</v>
      </c>
      <c r="F793" s="208" t="s">
        <v>2324</v>
      </c>
      <c r="G793" s="206"/>
      <c r="H793" s="209">
        <v>2.25</v>
      </c>
      <c r="I793" s="210"/>
      <c r="J793" s="206"/>
      <c r="K793" s="206"/>
      <c r="L793" s="211"/>
      <c r="M793" s="212"/>
      <c r="N793" s="213"/>
      <c r="O793" s="213"/>
      <c r="P793" s="213"/>
      <c r="Q793" s="213"/>
      <c r="R793" s="213"/>
      <c r="S793" s="213"/>
      <c r="T793" s="214"/>
      <c r="AT793" s="215" t="s">
        <v>181</v>
      </c>
      <c r="AU793" s="215" t="s">
        <v>81</v>
      </c>
      <c r="AV793" s="13" t="s">
        <v>83</v>
      </c>
      <c r="AW793" s="13" t="s">
        <v>30</v>
      </c>
      <c r="AX793" s="13" t="s">
        <v>73</v>
      </c>
      <c r="AY793" s="215" t="s">
        <v>174</v>
      </c>
    </row>
    <row r="794" spans="1:65" s="13" customFormat="1" ht="12">
      <c r="B794" s="205"/>
      <c r="C794" s="206"/>
      <c r="D794" s="196" t="s">
        <v>181</v>
      </c>
      <c r="E794" s="207" t="s">
        <v>1</v>
      </c>
      <c r="F794" s="208" t="s">
        <v>2323</v>
      </c>
      <c r="G794" s="206"/>
      <c r="H794" s="209">
        <v>6.75</v>
      </c>
      <c r="I794" s="210"/>
      <c r="J794" s="206"/>
      <c r="K794" s="206"/>
      <c r="L794" s="211"/>
      <c r="M794" s="212"/>
      <c r="N794" s="213"/>
      <c r="O794" s="213"/>
      <c r="P794" s="213"/>
      <c r="Q794" s="213"/>
      <c r="R794" s="213"/>
      <c r="S794" s="213"/>
      <c r="T794" s="214"/>
      <c r="AT794" s="215" t="s">
        <v>181</v>
      </c>
      <c r="AU794" s="215" t="s">
        <v>81</v>
      </c>
      <c r="AV794" s="13" t="s">
        <v>83</v>
      </c>
      <c r="AW794" s="13" t="s">
        <v>30</v>
      </c>
      <c r="AX794" s="13" t="s">
        <v>73</v>
      </c>
      <c r="AY794" s="215" t="s">
        <v>174</v>
      </c>
    </row>
    <row r="795" spans="1:65" s="13" customFormat="1" ht="12">
      <c r="B795" s="205"/>
      <c r="C795" s="206"/>
      <c r="D795" s="196" t="s">
        <v>181</v>
      </c>
      <c r="E795" s="207" t="s">
        <v>1</v>
      </c>
      <c r="F795" s="208" t="s">
        <v>2323</v>
      </c>
      <c r="G795" s="206"/>
      <c r="H795" s="209">
        <v>6.75</v>
      </c>
      <c r="I795" s="210"/>
      <c r="J795" s="206"/>
      <c r="K795" s="206"/>
      <c r="L795" s="211"/>
      <c r="M795" s="212"/>
      <c r="N795" s="213"/>
      <c r="O795" s="213"/>
      <c r="P795" s="213"/>
      <c r="Q795" s="213"/>
      <c r="R795" s="213"/>
      <c r="S795" s="213"/>
      <c r="T795" s="214"/>
      <c r="AT795" s="215" t="s">
        <v>181</v>
      </c>
      <c r="AU795" s="215" t="s">
        <v>81</v>
      </c>
      <c r="AV795" s="13" t="s">
        <v>83</v>
      </c>
      <c r="AW795" s="13" t="s">
        <v>30</v>
      </c>
      <c r="AX795" s="13" t="s">
        <v>73</v>
      </c>
      <c r="AY795" s="215" t="s">
        <v>174</v>
      </c>
    </row>
    <row r="796" spans="1:65" s="13" customFormat="1" ht="12">
      <c r="B796" s="205"/>
      <c r="C796" s="206"/>
      <c r="D796" s="196" t="s">
        <v>181</v>
      </c>
      <c r="E796" s="207" t="s">
        <v>1</v>
      </c>
      <c r="F796" s="208" t="s">
        <v>2324</v>
      </c>
      <c r="G796" s="206"/>
      <c r="H796" s="209">
        <v>2.25</v>
      </c>
      <c r="I796" s="210"/>
      <c r="J796" s="206"/>
      <c r="K796" s="206"/>
      <c r="L796" s="211"/>
      <c r="M796" s="212"/>
      <c r="N796" s="213"/>
      <c r="O796" s="213"/>
      <c r="P796" s="213"/>
      <c r="Q796" s="213"/>
      <c r="R796" s="213"/>
      <c r="S796" s="213"/>
      <c r="T796" s="214"/>
      <c r="AT796" s="215" t="s">
        <v>181</v>
      </c>
      <c r="AU796" s="215" t="s">
        <v>81</v>
      </c>
      <c r="AV796" s="13" t="s">
        <v>83</v>
      </c>
      <c r="AW796" s="13" t="s">
        <v>30</v>
      </c>
      <c r="AX796" s="13" t="s">
        <v>73</v>
      </c>
      <c r="AY796" s="215" t="s">
        <v>174</v>
      </c>
    </row>
    <row r="797" spans="1:65" s="13" customFormat="1" ht="12">
      <c r="B797" s="205"/>
      <c r="C797" s="206"/>
      <c r="D797" s="196" t="s">
        <v>181</v>
      </c>
      <c r="E797" s="207" t="s">
        <v>1</v>
      </c>
      <c r="F797" s="208" t="s">
        <v>2323</v>
      </c>
      <c r="G797" s="206"/>
      <c r="H797" s="209">
        <v>6.75</v>
      </c>
      <c r="I797" s="210"/>
      <c r="J797" s="206"/>
      <c r="K797" s="206"/>
      <c r="L797" s="211"/>
      <c r="M797" s="212"/>
      <c r="N797" s="213"/>
      <c r="O797" s="213"/>
      <c r="P797" s="213"/>
      <c r="Q797" s="213"/>
      <c r="R797" s="213"/>
      <c r="S797" s="213"/>
      <c r="T797" s="214"/>
      <c r="AT797" s="215" t="s">
        <v>181</v>
      </c>
      <c r="AU797" s="215" t="s">
        <v>81</v>
      </c>
      <c r="AV797" s="13" t="s">
        <v>83</v>
      </c>
      <c r="AW797" s="13" t="s">
        <v>30</v>
      </c>
      <c r="AX797" s="13" t="s">
        <v>73</v>
      </c>
      <c r="AY797" s="215" t="s">
        <v>174</v>
      </c>
    </row>
    <row r="798" spans="1:65" s="13" customFormat="1" ht="12">
      <c r="B798" s="205"/>
      <c r="C798" s="206"/>
      <c r="D798" s="196" t="s">
        <v>181</v>
      </c>
      <c r="E798" s="207" t="s">
        <v>1</v>
      </c>
      <c r="F798" s="208" t="s">
        <v>2325</v>
      </c>
      <c r="G798" s="206"/>
      <c r="H798" s="209">
        <v>1.25</v>
      </c>
      <c r="I798" s="210"/>
      <c r="J798" s="206"/>
      <c r="K798" s="206"/>
      <c r="L798" s="211"/>
      <c r="M798" s="212"/>
      <c r="N798" s="213"/>
      <c r="O798" s="213"/>
      <c r="P798" s="213"/>
      <c r="Q798" s="213"/>
      <c r="R798" s="213"/>
      <c r="S798" s="213"/>
      <c r="T798" s="214"/>
      <c r="AT798" s="215" t="s">
        <v>181</v>
      </c>
      <c r="AU798" s="215" t="s">
        <v>81</v>
      </c>
      <c r="AV798" s="13" t="s">
        <v>83</v>
      </c>
      <c r="AW798" s="13" t="s">
        <v>30</v>
      </c>
      <c r="AX798" s="13" t="s">
        <v>73</v>
      </c>
      <c r="AY798" s="215" t="s">
        <v>174</v>
      </c>
    </row>
    <row r="799" spans="1:65" s="13" customFormat="1" ht="12">
      <c r="B799" s="205"/>
      <c r="C799" s="206"/>
      <c r="D799" s="196" t="s">
        <v>181</v>
      </c>
      <c r="E799" s="207" t="s">
        <v>1</v>
      </c>
      <c r="F799" s="208" t="s">
        <v>2326</v>
      </c>
      <c r="G799" s="206"/>
      <c r="H799" s="209">
        <v>1.75</v>
      </c>
      <c r="I799" s="210"/>
      <c r="J799" s="206"/>
      <c r="K799" s="206"/>
      <c r="L799" s="211"/>
      <c r="M799" s="212"/>
      <c r="N799" s="213"/>
      <c r="O799" s="213"/>
      <c r="P799" s="213"/>
      <c r="Q799" s="213"/>
      <c r="R799" s="213"/>
      <c r="S799" s="213"/>
      <c r="T799" s="214"/>
      <c r="AT799" s="215" t="s">
        <v>181</v>
      </c>
      <c r="AU799" s="215" t="s">
        <v>81</v>
      </c>
      <c r="AV799" s="13" t="s">
        <v>83</v>
      </c>
      <c r="AW799" s="13" t="s">
        <v>30</v>
      </c>
      <c r="AX799" s="13" t="s">
        <v>73</v>
      </c>
      <c r="AY799" s="215" t="s">
        <v>174</v>
      </c>
    </row>
    <row r="800" spans="1:65" s="12" customFormat="1" ht="12">
      <c r="B800" s="194"/>
      <c r="C800" s="195"/>
      <c r="D800" s="196" t="s">
        <v>181</v>
      </c>
      <c r="E800" s="197" t="s">
        <v>1</v>
      </c>
      <c r="F800" s="198" t="s">
        <v>2327</v>
      </c>
      <c r="G800" s="195"/>
      <c r="H800" s="197" t="s">
        <v>1</v>
      </c>
      <c r="I800" s="199"/>
      <c r="J800" s="195"/>
      <c r="K800" s="195"/>
      <c r="L800" s="200"/>
      <c r="M800" s="201"/>
      <c r="N800" s="202"/>
      <c r="O800" s="202"/>
      <c r="P800" s="202"/>
      <c r="Q800" s="202"/>
      <c r="R800" s="202"/>
      <c r="S800" s="202"/>
      <c r="T800" s="203"/>
      <c r="AT800" s="204" t="s">
        <v>181</v>
      </c>
      <c r="AU800" s="204" t="s">
        <v>81</v>
      </c>
      <c r="AV800" s="12" t="s">
        <v>81</v>
      </c>
      <c r="AW800" s="12" t="s">
        <v>30</v>
      </c>
      <c r="AX800" s="12" t="s">
        <v>73</v>
      </c>
      <c r="AY800" s="204" t="s">
        <v>174</v>
      </c>
    </row>
    <row r="801" spans="2:51" s="13" customFormat="1" ht="12">
      <c r="B801" s="205"/>
      <c r="C801" s="206"/>
      <c r="D801" s="196" t="s">
        <v>181</v>
      </c>
      <c r="E801" s="207" t="s">
        <v>1</v>
      </c>
      <c r="F801" s="208" t="s">
        <v>2328</v>
      </c>
      <c r="G801" s="206"/>
      <c r="H801" s="209">
        <v>5.87</v>
      </c>
      <c r="I801" s="210"/>
      <c r="J801" s="206"/>
      <c r="K801" s="206"/>
      <c r="L801" s="211"/>
      <c r="M801" s="212"/>
      <c r="N801" s="213"/>
      <c r="O801" s="213"/>
      <c r="P801" s="213"/>
      <c r="Q801" s="213"/>
      <c r="R801" s="213"/>
      <c r="S801" s="213"/>
      <c r="T801" s="214"/>
      <c r="AT801" s="215" t="s">
        <v>181</v>
      </c>
      <c r="AU801" s="215" t="s">
        <v>81</v>
      </c>
      <c r="AV801" s="13" t="s">
        <v>83</v>
      </c>
      <c r="AW801" s="13" t="s">
        <v>30</v>
      </c>
      <c r="AX801" s="13" t="s">
        <v>73</v>
      </c>
      <c r="AY801" s="215" t="s">
        <v>174</v>
      </c>
    </row>
    <row r="802" spans="2:51" s="13" customFormat="1" ht="12">
      <c r="B802" s="205"/>
      <c r="C802" s="206"/>
      <c r="D802" s="196" t="s">
        <v>181</v>
      </c>
      <c r="E802" s="207" t="s">
        <v>1</v>
      </c>
      <c r="F802" s="208" t="s">
        <v>2329</v>
      </c>
      <c r="G802" s="206"/>
      <c r="H802" s="209">
        <v>6.35</v>
      </c>
      <c r="I802" s="210"/>
      <c r="J802" s="206"/>
      <c r="K802" s="206"/>
      <c r="L802" s="211"/>
      <c r="M802" s="212"/>
      <c r="N802" s="213"/>
      <c r="O802" s="213"/>
      <c r="P802" s="213"/>
      <c r="Q802" s="213"/>
      <c r="R802" s="213"/>
      <c r="S802" s="213"/>
      <c r="T802" s="214"/>
      <c r="AT802" s="215" t="s">
        <v>181</v>
      </c>
      <c r="AU802" s="215" t="s">
        <v>81</v>
      </c>
      <c r="AV802" s="13" t="s">
        <v>83</v>
      </c>
      <c r="AW802" s="13" t="s">
        <v>30</v>
      </c>
      <c r="AX802" s="13" t="s">
        <v>73</v>
      </c>
      <c r="AY802" s="215" t="s">
        <v>174</v>
      </c>
    </row>
    <row r="803" spans="2:51" s="13" customFormat="1" ht="12">
      <c r="B803" s="205"/>
      <c r="C803" s="206"/>
      <c r="D803" s="196" t="s">
        <v>181</v>
      </c>
      <c r="E803" s="207" t="s">
        <v>1</v>
      </c>
      <c r="F803" s="208" t="s">
        <v>2330</v>
      </c>
      <c r="G803" s="206"/>
      <c r="H803" s="209">
        <v>3.75</v>
      </c>
      <c r="I803" s="210"/>
      <c r="J803" s="206"/>
      <c r="K803" s="206"/>
      <c r="L803" s="211"/>
      <c r="M803" s="212"/>
      <c r="N803" s="213"/>
      <c r="O803" s="213"/>
      <c r="P803" s="213"/>
      <c r="Q803" s="213"/>
      <c r="R803" s="213"/>
      <c r="S803" s="213"/>
      <c r="T803" s="214"/>
      <c r="AT803" s="215" t="s">
        <v>181</v>
      </c>
      <c r="AU803" s="215" t="s">
        <v>81</v>
      </c>
      <c r="AV803" s="13" t="s">
        <v>83</v>
      </c>
      <c r="AW803" s="13" t="s">
        <v>30</v>
      </c>
      <c r="AX803" s="13" t="s">
        <v>73</v>
      </c>
      <c r="AY803" s="215" t="s">
        <v>174</v>
      </c>
    </row>
    <row r="804" spans="2:51" s="13" customFormat="1" ht="12">
      <c r="B804" s="205"/>
      <c r="C804" s="206"/>
      <c r="D804" s="196" t="s">
        <v>181</v>
      </c>
      <c r="E804" s="207" t="s">
        <v>1</v>
      </c>
      <c r="F804" s="208" t="s">
        <v>2331</v>
      </c>
      <c r="G804" s="206"/>
      <c r="H804" s="209">
        <v>4.25</v>
      </c>
      <c r="I804" s="210"/>
      <c r="J804" s="206"/>
      <c r="K804" s="206"/>
      <c r="L804" s="211"/>
      <c r="M804" s="212"/>
      <c r="N804" s="213"/>
      <c r="O804" s="213"/>
      <c r="P804" s="213"/>
      <c r="Q804" s="213"/>
      <c r="R804" s="213"/>
      <c r="S804" s="213"/>
      <c r="T804" s="214"/>
      <c r="AT804" s="215" t="s">
        <v>181</v>
      </c>
      <c r="AU804" s="215" t="s">
        <v>81</v>
      </c>
      <c r="AV804" s="13" t="s">
        <v>83</v>
      </c>
      <c r="AW804" s="13" t="s">
        <v>30</v>
      </c>
      <c r="AX804" s="13" t="s">
        <v>73</v>
      </c>
      <c r="AY804" s="215" t="s">
        <v>174</v>
      </c>
    </row>
    <row r="805" spans="2:51" s="13" customFormat="1" ht="12">
      <c r="B805" s="205"/>
      <c r="C805" s="206"/>
      <c r="D805" s="196" t="s">
        <v>181</v>
      </c>
      <c r="E805" s="207" t="s">
        <v>1</v>
      </c>
      <c r="F805" s="208" t="s">
        <v>2332</v>
      </c>
      <c r="G805" s="206"/>
      <c r="H805" s="209">
        <v>15</v>
      </c>
      <c r="I805" s="210"/>
      <c r="J805" s="206"/>
      <c r="K805" s="206"/>
      <c r="L805" s="211"/>
      <c r="M805" s="212"/>
      <c r="N805" s="213"/>
      <c r="O805" s="213"/>
      <c r="P805" s="213"/>
      <c r="Q805" s="213"/>
      <c r="R805" s="213"/>
      <c r="S805" s="213"/>
      <c r="T805" s="214"/>
      <c r="AT805" s="215" t="s">
        <v>181</v>
      </c>
      <c r="AU805" s="215" t="s">
        <v>81</v>
      </c>
      <c r="AV805" s="13" t="s">
        <v>83</v>
      </c>
      <c r="AW805" s="13" t="s">
        <v>30</v>
      </c>
      <c r="AX805" s="13" t="s">
        <v>73</v>
      </c>
      <c r="AY805" s="215" t="s">
        <v>174</v>
      </c>
    </row>
    <row r="806" spans="2:51" s="13" customFormat="1" ht="12">
      <c r="B806" s="205"/>
      <c r="C806" s="206"/>
      <c r="D806" s="196" t="s">
        <v>181</v>
      </c>
      <c r="E806" s="207" t="s">
        <v>1</v>
      </c>
      <c r="F806" s="208" t="s">
        <v>2333</v>
      </c>
      <c r="G806" s="206"/>
      <c r="H806" s="209">
        <v>6.25</v>
      </c>
      <c r="I806" s="210"/>
      <c r="J806" s="206"/>
      <c r="K806" s="206"/>
      <c r="L806" s="211"/>
      <c r="M806" s="212"/>
      <c r="N806" s="213"/>
      <c r="O806" s="213"/>
      <c r="P806" s="213"/>
      <c r="Q806" s="213"/>
      <c r="R806" s="213"/>
      <c r="S806" s="213"/>
      <c r="T806" s="214"/>
      <c r="AT806" s="215" t="s">
        <v>181</v>
      </c>
      <c r="AU806" s="215" t="s">
        <v>81</v>
      </c>
      <c r="AV806" s="13" t="s">
        <v>83</v>
      </c>
      <c r="AW806" s="13" t="s">
        <v>30</v>
      </c>
      <c r="AX806" s="13" t="s">
        <v>73</v>
      </c>
      <c r="AY806" s="215" t="s">
        <v>174</v>
      </c>
    </row>
    <row r="807" spans="2:51" s="13" customFormat="1" ht="12">
      <c r="B807" s="205"/>
      <c r="C807" s="206"/>
      <c r="D807" s="196" t="s">
        <v>181</v>
      </c>
      <c r="E807" s="207" t="s">
        <v>1</v>
      </c>
      <c r="F807" s="208" t="s">
        <v>2334</v>
      </c>
      <c r="G807" s="206"/>
      <c r="H807" s="209">
        <v>21.75</v>
      </c>
      <c r="I807" s="210"/>
      <c r="J807" s="206"/>
      <c r="K807" s="206"/>
      <c r="L807" s="211"/>
      <c r="M807" s="212"/>
      <c r="N807" s="213"/>
      <c r="O807" s="213"/>
      <c r="P807" s="213"/>
      <c r="Q807" s="213"/>
      <c r="R807" s="213"/>
      <c r="S807" s="213"/>
      <c r="T807" s="214"/>
      <c r="AT807" s="215" t="s">
        <v>181</v>
      </c>
      <c r="AU807" s="215" t="s">
        <v>81</v>
      </c>
      <c r="AV807" s="13" t="s">
        <v>83</v>
      </c>
      <c r="AW807" s="13" t="s">
        <v>30</v>
      </c>
      <c r="AX807" s="13" t="s">
        <v>73</v>
      </c>
      <c r="AY807" s="215" t="s">
        <v>174</v>
      </c>
    </row>
    <row r="808" spans="2:51" s="13" customFormat="1" ht="12">
      <c r="B808" s="205"/>
      <c r="C808" s="206"/>
      <c r="D808" s="196" t="s">
        <v>181</v>
      </c>
      <c r="E808" s="207" t="s">
        <v>1</v>
      </c>
      <c r="F808" s="208" t="s">
        <v>2335</v>
      </c>
      <c r="G808" s="206"/>
      <c r="H808" s="209">
        <v>20.25</v>
      </c>
      <c r="I808" s="210"/>
      <c r="J808" s="206"/>
      <c r="K808" s="206"/>
      <c r="L808" s="211"/>
      <c r="M808" s="212"/>
      <c r="N808" s="213"/>
      <c r="O808" s="213"/>
      <c r="P808" s="213"/>
      <c r="Q808" s="213"/>
      <c r="R808" s="213"/>
      <c r="S808" s="213"/>
      <c r="T808" s="214"/>
      <c r="AT808" s="215" t="s">
        <v>181</v>
      </c>
      <c r="AU808" s="215" t="s">
        <v>81</v>
      </c>
      <c r="AV808" s="13" t="s">
        <v>83</v>
      </c>
      <c r="AW808" s="13" t="s">
        <v>30</v>
      </c>
      <c r="AX808" s="13" t="s">
        <v>73</v>
      </c>
      <c r="AY808" s="215" t="s">
        <v>174</v>
      </c>
    </row>
    <row r="809" spans="2:51" s="13" customFormat="1" ht="12">
      <c r="B809" s="205"/>
      <c r="C809" s="206"/>
      <c r="D809" s="196" t="s">
        <v>181</v>
      </c>
      <c r="E809" s="207" t="s">
        <v>1</v>
      </c>
      <c r="F809" s="208" t="s">
        <v>2333</v>
      </c>
      <c r="G809" s="206"/>
      <c r="H809" s="209">
        <v>6.25</v>
      </c>
      <c r="I809" s="210"/>
      <c r="J809" s="206"/>
      <c r="K809" s="206"/>
      <c r="L809" s="211"/>
      <c r="M809" s="212"/>
      <c r="N809" s="213"/>
      <c r="O809" s="213"/>
      <c r="P809" s="213"/>
      <c r="Q809" s="213"/>
      <c r="R809" s="213"/>
      <c r="S809" s="213"/>
      <c r="T809" s="214"/>
      <c r="AT809" s="215" t="s">
        <v>181</v>
      </c>
      <c r="AU809" s="215" t="s">
        <v>81</v>
      </c>
      <c r="AV809" s="13" t="s">
        <v>83</v>
      </c>
      <c r="AW809" s="13" t="s">
        <v>30</v>
      </c>
      <c r="AX809" s="13" t="s">
        <v>73</v>
      </c>
      <c r="AY809" s="215" t="s">
        <v>174</v>
      </c>
    </row>
    <row r="810" spans="2:51" s="13" customFormat="1" ht="12">
      <c r="B810" s="205"/>
      <c r="C810" s="206"/>
      <c r="D810" s="196" t="s">
        <v>181</v>
      </c>
      <c r="E810" s="207" t="s">
        <v>1</v>
      </c>
      <c r="F810" s="208" t="s">
        <v>2336</v>
      </c>
      <c r="G810" s="206"/>
      <c r="H810" s="209">
        <v>5.2</v>
      </c>
      <c r="I810" s="210"/>
      <c r="J810" s="206"/>
      <c r="K810" s="206"/>
      <c r="L810" s="211"/>
      <c r="M810" s="212"/>
      <c r="N810" s="213"/>
      <c r="O810" s="213"/>
      <c r="P810" s="213"/>
      <c r="Q810" s="213"/>
      <c r="R810" s="213"/>
      <c r="S810" s="213"/>
      <c r="T810" s="214"/>
      <c r="AT810" s="215" t="s">
        <v>181</v>
      </c>
      <c r="AU810" s="215" t="s">
        <v>81</v>
      </c>
      <c r="AV810" s="13" t="s">
        <v>83</v>
      </c>
      <c r="AW810" s="13" t="s">
        <v>30</v>
      </c>
      <c r="AX810" s="13" t="s">
        <v>73</v>
      </c>
      <c r="AY810" s="215" t="s">
        <v>174</v>
      </c>
    </row>
    <row r="811" spans="2:51" s="13" customFormat="1" ht="12">
      <c r="B811" s="205"/>
      <c r="C811" s="206"/>
      <c r="D811" s="196" t="s">
        <v>181</v>
      </c>
      <c r="E811" s="207" t="s">
        <v>1</v>
      </c>
      <c r="F811" s="208" t="s">
        <v>2335</v>
      </c>
      <c r="G811" s="206"/>
      <c r="H811" s="209">
        <v>20.25</v>
      </c>
      <c r="I811" s="210"/>
      <c r="J811" s="206"/>
      <c r="K811" s="206"/>
      <c r="L811" s="211"/>
      <c r="M811" s="212"/>
      <c r="N811" s="213"/>
      <c r="O811" s="213"/>
      <c r="P811" s="213"/>
      <c r="Q811" s="213"/>
      <c r="R811" s="213"/>
      <c r="S811" s="213"/>
      <c r="T811" s="214"/>
      <c r="AT811" s="215" t="s">
        <v>181</v>
      </c>
      <c r="AU811" s="215" t="s">
        <v>81</v>
      </c>
      <c r="AV811" s="13" t="s">
        <v>83</v>
      </c>
      <c r="AW811" s="13" t="s">
        <v>30</v>
      </c>
      <c r="AX811" s="13" t="s">
        <v>73</v>
      </c>
      <c r="AY811" s="215" t="s">
        <v>174</v>
      </c>
    </row>
    <row r="812" spans="2:51" s="12" customFormat="1" ht="12">
      <c r="B812" s="194"/>
      <c r="C812" s="195"/>
      <c r="D812" s="196" t="s">
        <v>181</v>
      </c>
      <c r="E812" s="197" t="s">
        <v>1</v>
      </c>
      <c r="F812" s="198" t="s">
        <v>2337</v>
      </c>
      <c r="G812" s="195"/>
      <c r="H812" s="197" t="s">
        <v>1</v>
      </c>
      <c r="I812" s="199"/>
      <c r="J812" s="195"/>
      <c r="K812" s="195"/>
      <c r="L812" s="200"/>
      <c r="M812" s="201"/>
      <c r="N812" s="202"/>
      <c r="O812" s="202"/>
      <c r="P812" s="202"/>
      <c r="Q812" s="202"/>
      <c r="R812" s="202"/>
      <c r="S812" s="202"/>
      <c r="T812" s="203"/>
      <c r="AT812" s="204" t="s">
        <v>181</v>
      </c>
      <c r="AU812" s="204" t="s">
        <v>81</v>
      </c>
      <c r="AV812" s="12" t="s">
        <v>81</v>
      </c>
      <c r="AW812" s="12" t="s">
        <v>30</v>
      </c>
      <c r="AX812" s="12" t="s">
        <v>73</v>
      </c>
      <c r="AY812" s="204" t="s">
        <v>174</v>
      </c>
    </row>
    <row r="813" spans="2:51" s="13" customFormat="1" ht="12">
      <c r="B813" s="205"/>
      <c r="C813" s="206"/>
      <c r="D813" s="196" t="s">
        <v>181</v>
      </c>
      <c r="E813" s="207" t="s">
        <v>1</v>
      </c>
      <c r="F813" s="208" t="s">
        <v>2338</v>
      </c>
      <c r="G813" s="206"/>
      <c r="H813" s="209">
        <v>4.32</v>
      </c>
      <c r="I813" s="210"/>
      <c r="J813" s="206"/>
      <c r="K813" s="206"/>
      <c r="L813" s="211"/>
      <c r="M813" s="212"/>
      <c r="N813" s="213"/>
      <c r="O813" s="213"/>
      <c r="P813" s="213"/>
      <c r="Q813" s="213"/>
      <c r="R813" s="213"/>
      <c r="S813" s="213"/>
      <c r="T813" s="214"/>
      <c r="AT813" s="215" t="s">
        <v>181</v>
      </c>
      <c r="AU813" s="215" t="s">
        <v>81</v>
      </c>
      <c r="AV813" s="13" t="s">
        <v>83</v>
      </c>
      <c r="AW813" s="13" t="s">
        <v>30</v>
      </c>
      <c r="AX813" s="13" t="s">
        <v>73</v>
      </c>
      <c r="AY813" s="215" t="s">
        <v>174</v>
      </c>
    </row>
    <row r="814" spans="2:51" s="13" customFormat="1" ht="12">
      <c r="B814" s="205"/>
      <c r="C814" s="206"/>
      <c r="D814" s="196" t="s">
        <v>181</v>
      </c>
      <c r="E814" s="207" t="s">
        <v>1</v>
      </c>
      <c r="F814" s="208" t="s">
        <v>2339</v>
      </c>
      <c r="G814" s="206"/>
      <c r="H814" s="209">
        <v>4.8</v>
      </c>
      <c r="I814" s="210"/>
      <c r="J814" s="206"/>
      <c r="K814" s="206"/>
      <c r="L814" s="211"/>
      <c r="M814" s="212"/>
      <c r="N814" s="213"/>
      <c r="O814" s="213"/>
      <c r="P814" s="213"/>
      <c r="Q814" s="213"/>
      <c r="R814" s="213"/>
      <c r="S814" s="213"/>
      <c r="T814" s="214"/>
      <c r="AT814" s="215" t="s">
        <v>181</v>
      </c>
      <c r="AU814" s="215" t="s">
        <v>81</v>
      </c>
      <c r="AV814" s="13" t="s">
        <v>83</v>
      </c>
      <c r="AW814" s="13" t="s">
        <v>30</v>
      </c>
      <c r="AX814" s="13" t="s">
        <v>73</v>
      </c>
      <c r="AY814" s="215" t="s">
        <v>174</v>
      </c>
    </row>
    <row r="815" spans="2:51" s="13" customFormat="1" ht="12">
      <c r="B815" s="205"/>
      <c r="C815" s="206"/>
      <c r="D815" s="196" t="s">
        <v>181</v>
      </c>
      <c r="E815" s="207" t="s">
        <v>1</v>
      </c>
      <c r="F815" s="208" t="s">
        <v>2340</v>
      </c>
      <c r="G815" s="206"/>
      <c r="H815" s="209">
        <v>2.5</v>
      </c>
      <c r="I815" s="210"/>
      <c r="J815" s="206"/>
      <c r="K815" s="206"/>
      <c r="L815" s="211"/>
      <c r="M815" s="212"/>
      <c r="N815" s="213"/>
      <c r="O815" s="213"/>
      <c r="P815" s="213"/>
      <c r="Q815" s="213"/>
      <c r="R815" s="213"/>
      <c r="S815" s="213"/>
      <c r="T815" s="214"/>
      <c r="AT815" s="215" t="s">
        <v>181</v>
      </c>
      <c r="AU815" s="215" t="s">
        <v>81</v>
      </c>
      <c r="AV815" s="13" t="s">
        <v>83</v>
      </c>
      <c r="AW815" s="13" t="s">
        <v>30</v>
      </c>
      <c r="AX815" s="13" t="s">
        <v>73</v>
      </c>
      <c r="AY815" s="215" t="s">
        <v>174</v>
      </c>
    </row>
    <row r="816" spans="2:51" s="13" customFormat="1" ht="12">
      <c r="B816" s="205"/>
      <c r="C816" s="206"/>
      <c r="D816" s="196" t="s">
        <v>181</v>
      </c>
      <c r="E816" s="207" t="s">
        <v>1</v>
      </c>
      <c r="F816" s="208" t="s">
        <v>2340</v>
      </c>
      <c r="G816" s="206"/>
      <c r="H816" s="209">
        <v>2.5</v>
      </c>
      <c r="I816" s="210"/>
      <c r="J816" s="206"/>
      <c r="K816" s="206"/>
      <c r="L816" s="211"/>
      <c r="M816" s="212"/>
      <c r="N816" s="213"/>
      <c r="O816" s="213"/>
      <c r="P816" s="213"/>
      <c r="Q816" s="213"/>
      <c r="R816" s="213"/>
      <c r="S816" s="213"/>
      <c r="T816" s="214"/>
      <c r="AT816" s="215" t="s">
        <v>181</v>
      </c>
      <c r="AU816" s="215" t="s">
        <v>81</v>
      </c>
      <c r="AV816" s="13" t="s">
        <v>83</v>
      </c>
      <c r="AW816" s="13" t="s">
        <v>30</v>
      </c>
      <c r="AX816" s="13" t="s">
        <v>73</v>
      </c>
      <c r="AY816" s="215" t="s">
        <v>174</v>
      </c>
    </row>
    <row r="817" spans="1:65" s="13" customFormat="1" ht="12">
      <c r="B817" s="205"/>
      <c r="C817" s="206"/>
      <c r="D817" s="196" t="s">
        <v>181</v>
      </c>
      <c r="E817" s="207" t="s">
        <v>1</v>
      </c>
      <c r="F817" s="208" t="s">
        <v>2341</v>
      </c>
      <c r="G817" s="206"/>
      <c r="H817" s="209">
        <v>8.25</v>
      </c>
      <c r="I817" s="210"/>
      <c r="J817" s="206"/>
      <c r="K817" s="206"/>
      <c r="L817" s="211"/>
      <c r="M817" s="212"/>
      <c r="N817" s="213"/>
      <c r="O817" s="213"/>
      <c r="P817" s="213"/>
      <c r="Q817" s="213"/>
      <c r="R817" s="213"/>
      <c r="S817" s="213"/>
      <c r="T817" s="214"/>
      <c r="AT817" s="215" t="s">
        <v>181</v>
      </c>
      <c r="AU817" s="215" t="s">
        <v>81</v>
      </c>
      <c r="AV817" s="13" t="s">
        <v>83</v>
      </c>
      <c r="AW817" s="13" t="s">
        <v>30</v>
      </c>
      <c r="AX817" s="13" t="s">
        <v>73</v>
      </c>
      <c r="AY817" s="215" t="s">
        <v>174</v>
      </c>
    </row>
    <row r="818" spans="1:65" s="13" customFormat="1" ht="12">
      <c r="B818" s="205"/>
      <c r="C818" s="206"/>
      <c r="D818" s="196" t="s">
        <v>181</v>
      </c>
      <c r="E818" s="207" t="s">
        <v>1</v>
      </c>
      <c r="F818" s="208" t="s">
        <v>2010</v>
      </c>
      <c r="G818" s="206"/>
      <c r="H818" s="209">
        <v>4</v>
      </c>
      <c r="I818" s="210"/>
      <c r="J818" s="206"/>
      <c r="K818" s="206"/>
      <c r="L818" s="211"/>
      <c r="M818" s="212"/>
      <c r="N818" s="213"/>
      <c r="O818" s="213"/>
      <c r="P818" s="213"/>
      <c r="Q818" s="213"/>
      <c r="R818" s="213"/>
      <c r="S818" s="213"/>
      <c r="T818" s="214"/>
      <c r="AT818" s="215" t="s">
        <v>181</v>
      </c>
      <c r="AU818" s="215" t="s">
        <v>81</v>
      </c>
      <c r="AV818" s="13" t="s">
        <v>83</v>
      </c>
      <c r="AW818" s="13" t="s">
        <v>30</v>
      </c>
      <c r="AX818" s="13" t="s">
        <v>73</v>
      </c>
      <c r="AY818" s="215" t="s">
        <v>174</v>
      </c>
    </row>
    <row r="819" spans="1:65" s="13" customFormat="1" ht="12">
      <c r="B819" s="205"/>
      <c r="C819" s="206"/>
      <c r="D819" s="196" t="s">
        <v>181</v>
      </c>
      <c r="E819" s="207" t="s">
        <v>1</v>
      </c>
      <c r="F819" s="208" t="s">
        <v>2342</v>
      </c>
      <c r="G819" s="206"/>
      <c r="H819" s="209">
        <v>15</v>
      </c>
      <c r="I819" s="210"/>
      <c r="J819" s="206"/>
      <c r="K819" s="206"/>
      <c r="L819" s="211"/>
      <c r="M819" s="212"/>
      <c r="N819" s="213"/>
      <c r="O819" s="213"/>
      <c r="P819" s="213"/>
      <c r="Q819" s="213"/>
      <c r="R819" s="213"/>
      <c r="S819" s="213"/>
      <c r="T819" s="214"/>
      <c r="AT819" s="215" t="s">
        <v>181</v>
      </c>
      <c r="AU819" s="215" t="s">
        <v>81</v>
      </c>
      <c r="AV819" s="13" t="s">
        <v>83</v>
      </c>
      <c r="AW819" s="13" t="s">
        <v>30</v>
      </c>
      <c r="AX819" s="13" t="s">
        <v>73</v>
      </c>
      <c r="AY819" s="215" t="s">
        <v>174</v>
      </c>
    </row>
    <row r="820" spans="1:65" s="13" customFormat="1" ht="12">
      <c r="B820" s="205"/>
      <c r="C820" s="206"/>
      <c r="D820" s="196" t="s">
        <v>181</v>
      </c>
      <c r="E820" s="207" t="s">
        <v>1</v>
      </c>
      <c r="F820" s="208" t="s">
        <v>2343</v>
      </c>
      <c r="G820" s="206"/>
      <c r="H820" s="209">
        <v>13.5</v>
      </c>
      <c r="I820" s="210"/>
      <c r="J820" s="206"/>
      <c r="K820" s="206"/>
      <c r="L820" s="211"/>
      <c r="M820" s="212"/>
      <c r="N820" s="213"/>
      <c r="O820" s="213"/>
      <c r="P820" s="213"/>
      <c r="Q820" s="213"/>
      <c r="R820" s="213"/>
      <c r="S820" s="213"/>
      <c r="T820" s="214"/>
      <c r="AT820" s="215" t="s">
        <v>181</v>
      </c>
      <c r="AU820" s="215" t="s">
        <v>81</v>
      </c>
      <c r="AV820" s="13" t="s">
        <v>83</v>
      </c>
      <c r="AW820" s="13" t="s">
        <v>30</v>
      </c>
      <c r="AX820" s="13" t="s">
        <v>73</v>
      </c>
      <c r="AY820" s="215" t="s">
        <v>174</v>
      </c>
    </row>
    <row r="821" spans="1:65" s="13" customFormat="1" ht="12">
      <c r="B821" s="205"/>
      <c r="C821" s="206"/>
      <c r="D821" s="196" t="s">
        <v>181</v>
      </c>
      <c r="E821" s="207" t="s">
        <v>1</v>
      </c>
      <c r="F821" s="208" t="s">
        <v>2010</v>
      </c>
      <c r="G821" s="206"/>
      <c r="H821" s="209">
        <v>4</v>
      </c>
      <c r="I821" s="210"/>
      <c r="J821" s="206"/>
      <c r="K821" s="206"/>
      <c r="L821" s="211"/>
      <c r="M821" s="212"/>
      <c r="N821" s="213"/>
      <c r="O821" s="213"/>
      <c r="P821" s="213"/>
      <c r="Q821" s="213"/>
      <c r="R821" s="213"/>
      <c r="S821" s="213"/>
      <c r="T821" s="214"/>
      <c r="AT821" s="215" t="s">
        <v>181</v>
      </c>
      <c r="AU821" s="215" t="s">
        <v>81</v>
      </c>
      <c r="AV821" s="13" t="s">
        <v>83</v>
      </c>
      <c r="AW821" s="13" t="s">
        <v>30</v>
      </c>
      <c r="AX821" s="13" t="s">
        <v>73</v>
      </c>
      <c r="AY821" s="215" t="s">
        <v>174</v>
      </c>
    </row>
    <row r="822" spans="1:65" s="13" customFormat="1" ht="12">
      <c r="B822" s="205"/>
      <c r="C822" s="206"/>
      <c r="D822" s="196" t="s">
        <v>181</v>
      </c>
      <c r="E822" s="207" t="s">
        <v>1</v>
      </c>
      <c r="F822" s="208" t="s">
        <v>2344</v>
      </c>
      <c r="G822" s="206"/>
      <c r="H822" s="209">
        <v>4.3</v>
      </c>
      <c r="I822" s="210"/>
      <c r="J822" s="206"/>
      <c r="K822" s="206"/>
      <c r="L822" s="211"/>
      <c r="M822" s="212"/>
      <c r="N822" s="213"/>
      <c r="O822" s="213"/>
      <c r="P822" s="213"/>
      <c r="Q822" s="213"/>
      <c r="R822" s="213"/>
      <c r="S822" s="213"/>
      <c r="T822" s="214"/>
      <c r="AT822" s="215" t="s">
        <v>181</v>
      </c>
      <c r="AU822" s="215" t="s">
        <v>81</v>
      </c>
      <c r="AV822" s="13" t="s">
        <v>83</v>
      </c>
      <c r="AW822" s="13" t="s">
        <v>30</v>
      </c>
      <c r="AX822" s="13" t="s">
        <v>73</v>
      </c>
      <c r="AY822" s="215" t="s">
        <v>174</v>
      </c>
    </row>
    <row r="823" spans="1:65" s="13" customFormat="1" ht="12">
      <c r="B823" s="205"/>
      <c r="C823" s="206"/>
      <c r="D823" s="196" t="s">
        <v>181</v>
      </c>
      <c r="E823" s="207" t="s">
        <v>1</v>
      </c>
      <c r="F823" s="208" t="s">
        <v>2343</v>
      </c>
      <c r="G823" s="206"/>
      <c r="H823" s="209">
        <v>13.5</v>
      </c>
      <c r="I823" s="210"/>
      <c r="J823" s="206"/>
      <c r="K823" s="206"/>
      <c r="L823" s="211"/>
      <c r="M823" s="212"/>
      <c r="N823" s="213"/>
      <c r="O823" s="213"/>
      <c r="P823" s="213"/>
      <c r="Q823" s="213"/>
      <c r="R823" s="213"/>
      <c r="S823" s="213"/>
      <c r="T823" s="214"/>
      <c r="AT823" s="215" t="s">
        <v>181</v>
      </c>
      <c r="AU823" s="215" t="s">
        <v>81</v>
      </c>
      <c r="AV823" s="13" t="s">
        <v>83</v>
      </c>
      <c r="AW823" s="13" t="s">
        <v>30</v>
      </c>
      <c r="AX823" s="13" t="s">
        <v>73</v>
      </c>
      <c r="AY823" s="215" t="s">
        <v>174</v>
      </c>
    </row>
    <row r="824" spans="1:65" s="12" customFormat="1" ht="12">
      <c r="B824" s="194"/>
      <c r="C824" s="195"/>
      <c r="D824" s="196" t="s">
        <v>181</v>
      </c>
      <c r="E824" s="197" t="s">
        <v>1</v>
      </c>
      <c r="F824" s="198" t="s">
        <v>551</v>
      </c>
      <c r="G824" s="195"/>
      <c r="H824" s="197" t="s">
        <v>1</v>
      </c>
      <c r="I824" s="199"/>
      <c r="J824" s="195"/>
      <c r="K824" s="195"/>
      <c r="L824" s="200"/>
      <c r="M824" s="201"/>
      <c r="N824" s="202"/>
      <c r="O824" s="202"/>
      <c r="P824" s="202"/>
      <c r="Q824" s="202"/>
      <c r="R824" s="202"/>
      <c r="S824" s="202"/>
      <c r="T824" s="203"/>
      <c r="AT824" s="204" t="s">
        <v>181</v>
      </c>
      <c r="AU824" s="204" t="s">
        <v>81</v>
      </c>
      <c r="AV824" s="12" t="s">
        <v>81</v>
      </c>
      <c r="AW824" s="12" t="s">
        <v>30</v>
      </c>
      <c r="AX824" s="12" t="s">
        <v>73</v>
      </c>
      <c r="AY824" s="204" t="s">
        <v>174</v>
      </c>
    </row>
    <row r="825" spans="1:65" s="13" customFormat="1" ht="12">
      <c r="B825" s="205"/>
      <c r="C825" s="206"/>
      <c r="D825" s="196" t="s">
        <v>181</v>
      </c>
      <c r="E825" s="207" t="s">
        <v>1</v>
      </c>
      <c r="F825" s="208" t="s">
        <v>2345</v>
      </c>
      <c r="G825" s="206"/>
      <c r="H825" s="209">
        <v>33.700000000000003</v>
      </c>
      <c r="I825" s="210"/>
      <c r="J825" s="206"/>
      <c r="K825" s="206"/>
      <c r="L825" s="211"/>
      <c r="M825" s="212"/>
      <c r="N825" s="213"/>
      <c r="O825" s="213"/>
      <c r="P825" s="213"/>
      <c r="Q825" s="213"/>
      <c r="R825" s="213"/>
      <c r="S825" s="213"/>
      <c r="T825" s="214"/>
      <c r="AT825" s="215" t="s">
        <v>181</v>
      </c>
      <c r="AU825" s="215" t="s">
        <v>81</v>
      </c>
      <c r="AV825" s="13" t="s">
        <v>83</v>
      </c>
      <c r="AW825" s="13" t="s">
        <v>30</v>
      </c>
      <c r="AX825" s="13" t="s">
        <v>73</v>
      </c>
      <c r="AY825" s="215" t="s">
        <v>174</v>
      </c>
    </row>
    <row r="826" spans="1:65" s="12" customFormat="1" ht="12">
      <c r="B826" s="194"/>
      <c r="C826" s="195"/>
      <c r="D826" s="196" t="s">
        <v>181</v>
      </c>
      <c r="E826" s="197" t="s">
        <v>1</v>
      </c>
      <c r="F826" s="198" t="s">
        <v>2346</v>
      </c>
      <c r="G826" s="195"/>
      <c r="H826" s="197" t="s">
        <v>1</v>
      </c>
      <c r="I826" s="199"/>
      <c r="J826" s="195"/>
      <c r="K826" s="195"/>
      <c r="L826" s="200"/>
      <c r="M826" s="201"/>
      <c r="N826" s="202"/>
      <c r="O826" s="202"/>
      <c r="P826" s="202"/>
      <c r="Q826" s="202"/>
      <c r="R826" s="202"/>
      <c r="S826" s="202"/>
      <c r="T826" s="203"/>
      <c r="AT826" s="204" t="s">
        <v>181</v>
      </c>
      <c r="AU826" s="204" t="s">
        <v>81</v>
      </c>
      <c r="AV826" s="12" t="s">
        <v>81</v>
      </c>
      <c r="AW826" s="12" t="s">
        <v>30</v>
      </c>
      <c r="AX826" s="12" t="s">
        <v>73</v>
      </c>
      <c r="AY826" s="204" t="s">
        <v>174</v>
      </c>
    </row>
    <row r="827" spans="1:65" s="13" customFormat="1" ht="12">
      <c r="B827" s="205"/>
      <c r="C827" s="206"/>
      <c r="D827" s="196" t="s">
        <v>181</v>
      </c>
      <c r="E827" s="207" t="s">
        <v>1</v>
      </c>
      <c r="F827" s="208" t="s">
        <v>2347</v>
      </c>
      <c r="G827" s="206"/>
      <c r="H827" s="209">
        <v>6.5</v>
      </c>
      <c r="I827" s="210"/>
      <c r="J827" s="206"/>
      <c r="K827" s="206"/>
      <c r="L827" s="211"/>
      <c r="M827" s="212"/>
      <c r="N827" s="213"/>
      <c r="O827" s="213"/>
      <c r="P827" s="213"/>
      <c r="Q827" s="213"/>
      <c r="R827" s="213"/>
      <c r="S827" s="213"/>
      <c r="T827" s="214"/>
      <c r="AT827" s="215" t="s">
        <v>181</v>
      </c>
      <c r="AU827" s="215" t="s">
        <v>81</v>
      </c>
      <c r="AV827" s="13" t="s">
        <v>83</v>
      </c>
      <c r="AW827" s="13" t="s">
        <v>30</v>
      </c>
      <c r="AX827" s="13" t="s">
        <v>73</v>
      </c>
      <c r="AY827" s="215" t="s">
        <v>174</v>
      </c>
    </row>
    <row r="828" spans="1:65" s="12" customFormat="1" ht="12">
      <c r="B828" s="194"/>
      <c r="C828" s="195"/>
      <c r="D828" s="196" t="s">
        <v>181</v>
      </c>
      <c r="E828" s="197" t="s">
        <v>1</v>
      </c>
      <c r="F828" s="198" t="s">
        <v>2348</v>
      </c>
      <c r="G828" s="195"/>
      <c r="H828" s="197" t="s">
        <v>1</v>
      </c>
      <c r="I828" s="199"/>
      <c r="J828" s="195"/>
      <c r="K828" s="195"/>
      <c r="L828" s="200"/>
      <c r="M828" s="201"/>
      <c r="N828" s="202"/>
      <c r="O828" s="202"/>
      <c r="P828" s="202"/>
      <c r="Q828" s="202"/>
      <c r="R828" s="202"/>
      <c r="S828" s="202"/>
      <c r="T828" s="203"/>
      <c r="AT828" s="204" t="s">
        <v>181</v>
      </c>
      <c r="AU828" s="204" t="s">
        <v>81</v>
      </c>
      <c r="AV828" s="12" t="s">
        <v>81</v>
      </c>
      <c r="AW828" s="12" t="s">
        <v>30</v>
      </c>
      <c r="AX828" s="12" t="s">
        <v>73</v>
      </c>
      <c r="AY828" s="204" t="s">
        <v>174</v>
      </c>
    </row>
    <row r="829" spans="1:65" s="13" customFormat="1" ht="12">
      <c r="B829" s="205"/>
      <c r="C829" s="206"/>
      <c r="D829" s="196" t="s">
        <v>181</v>
      </c>
      <c r="E829" s="207" t="s">
        <v>1</v>
      </c>
      <c r="F829" s="208" t="s">
        <v>1392</v>
      </c>
      <c r="G829" s="206"/>
      <c r="H829" s="209">
        <v>6.6</v>
      </c>
      <c r="I829" s="210"/>
      <c r="J829" s="206"/>
      <c r="K829" s="206"/>
      <c r="L829" s="211"/>
      <c r="M829" s="212"/>
      <c r="N829" s="213"/>
      <c r="O829" s="213"/>
      <c r="P829" s="213"/>
      <c r="Q829" s="213"/>
      <c r="R829" s="213"/>
      <c r="S829" s="213"/>
      <c r="T829" s="214"/>
      <c r="AT829" s="215" t="s">
        <v>181</v>
      </c>
      <c r="AU829" s="215" t="s">
        <v>81</v>
      </c>
      <c r="AV829" s="13" t="s">
        <v>83</v>
      </c>
      <c r="AW829" s="13" t="s">
        <v>30</v>
      </c>
      <c r="AX829" s="13" t="s">
        <v>73</v>
      </c>
      <c r="AY829" s="215" t="s">
        <v>174</v>
      </c>
    </row>
    <row r="830" spans="1:65" s="14" customFormat="1" ht="12">
      <c r="B830" s="216"/>
      <c r="C830" s="217"/>
      <c r="D830" s="196" t="s">
        <v>181</v>
      </c>
      <c r="E830" s="218" t="s">
        <v>1</v>
      </c>
      <c r="F830" s="219" t="s">
        <v>183</v>
      </c>
      <c r="G830" s="217"/>
      <c r="H830" s="220">
        <v>273.14000000000004</v>
      </c>
      <c r="I830" s="221"/>
      <c r="J830" s="217"/>
      <c r="K830" s="217"/>
      <c r="L830" s="222"/>
      <c r="M830" s="223"/>
      <c r="N830" s="224"/>
      <c r="O830" s="224"/>
      <c r="P830" s="224"/>
      <c r="Q830" s="224"/>
      <c r="R830" s="224"/>
      <c r="S830" s="224"/>
      <c r="T830" s="225"/>
      <c r="AT830" s="226" t="s">
        <v>181</v>
      </c>
      <c r="AU830" s="226" t="s">
        <v>81</v>
      </c>
      <c r="AV830" s="14" t="s">
        <v>179</v>
      </c>
      <c r="AW830" s="14" t="s">
        <v>30</v>
      </c>
      <c r="AX830" s="14" t="s">
        <v>81</v>
      </c>
      <c r="AY830" s="226" t="s">
        <v>174</v>
      </c>
    </row>
    <row r="831" spans="1:65" s="2" customFormat="1" ht="16.5" customHeight="1">
      <c r="A831" s="35"/>
      <c r="B831" s="36"/>
      <c r="C831" s="227" t="s">
        <v>961</v>
      </c>
      <c r="D831" s="227" t="s">
        <v>422</v>
      </c>
      <c r="E831" s="228" t="s">
        <v>548</v>
      </c>
      <c r="F831" s="229" t="s">
        <v>549</v>
      </c>
      <c r="G831" s="230" t="s">
        <v>444</v>
      </c>
      <c r="H831" s="231">
        <v>121.407</v>
      </c>
      <c r="I831" s="232"/>
      <c r="J831" s="233">
        <f>ROUND(I831*H831,2)</f>
        <v>0</v>
      </c>
      <c r="K831" s="234"/>
      <c r="L831" s="235"/>
      <c r="M831" s="236" t="s">
        <v>1</v>
      </c>
      <c r="N831" s="237" t="s">
        <v>38</v>
      </c>
      <c r="O831" s="72"/>
      <c r="P831" s="190">
        <f>O831*H831</f>
        <v>0</v>
      </c>
      <c r="Q831" s="190">
        <v>3.0000000000000001E-5</v>
      </c>
      <c r="R831" s="190">
        <f>Q831*H831</f>
        <v>3.6422099999999999E-3</v>
      </c>
      <c r="S831" s="190">
        <v>0</v>
      </c>
      <c r="T831" s="191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192" t="s">
        <v>227</v>
      </c>
      <c r="AT831" s="192" t="s">
        <v>422</v>
      </c>
      <c r="AU831" s="192" t="s">
        <v>81</v>
      </c>
      <c r="AY831" s="18" t="s">
        <v>174</v>
      </c>
      <c r="BE831" s="193">
        <f>IF(N831="základní",J831,0)</f>
        <v>0</v>
      </c>
      <c r="BF831" s="193">
        <f>IF(N831="snížená",J831,0)</f>
        <v>0</v>
      </c>
      <c r="BG831" s="193">
        <f>IF(N831="zákl. přenesená",J831,0)</f>
        <v>0</v>
      </c>
      <c r="BH831" s="193">
        <f>IF(N831="sníž. přenesená",J831,0)</f>
        <v>0</v>
      </c>
      <c r="BI831" s="193">
        <f>IF(N831="nulová",J831,0)</f>
        <v>0</v>
      </c>
      <c r="BJ831" s="18" t="s">
        <v>81</v>
      </c>
      <c r="BK831" s="193">
        <f>ROUND(I831*H831,2)</f>
        <v>0</v>
      </c>
      <c r="BL831" s="18" t="s">
        <v>179</v>
      </c>
      <c r="BM831" s="192" t="s">
        <v>2349</v>
      </c>
    </row>
    <row r="832" spans="1:65" s="12" customFormat="1" ht="12">
      <c r="B832" s="194"/>
      <c r="C832" s="195"/>
      <c r="D832" s="196" t="s">
        <v>181</v>
      </c>
      <c r="E832" s="197" t="s">
        <v>1</v>
      </c>
      <c r="F832" s="198" t="s">
        <v>2337</v>
      </c>
      <c r="G832" s="195"/>
      <c r="H832" s="197" t="s">
        <v>1</v>
      </c>
      <c r="I832" s="199"/>
      <c r="J832" s="195"/>
      <c r="K832" s="195"/>
      <c r="L832" s="200"/>
      <c r="M832" s="201"/>
      <c r="N832" s="202"/>
      <c r="O832" s="202"/>
      <c r="P832" s="202"/>
      <c r="Q832" s="202"/>
      <c r="R832" s="202"/>
      <c r="S832" s="202"/>
      <c r="T832" s="203"/>
      <c r="AT832" s="204" t="s">
        <v>181</v>
      </c>
      <c r="AU832" s="204" t="s">
        <v>81</v>
      </c>
      <c r="AV832" s="12" t="s">
        <v>81</v>
      </c>
      <c r="AW832" s="12" t="s">
        <v>30</v>
      </c>
      <c r="AX832" s="12" t="s">
        <v>73</v>
      </c>
      <c r="AY832" s="204" t="s">
        <v>174</v>
      </c>
    </row>
    <row r="833" spans="1:65" s="13" customFormat="1" ht="12">
      <c r="B833" s="205"/>
      <c r="C833" s="206"/>
      <c r="D833" s="196" t="s">
        <v>181</v>
      </c>
      <c r="E833" s="207" t="s">
        <v>1</v>
      </c>
      <c r="F833" s="208" t="s">
        <v>2350</v>
      </c>
      <c r="G833" s="206"/>
      <c r="H833" s="209">
        <v>4.7519999999999998</v>
      </c>
      <c r="I833" s="210"/>
      <c r="J833" s="206"/>
      <c r="K833" s="206"/>
      <c r="L833" s="211"/>
      <c r="M833" s="212"/>
      <c r="N833" s="213"/>
      <c r="O833" s="213"/>
      <c r="P833" s="213"/>
      <c r="Q833" s="213"/>
      <c r="R833" s="213"/>
      <c r="S833" s="213"/>
      <c r="T833" s="214"/>
      <c r="AT833" s="215" t="s">
        <v>181</v>
      </c>
      <c r="AU833" s="215" t="s">
        <v>81</v>
      </c>
      <c r="AV833" s="13" t="s">
        <v>83</v>
      </c>
      <c r="AW833" s="13" t="s">
        <v>30</v>
      </c>
      <c r="AX833" s="13" t="s">
        <v>73</v>
      </c>
      <c r="AY833" s="215" t="s">
        <v>174</v>
      </c>
    </row>
    <row r="834" spans="1:65" s="13" customFormat="1" ht="12">
      <c r="B834" s="205"/>
      <c r="C834" s="206"/>
      <c r="D834" s="196" t="s">
        <v>181</v>
      </c>
      <c r="E834" s="207" t="s">
        <v>1</v>
      </c>
      <c r="F834" s="208" t="s">
        <v>2351</v>
      </c>
      <c r="G834" s="206"/>
      <c r="H834" s="209">
        <v>5.28</v>
      </c>
      <c r="I834" s="210"/>
      <c r="J834" s="206"/>
      <c r="K834" s="206"/>
      <c r="L834" s="211"/>
      <c r="M834" s="212"/>
      <c r="N834" s="213"/>
      <c r="O834" s="213"/>
      <c r="P834" s="213"/>
      <c r="Q834" s="213"/>
      <c r="R834" s="213"/>
      <c r="S834" s="213"/>
      <c r="T834" s="214"/>
      <c r="AT834" s="215" t="s">
        <v>181</v>
      </c>
      <c r="AU834" s="215" t="s">
        <v>81</v>
      </c>
      <c r="AV834" s="13" t="s">
        <v>83</v>
      </c>
      <c r="AW834" s="13" t="s">
        <v>30</v>
      </c>
      <c r="AX834" s="13" t="s">
        <v>73</v>
      </c>
      <c r="AY834" s="215" t="s">
        <v>174</v>
      </c>
    </row>
    <row r="835" spans="1:65" s="13" customFormat="1" ht="12">
      <c r="B835" s="205"/>
      <c r="C835" s="206"/>
      <c r="D835" s="196" t="s">
        <v>181</v>
      </c>
      <c r="E835" s="207" t="s">
        <v>1</v>
      </c>
      <c r="F835" s="208" t="s">
        <v>2352</v>
      </c>
      <c r="G835" s="206"/>
      <c r="H835" s="209">
        <v>2.75</v>
      </c>
      <c r="I835" s="210"/>
      <c r="J835" s="206"/>
      <c r="K835" s="206"/>
      <c r="L835" s="211"/>
      <c r="M835" s="212"/>
      <c r="N835" s="213"/>
      <c r="O835" s="213"/>
      <c r="P835" s="213"/>
      <c r="Q835" s="213"/>
      <c r="R835" s="213"/>
      <c r="S835" s="213"/>
      <c r="T835" s="214"/>
      <c r="AT835" s="215" t="s">
        <v>181</v>
      </c>
      <c r="AU835" s="215" t="s">
        <v>81</v>
      </c>
      <c r="AV835" s="13" t="s">
        <v>83</v>
      </c>
      <c r="AW835" s="13" t="s">
        <v>30</v>
      </c>
      <c r="AX835" s="13" t="s">
        <v>73</v>
      </c>
      <c r="AY835" s="215" t="s">
        <v>174</v>
      </c>
    </row>
    <row r="836" spans="1:65" s="13" customFormat="1" ht="12">
      <c r="B836" s="205"/>
      <c r="C836" s="206"/>
      <c r="D836" s="196" t="s">
        <v>181</v>
      </c>
      <c r="E836" s="207" t="s">
        <v>1</v>
      </c>
      <c r="F836" s="208" t="s">
        <v>2352</v>
      </c>
      <c r="G836" s="206"/>
      <c r="H836" s="209">
        <v>2.75</v>
      </c>
      <c r="I836" s="210"/>
      <c r="J836" s="206"/>
      <c r="K836" s="206"/>
      <c r="L836" s="211"/>
      <c r="M836" s="212"/>
      <c r="N836" s="213"/>
      <c r="O836" s="213"/>
      <c r="P836" s="213"/>
      <c r="Q836" s="213"/>
      <c r="R836" s="213"/>
      <c r="S836" s="213"/>
      <c r="T836" s="214"/>
      <c r="AT836" s="215" t="s">
        <v>181</v>
      </c>
      <c r="AU836" s="215" t="s">
        <v>81</v>
      </c>
      <c r="AV836" s="13" t="s">
        <v>83</v>
      </c>
      <c r="AW836" s="13" t="s">
        <v>30</v>
      </c>
      <c r="AX836" s="13" t="s">
        <v>73</v>
      </c>
      <c r="AY836" s="215" t="s">
        <v>174</v>
      </c>
    </row>
    <row r="837" spans="1:65" s="13" customFormat="1" ht="12">
      <c r="B837" s="205"/>
      <c r="C837" s="206"/>
      <c r="D837" s="196" t="s">
        <v>181</v>
      </c>
      <c r="E837" s="207" t="s">
        <v>1</v>
      </c>
      <c r="F837" s="208" t="s">
        <v>2353</v>
      </c>
      <c r="G837" s="206"/>
      <c r="H837" s="209">
        <v>9.0749999999999993</v>
      </c>
      <c r="I837" s="210"/>
      <c r="J837" s="206"/>
      <c r="K837" s="206"/>
      <c r="L837" s="211"/>
      <c r="M837" s="212"/>
      <c r="N837" s="213"/>
      <c r="O837" s="213"/>
      <c r="P837" s="213"/>
      <c r="Q837" s="213"/>
      <c r="R837" s="213"/>
      <c r="S837" s="213"/>
      <c r="T837" s="214"/>
      <c r="AT837" s="215" t="s">
        <v>181</v>
      </c>
      <c r="AU837" s="215" t="s">
        <v>81</v>
      </c>
      <c r="AV837" s="13" t="s">
        <v>83</v>
      </c>
      <c r="AW837" s="13" t="s">
        <v>30</v>
      </c>
      <c r="AX837" s="13" t="s">
        <v>73</v>
      </c>
      <c r="AY837" s="215" t="s">
        <v>174</v>
      </c>
    </row>
    <row r="838" spans="1:65" s="13" customFormat="1" ht="12">
      <c r="B838" s="205"/>
      <c r="C838" s="206"/>
      <c r="D838" s="196" t="s">
        <v>181</v>
      </c>
      <c r="E838" s="207" t="s">
        <v>1</v>
      </c>
      <c r="F838" s="208" t="s">
        <v>2354</v>
      </c>
      <c r="G838" s="206"/>
      <c r="H838" s="209">
        <v>4.4000000000000004</v>
      </c>
      <c r="I838" s="210"/>
      <c r="J838" s="206"/>
      <c r="K838" s="206"/>
      <c r="L838" s="211"/>
      <c r="M838" s="212"/>
      <c r="N838" s="213"/>
      <c r="O838" s="213"/>
      <c r="P838" s="213"/>
      <c r="Q838" s="213"/>
      <c r="R838" s="213"/>
      <c r="S838" s="213"/>
      <c r="T838" s="214"/>
      <c r="AT838" s="215" t="s">
        <v>181</v>
      </c>
      <c r="AU838" s="215" t="s">
        <v>81</v>
      </c>
      <c r="AV838" s="13" t="s">
        <v>83</v>
      </c>
      <c r="AW838" s="13" t="s">
        <v>30</v>
      </c>
      <c r="AX838" s="13" t="s">
        <v>73</v>
      </c>
      <c r="AY838" s="215" t="s">
        <v>174</v>
      </c>
    </row>
    <row r="839" spans="1:65" s="13" customFormat="1" ht="12">
      <c r="B839" s="205"/>
      <c r="C839" s="206"/>
      <c r="D839" s="196" t="s">
        <v>181</v>
      </c>
      <c r="E839" s="207" t="s">
        <v>1</v>
      </c>
      <c r="F839" s="208" t="s">
        <v>2355</v>
      </c>
      <c r="G839" s="206"/>
      <c r="H839" s="209">
        <v>16.5</v>
      </c>
      <c r="I839" s="210"/>
      <c r="J839" s="206"/>
      <c r="K839" s="206"/>
      <c r="L839" s="211"/>
      <c r="M839" s="212"/>
      <c r="N839" s="213"/>
      <c r="O839" s="213"/>
      <c r="P839" s="213"/>
      <c r="Q839" s="213"/>
      <c r="R839" s="213"/>
      <c r="S839" s="213"/>
      <c r="T839" s="214"/>
      <c r="AT839" s="215" t="s">
        <v>181</v>
      </c>
      <c r="AU839" s="215" t="s">
        <v>81</v>
      </c>
      <c r="AV839" s="13" t="s">
        <v>83</v>
      </c>
      <c r="AW839" s="13" t="s">
        <v>30</v>
      </c>
      <c r="AX839" s="13" t="s">
        <v>73</v>
      </c>
      <c r="AY839" s="215" t="s">
        <v>174</v>
      </c>
    </row>
    <row r="840" spans="1:65" s="13" customFormat="1" ht="12">
      <c r="B840" s="205"/>
      <c r="C840" s="206"/>
      <c r="D840" s="196" t="s">
        <v>181</v>
      </c>
      <c r="E840" s="207" t="s">
        <v>1</v>
      </c>
      <c r="F840" s="208" t="s">
        <v>2356</v>
      </c>
      <c r="G840" s="206"/>
      <c r="H840" s="209">
        <v>14.85</v>
      </c>
      <c r="I840" s="210"/>
      <c r="J840" s="206"/>
      <c r="K840" s="206"/>
      <c r="L840" s="211"/>
      <c r="M840" s="212"/>
      <c r="N840" s="213"/>
      <c r="O840" s="213"/>
      <c r="P840" s="213"/>
      <c r="Q840" s="213"/>
      <c r="R840" s="213"/>
      <c r="S840" s="213"/>
      <c r="T840" s="214"/>
      <c r="AT840" s="215" t="s">
        <v>181</v>
      </c>
      <c r="AU840" s="215" t="s">
        <v>81</v>
      </c>
      <c r="AV840" s="13" t="s">
        <v>83</v>
      </c>
      <c r="AW840" s="13" t="s">
        <v>30</v>
      </c>
      <c r="AX840" s="13" t="s">
        <v>73</v>
      </c>
      <c r="AY840" s="215" t="s">
        <v>174</v>
      </c>
    </row>
    <row r="841" spans="1:65" s="13" customFormat="1" ht="12">
      <c r="B841" s="205"/>
      <c r="C841" s="206"/>
      <c r="D841" s="196" t="s">
        <v>181</v>
      </c>
      <c r="E841" s="207" t="s">
        <v>1</v>
      </c>
      <c r="F841" s="208" t="s">
        <v>2354</v>
      </c>
      <c r="G841" s="206"/>
      <c r="H841" s="209">
        <v>4.4000000000000004</v>
      </c>
      <c r="I841" s="210"/>
      <c r="J841" s="206"/>
      <c r="K841" s="206"/>
      <c r="L841" s="211"/>
      <c r="M841" s="212"/>
      <c r="N841" s="213"/>
      <c r="O841" s="213"/>
      <c r="P841" s="213"/>
      <c r="Q841" s="213"/>
      <c r="R841" s="213"/>
      <c r="S841" s="213"/>
      <c r="T841" s="214"/>
      <c r="AT841" s="215" t="s">
        <v>181</v>
      </c>
      <c r="AU841" s="215" t="s">
        <v>81</v>
      </c>
      <c r="AV841" s="13" t="s">
        <v>83</v>
      </c>
      <c r="AW841" s="13" t="s">
        <v>30</v>
      </c>
      <c r="AX841" s="13" t="s">
        <v>73</v>
      </c>
      <c r="AY841" s="215" t="s">
        <v>174</v>
      </c>
    </row>
    <row r="842" spans="1:65" s="13" customFormat="1" ht="12">
      <c r="B842" s="205"/>
      <c r="C842" s="206"/>
      <c r="D842" s="196" t="s">
        <v>181</v>
      </c>
      <c r="E842" s="207" t="s">
        <v>1</v>
      </c>
      <c r="F842" s="208" t="s">
        <v>2357</v>
      </c>
      <c r="G842" s="206"/>
      <c r="H842" s="209">
        <v>4.7300000000000004</v>
      </c>
      <c r="I842" s="210"/>
      <c r="J842" s="206"/>
      <c r="K842" s="206"/>
      <c r="L842" s="211"/>
      <c r="M842" s="212"/>
      <c r="N842" s="213"/>
      <c r="O842" s="213"/>
      <c r="P842" s="213"/>
      <c r="Q842" s="213"/>
      <c r="R842" s="213"/>
      <c r="S842" s="213"/>
      <c r="T842" s="214"/>
      <c r="AT842" s="215" t="s">
        <v>181</v>
      </c>
      <c r="AU842" s="215" t="s">
        <v>81</v>
      </c>
      <c r="AV842" s="13" t="s">
        <v>83</v>
      </c>
      <c r="AW842" s="13" t="s">
        <v>30</v>
      </c>
      <c r="AX842" s="13" t="s">
        <v>73</v>
      </c>
      <c r="AY842" s="215" t="s">
        <v>174</v>
      </c>
    </row>
    <row r="843" spans="1:65" s="13" customFormat="1" ht="12">
      <c r="B843" s="205"/>
      <c r="C843" s="206"/>
      <c r="D843" s="196" t="s">
        <v>181</v>
      </c>
      <c r="E843" s="207" t="s">
        <v>1</v>
      </c>
      <c r="F843" s="208" t="s">
        <v>2356</v>
      </c>
      <c r="G843" s="206"/>
      <c r="H843" s="209">
        <v>14.85</v>
      </c>
      <c r="I843" s="210"/>
      <c r="J843" s="206"/>
      <c r="K843" s="206"/>
      <c r="L843" s="211"/>
      <c r="M843" s="212"/>
      <c r="N843" s="213"/>
      <c r="O843" s="213"/>
      <c r="P843" s="213"/>
      <c r="Q843" s="213"/>
      <c r="R843" s="213"/>
      <c r="S843" s="213"/>
      <c r="T843" s="214"/>
      <c r="AT843" s="215" t="s">
        <v>181</v>
      </c>
      <c r="AU843" s="215" t="s">
        <v>81</v>
      </c>
      <c r="AV843" s="13" t="s">
        <v>83</v>
      </c>
      <c r="AW843" s="13" t="s">
        <v>30</v>
      </c>
      <c r="AX843" s="13" t="s">
        <v>73</v>
      </c>
      <c r="AY843" s="215" t="s">
        <v>174</v>
      </c>
    </row>
    <row r="844" spans="1:65" s="12" customFormat="1" ht="12">
      <c r="B844" s="194"/>
      <c r="C844" s="195"/>
      <c r="D844" s="196" t="s">
        <v>181</v>
      </c>
      <c r="E844" s="197" t="s">
        <v>1</v>
      </c>
      <c r="F844" s="198" t="s">
        <v>551</v>
      </c>
      <c r="G844" s="195"/>
      <c r="H844" s="197" t="s">
        <v>1</v>
      </c>
      <c r="I844" s="199"/>
      <c r="J844" s="195"/>
      <c r="K844" s="195"/>
      <c r="L844" s="200"/>
      <c r="M844" s="201"/>
      <c r="N844" s="202"/>
      <c r="O844" s="202"/>
      <c r="P844" s="202"/>
      <c r="Q844" s="202"/>
      <c r="R844" s="202"/>
      <c r="S844" s="202"/>
      <c r="T844" s="203"/>
      <c r="AT844" s="204" t="s">
        <v>181</v>
      </c>
      <c r="AU844" s="204" t="s">
        <v>81</v>
      </c>
      <c r="AV844" s="12" t="s">
        <v>81</v>
      </c>
      <c r="AW844" s="12" t="s">
        <v>30</v>
      </c>
      <c r="AX844" s="12" t="s">
        <v>73</v>
      </c>
      <c r="AY844" s="204" t="s">
        <v>174</v>
      </c>
    </row>
    <row r="845" spans="1:65" s="13" customFormat="1" ht="12">
      <c r="B845" s="205"/>
      <c r="C845" s="206"/>
      <c r="D845" s="196" t="s">
        <v>181</v>
      </c>
      <c r="E845" s="207" t="s">
        <v>1</v>
      </c>
      <c r="F845" s="208" t="s">
        <v>2358</v>
      </c>
      <c r="G845" s="206"/>
      <c r="H845" s="209">
        <v>37.07</v>
      </c>
      <c r="I845" s="210"/>
      <c r="J845" s="206"/>
      <c r="K845" s="206"/>
      <c r="L845" s="211"/>
      <c r="M845" s="212"/>
      <c r="N845" s="213"/>
      <c r="O845" s="213"/>
      <c r="P845" s="213"/>
      <c r="Q845" s="213"/>
      <c r="R845" s="213"/>
      <c r="S845" s="213"/>
      <c r="T845" s="214"/>
      <c r="AT845" s="215" t="s">
        <v>181</v>
      </c>
      <c r="AU845" s="215" t="s">
        <v>81</v>
      </c>
      <c r="AV845" s="13" t="s">
        <v>83</v>
      </c>
      <c r="AW845" s="13" t="s">
        <v>30</v>
      </c>
      <c r="AX845" s="13" t="s">
        <v>73</v>
      </c>
      <c r="AY845" s="215" t="s">
        <v>174</v>
      </c>
    </row>
    <row r="846" spans="1:65" s="14" customFormat="1" ht="12">
      <c r="B846" s="216"/>
      <c r="C846" s="217"/>
      <c r="D846" s="196" t="s">
        <v>181</v>
      </c>
      <c r="E846" s="218" t="s">
        <v>1</v>
      </c>
      <c r="F846" s="219" t="s">
        <v>183</v>
      </c>
      <c r="G846" s="217"/>
      <c r="H846" s="220">
        <v>121.40700000000001</v>
      </c>
      <c r="I846" s="221"/>
      <c r="J846" s="217"/>
      <c r="K846" s="217"/>
      <c r="L846" s="222"/>
      <c r="M846" s="223"/>
      <c r="N846" s="224"/>
      <c r="O846" s="224"/>
      <c r="P846" s="224"/>
      <c r="Q846" s="224"/>
      <c r="R846" s="224"/>
      <c r="S846" s="224"/>
      <c r="T846" s="225"/>
      <c r="AT846" s="226" t="s">
        <v>181</v>
      </c>
      <c r="AU846" s="226" t="s">
        <v>81</v>
      </c>
      <c r="AV846" s="14" t="s">
        <v>179</v>
      </c>
      <c r="AW846" s="14" t="s">
        <v>30</v>
      </c>
      <c r="AX846" s="14" t="s">
        <v>81</v>
      </c>
      <c r="AY846" s="226" t="s">
        <v>174</v>
      </c>
    </row>
    <row r="847" spans="1:65" s="2" customFormat="1" ht="16.5" customHeight="1">
      <c r="A847" s="35"/>
      <c r="B847" s="36"/>
      <c r="C847" s="227" t="s">
        <v>968</v>
      </c>
      <c r="D847" s="227" t="s">
        <v>422</v>
      </c>
      <c r="E847" s="228" t="s">
        <v>515</v>
      </c>
      <c r="F847" s="229" t="s">
        <v>516</v>
      </c>
      <c r="G847" s="230" t="s">
        <v>444</v>
      </c>
      <c r="H847" s="231">
        <v>37.950000000000003</v>
      </c>
      <c r="I847" s="232"/>
      <c r="J847" s="233">
        <f>ROUND(I847*H847,2)</f>
        <v>0</v>
      </c>
      <c r="K847" s="234"/>
      <c r="L847" s="235"/>
      <c r="M847" s="236" t="s">
        <v>1</v>
      </c>
      <c r="N847" s="237" t="s">
        <v>38</v>
      </c>
      <c r="O847" s="72"/>
      <c r="P847" s="190">
        <f>O847*H847</f>
        <v>0</v>
      </c>
      <c r="Q847" s="190">
        <v>1.14E-3</v>
      </c>
      <c r="R847" s="190">
        <f>Q847*H847</f>
        <v>4.3263000000000003E-2</v>
      </c>
      <c r="S847" s="190">
        <v>0</v>
      </c>
      <c r="T847" s="191">
        <f>S847*H847</f>
        <v>0</v>
      </c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R847" s="192" t="s">
        <v>227</v>
      </c>
      <c r="AT847" s="192" t="s">
        <v>422</v>
      </c>
      <c r="AU847" s="192" t="s">
        <v>81</v>
      </c>
      <c r="AY847" s="18" t="s">
        <v>174</v>
      </c>
      <c r="BE847" s="193">
        <f>IF(N847="základní",J847,0)</f>
        <v>0</v>
      </c>
      <c r="BF847" s="193">
        <f>IF(N847="snížená",J847,0)</f>
        <v>0</v>
      </c>
      <c r="BG847" s="193">
        <f>IF(N847="zákl. přenesená",J847,0)</f>
        <v>0</v>
      </c>
      <c r="BH847" s="193">
        <f>IF(N847="sníž. přenesená",J847,0)</f>
        <v>0</v>
      </c>
      <c r="BI847" s="193">
        <f>IF(N847="nulová",J847,0)</f>
        <v>0</v>
      </c>
      <c r="BJ847" s="18" t="s">
        <v>81</v>
      </c>
      <c r="BK847" s="193">
        <f>ROUND(I847*H847,2)</f>
        <v>0</v>
      </c>
      <c r="BL847" s="18" t="s">
        <v>179</v>
      </c>
      <c r="BM847" s="192" t="s">
        <v>2359</v>
      </c>
    </row>
    <row r="848" spans="1:65" s="13" customFormat="1" ht="12">
      <c r="B848" s="205"/>
      <c r="C848" s="206"/>
      <c r="D848" s="196" t="s">
        <v>181</v>
      </c>
      <c r="E848" s="207" t="s">
        <v>1</v>
      </c>
      <c r="F848" s="208" t="s">
        <v>2360</v>
      </c>
      <c r="G848" s="206"/>
      <c r="H848" s="209">
        <v>37.950000000000003</v>
      </c>
      <c r="I848" s="210"/>
      <c r="J848" s="206"/>
      <c r="K848" s="206"/>
      <c r="L848" s="211"/>
      <c r="M848" s="212"/>
      <c r="N848" s="213"/>
      <c r="O848" s="213"/>
      <c r="P848" s="213"/>
      <c r="Q848" s="213"/>
      <c r="R848" s="213"/>
      <c r="S848" s="213"/>
      <c r="T848" s="214"/>
      <c r="AT848" s="215" t="s">
        <v>181</v>
      </c>
      <c r="AU848" s="215" t="s">
        <v>81</v>
      </c>
      <c r="AV848" s="13" t="s">
        <v>83</v>
      </c>
      <c r="AW848" s="13" t="s">
        <v>30</v>
      </c>
      <c r="AX848" s="13" t="s">
        <v>73</v>
      </c>
      <c r="AY848" s="215" t="s">
        <v>174</v>
      </c>
    </row>
    <row r="849" spans="1:65" s="14" customFormat="1" ht="12">
      <c r="B849" s="216"/>
      <c r="C849" s="217"/>
      <c r="D849" s="196" t="s">
        <v>181</v>
      </c>
      <c r="E849" s="218" t="s">
        <v>1</v>
      </c>
      <c r="F849" s="219" t="s">
        <v>183</v>
      </c>
      <c r="G849" s="217"/>
      <c r="H849" s="220">
        <v>37.950000000000003</v>
      </c>
      <c r="I849" s="221"/>
      <c r="J849" s="217"/>
      <c r="K849" s="217"/>
      <c r="L849" s="222"/>
      <c r="M849" s="223"/>
      <c r="N849" s="224"/>
      <c r="O849" s="224"/>
      <c r="P849" s="224"/>
      <c r="Q849" s="224"/>
      <c r="R849" s="224"/>
      <c r="S849" s="224"/>
      <c r="T849" s="225"/>
      <c r="AT849" s="226" t="s">
        <v>181</v>
      </c>
      <c r="AU849" s="226" t="s">
        <v>81</v>
      </c>
      <c r="AV849" s="14" t="s">
        <v>179</v>
      </c>
      <c r="AW849" s="14" t="s">
        <v>30</v>
      </c>
      <c r="AX849" s="14" t="s">
        <v>81</v>
      </c>
      <c r="AY849" s="226" t="s">
        <v>174</v>
      </c>
    </row>
    <row r="850" spans="1:65" s="2" customFormat="1" ht="16.5" customHeight="1">
      <c r="A850" s="35"/>
      <c r="B850" s="36"/>
      <c r="C850" s="227" t="s">
        <v>973</v>
      </c>
      <c r="D850" s="227" t="s">
        <v>422</v>
      </c>
      <c r="E850" s="228" t="s">
        <v>526</v>
      </c>
      <c r="F850" s="229" t="s">
        <v>527</v>
      </c>
      <c r="G850" s="230" t="s">
        <v>444</v>
      </c>
      <c r="H850" s="231">
        <v>126.687</v>
      </c>
      <c r="I850" s="232"/>
      <c r="J850" s="233">
        <f>ROUND(I850*H850,2)</f>
        <v>0</v>
      </c>
      <c r="K850" s="234"/>
      <c r="L850" s="235"/>
      <c r="M850" s="236" t="s">
        <v>1</v>
      </c>
      <c r="N850" s="237" t="s">
        <v>38</v>
      </c>
      <c r="O850" s="72"/>
      <c r="P850" s="190">
        <f>O850*H850</f>
        <v>0</v>
      </c>
      <c r="Q850" s="190">
        <v>3.8E-3</v>
      </c>
      <c r="R850" s="190">
        <f>Q850*H850</f>
        <v>0.48141059999999997</v>
      </c>
      <c r="S850" s="190">
        <v>0</v>
      </c>
      <c r="T850" s="191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192" t="s">
        <v>227</v>
      </c>
      <c r="AT850" s="192" t="s">
        <v>422</v>
      </c>
      <c r="AU850" s="192" t="s">
        <v>81</v>
      </c>
      <c r="AY850" s="18" t="s">
        <v>174</v>
      </c>
      <c r="BE850" s="193">
        <f>IF(N850="základní",J850,0)</f>
        <v>0</v>
      </c>
      <c r="BF850" s="193">
        <f>IF(N850="snížená",J850,0)</f>
        <v>0</v>
      </c>
      <c r="BG850" s="193">
        <f>IF(N850="zákl. přenesená",J850,0)</f>
        <v>0</v>
      </c>
      <c r="BH850" s="193">
        <f>IF(N850="sníž. přenesená",J850,0)</f>
        <v>0</v>
      </c>
      <c r="BI850" s="193">
        <f>IF(N850="nulová",J850,0)</f>
        <v>0</v>
      </c>
      <c r="BJ850" s="18" t="s">
        <v>81</v>
      </c>
      <c r="BK850" s="193">
        <f>ROUND(I850*H850,2)</f>
        <v>0</v>
      </c>
      <c r="BL850" s="18" t="s">
        <v>179</v>
      </c>
      <c r="BM850" s="192" t="s">
        <v>2361</v>
      </c>
    </row>
    <row r="851" spans="1:65" s="13" customFormat="1" ht="12">
      <c r="B851" s="205"/>
      <c r="C851" s="206"/>
      <c r="D851" s="196" t="s">
        <v>181</v>
      </c>
      <c r="E851" s="207" t="s">
        <v>1</v>
      </c>
      <c r="F851" s="208" t="s">
        <v>2362</v>
      </c>
      <c r="G851" s="206"/>
      <c r="H851" s="209">
        <v>126.687</v>
      </c>
      <c r="I851" s="210"/>
      <c r="J851" s="206"/>
      <c r="K851" s="206"/>
      <c r="L851" s="211"/>
      <c r="M851" s="212"/>
      <c r="N851" s="213"/>
      <c r="O851" s="213"/>
      <c r="P851" s="213"/>
      <c r="Q851" s="213"/>
      <c r="R851" s="213"/>
      <c r="S851" s="213"/>
      <c r="T851" s="214"/>
      <c r="AT851" s="215" t="s">
        <v>181</v>
      </c>
      <c r="AU851" s="215" t="s">
        <v>81</v>
      </c>
      <c r="AV851" s="13" t="s">
        <v>83</v>
      </c>
      <c r="AW851" s="13" t="s">
        <v>30</v>
      </c>
      <c r="AX851" s="13" t="s">
        <v>73</v>
      </c>
      <c r="AY851" s="215" t="s">
        <v>174</v>
      </c>
    </row>
    <row r="852" spans="1:65" s="14" customFormat="1" ht="12">
      <c r="B852" s="216"/>
      <c r="C852" s="217"/>
      <c r="D852" s="196" t="s">
        <v>181</v>
      </c>
      <c r="E852" s="218" t="s">
        <v>1</v>
      </c>
      <c r="F852" s="219" t="s">
        <v>183</v>
      </c>
      <c r="G852" s="217"/>
      <c r="H852" s="220">
        <v>126.687</v>
      </c>
      <c r="I852" s="221"/>
      <c r="J852" s="217"/>
      <c r="K852" s="217"/>
      <c r="L852" s="222"/>
      <c r="M852" s="223"/>
      <c r="N852" s="224"/>
      <c r="O852" s="224"/>
      <c r="P852" s="224"/>
      <c r="Q852" s="224"/>
      <c r="R852" s="224"/>
      <c r="S852" s="224"/>
      <c r="T852" s="225"/>
      <c r="AT852" s="226" t="s">
        <v>181</v>
      </c>
      <c r="AU852" s="226" t="s">
        <v>81</v>
      </c>
      <c r="AV852" s="14" t="s">
        <v>179</v>
      </c>
      <c r="AW852" s="14" t="s">
        <v>30</v>
      </c>
      <c r="AX852" s="14" t="s">
        <v>81</v>
      </c>
      <c r="AY852" s="226" t="s">
        <v>174</v>
      </c>
    </row>
    <row r="853" spans="1:65" s="2" customFormat="1" ht="16.5" customHeight="1">
      <c r="A853" s="35"/>
      <c r="B853" s="36"/>
      <c r="C853" s="227" t="s">
        <v>977</v>
      </c>
      <c r="D853" s="227" t="s">
        <v>422</v>
      </c>
      <c r="E853" s="228" t="s">
        <v>533</v>
      </c>
      <c r="F853" s="229" t="s">
        <v>534</v>
      </c>
      <c r="G853" s="230" t="s">
        <v>444</v>
      </c>
      <c r="H853" s="231">
        <v>41.36</v>
      </c>
      <c r="I853" s="232"/>
      <c r="J853" s="233">
        <f>ROUND(I853*H853,2)</f>
        <v>0</v>
      </c>
      <c r="K853" s="234"/>
      <c r="L853" s="235"/>
      <c r="M853" s="236" t="s">
        <v>1</v>
      </c>
      <c r="N853" s="237" t="s">
        <v>38</v>
      </c>
      <c r="O853" s="72"/>
      <c r="P853" s="190">
        <f>O853*H853</f>
        <v>0</v>
      </c>
      <c r="Q853" s="190">
        <v>1.24E-3</v>
      </c>
      <c r="R853" s="190">
        <f>Q853*H853</f>
        <v>5.1286399999999996E-2</v>
      </c>
      <c r="S853" s="190">
        <v>0</v>
      </c>
      <c r="T853" s="191">
        <f>S853*H853</f>
        <v>0</v>
      </c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R853" s="192" t="s">
        <v>227</v>
      </c>
      <c r="AT853" s="192" t="s">
        <v>422</v>
      </c>
      <c r="AU853" s="192" t="s">
        <v>81</v>
      </c>
      <c r="AY853" s="18" t="s">
        <v>174</v>
      </c>
      <c r="BE853" s="193">
        <f>IF(N853="základní",J853,0)</f>
        <v>0</v>
      </c>
      <c r="BF853" s="193">
        <f>IF(N853="snížená",J853,0)</f>
        <v>0</v>
      </c>
      <c r="BG853" s="193">
        <f>IF(N853="zákl. přenesená",J853,0)</f>
        <v>0</v>
      </c>
      <c r="BH853" s="193">
        <f>IF(N853="sníž. přenesená",J853,0)</f>
        <v>0</v>
      </c>
      <c r="BI853" s="193">
        <f>IF(N853="nulová",J853,0)</f>
        <v>0</v>
      </c>
      <c r="BJ853" s="18" t="s">
        <v>81</v>
      </c>
      <c r="BK853" s="193">
        <f>ROUND(I853*H853,2)</f>
        <v>0</v>
      </c>
      <c r="BL853" s="18" t="s">
        <v>179</v>
      </c>
      <c r="BM853" s="192" t="s">
        <v>2363</v>
      </c>
    </row>
    <row r="854" spans="1:65" s="12" customFormat="1" ht="12">
      <c r="B854" s="194"/>
      <c r="C854" s="195"/>
      <c r="D854" s="196" t="s">
        <v>181</v>
      </c>
      <c r="E854" s="197" t="s">
        <v>1</v>
      </c>
      <c r="F854" s="198" t="s">
        <v>2364</v>
      </c>
      <c r="G854" s="195"/>
      <c r="H854" s="197" t="s">
        <v>1</v>
      </c>
      <c r="I854" s="199"/>
      <c r="J854" s="195"/>
      <c r="K854" s="195"/>
      <c r="L854" s="200"/>
      <c r="M854" s="201"/>
      <c r="N854" s="202"/>
      <c r="O854" s="202"/>
      <c r="P854" s="202"/>
      <c r="Q854" s="202"/>
      <c r="R854" s="202"/>
      <c r="S854" s="202"/>
      <c r="T854" s="203"/>
      <c r="AT854" s="204" t="s">
        <v>181</v>
      </c>
      <c r="AU854" s="204" t="s">
        <v>81</v>
      </c>
      <c r="AV854" s="12" t="s">
        <v>81</v>
      </c>
      <c r="AW854" s="12" t="s">
        <v>30</v>
      </c>
      <c r="AX854" s="12" t="s">
        <v>73</v>
      </c>
      <c r="AY854" s="204" t="s">
        <v>174</v>
      </c>
    </row>
    <row r="855" spans="1:65" s="13" customFormat="1" ht="12">
      <c r="B855" s="205"/>
      <c r="C855" s="206"/>
      <c r="D855" s="196" t="s">
        <v>181</v>
      </c>
      <c r="E855" s="207" t="s">
        <v>1</v>
      </c>
      <c r="F855" s="208" t="s">
        <v>2365</v>
      </c>
      <c r="G855" s="206"/>
      <c r="H855" s="209">
        <v>7.4249999999999998</v>
      </c>
      <c r="I855" s="210"/>
      <c r="J855" s="206"/>
      <c r="K855" s="206"/>
      <c r="L855" s="211"/>
      <c r="M855" s="212"/>
      <c r="N855" s="213"/>
      <c r="O855" s="213"/>
      <c r="P855" s="213"/>
      <c r="Q855" s="213"/>
      <c r="R855" s="213"/>
      <c r="S855" s="213"/>
      <c r="T855" s="214"/>
      <c r="AT855" s="215" t="s">
        <v>181</v>
      </c>
      <c r="AU855" s="215" t="s">
        <v>81</v>
      </c>
      <c r="AV855" s="13" t="s">
        <v>83</v>
      </c>
      <c r="AW855" s="13" t="s">
        <v>30</v>
      </c>
      <c r="AX855" s="13" t="s">
        <v>73</v>
      </c>
      <c r="AY855" s="215" t="s">
        <v>174</v>
      </c>
    </row>
    <row r="856" spans="1:65" s="13" customFormat="1" ht="12">
      <c r="B856" s="205"/>
      <c r="C856" s="206"/>
      <c r="D856" s="196" t="s">
        <v>181</v>
      </c>
      <c r="E856" s="207" t="s">
        <v>1</v>
      </c>
      <c r="F856" s="208" t="s">
        <v>2366</v>
      </c>
      <c r="G856" s="206"/>
      <c r="H856" s="209">
        <v>2.4750000000000001</v>
      </c>
      <c r="I856" s="210"/>
      <c r="J856" s="206"/>
      <c r="K856" s="206"/>
      <c r="L856" s="211"/>
      <c r="M856" s="212"/>
      <c r="N856" s="213"/>
      <c r="O856" s="213"/>
      <c r="P856" s="213"/>
      <c r="Q856" s="213"/>
      <c r="R856" s="213"/>
      <c r="S856" s="213"/>
      <c r="T856" s="214"/>
      <c r="AT856" s="215" t="s">
        <v>181</v>
      </c>
      <c r="AU856" s="215" t="s">
        <v>81</v>
      </c>
      <c r="AV856" s="13" t="s">
        <v>83</v>
      </c>
      <c r="AW856" s="13" t="s">
        <v>30</v>
      </c>
      <c r="AX856" s="13" t="s">
        <v>73</v>
      </c>
      <c r="AY856" s="215" t="s">
        <v>174</v>
      </c>
    </row>
    <row r="857" spans="1:65" s="13" customFormat="1" ht="12">
      <c r="B857" s="205"/>
      <c r="C857" s="206"/>
      <c r="D857" s="196" t="s">
        <v>181</v>
      </c>
      <c r="E857" s="207" t="s">
        <v>1</v>
      </c>
      <c r="F857" s="208" t="s">
        <v>2365</v>
      </c>
      <c r="G857" s="206"/>
      <c r="H857" s="209">
        <v>7.4249999999999998</v>
      </c>
      <c r="I857" s="210"/>
      <c r="J857" s="206"/>
      <c r="K857" s="206"/>
      <c r="L857" s="211"/>
      <c r="M857" s="212"/>
      <c r="N857" s="213"/>
      <c r="O857" s="213"/>
      <c r="P857" s="213"/>
      <c r="Q857" s="213"/>
      <c r="R857" s="213"/>
      <c r="S857" s="213"/>
      <c r="T857" s="214"/>
      <c r="AT857" s="215" t="s">
        <v>181</v>
      </c>
      <c r="AU857" s="215" t="s">
        <v>81</v>
      </c>
      <c r="AV857" s="13" t="s">
        <v>83</v>
      </c>
      <c r="AW857" s="13" t="s">
        <v>30</v>
      </c>
      <c r="AX857" s="13" t="s">
        <v>73</v>
      </c>
      <c r="AY857" s="215" t="s">
        <v>174</v>
      </c>
    </row>
    <row r="858" spans="1:65" s="13" customFormat="1" ht="12">
      <c r="B858" s="205"/>
      <c r="C858" s="206"/>
      <c r="D858" s="196" t="s">
        <v>181</v>
      </c>
      <c r="E858" s="207" t="s">
        <v>1</v>
      </c>
      <c r="F858" s="208" t="s">
        <v>2365</v>
      </c>
      <c r="G858" s="206"/>
      <c r="H858" s="209">
        <v>7.4249999999999998</v>
      </c>
      <c r="I858" s="210"/>
      <c r="J858" s="206"/>
      <c r="K858" s="206"/>
      <c r="L858" s="211"/>
      <c r="M858" s="212"/>
      <c r="N858" s="213"/>
      <c r="O858" s="213"/>
      <c r="P858" s="213"/>
      <c r="Q858" s="213"/>
      <c r="R858" s="213"/>
      <c r="S858" s="213"/>
      <c r="T858" s="214"/>
      <c r="AT858" s="215" t="s">
        <v>181</v>
      </c>
      <c r="AU858" s="215" t="s">
        <v>81</v>
      </c>
      <c r="AV858" s="13" t="s">
        <v>83</v>
      </c>
      <c r="AW858" s="13" t="s">
        <v>30</v>
      </c>
      <c r="AX858" s="13" t="s">
        <v>73</v>
      </c>
      <c r="AY858" s="215" t="s">
        <v>174</v>
      </c>
    </row>
    <row r="859" spans="1:65" s="13" customFormat="1" ht="12">
      <c r="B859" s="205"/>
      <c r="C859" s="206"/>
      <c r="D859" s="196" t="s">
        <v>181</v>
      </c>
      <c r="E859" s="207" t="s">
        <v>1</v>
      </c>
      <c r="F859" s="208" t="s">
        <v>2366</v>
      </c>
      <c r="G859" s="206"/>
      <c r="H859" s="209">
        <v>2.4750000000000001</v>
      </c>
      <c r="I859" s="210"/>
      <c r="J859" s="206"/>
      <c r="K859" s="206"/>
      <c r="L859" s="211"/>
      <c r="M859" s="212"/>
      <c r="N859" s="213"/>
      <c r="O859" s="213"/>
      <c r="P859" s="213"/>
      <c r="Q859" s="213"/>
      <c r="R859" s="213"/>
      <c r="S859" s="213"/>
      <c r="T859" s="214"/>
      <c r="AT859" s="215" t="s">
        <v>181</v>
      </c>
      <c r="AU859" s="215" t="s">
        <v>81</v>
      </c>
      <c r="AV859" s="13" t="s">
        <v>83</v>
      </c>
      <c r="AW859" s="13" t="s">
        <v>30</v>
      </c>
      <c r="AX859" s="13" t="s">
        <v>73</v>
      </c>
      <c r="AY859" s="215" t="s">
        <v>174</v>
      </c>
    </row>
    <row r="860" spans="1:65" s="13" customFormat="1" ht="12">
      <c r="B860" s="205"/>
      <c r="C860" s="206"/>
      <c r="D860" s="196" t="s">
        <v>181</v>
      </c>
      <c r="E860" s="207" t="s">
        <v>1</v>
      </c>
      <c r="F860" s="208" t="s">
        <v>2365</v>
      </c>
      <c r="G860" s="206"/>
      <c r="H860" s="209">
        <v>7.4249999999999998</v>
      </c>
      <c r="I860" s="210"/>
      <c r="J860" s="206"/>
      <c r="K860" s="206"/>
      <c r="L860" s="211"/>
      <c r="M860" s="212"/>
      <c r="N860" s="213"/>
      <c r="O860" s="213"/>
      <c r="P860" s="213"/>
      <c r="Q860" s="213"/>
      <c r="R860" s="213"/>
      <c r="S860" s="213"/>
      <c r="T860" s="214"/>
      <c r="AT860" s="215" t="s">
        <v>181</v>
      </c>
      <c r="AU860" s="215" t="s">
        <v>81</v>
      </c>
      <c r="AV860" s="13" t="s">
        <v>83</v>
      </c>
      <c r="AW860" s="13" t="s">
        <v>30</v>
      </c>
      <c r="AX860" s="13" t="s">
        <v>73</v>
      </c>
      <c r="AY860" s="215" t="s">
        <v>174</v>
      </c>
    </row>
    <row r="861" spans="1:65" s="13" customFormat="1" ht="12">
      <c r="B861" s="205"/>
      <c r="C861" s="206"/>
      <c r="D861" s="196" t="s">
        <v>181</v>
      </c>
      <c r="E861" s="207" t="s">
        <v>1</v>
      </c>
      <c r="F861" s="208" t="s">
        <v>2367</v>
      </c>
      <c r="G861" s="206"/>
      <c r="H861" s="209">
        <v>1.375</v>
      </c>
      <c r="I861" s="210"/>
      <c r="J861" s="206"/>
      <c r="K861" s="206"/>
      <c r="L861" s="211"/>
      <c r="M861" s="212"/>
      <c r="N861" s="213"/>
      <c r="O861" s="213"/>
      <c r="P861" s="213"/>
      <c r="Q861" s="213"/>
      <c r="R861" s="213"/>
      <c r="S861" s="213"/>
      <c r="T861" s="214"/>
      <c r="AT861" s="215" t="s">
        <v>181</v>
      </c>
      <c r="AU861" s="215" t="s">
        <v>81</v>
      </c>
      <c r="AV861" s="13" t="s">
        <v>83</v>
      </c>
      <c r="AW861" s="13" t="s">
        <v>30</v>
      </c>
      <c r="AX861" s="13" t="s">
        <v>73</v>
      </c>
      <c r="AY861" s="215" t="s">
        <v>174</v>
      </c>
    </row>
    <row r="862" spans="1:65" s="13" customFormat="1" ht="12">
      <c r="B862" s="205"/>
      <c r="C862" s="206"/>
      <c r="D862" s="196" t="s">
        <v>181</v>
      </c>
      <c r="E862" s="207" t="s">
        <v>1</v>
      </c>
      <c r="F862" s="208" t="s">
        <v>2368</v>
      </c>
      <c r="G862" s="206"/>
      <c r="H862" s="209">
        <v>1.925</v>
      </c>
      <c r="I862" s="210"/>
      <c r="J862" s="206"/>
      <c r="K862" s="206"/>
      <c r="L862" s="211"/>
      <c r="M862" s="212"/>
      <c r="N862" s="213"/>
      <c r="O862" s="213"/>
      <c r="P862" s="213"/>
      <c r="Q862" s="213"/>
      <c r="R862" s="213"/>
      <c r="S862" s="213"/>
      <c r="T862" s="214"/>
      <c r="AT862" s="215" t="s">
        <v>181</v>
      </c>
      <c r="AU862" s="215" t="s">
        <v>81</v>
      </c>
      <c r="AV862" s="13" t="s">
        <v>83</v>
      </c>
      <c r="AW862" s="13" t="s">
        <v>30</v>
      </c>
      <c r="AX862" s="13" t="s">
        <v>73</v>
      </c>
      <c r="AY862" s="215" t="s">
        <v>174</v>
      </c>
    </row>
    <row r="863" spans="1:65" s="13" customFormat="1" ht="12">
      <c r="B863" s="205"/>
      <c r="C863" s="206"/>
      <c r="D863" s="196" t="s">
        <v>181</v>
      </c>
      <c r="E863" s="207" t="s">
        <v>1</v>
      </c>
      <c r="F863" s="208" t="s">
        <v>2369</v>
      </c>
      <c r="G863" s="206"/>
      <c r="H863" s="209">
        <v>3.41</v>
      </c>
      <c r="I863" s="210"/>
      <c r="J863" s="206"/>
      <c r="K863" s="206"/>
      <c r="L863" s="211"/>
      <c r="M863" s="212"/>
      <c r="N863" s="213"/>
      <c r="O863" s="213"/>
      <c r="P863" s="213"/>
      <c r="Q863" s="213"/>
      <c r="R863" s="213"/>
      <c r="S863" s="213"/>
      <c r="T863" s="214"/>
      <c r="AT863" s="215" t="s">
        <v>181</v>
      </c>
      <c r="AU863" s="215" t="s">
        <v>81</v>
      </c>
      <c r="AV863" s="13" t="s">
        <v>83</v>
      </c>
      <c r="AW863" s="13" t="s">
        <v>30</v>
      </c>
      <c r="AX863" s="13" t="s">
        <v>73</v>
      </c>
      <c r="AY863" s="215" t="s">
        <v>174</v>
      </c>
    </row>
    <row r="864" spans="1:65" s="14" customFormat="1" ht="12">
      <c r="B864" s="216"/>
      <c r="C864" s="217"/>
      <c r="D864" s="196" t="s">
        <v>181</v>
      </c>
      <c r="E864" s="218" t="s">
        <v>1</v>
      </c>
      <c r="F864" s="219" t="s">
        <v>183</v>
      </c>
      <c r="G864" s="217"/>
      <c r="H864" s="220">
        <v>41.36</v>
      </c>
      <c r="I864" s="221"/>
      <c r="J864" s="217"/>
      <c r="K864" s="217"/>
      <c r="L864" s="222"/>
      <c r="M864" s="223"/>
      <c r="N864" s="224"/>
      <c r="O864" s="224"/>
      <c r="P864" s="224"/>
      <c r="Q864" s="224"/>
      <c r="R864" s="224"/>
      <c r="S864" s="224"/>
      <c r="T864" s="225"/>
      <c r="AT864" s="226" t="s">
        <v>181</v>
      </c>
      <c r="AU864" s="226" t="s">
        <v>81</v>
      </c>
      <c r="AV864" s="14" t="s">
        <v>179</v>
      </c>
      <c r="AW864" s="14" t="s">
        <v>30</v>
      </c>
      <c r="AX864" s="14" t="s">
        <v>81</v>
      </c>
      <c r="AY864" s="226" t="s">
        <v>174</v>
      </c>
    </row>
    <row r="865" spans="1:65" s="2" customFormat="1" ht="16.5" customHeight="1">
      <c r="A865" s="35"/>
      <c r="B865" s="36"/>
      <c r="C865" s="227" t="s">
        <v>981</v>
      </c>
      <c r="D865" s="227" t="s">
        <v>422</v>
      </c>
      <c r="E865" s="228" t="s">
        <v>539</v>
      </c>
      <c r="F865" s="229" t="s">
        <v>540</v>
      </c>
      <c r="G865" s="230" t="s">
        <v>444</v>
      </c>
      <c r="H865" s="231">
        <v>7.15</v>
      </c>
      <c r="I865" s="232"/>
      <c r="J865" s="233">
        <f>ROUND(I865*H865,2)</f>
        <v>0</v>
      </c>
      <c r="K865" s="234"/>
      <c r="L865" s="235"/>
      <c r="M865" s="236" t="s">
        <v>1</v>
      </c>
      <c r="N865" s="237" t="s">
        <v>38</v>
      </c>
      <c r="O865" s="72"/>
      <c r="P865" s="190">
        <f>O865*H865</f>
        <v>0</v>
      </c>
      <c r="Q865" s="190">
        <v>2.1000000000000001E-4</v>
      </c>
      <c r="R865" s="190">
        <f>Q865*H865</f>
        <v>1.5015000000000002E-3</v>
      </c>
      <c r="S865" s="190">
        <v>0</v>
      </c>
      <c r="T865" s="191">
        <f>S865*H865</f>
        <v>0</v>
      </c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R865" s="192" t="s">
        <v>227</v>
      </c>
      <c r="AT865" s="192" t="s">
        <v>422</v>
      </c>
      <c r="AU865" s="192" t="s">
        <v>81</v>
      </c>
      <c r="AY865" s="18" t="s">
        <v>174</v>
      </c>
      <c r="BE865" s="193">
        <f>IF(N865="základní",J865,0)</f>
        <v>0</v>
      </c>
      <c r="BF865" s="193">
        <f>IF(N865="snížená",J865,0)</f>
        <v>0</v>
      </c>
      <c r="BG865" s="193">
        <f>IF(N865="zákl. přenesená",J865,0)</f>
        <v>0</v>
      </c>
      <c r="BH865" s="193">
        <f>IF(N865="sníž. přenesená",J865,0)</f>
        <v>0</v>
      </c>
      <c r="BI865" s="193">
        <f>IF(N865="nulová",J865,0)</f>
        <v>0</v>
      </c>
      <c r="BJ865" s="18" t="s">
        <v>81</v>
      </c>
      <c r="BK865" s="193">
        <f>ROUND(I865*H865,2)</f>
        <v>0</v>
      </c>
      <c r="BL865" s="18" t="s">
        <v>179</v>
      </c>
      <c r="BM865" s="192" t="s">
        <v>2370</v>
      </c>
    </row>
    <row r="866" spans="1:65" s="13" customFormat="1" ht="12">
      <c r="B866" s="205"/>
      <c r="C866" s="206"/>
      <c r="D866" s="196" t="s">
        <v>181</v>
      </c>
      <c r="E866" s="207" t="s">
        <v>1</v>
      </c>
      <c r="F866" s="208" t="s">
        <v>2371</v>
      </c>
      <c r="G866" s="206"/>
      <c r="H866" s="209">
        <v>7.15</v>
      </c>
      <c r="I866" s="210"/>
      <c r="J866" s="206"/>
      <c r="K866" s="206"/>
      <c r="L866" s="211"/>
      <c r="M866" s="212"/>
      <c r="N866" s="213"/>
      <c r="O866" s="213"/>
      <c r="P866" s="213"/>
      <c r="Q866" s="213"/>
      <c r="R866" s="213"/>
      <c r="S866" s="213"/>
      <c r="T866" s="214"/>
      <c r="AT866" s="215" t="s">
        <v>181</v>
      </c>
      <c r="AU866" s="215" t="s">
        <v>81</v>
      </c>
      <c r="AV866" s="13" t="s">
        <v>83</v>
      </c>
      <c r="AW866" s="13" t="s">
        <v>30</v>
      </c>
      <c r="AX866" s="13" t="s">
        <v>73</v>
      </c>
      <c r="AY866" s="215" t="s">
        <v>174</v>
      </c>
    </row>
    <row r="867" spans="1:65" s="14" customFormat="1" ht="12">
      <c r="B867" s="216"/>
      <c r="C867" s="217"/>
      <c r="D867" s="196" t="s">
        <v>181</v>
      </c>
      <c r="E867" s="218" t="s">
        <v>1</v>
      </c>
      <c r="F867" s="219" t="s">
        <v>183</v>
      </c>
      <c r="G867" s="217"/>
      <c r="H867" s="220">
        <v>7.15</v>
      </c>
      <c r="I867" s="221"/>
      <c r="J867" s="217"/>
      <c r="K867" s="217"/>
      <c r="L867" s="222"/>
      <c r="M867" s="223"/>
      <c r="N867" s="224"/>
      <c r="O867" s="224"/>
      <c r="P867" s="224"/>
      <c r="Q867" s="224"/>
      <c r="R867" s="224"/>
      <c r="S867" s="224"/>
      <c r="T867" s="225"/>
      <c r="AT867" s="226" t="s">
        <v>181</v>
      </c>
      <c r="AU867" s="226" t="s">
        <v>81</v>
      </c>
      <c r="AV867" s="14" t="s">
        <v>179</v>
      </c>
      <c r="AW867" s="14" t="s">
        <v>30</v>
      </c>
      <c r="AX867" s="14" t="s">
        <v>81</v>
      </c>
      <c r="AY867" s="226" t="s">
        <v>174</v>
      </c>
    </row>
    <row r="868" spans="1:65" s="2" customFormat="1" ht="16.5" customHeight="1">
      <c r="A868" s="35"/>
      <c r="B868" s="36"/>
      <c r="C868" s="227" t="s">
        <v>985</v>
      </c>
      <c r="D868" s="227" t="s">
        <v>422</v>
      </c>
      <c r="E868" s="228" t="s">
        <v>544</v>
      </c>
      <c r="F868" s="229" t="s">
        <v>545</v>
      </c>
      <c r="G868" s="230" t="s">
        <v>444</v>
      </c>
      <c r="H868" s="231">
        <v>7.26</v>
      </c>
      <c r="I868" s="232"/>
      <c r="J868" s="233">
        <f>ROUND(I868*H868,2)</f>
        <v>0</v>
      </c>
      <c r="K868" s="234"/>
      <c r="L868" s="235"/>
      <c r="M868" s="236" t="s">
        <v>1</v>
      </c>
      <c r="N868" s="237" t="s">
        <v>38</v>
      </c>
      <c r="O868" s="72"/>
      <c r="P868" s="190">
        <f>O868*H868</f>
        <v>0</v>
      </c>
      <c r="Q868" s="190">
        <v>2.2000000000000001E-4</v>
      </c>
      <c r="R868" s="190">
        <f>Q868*H868</f>
        <v>1.5972E-3</v>
      </c>
      <c r="S868" s="190">
        <v>0</v>
      </c>
      <c r="T868" s="191">
        <f>S868*H868</f>
        <v>0</v>
      </c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R868" s="192" t="s">
        <v>227</v>
      </c>
      <c r="AT868" s="192" t="s">
        <v>422</v>
      </c>
      <c r="AU868" s="192" t="s">
        <v>81</v>
      </c>
      <c r="AY868" s="18" t="s">
        <v>174</v>
      </c>
      <c r="BE868" s="193">
        <f>IF(N868="základní",J868,0)</f>
        <v>0</v>
      </c>
      <c r="BF868" s="193">
        <f>IF(N868="snížená",J868,0)</f>
        <v>0</v>
      </c>
      <c r="BG868" s="193">
        <f>IF(N868="zákl. přenesená",J868,0)</f>
        <v>0</v>
      </c>
      <c r="BH868" s="193">
        <f>IF(N868="sníž. přenesená",J868,0)</f>
        <v>0</v>
      </c>
      <c r="BI868" s="193">
        <f>IF(N868="nulová",J868,0)</f>
        <v>0</v>
      </c>
      <c r="BJ868" s="18" t="s">
        <v>81</v>
      </c>
      <c r="BK868" s="193">
        <f>ROUND(I868*H868,2)</f>
        <v>0</v>
      </c>
      <c r="BL868" s="18" t="s">
        <v>179</v>
      </c>
      <c r="BM868" s="192" t="s">
        <v>2372</v>
      </c>
    </row>
    <row r="869" spans="1:65" s="13" customFormat="1" ht="12">
      <c r="B869" s="205"/>
      <c r="C869" s="206"/>
      <c r="D869" s="196" t="s">
        <v>181</v>
      </c>
      <c r="E869" s="207" t="s">
        <v>1</v>
      </c>
      <c r="F869" s="208" t="s">
        <v>2373</v>
      </c>
      <c r="G869" s="206"/>
      <c r="H869" s="209">
        <v>7.26</v>
      </c>
      <c r="I869" s="210"/>
      <c r="J869" s="206"/>
      <c r="K869" s="206"/>
      <c r="L869" s="211"/>
      <c r="M869" s="212"/>
      <c r="N869" s="213"/>
      <c r="O869" s="213"/>
      <c r="P869" s="213"/>
      <c r="Q869" s="213"/>
      <c r="R869" s="213"/>
      <c r="S869" s="213"/>
      <c r="T869" s="214"/>
      <c r="AT869" s="215" t="s">
        <v>181</v>
      </c>
      <c r="AU869" s="215" t="s">
        <v>81</v>
      </c>
      <c r="AV869" s="13" t="s">
        <v>83</v>
      </c>
      <c r="AW869" s="13" t="s">
        <v>30</v>
      </c>
      <c r="AX869" s="13" t="s">
        <v>73</v>
      </c>
      <c r="AY869" s="215" t="s">
        <v>174</v>
      </c>
    </row>
    <row r="870" spans="1:65" s="14" customFormat="1" ht="12">
      <c r="B870" s="216"/>
      <c r="C870" s="217"/>
      <c r="D870" s="196" t="s">
        <v>181</v>
      </c>
      <c r="E870" s="218" t="s">
        <v>1</v>
      </c>
      <c r="F870" s="219" t="s">
        <v>183</v>
      </c>
      <c r="G870" s="217"/>
      <c r="H870" s="220">
        <v>7.26</v>
      </c>
      <c r="I870" s="221"/>
      <c r="J870" s="217"/>
      <c r="K870" s="217"/>
      <c r="L870" s="222"/>
      <c r="M870" s="223"/>
      <c r="N870" s="224"/>
      <c r="O870" s="224"/>
      <c r="P870" s="224"/>
      <c r="Q870" s="224"/>
      <c r="R870" s="224"/>
      <c r="S870" s="224"/>
      <c r="T870" s="225"/>
      <c r="AT870" s="226" t="s">
        <v>181</v>
      </c>
      <c r="AU870" s="226" t="s">
        <v>81</v>
      </c>
      <c r="AV870" s="14" t="s">
        <v>179</v>
      </c>
      <c r="AW870" s="14" t="s">
        <v>30</v>
      </c>
      <c r="AX870" s="14" t="s">
        <v>81</v>
      </c>
      <c r="AY870" s="226" t="s">
        <v>174</v>
      </c>
    </row>
    <row r="871" spans="1:65" s="2" customFormat="1" ht="24.25" customHeight="1">
      <c r="A871" s="35"/>
      <c r="B871" s="36"/>
      <c r="C871" s="180" t="s">
        <v>990</v>
      </c>
      <c r="D871" s="180" t="s">
        <v>175</v>
      </c>
      <c r="E871" s="181" t="s">
        <v>300</v>
      </c>
      <c r="F871" s="182" t="s">
        <v>301</v>
      </c>
      <c r="G871" s="183" t="s">
        <v>230</v>
      </c>
      <c r="H871" s="184">
        <v>329.36900000000003</v>
      </c>
      <c r="I871" s="185"/>
      <c r="J871" s="186">
        <f>ROUND(I871*H871,2)</f>
        <v>0</v>
      </c>
      <c r="K871" s="187"/>
      <c r="L871" s="40"/>
      <c r="M871" s="188" t="s">
        <v>1</v>
      </c>
      <c r="N871" s="189" t="s">
        <v>38</v>
      </c>
      <c r="O871" s="72"/>
      <c r="P871" s="190">
        <f>O871*H871</f>
        <v>0</v>
      </c>
      <c r="Q871" s="190">
        <v>2.63E-4</v>
      </c>
      <c r="R871" s="190">
        <f>Q871*H871</f>
        <v>8.662404700000001E-2</v>
      </c>
      <c r="S871" s="190">
        <v>0</v>
      </c>
      <c r="T871" s="191">
        <f>S871*H871</f>
        <v>0</v>
      </c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R871" s="192" t="s">
        <v>179</v>
      </c>
      <c r="AT871" s="192" t="s">
        <v>175</v>
      </c>
      <c r="AU871" s="192" t="s">
        <v>81</v>
      </c>
      <c r="AY871" s="18" t="s">
        <v>174</v>
      </c>
      <c r="BE871" s="193">
        <f>IF(N871="základní",J871,0)</f>
        <v>0</v>
      </c>
      <c r="BF871" s="193">
        <f>IF(N871="snížená",J871,0)</f>
        <v>0</v>
      </c>
      <c r="BG871" s="193">
        <f>IF(N871="zákl. přenesená",J871,0)</f>
        <v>0</v>
      </c>
      <c r="BH871" s="193">
        <f>IF(N871="sníž. přenesená",J871,0)</f>
        <v>0</v>
      </c>
      <c r="BI871" s="193">
        <f>IF(N871="nulová",J871,0)</f>
        <v>0</v>
      </c>
      <c r="BJ871" s="18" t="s">
        <v>81</v>
      </c>
      <c r="BK871" s="193">
        <f>ROUND(I871*H871,2)</f>
        <v>0</v>
      </c>
      <c r="BL871" s="18" t="s">
        <v>179</v>
      </c>
      <c r="BM871" s="192" t="s">
        <v>2374</v>
      </c>
    </row>
    <row r="872" spans="1:65" s="2" customFormat="1" ht="24.25" customHeight="1">
      <c r="A872" s="35"/>
      <c r="B872" s="36"/>
      <c r="C872" s="180" t="s">
        <v>995</v>
      </c>
      <c r="D872" s="180" t="s">
        <v>175</v>
      </c>
      <c r="E872" s="181" t="s">
        <v>311</v>
      </c>
      <c r="F872" s="182" t="s">
        <v>312</v>
      </c>
      <c r="G872" s="183" t="s">
        <v>230</v>
      </c>
      <c r="H872" s="184">
        <v>329.36900000000003</v>
      </c>
      <c r="I872" s="185"/>
      <c r="J872" s="186">
        <f>ROUND(I872*H872,2)</f>
        <v>0</v>
      </c>
      <c r="K872" s="187"/>
      <c r="L872" s="40"/>
      <c r="M872" s="188" t="s">
        <v>1</v>
      </c>
      <c r="N872" s="189" t="s">
        <v>38</v>
      </c>
      <c r="O872" s="72"/>
      <c r="P872" s="190">
        <f>O872*H872</f>
        <v>0</v>
      </c>
      <c r="Q872" s="190">
        <v>1.103E-2</v>
      </c>
      <c r="R872" s="190">
        <f>Q872*H872</f>
        <v>3.6329400700000001</v>
      </c>
      <c r="S872" s="190">
        <v>0</v>
      </c>
      <c r="T872" s="191">
        <f>S872*H872</f>
        <v>0</v>
      </c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R872" s="192" t="s">
        <v>179</v>
      </c>
      <c r="AT872" s="192" t="s">
        <v>175</v>
      </c>
      <c r="AU872" s="192" t="s">
        <v>81</v>
      </c>
      <c r="AY872" s="18" t="s">
        <v>174</v>
      </c>
      <c r="BE872" s="193">
        <f>IF(N872="základní",J872,0)</f>
        <v>0</v>
      </c>
      <c r="BF872" s="193">
        <f>IF(N872="snížená",J872,0)</f>
        <v>0</v>
      </c>
      <c r="BG872" s="193">
        <f>IF(N872="zákl. přenesená",J872,0)</f>
        <v>0</v>
      </c>
      <c r="BH872" s="193">
        <f>IF(N872="sníž. přenesená",J872,0)</f>
        <v>0</v>
      </c>
      <c r="BI872" s="193">
        <f>IF(N872="nulová",J872,0)</f>
        <v>0</v>
      </c>
      <c r="BJ872" s="18" t="s">
        <v>81</v>
      </c>
      <c r="BK872" s="193">
        <f>ROUND(I872*H872,2)</f>
        <v>0</v>
      </c>
      <c r="BL872" s="18" t="s">
        <v>179</v>
      </c>
      <c r="BM872" s="192" t="s">
        <v>2375</v>
      </c>
    </row>
    <row r="873" spans="1:65" s="2" customFormat="1" ht="24.25" customHeight="1">
      <c r="A873" s="35"/>
      <c r="B873" s="36"/>
      <c r="C873" s="180" t="s">
        <v>999</v>
      </c>
      <c r="D873" s="180" t="s">
        <v>175</v>
      </c>
      <c r="E873" s="181" t="s">
        <v>318</v>
      </c>
      <c r="F873" s="182" t="s">
        <v>319</v>
      </c>
      <c r="G873" s="183" t="s">
        <v>230</v>
      </c>
      <c r="H873" s="184">
        <v>329.36900000000003</v>
      </c>
      <c r="I873" s="185"/>
      <c r="J873" s="186">
        <f>ROUND(I873*H873,2)</f>
        <v>0</v>
      </c>
      <c r="K873" s="187"/>
      <c r="L873" s="40"/>
      <c r="M873" s="188" t="s">
        <v>1</v>
      </c>
      <c r="N873" s="189" t="s">
        <v>38</v>
      </c>
      <c r="O873" s="72"/>
      <c r="P873" s="190">
        <f>O873*H873</f>
        <v>0</v>
      </c>
      <c r="Q873" s="190">
        <v>5.5199999999999997E-3</v>
      </c>
      <c r="R873" s="190">
        <f>Q873*H873</f>
        <v>1.81811688</v>
      </c>
      <c r="S873" s="190">
        <v>0</v>
      </c>
      <c r="T873" s="191">
        <f>S873*H873</f>
        <v>0</v>
      </c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R873" s="192" t="s">
        <v>179</v>
      </c>
      <c r="AT873" s="192" t="s">
        <v>175</v>
      </c>
      <c r="AU873" s="192" t="s">
        <v>81</v>
      </c>
      <c r="AY873" s="18" t="s">
        <v>174</v>
      </c>
      <c r="BE873" s="193">
        <f>IF(N873="základní",J873,0)</f>
        <v>0</v>
      </c>
      <c r="BF873" s="193">
        <f>IF(N873="snížená",J873,0)</f>
        <v>0</v>
      </c>
      <c r="BG873" s="193">
        <f>IF(N873="zákl. přenesená",J873,0)</f>
        <v>0</v>
      </c>
      <c r="BH873" s="193">
        <f>IF(N873="sníž. přenesená",J873,0)</f>
        <v>0</v>
      </c>
      <c r="BI873" s="193">
        <f>IF(N873="nulová",J873,0)</f>
        <v>0</v>
      </c>
      <c r="BJ873" s="18" t="s">
        <v>81</v>
      </c>
      <c r="BK873" s="193">
        <f>ROUND(I873*H873,2)</f>
        <v>0</v>
      </c>
      <c r="BL873" s="18" t="s">
        <v>179</v>
      </c>
      <c r="BM873" s="192" t="s">
        <v>2376</v>
      </c>
    </row>
    <row r="874" spans="1:65" s="2" customFormat="1" ht="16.5" customHeight="1">
      <c r="A874" s="35"/>
      <c r="B874" s="36"/>
      <c r="C874" s="180" t="s">
        <v>1003</v>
      </c>
      <c r="D874" s="180" t="s">
        <v>175</v>
      </c>
      <c r="E874" s="181" t="s">
        <v>322</v>
      </c>
      <c r="F874" s="182" t="s">
        <v>323</v>
      </c>
      <c r="G874" s="183" t="s">
        <v>230</v>
      </c>
      <c r="H874" s="184">
        <v>44.81</v>
      </c>
      <c r="I874" s="185"/>
      <c r="J874" s="186">
        <f>ROUND(I874*H874,2)</f>
        <v>0</v>
      </c>
      <c r="K874" s="187"/>
      <c r="L874" s="40"/>
      <c r="M874" s="188" t="s">
        <v>1</v>
      </c>
      <c r="N874" s="189" t="s">
        <v>38</v>
      </c>
      <c r="O874" s="72"/>
      <c r="P874" s="190">
        <f>O874*H874</f>
        <v>0</v>
      </c>
      <c r="Q874" s="190">
        <v>1.6763E-2</v>
      </c>
      <c r="R874" s="190">
        <f>Q874*H874</f>
        <v>0.75115003000000002</v>
      </c>
      <c r="S874" s="190">
        <v>0</v>
      </c>
      <c r="T874" s="191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192" t="s">
        <v>179</v>
      </c>
      <c r="AT874" s="192" t="s">
        <v>175</v>
      </c>
      <c r="AU874" s="192" t="s">
        <v>81</v>
      </c>
      <c r="AY874" s="18" t="s">
        <v>174</v>
      </c>
      <c r="BE874" s="193">
        <f>IF(N874="základní",J874,0)</f>
        <v>0</v>
      </c>
      <c r="BF874" s="193">
        <f>IF(N874="snížená",J874,0)</f>
        <v>0</v>
      </c>
      <c r="BG874" s="193">
        <f>IF(N874="zákl. přenesená",J874,0)</f>
        <v>0</v>
      </c>
      <c r="BH874" s="193">
        <f>IF(N874="sníž. přenesená",J874,0)</f>
        <v>0</v>
      </c>
      <c r="BI874" s="193">
        <f>IF(N874="nulová",J874,0)</f>
        <v>0</v>
      </c>
      <c r="BJ874" s="18" t="s">
        <v>81</v>
      </c>
      <c r="BK874" s="193">
        <f>ROUND(I874*H874,2)</f>
        <v>0</v>
      </c>
      <c r="BL874" s="18" t="s">
        <v>179</v>
      </c>
      <c r="BM874" s="192" t="s">
        <v>2377</v>
      </c>
    </row>
    <row r="875" spans="1:65" s="11" customFormat="1" ht="26" customHeight="1">
      <c r="B875" s="166"/>
      <c r="C875" s="167"/>
      <c r="D875" s="168" t="s">
        <v>72</v>
      </c>
      <c r="E875" s="169" t="s">
        <v>682</v>
      </c>
      <c r="F875" s="169" t="s">
        <v>2378</v>
      </c>
      <c r="G875" s="167"/>
      <c r="H875" s="167"/>
      <c r="I875" s="170"/>
      <c r="J875" s="171">
        <f>BK875</f>
        <v>0</v>
      </c>
      <c r="K875" s="167"/>
      <c r="L875" s="172"/>
      <c r="M875" s="173"/>
      <c r="N875" s="174"/>
      <c r="O875" s="174"/>
      <c r="P875" s="175">
        <f>SUM(P876:P909)</f>
        <v>0</v>
      </c>
      <c r="Q875" s="174"/>
      <c r="R875" s="175">
        <f>SUM(R876:R909)</f>
        <v>0.33651496400000003</v>
      </c>
      <c r="S875" s="174"/>
      <c r="T875" s="176">
        <f>SUM(T876:T909)</f>
        <v>0</v>
      </c>
      <c r="AR875" s="177" t="s">
        <v>81</v>
      </c>
      <c r="AT875" s="178" t="s">
        <v>72</v>
      </c>
      <c r="AU875" s="178" t="s">
        <v>73</v>
      </c>
      <c r="AY875" s="177" t="s">
        <v>174</v>
      </c>
      <c r="BK875" s="179">
        <f>SUM(BK876:BK909)</f>
        <v>0</v>
      </c>
    </row>
    <row r="876" spans="1:65" s="2" customFormat="1" ht="33" customHeight="1">
      <c r="A876" s="35"/>
      <c r="B876" s="36"/>
      <c r="C876" s="180" t="s">
        <v>1009</v>
      </c>
      <c r="D876" s="180" t="s">
        <v>175</v>
      </c>
      <c r="E876" s="181" t="s">
        <v>2379</v>
      </c>
      <c r="F876" s="182" t="s">
        <v>2380</v>
      </c>
      <c r="G876" s="183" t="s">
        <v>444</v>
      </c>
      <c r="H876" s="184">
        <v>26.8</v>
      </c>
      <c r="I876" s="185"/>
      <c r="J876" s="186">
        <f>ROUND(I876*H876,2)</f>
        <v>0</v>
      </c>
      <c r="K876" s="187"/>
      <c r="L876" s="40"/>
      <c r="M876" s="188" t="s">
        <v>1</v>
      </c>
      <c r="N876" s="189" t="s">
        <v>38</v>
      </c>
      <c r="O876" s="72"/>
      <c r="P876" s="190">
        <f>O876*H876</f>
        <v>0</v>
      </c>
      <c r="Q876" s="190">
        <v>0</v>
      </c>
      <c r="R876" s="190">
        <f>Q876*H876</f>
        <v>0</v>
      </c>
      <c r="S876" s="190">
        <v>0</v>
      </c>
      <c r="T876" s="191">
        <f>S876*H876</f>
        <v>0</v>
      </c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R876" s="192" t="s">
        <v>179</v>
      </c>
      <c r="AT876" s="192" t="s">
        <v>175</v>
      </c>
      <c r="AU876" s="192" t="s">
        <v>81</v>
      </c>
      <c r="AY876" s="18" t="s">
        <v>174</v>
      </c>
      <c r="BE876" s="193">
        <f>IF(N876="základní",J876,0)</f>
        <v>0</v>
      </c>
      <c r="BF876" s="193">
        <f>IF(N876="snížená",J876,0)</f>
        <v>0</v>
      </c>
      <c r="BG876" s="193">
        <f>IF(N876="zákl. přenesená",J876,0)</f>
        <v>0</v>
      </c>
      <c r="BH876" s="193">
        <f>IF(N876="sníž. přenesená",J876,0)</f>
        <v>0</v>
      </c>
      <c r="BI876" s="193">
        <f>IF(N876="nulová",J876,0)</f>
        <v>0</v>
      </c>
      <c r="BJ876" s="18" t="s">
        <v>81</v>
      </c>
      <c r="BK876" s="193">
        <f>ROUND(I876*H876,2)</f>
        <v>0</v>
      </c>
      <c r="BL876" s="18" t="s">
        <v>179</v>
      </c>
      <c r="BM876" s="192" t="s">
        <v>2381</v>
      </c>
    </row>
    <row r="877" spans="1:65" s="12" customFormat="1" ht="12">
      <c r="B877" s="194"/>
      <c r="C877" s="195"/>
      <c r="D877" s="196" t="s">
        <v>181</v>
      </c>
      <c r="E877" s="197" t="s">
        <v>1</v>
      </c>
      <c r="F877" s="198" t="s">
        <v>2382</v>
      </c>
      <c r="G877" s="195"/>
      <c r="H877" s="197" t="s">
        <v>1</v>
      </c>
      <c r="I877" s="199"/>
      <c r="J877" s="195"/>
      <c r="K877" s="195"/>
      <c r="L877" s="200"/>
      <c r="M877" s="201"/>
      <c r="N877" s="202"/>
      <c r="O877" s="202"/>
      <c r="P877" s="202"/>
      <c r="Q877" s="202"/>
      <c r="R877" s="202"/>
      <c r="S877" s="202"/>
      <c r="T877" s="203"/>
      <c r="AT877" s="204" t="s">
        <v>181</v>
      </c>
      <c r="AU877" s="204" t="s">
        <v>81</v>
      </c>
      <c r="AV877" s="12" t="s">
        <v>81</v>
      </c>
      <c r="AW877" s="12" t="s">
        <v>30</v>
      </c>
      <c r="AX877" s="12" t="s">
        <v>73</v>
      </c>
      <c r="AY877" s="204" t="s">
        <v>174</v>
      </c>
    </row>
    <row r="878" spans="1:65" s="13" customFormat="1" ht="12">
      <c r="B878" s="205"/>
      <c r="C878" s="206"/>
      <c r="D878" s="196" t="s">
        <v>181</v>
      </c>
      <c r="E878" s="207" t="s">
        <v>1</v>
      </c>
      <c r="F878" s="208" t="s">
        <v>2383</v>
      </c>
      <c r="G878" s="206"/>
      <c r="H878" s="209">
        <v>26.8</v>
      </c>
      <c r="I878" s="210"/>
      <c r="J878" s="206"/>
      <c r="K878" s="206"/>
      <c r="L878" s="211"/>
      <c r="M878" s="212"/>
      <c r="N878" s="213"/>
      <c r="O878" s="213"/>
      <c r="P878" s="213"/>
      <c r="Q878" s="213"/>
      <c r="R878" s="213"/>
      <c r="S878" s="213"/>
      <c r="T878" s="214"/>
      <c r="AT878" s="215" t="s">
        <v>181</v>
      </c>
      <c r="AU878" s="215" t="s">
        <v>81</v>
      </c>
      <c r="AV878" s="13" t="s">
        <v>83</v>
      </c>
      <c r="AW878" s="13" t="s">
        <v>30</v>
      </c>
      <c r="AX878" s="13" t="s">
        <v>73</v>
      </c>
      <c r="AY878" s="215" t="s">
        <v>174</v>
      </c>
    </row>
    <row r="879" spans="1:65" s="14" customFormat="1" ht="12">
      <c r="B879" s="216"/>
      <c r="C879" s="217"/>
      <c r="D879" s="196" t="s">
        <v>181</v>
      </c>
      <c r="E879" s="218" t="s">
        <v>1</v>
      </c>
      <c r="F879" s="219" t="s">
        <v>183</v>
      </c>
      <c r="G879" s="217"/>
      <c r="H879" s="220">
        <v>26.8</v>
      </c>
      <c r="I879" s="221"/>
      <c r="J879" s="217"/>
      <c r="K879" s="217"/>
      <c r="L879" s="222"/>
      <c r="M879" s="223"/>
      <c r="N879" s="224"/>
      <c r="O879" s="224"/>
      <c r="P879" s="224"/>
      <c r="Q879" s="224"/>
      <c r="R879" s="224"/>
      <c r="S879" s="224"/>
      <c r="T879" s="225"/>
      <c r="AT879" s="226" t="s">
        <v>181</v>
      </c>
      <c r="AU879" s="226" t="s">
        <v>81</v>
      </c>
      <c r="AV879" s="14" t="s">
        <v>179</v>
      </c>
      <c r="AW879" s="14" t="s">
        <v>30</v>
      </c>
      <c r="AX879" s="14" t="s">
        <v>81</v>
      </c>
      <c r="AY879" s="226" t="s">
        <v>174</v>
      </c>
    </row>
    <row r="880" spans="1:65" s="2" customFormat="1" ht="16.5" customHeight="1">
      <c r="A880" s="35"/>
      <c r="B880" s="36"/>
      <c r="C880" s="227" t="s">
        <v>1018</v>
      </c>
      <c r="D880" s="227" t="s">
        <v>422</v>
      </c>
      <c r="E880" s="228" t="s">
        <v>2384</v>
      </c>
      <c r="F880" s="229" t="s">
        <v>2385</v>
      </c>
      <c r="G880" s="230" t="s">
        <v>444</v>
      </c>
      <c r="H880" s="231">
        <v>30.82</v>
      </c>
      <c r="I880" s="232"/>
      <c r="J880" s="233">
        <f>ROUND(I880*H880,2)</f>
        <v>0</v>
      </c>
      <c r="K880" s="234"/>
      <c r="L880" s="235"/>
      <c r="M880" s="236" t="s">
        <v>1</v>
      </c>
      <c r="N880" s="237" t="s">
        <v>38</v>
      </c>
      <c r="O880" s="72"/>
      <c r="P880" s="190">
        <f>O880*H880</f>
        <v>0</v>
      </c>
      <c r="Q880" s="190">
        <v>4.8000000000000001E-4</v>
      </c>
      <c r="R880" s="190">
        <f>Q880*H880</f>
        <v>1.47936E-2</v>
      </c>
      <c r="S880" s="190">
        <v>0</v>
      </c>
      <c r="T880" s="191">
        <f>S880*H880</f>
        <v>0</v>
      </c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R880" s="192" t="s">
        <v>227</v>
      </c>
      <c r="AT880" s="192" t="s">
        <v>422</v>
      </c>
      <c r="AU880" s="192" t="s">
        <v>81</v>
      </c>
      <c r="AY880" s="18" t="s">
        <v>174</v>
      </c>
      <c r="BE880" s="193">
        <f>IF(N880="základní",J880,0)</f>
        <v>0</v>
      </c>
      <c r="BF880" s="193">
        <f>IF(N880="snížená",J880,0)</f>
        <v>0</v>
      </c>
      <c r="BG880" s="193">
        <f>IF(N880="zákl. přenesená",J880,0)</f>
        <v>0</v>
      </c>
      <c r="BH880" s="193">
        <f>IF(N880="sníž. přenesená",J880,0)</f>
        <v>0</v>
      </c>
      <c r="BI880" s="193">
        <f>IF(N880="nulová",J880,0)</f>
        <v>0</v>
      </c>
      <c r="BJ880" s="18" t="s">
        <v>81</v>
      </c>
      <c r="BK880" s="193">
        <f>ROUND(I880*H880,2)</f>
        <v>0</v>
      </c>
      <c r="BL880" s="18" t="s">
        <v>179</v>
      </c>
      <c r="BM880" s="192" t="s">
        <v>2386</v>
      </c>
    </row>
    <row r="881" spans="1:65" s="12" customFormat="1" ht="12">
      <c r="B881" s="194"/>
      <c r="C881" s="195"/>
      <c r="D881" s="196" t="s">
        <v>181</v>
      </c>
      <c r="E881" s="197" t="s">
        <v>1</v>
      </c>
      <c r="F881" s="198" t="s">
        <v>2382</v>
      </c>
      <c r="G881" s="195"/>
      <c r="H881" s="197" t="s">
        <v>1</v>
      </c>
      <c r="I881" s="199"/>
      <c r="J881" s="195"/>
      <c r="K881" s="195"/>
      <c r="L881" s="200"/>
      <c r="M881" s="201"/>
      <c r="N881" s="202"/>
      <c r="O881" s="202"/>
      <c r="P881" s="202"/>
      <c r="Q881" s="202"/>
      <c r="R881" s="202"/>
      <c r="S881" s="202"/>
      <c r="T881" s="203"/>
      <c r="AT881" s="204" t="s">
        <v>181</v>
      </c>
      <c r="AU881" s="204" t="s">
        <v>81</v>
      </c>
      <c r="AV881" s="12" t="s">
        <v>81</v>
      </c>
      <c r="AW881" s="12" t="s">
        <v>30</v>
      </c>
      <c r="AX881" s="12" t="s">
        <v>73</v>
      </c>
      <c r="AY881" s="204" t="s">
        <v>174</v>
      </c>
    </row>
    <row r="882" spans="1:65" s="13" customFormat="1" ht="12">
      <c r="B882" s="205"/>
      <c r="C882" s="206"/>
      <c r="D882" s="196" t="s">
        <v>181</v>
      </c>
      <c r="E882" s="207" t="s">
        <v>1</v>
      </c>
      <c r="F882" s="208" t="s">
        <v>2387</v>
      </c>
      <c r="G882" s="206"/>
      <c r="H882" s="209">
        <v>30.82</v>
      </c>
      <c r="I882" s="210"/>
      <c r="J882" s="206"/>
      <c r="K882" s="206"/>
      <c r="L882" s="211"/>
      <c r="M882" s="212"/>
      <c r="N882" s="213"/>
      <c r="O882" s="213"/>
      <c r="P882" s="213"/>
      <c r="Q882" s="213"/>
      <c r="R882" s="213"/>
      <c r="S882" s="213"/>
      <c r="T882" s="214"/>
      <c r="AT882" s="215" t="s">
        <v>181</v>
      </c>
      <c r="AU882" s="215" t="s">
        <v>81</v>
      </c>
      <c r="AV882" s="13" t="s">
        <v>83</v>
      </c>
      <c r="AW882" s="13" t="s">
        <v>30</v>
      </c>
      <c r="AX882" s="13" t="s">
        <v>73</v>
      </c>
      <c r="AY882" s="215" t="s">
        <v>174</v>
      </c>
    </row>
    <row r="883" spans="1:65" s="14" customFormat="1" ht="12">
      <c r="B883" s="216"/>
      <c r="C883" s="217"/>
      <c r="D883" s="196" t="s">
        <v>181</v>
      </c>
      <c r="E883" s="218" t="s">
        <v>1</v>
      </c>
      <c r="F883" s="219" t="s">
        <v>183</v>
      </c>
      <c r="G883" s="217"/>
      <c r="H883" s="220">
        <v>30.82</v>
      </c>
      <c r="I883" s="221"/>
      <c r="J883" s="217"/>
      <c r="K883" s="217"/>
      <c r="L883" s="222"/>
      <c r="M883" s="223"/>
      <c r="N883" s="224"/>
      <c r="O883" s="224"/>
      <c r="P883" s="224"/>
      <c r="Q883" s="224"/>
      <c r="R883" s="224"/>
      <c r="S883" s="224"/>
      <c r="T883" s="225"/>
      <c r="AT883" s="226" t="s">
        <v>181</v>
      </c>
      <c r="AU883" s="226" t="s">
        <v>81</v>
      </c>
      <c r="AV883" s="14" t="s">
        <v>179</v>
      </c>
      <c r="AW883" s="14" t="s">
        <v>30</v>
      </c>
      <c r="AX883" s="14" t="s">
        <v>81</v>
      </c>
      <c r="AY883" s="226" t="s">
        <v>174</v>
      </c>
    </row>
    <row r="884" spans="1:65" s="2" customFormat="1" ht="24.25" customHeight="1">
      <c r="A884" s="35"/>
      <c r="B884" s="36"/>
      <c r="C884" s="180" t="s">
        <v>1024</v>
      </c>
      <c r="D884" s="180" t="s">
        <v>175</v>
      </c>
      <c r="E884" s="181" t="s">
        <v>2388</v>
      </c>
      <c r="F884" s="182" t="s">
        <v>2389</v>
      </c>
      <c r="G884" s="183" t="s">
        <v>444</v>
      </c>
      <c r="H884" s="184">
        <v>11</v>
      </c>
      <c r="I884" s="185"/>
      <c r="J884" s="186">
        <f>ROUND(I884*H884,2)</f>
        <v>0</v>
      </c>
      <c r="K884" s="187"/>
      <c r="L884" s="40"/>
      <c r="M884" s="188" t="s">
        <v>1</v>
      </c>
      <c r="N884" s="189" t="s">
        <v>38</v>
      </c>
      <c r="O884" s="72"/>
      <c r="P884" s="190">
        <f>O884*H884</f>
        <v>0</v>
      </c>
      <c r="Q884" s="190">
        <v>0</v>
      </c>
      <c r="R884" s="190">
        <f>Q884*H884</f>
        <v>0</v>
      </c>
      <c r="S884" s="190">
        <v>0</v>
      </c>
      <c r="T884" s="191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92" t="s">
        <v>179</v>
      </c>
      <c r="AT884" s="192" t="s">
        <v>175</v>
      </c>
      <c r="AU884" s="192" t="s">
        <v>81</v>
      </c>
      <c r="AY884" s="18" t="s">
        <v>174</v>
      </c>
      <c r="BE884" s="193">
        <f>IF(N884="základní",J884,0)</f>
        <v>0</v>
      </c>
      <c r="BF884" s="193">
        <f>IF(N884="snížená",J884,0)</f>
        <v>0</v>
      </c>
      <c r="BG884" s="193">
        <f>IF(N884="zákl. přenesená",J884,0)</f>
        <v>0</v>
      </c>
      <c r="BH884" s="193">
        <f>IF(N884="sníž. přenesená",J884,0)</f>
        <v>0</v>
      </c>
      <c r="BI884" s="193">
        <f>IF(N884="nulová",J884,0)</f>
        <v>0</v>
      </c>
      <c r="BJ884" s="18" t="s">
        <v>81</v>
      </c>
      <c r="BK884" s="193">
        <f>ROUND(I884*H884,2)</f>
        <v>0</v>
      </c>
      <c r="BL884" s="18" t="s">
        <v>179</v>
      </c>
      <c r="BM884" s="192" t="s">
        <v>2390</v>
      </c>
    </row>
    <row r="885" spans="1:65" s="12" customFormat="1" ht="12">
      <c r="B885" s="194"/>
      <c r="C885" s="195"/>
      <c r="D885" s="196" t="s">
        <v>181</v>
      </c>
      <c r="E885" s="197" t="s">
        <v>1</v>
      </c>
      <c r="F885" s="198" t="s">
        <v>2391</v>
      </c>
      <c r="G885" s="195"/>
      <c r="H885" s="197" t="s">
        <v>1</v>
      </c>
      <c r="I885" s="199"/>
      <c r="J885" s="195"/>
      <c r="K885" s="195"/>
      <c r="L885" s="200"/>
      <c r="M885" s="201"/>
      <c r="N885" s="202"/>
      <c r="O885" s="202"/>
      <c r="P885" s="202"/>
      <c r="Q885" s="202"/>
      <c r="R885" s="202"/>
      <c r="S885" s="202"/>
      <c r="T885" s="203"/>
      <c r="AT885" s="204" t="s">
        <v>181</v>
      </c>
      <c r="AU885" s="204" t="s">
        <v>81</v>
      </c>
      <c r="AV885" s="12" t="s">
        <v>81</v>
      </c>
      <c r="AW885" s="12" t="s">
        <v>30</v>
      </c>
      <c r="AX885" s="12" t="s">
        <v>73</v>
      </c>
      <c r="AY885" s="204" t="s">
        <v>174</v>
      </c>
    </row>
    <row r="886" spans="1:65" s="13" customFormat="1" ht="12">
      <c r="B886" s="205"/>
      <c r="C886" s="206"/>
      <c r="D886" s="196" t="s">
        <v>181</v>
      </c>
      <c r="E886" s="207" t="s">
        <v>1</v>
      </c>
      <c r="F886" s="208" t="s">
        <v>2392</v>
      </c>
      <c r="G886" s="206"/>
      <c r="H886" s="209">
        <v>2.6</v>
      </c>
      <c r="I886" s="210"/>
      <c r="J886" s="206"/>
      <c r="K886" s="206"/>
      <c r="L886" s="211"/>
      <c r="M886" s="212"/>
      <c r="N886" s="213"/>
      <c r="O886" s="213"/>
      <c r="P886" s="213"/>
      <c r="Q886" s="213"/>
      <c r="R886" s="213"/>
      <c r="S886" s="213"/>
      <c r="T886" s="214"/>
      <c r="AT886" s="215" t="s">
        <v>181</v>
      </c>
      <c r="AU886" s="215" t="s">
        <v>81</v>
      </c>
      <c r="AV886" s="13" t="s">
        <v>83</v>
      </c>
      <c r="AW886" s="13" t="s">
        <v>30</v>
      </c>
      <c r="AX886" s="13" t="s">
        <v>73</v>
      </c>
      <c r="AY886" s="215" t="s">
        <v>174</v>
      </c>
    </row>
    <row r="887" spans="1:65" s="12" customFormat="1" ht="12">
      <c r="B887" s="194"/>
      <c r="C887" s="195"/>
      <c r="D887" s="196" t="s">
        <v>181</v>
      </c>
      <c r="E887" s="197" t="s">
        <v>1</v>
      </c>
      <c r="F887" s="198" t="s">
        <v>2393</v>
      </c>
      <c r="G887" s="195"/>
      <c r="H887" s="197" t="s">
        <v>1</v>
      </c>
      <c r="I887" s="199"/>
      <c r="J887" s="195"/>
      <c r="K887" s="195"/>
      <c r="L887" s="200"/>
      <c r="M887" s="201"/>
      <c r="N887" s="202"/>
      <c r="O887" s="202"/>
      <c r="P887" s="202"/>
      <c r="Q887" s="202"/>
      <c r="R887" s="202"/>
      <c r="S887" s="202"/>
      <c r="T887" s="203"/>
      <c r="AT887" s="204" t="s">
        <v>181</v>
      </c>
      <c r="AU887" s="204" t="s">
        <v>81</v>
      </c>
      <c r="AV887" s="12" t="s">
        <v>81</v>
      </c>
      <c r="AW887" s="12" t="s">
        <v>30</v>
      </c>
      <c r="AX887" s="12" t="s">
        <v>73</v>
      </c>
      <c r="AY887" s="204" t="s">
        <v>174</v>
      </c>
    </row>
    <row r="888" spans="1:65" s="13" customFormat="1" ht="12">
      <c r="B888" s="205"/>
      <c r="C888" s="206"/>
      <c r="D888" s="196" t="s">
        <v>181</v>
      </c>
      <c r="E888" s="207" t="s">
        <v>1</v>
      </c>
      <c r="F888" s="208" t="s">
        <v>2394</v>
      </c>
      <c r="G888" s="206"/>
      <c r="H888" s="209">
        <v>8.4</v>
      </c>
      <c r="I888" s="210"/>
      <c r="J888" s="206"/>
      <c r="K888" s="206"/>
      <c r="L888" s="211"/>
      <c r="M888" s="212"/>
      <c r="N888" s="213"/>
      <c r="O888" s="213"/>
      <c r="P888" s="213"/>
      <c r="Q888" s="213"/>
      <c r="R888" s="213"/>
      <c r="S888" s="213"/>
      <c r="T888" s="214"/>
      <c r="AT888" s="215" t="s">
        <v>181</v>
      </c>
      <c r="AU888" s="215" t="s">
        <v>81</v>
      </c>
      <c r="AV888" s="13" t="s">
        <v>83</v>
      </c>
      <c r="AW888" s="13" t="s">
        <v>30</v>
      </c>
      <c r="AX888" s="13" t="s">
        <v>73</v>
      </c>
      <c r="AY888" s="215" t="s">
        <v>174</v>
      </c>
    </row>
    <row r="889" spans="1:65" s="14" customFormat="1" ht="12">
      <c r="B889" s="216"/>
      <c r="C889" s="217"/>
      <c r="D889" s="196" t="s">
        <v>181</v>
      </c>
      <c r="E889" s="218" t="s">
        <v>1</v>
      </c>
      <c r="F889" s="219" t="s">
        <v>183</v>
      </c>
      <c r="G889" s="217"/>
      <c r="H889" s="220">
        <v>11</v>
      </c>
      <c r="I889" s="221"/>
      <c r="J889" s="217"/>
      <c r="K889" s="217"/>
      <c r="L889" s="222"/>
      <c r="M889" s="223"/>
      <c r="N889" s="224"/>
      <c r="O889" s="224"/>
      <c r="P889" s="224"/>
      <c r="Q889" s="224"/>
      <c r="R889" s="224"/>
      <c r="S889" s="224"/>
      <c r="T889" s="225"/>
      <c r="AT889" s="226" t="s">
        <v>181</v>
      </c>
      <c r="AU889" s="226" t="s">
        <v>81</v>
      </c>
      <c r="AV889" s="14" t="s">
        <v>179</v>
      </c>
      <c r="AW889" s="14" t="s">
        <v>30</v>
      </c>
      <c r="AX889" s="14" t="s">
        <v>81</v>
      </c>
      <c r="AY889" s="226" t="s">
        <v>174</v>
      </c>
    </row>
    <row r="890" spans="1:65" s="2" customFormat="1" ht="16.5" customHeight="1">
      <c r="A890" s="35"/>
      <c r="B890" s="36"/>
      <c r="C890" s="227" t="s">
        <v>1034</v>
      </c>
      <c r="D890" s="227" t="s">
        <v>422</v>
      </c>
      <c r="E890" s="228" t="s">
        <v>2395</v>
      </c>
      <c r="F890" s="229" t="s">
        <v>2396</v>
      </c>
      <c r="G890" s="230" t="s">
        <v>444</v>
      </c>
      <c r="H890" s="231">
        <v>12.65</v>
      </c>
      <c r="I890" s="232"/>
      <c r="J890" s="233">
        <f>ROUND(I890*H890,2)</f>
        <v>0</v>
      </c>
      <c r="K890" s="234"/>
      <c r="L890" s="235"/>
      <c r="M890" s="236" t="s">
        <v>1</v>
      </c>
      <c r="N890" s="237" t="s">
        <v>38</v>
      </c>
      <c r="O890" s="72"/>
      <c r="P890" s="190">
        <f>O890*H890</f>
        <v>0</v>
      </c>
      <c r="Q890" s="190">
        <v>2.188E-2</v>
      </c>
      <c r="R890" s="190">
        <f>Q890*H890</f>
        <v>0.27678200000000003</v>
      </c>
      <c r="S890" s="190">
        <v>0</v>
      </c>
      <c r="T890" s="191">
        <f>S890*H890</f>
        <v>0</v>
      </c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R890" s="192" t="s">
        <v>227</v>
      </c>
      <c r="AT890" s="192" t="s">
        <v>422</v>
      </c>
      <c r="AU890" s="192" t="s">
        <v>81</v>
      </c>
      <c r="AY890" s="18" t="s">
        <v>174</v>
      </c>
      <c r="BE890" s="193">
        <f>IF(N890="základní",J890,0)</f>
        <v>0</v>
      </c>
      <c r="BF890" s="193">
        <f>IF(N890="snížená",J890,0)</f>
        <v>0</v>
      </c>
      <c r="BG890" s="193">
        <f>IF(N890="zákl. přenesená",J890,0)</f>
        <v>0</v>
      </c>
      <c r="BH890" s="193">
        <f>IF(N890="sníž. přenesená",J890,0)</f>
        <v>0</v>
      </c>
      <c r="BI890" s="193">
        <f>IF(N890="nulová",J890,0)</f>
        <v>0</v>
      </c>
      <c r="BJ890" s="18" t="s">
        <v>81</v>
      </c>
      <c r="BK890" s="193">
        <f>ROUND(I890*H890,2)</f>
        <v>0</v>
      </c>
      <c r="BL890" s="18" t="s">
        <v>179</v>
      </c>
      <c r="BM890" s="192" t="s">
        <v>2397</v>
      </c>
    </row>
    <row r="891" spans="1:65" s="12" customFormat="1" ht="12">
      <c r="B891" s="194"/>
      <c r="C891" s="195"/>
      <c r="D891" s="196" t="s">
        <v>181</v>
      </c>
      <c r="E891" s="197" t="s">
        <v>1</v>
      </c>
      <c r="F891" s="198" t="s">
        <v>2391</v>
      </c>
      <c r="G891" s="195"/>
      <c r="H891" s="197" t="s">
        <v>1</v>
      </c>
      <c r="I891" s="199"/>
      <c r="J891" s="195"/>
      <c r="K891" s="195"/>
      <c r="L891" s="200"/>
      <c r="M891" s="201"/>
      <c r="N891" s="202"/>
      <c r="O891" s="202"/>
      <c r="P891" s="202"/>
      <c r="Q891" s="202"/>
      <c r="R891" s="202"/>
      <c r="S891" s="202"/>
      <c r="T891" s="203"/>
      <c r="AT891" s="204" t="s">
        <v>181</v>
      </c>
      <c r="AU891" s="204" t="s">
        <v>81</v>
      </c>
      <c r="AV891" s="12" t="s">
        <v>81</v>
      </c>
      <c r="AW891" s="12" t="s">
        <v>30</v>
      </c>
      <c r="AX891" s="12" t="s">
        <v>73</v>
      </c>
      <c r="AY891" s="204" t="s">
        <v>174</v>
      </c>
    </row>
    <row r="892" spans="1:65" s="13" customFormat="1" ht="12">
      <c r="B892" s="205"/>
      <c r="C892" s="206"/>
      <c r="D892" s="196" t="s">
        <v>181</v>
      </c>
      <c r="E892" s="207" t="s">
        <v>1</v>
      </c>
      <c r="F892" s="208" t="s">
        <v>2398</v>
      </c>
      <c r="G892" s="206"/>
      <c r="H892" s="209">
        <v>2.99</v>
      </c>
      <c r="I892" s="210"/>
      <c r="J892" s="206"/>
      <c r="K892" s="206"/>
      <c r="L892" s="211"/>
      <c r="M892" s="212"/>
      <c r="N892" s="213"/>
      <c r="O892" s="213"/>
      <c r="P892" s="213"/>
      <c r="Q892" s="213"/>
      <c r="R892" s="213"/>
      <c r="S892" s="213"/>
      <c r="T892" s="214"/>
      <c r="AT892" s="215" t="s">
        <v>181</v>
      </c>
      <c r="AU892" s="215" t="s">
        <v>81</v>
      </c>
      <c r="AV892" s="13" t="s">
        <v>83</v>
      </c>
      <c r="AW892" s="13" t="s">
        <v>30</v>
      </c>
      <c r="AX892" s="13" t="s">
        <v>73</v>
      </c>
      <c r="AY892" s="215" t="s">
        <v>174</v>
      </c>
    </row>
    <row r="893" spans="1:65" s="12" customFormat="1" ht="12">
      <c r="B893" s="194"/>
      <c r="C893" s="195"/>
      <c r="D893" s="196" t="s">
        <v>181</v>
      </c>
      <c r="E893" s="197" t="s">
        <v>1</v>
      </c>
      <c r="F893" s="198" t="s">
        <v>2393</v>
      </c>
      <c r="G893" s="195"/>
      <c r="H893" s="197" t="s">
        <v>1</v>
      </c>
      <c r="I893" s="199"/>
      <c r="J893" s="195"/>
      <c r="K893" s="195"/>
      <c r="L893" s="200"/>
      <c r="M893" s="201"/>
      <c r="N893" s="202"/>
      <c r="O893" s="202"/>
      <c r="P893" s="202"/>
      <c r="Q893" s="202"/>
      <c r="R893" s="202"/>
      <c r="S893" s="202"/>
      <c r="T893" s="203"/>
      <c r="AT893" s="204" t="s">
        <v>181</v>
      </c>
      <c r="AU893" s="204" t="s">
        <v>81</v>
      </c>
      <c r="AV893" s="12" t="s">
        <v>81</v>
      </c>
      <c r="AW893" s="12" t="s">
        <v>30</v>
      </c>
      <c r="AX893" s="12" t="s">
        <v>73</v>
      </c>
      <c r="AY893" s="204" t="s">
        <v>174</v>
      </c>
    </row>
    <row r="894" spans="1:65" s="13" customFormat="1" ht="12">
      <c r="B894" s="205"/>
      <c r="C894" s="206"/>
      <c r="D894" s="196" t="s">
        <v>181</v>
      </c>
      <c r="E894" s="207" t="s">
        <v>1</v>
      </c>
      <c r="F894" s="208" t="s">
        <v>2399</v>
      </c>
      <c r="G894" s="206"/>
      <c r="H894" s="209">
        <v>9.66</v>
      </c>
      <c r="I894" s="210"/>
      <c r="J894" s="206"/>
      <c r="K894" s="206"/>
      <c r="L894" s="211"/>
      <c r="M894" s="212"/>
      <c r="N894" s="213"/>
      <c r="O894" s="213"/>
      <c r="P894" s="213"/>
      <c r="Q894" s="213"/>
      <c r="R894" s="213"/>
      <c r="S894" s="213"/>
      <c r="T894" s="214"/>
      <c r="AT894" s="215" t="s">
        <v>181</v>
      </c>
      <c r="AU894" s="215" t="s">
        <v>81</v>
      </c>
      <c r="AV894" s="13" t="s">
        <v>83</v>
      </c>
      <c r="AW894" s="13" t="s">
        <v>30</v>
      </c>
      <c r="AX894" s="13" t="s">
        <v>73</v>
      </c>
      <c r="AY894" s="215" t="s">
        <v>174</v>
      </c>
    </row>
    <row r="895" spans="1:65" s="14" customFormat="1" ht="12">
      <c r="B895" s="216"/>
      <c r="C895" s="217"/>
      <c r="D895" s="196" t="s">
        <v>181</v>
      </c>
      <c r="E895" s="218" t="s">
        <v>1</v>
      </c>
      <c r="F895" s="219" t="s">
        <v>183</v>
      </c>
      <c r="G895" s="217"/>
      <c r="H895" s="220">
        <v>12.65</v>
      </c>
      <c r="I895" s="221"/>
      <c r="J895" s="217"/>
      <c r="K895" s="217"/>
      <c r="L895" s="222"/>
      <c r="M895" s="223"/>
      <c r="N895" s="224"/>
      <c r="O895" s="224"/>
      <c r="P895" s="224"/>
      <c r="Q895" s="224"/>
      <c r="R895" s="224"/>
      <c r="S895" s="224"/>
      <c r="T895" s="225"/>
      <c r="AT895" s="226" t="s">
        <v>181</v>
      </c>
      <c r="AU895" s="226" t="s">
        <v>81</v>
      </c>
      <c r="AV895" s="14" t="s">
        <v>179</v>
      </c>
      <c r="AW895" s="14" t="s">
        <v>30</v>
      </c>
      <c r="AX895" s="14" t="s">
        <v>81</v>
      </c>
      <c r="AY895" s="226" t="s">
        <v>174</v>
      </c>
    </row>
    <row r="896" spans="1:65" s="2" customFormat="1" ht="24.25" customHeight="1">
      <c r="A896" s="35"/>
      <c r="B896" s="36"/>
      <c r="C896" s="180" t="s">
        <v>1038</v>
      </c>
      <c r="D896" s="180" t="s">
        <v>175</v>
      </c>
      <c r="E896" s="181" t="s">
        <v>2400</v>
      </c>
      <c r="F896" s="182" t="s">
        <v>2401</v>
      </c>
      <c r="G896" s="183" t="s">
        <v>444</v>
      </c>
      <c r="H896" s="184">
        <v>35</v>
      </c>
      <c r="I896" s="185"/>
      <c r="J896" s="186">
        <f>ROUND(I896*H896,2)</f>
        <v>0</v>
      </c>
      <c r="K896" s="187"/>
      <c r="L896" s="40"/>
      <c r="M896" s="188" t="s">
        <v>1</v>
      </c>
      <c r="N896" s="189" t="s">
        <v>38</v>
      </c>
      <c r="O896" s="72"/>
      <c r="P896" s="190">
        <f>O896*H896</f>
        <v>0</v>
      </c>
      <c r="Q896" s="190">
        <v>0</v>
      </c>
      <c r="R896" s="190">
        <f>Q896*H896</f>
        <v>0</v>
      </c>
      <c r="S896" s="190">
        <v>0</v>
      </c>
      <c r="T896" s="191">
        <f>S896*H896</f>
        <v>0</v>
      </c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R896" s="192" t="s">
        <v>179</v>
      </c>
      <c r="AT896" s="192" t="s">
        <v>175</v>
      </c>
      <c r="AU896" s="192" t="s">
        <v>81</v>
      </c>
      <c r="AY896" s="18" t="s">
        <v>174</v>
      </c>
      <c r="BE896" s="193">
        <f>IF(N896="základní",J896,0)</f>
        <v>0</v>
      </c>
      <c r="BF896" s="193">
        <f>IF(N896="snížená",J896,0)</f>
        <v>0</v>
      </c>
      <c r="BG896" s="193">
        <f>IF(N896="zákl. přenesená",J896,0)</f>
        <v>0</v>
      </c>
      <c r="BH896" s="193">
        <f>IF(N896="sníž. přenesená",J896,0)</f>
        <v>0</v>
      </c>
      <c r="BI896" s="193">
        <f>IF(N896="nulová",J896,0)</f>
        <v>0</v>
      </c>
      <c r="BJ896" s="18" t="s">
        <v>81</v>
      </c>
      <c r="BK896" s="193">
        <f>ROUND(I896*H896,2)</f>
        <v>0</v>
      </c>
      <c r="BL896" s="18" t="s">
        <v>179</v>
      </c>
      <c r="BM896" s="192" t="s">
        <v>2402</v>
      </c>
    </row>
    <row r="897" spans="1:65" s="12" customFormat="1" ht="12">
      <c r="B897" s="194"/>
      <c r="C897" s="195"/>
      <c r="D897" s="196" t="s">
        <v>181</v>
      </c>
      <c r="E897" s="197" t="s">
        <v>1</v>
      </c>
      <c r="F897" s="198" t="s">
        <v>2403</v>
      </c>
      <c r="G897" s="195"/>
      <c r="H897" s="197" t="s">
        <v>1</v>
      </c>
      <c r="I897" s="199"/>
      <c r="J897" s="195"/>
      <c r="K897" s="195"/>
      <c r="L897" s="200"/>
      <c r="M897" s="201"/>
      <c r="N897" s="202"/>
      <c r="O897" s="202"/>
      <c r="P897" s="202"/>
      <c r="Q897" s="202"/>
      <c r="R897" s="202"/>
      <c r="S897" s="202"/>
      <c r="T897" s="203"/>
      <c r="AT897" s="204" t="s">
        <v>181</v>
      </c>
      <c r="AU897" s="204" t="s">
        <v>81</v>
      </c>
      <c r="AV897" s="12" t="s">
        <v>81</v>
      </c>
      <c r="AW897" s="12" t="s">
        <v>30</v>
      </c>
      <c r="AX897" s="12" t="s">
        <v>73</v>
      </c>
      <c r="AY897" s="204" t="s">
        <v>174</v>
      </c>
    </row>
    <row r="898" spans="1:65" s="13" customFormat="1" ht="12">
      <c r="B898" s="205"/>
      <c r="C898" s="206"/>
      <c r="D898" s="196" t="s">
        <v>181</v>
      </c>
      <c r="E898" s="207" t="s">
        <v>1</v>
      </c>
      <c r="F898" s="208" t="s">
        <v>450</v>
      </c>
      <c r="G898" s="206"/>
      <c r="H898" s="209">
        <v>35</v>
      </c>
      <c r="I898" s="210"/>
      <c r="J898" s="206"/>
      <c r="K898" s="206"/>
      <c r="L898" s="211"/>
      <c r="M898" s="212"/>
      <c r="N898" s="213"/>
      <c r="O898" s="213"/>
      <c r="P898" s="213"/>
      <c r="Q898" s="213"/>
      <c r="R898" s="213"/>
      <c r="S898" s="213"/>
      <c r="T898" s="214"/>
      <c r="AT898" s="215" t="s">
        <v>181</v>
      </c>
      <c r="AU898" s="215" t="s">
        <v>81</v>
      </c>
      <c r="AV898" s="13" t="s">
        <v>83</v>
      </c>
      <c r="AW898" s="13" t="s">
        <v>30</v>
      </c>
      <c r="AX898" s="13" t="s">
        <v>73</v>
      </c>
      <c r="AY898" s="215" t="s">
        <v>174</v>
      </c>
    </row>
    <row r="899" spans="1:65" s="14" customFormat="1" ht="12">
      <c r="B899" s="216"/>
      <c r="C899" s="217"/>
      <c r="D899" s="196" t="s">
        <v>181</v>
      </c>
      <c r="E899" s="218" t="s">
        <v>1</v>
      </c>
      <c r="F899" s="219" t="s">
        <v>183</v>
      </c>
      <c r="G899" s="217"/>
      <c r="H899" s="220">
        <v>35</v>
      </c>
      <c r="I899" s="221"/>
      <c r="J899" s="217"/>
      <c r="K899" s="217"/>
      <c r="L899" s="222"/>
      <c r="M899" s="223"/>
      <c r="N899" s="224"/>
      <c r="O899" s="224"/>
      <c r="P899" s="224"/>
      <c r="Q899" s="224"/>
      <c r="R899" s="224"/>
      <c r="S899" s="224"/>
      <c r="T899" s="225"/>
      <c r="AT899" s="226" t="s">
        <v>181</v>
      </c>
      <c r="AU899" s="226" t="s">
        <v>81</v>
      </c>
      <c r="AV899" s="14" t="s">
        <v>179</v>
      </c>
      <c r="AW899" s="14" t="s">
        <v>30</v>
      </c>
      <c r="AX899" s="14" t="s">
        <v>81</v>
      </c>
      <c r="AY899" s="226" t="s">
        <v>174</v>
      </c>
    </row>
    <row r="900" spans="1:65" s="2" customFormat="1" ht="16.5" customHeight="1">
      <c r="A900" s="35"/>
      <c r="B900" s="36"/>
      <c r="C900" s="227" t="s">
        <v>1044</v>
      </c>
      <c r="D900" s="227" t="s">
        <v>422</v>
      </c>
      <c r="E900" s="228" t="s">
        <v>2404</v>
      </c>
      <c r="F900" s="229" t="s">
        <v>2405</v>
      </c>
      <c r="G900" s="230" t="s">
        <v>444</v>
      </c>
      <c r="H900" s="231">
        <v>38.5</v>
      </c>
      <c r="I900" s="232"/>
      <c r="J900" s="233">
        <f>ROUND(I900*H900,2)</f>
        <v>0</v>
      </c>
      <c r="K900" s="234"/>
      <c r="L900" s="235"/>
      <c r="M900" s="236" t="s">
        <v>1</v>
      </c>
      <c r="N900" s="237" t="s">
        <v>38</v>
      </c>
      <c r="O900" s="72"/>
      <c r="P900" s="190">
        <f>O900*H900</f>
        <v>0</v>
      </c>
      <c r="Q900" s="190">
        <v>1.14E-3</v>
      </c>
      <c r="R900" s="190">
        <f>Q900*H900</f>
        <v>4.3889999999999998E-2</v>
      </c>
      <c r="S900" s="190">
        <v>0</v>
      </c>
      <c r="T900" s="191">
        <f>S900*H900</f>
        <v>0</v>
      </c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R900" s="192" t="s">
        <v>227</v>
      </c>
      <c r="AT900" s="192" t="s">
        <v>422</v>
      </c>
      <c r="AU900" s="192" t="s">
        <v>81</v>
      </c>
      <c r="AY900" s="18" t="s">
        <v>174</v>
      </c>
      <c r="BE900" s="193">
        <f>IF(N900="základní",J900,0)</f>
        <v>0</v>
      </c>
      <c r="BF900" s="193">
        <f>IF(N900="snížená",J900,0)</f>
        <v>0</v>
      </c>
      <c r="BG900" s="193">
        <f>IF(N900="zákl. přenesená",J900,0)</f>
        <v>0</v>
      </c>
      <c r="BH900" s="193">
        <f>IF(N900="sníž. přenesená",J900,0)</f>
        <v>0</v>
      </c>
      <c r="BI900" s="193">
        <f>IF(N900="nulová",J900,0)</f>
        <v>0</v>
      </c>
      <c r="BJ900" s="18" t="s">
        <v>81</v>
      </c>
      <c r="BK900" s="193">
        <f>ROUND(I900*H900,2)</f>
        <v>0</v>
      </c>
      <c r="BL900" s="18" t="s">
        <v>179</v>
      </c>
      <c r="BM900" s="192" t="s">
        <v>2406</v>
      </c>
    </row>
    <row r="901" spans="1:65" s="12" customFormat="1" ht="12">
      <c r="B901" s="194"/>
      <c r="C901" s="195"/>
      <c r="D901" s="196" t="s">
        <v>181</v>
      </c>
      <c r="E901" s="197" t="s">
        <v>1</v>
      </c>
      <c r="F901" s="198" t="s">
        <v>2403</v>
      </c>
      <c r="G901" s="195"/>
      <c r="H901" s="197" t="s">
        <v>1</v>
      </c>
      <c r="I901" s="199"/>
      <c r="J901" s="195"/>
      <c r="K901" s="195"/>
      <c r="L901" s="200"/>
      <c r="M901" s="201"/>
      <c r="N901" s="202"/>
      <c r="O901" s="202"/>
      <c r="P901" s="202"/>
      <c r="Q901" s="202"/>
      <c r="R901" s="202"/>
      <c r="S901" s="202"/>
      <c r="T901" s="203"/>
      <c r="AT901" s="204" t="s">
        <v>181</v>
      </c>
      <c r="AU901" s="204" t="s">
        <v>81</v>
      </c>
      <c r="AV901" s="12" t="s">
        <v>81</v>
      </c>
      <c r="AW901" s="12" t="s">
        <v>30</v>
      </c>
      <c r="AX901" s="12" t="s">
        <v>73</v>
      </c>
      <c r="AY901" s="204" t="s">
        <v>174</v>
      </c>
    </row>
    <row r="902" spans="1:65" s="13" customFormat="1" ht="12">
      <c r="B902" s="205"/>
      <c r="C902" s="206"/>
      <c r="D902" s="196" t="s">
        <v>181</v>
      </c>
      <c r="E902" s="207" t="s">
        <v>1</v>
      </c>
      <c r="F902" s="208" t="s">
        <v>2407</v>
      </c>
      <c r="G902" s="206"/>
      <c r="H902" s="209">
        <v>38.5</v>
      </c>
      <c r="I902" s="210"/>
      <c r="J902" s="206"/>
      <c r="K902" s="206"/>
      <c r="L902" s="211"/>
      <c r="M902" s="212"/>
      <c r="N902" s="213"/>
      <c r="O902" s="213"/>
      <c r="P902" s="213"/>
      <c r="Q902" s="213"/>
      <c r="R902" s="213"/>
      <c r="S902" s="213"/>
      <c r="T902" s="214"/>
      <c r="AT902" s="215" t="s">
        <v>181</v>
      </c>
      <c r="AU902" s="215" t="s">
        <v>81</v>
      </c>
      <c r="AV902" s="13" t="s">
        <v>83</v>
      </c>
      <c r="AW902" s="13" t="s">
        <v>30</v>
      </c>
      <c r="AX902" s="13" t="s">
        <v>73</v>
      </c>
      <c r="AY902" s="215" t="s">
        <v>174</v>
      </c>
    </row>
    <row r="903" spans="1:65" s="14" customFormat="1" ht="12">
      <c r="B903" s="216"/>
      <c r="C903" s="217"/>
      <c r="D903" s="196" t="s">
        <v>181</v>
      </c>
      <c r="E903" s="218" t="s">
        <v>1</v>
      </c>
      <c r="F903" s="219" t="s">
        <v>183</v>
      </c>
      <c r="G903" s="217"/>
      <c r="H903" s="220">
        <v>38.5</v>
      </c>
      <c r="I903" s="221"/>
      <c r="J903" s="217"/>
      <c r="K903" s="217"/>
      <c r="L903" s="222"/>
      <c r="M903" s="223"/>
      <c r="N903" s="224"/>
      <c r="O903" s="224"/>
      <c r="P903" s="224"/>
      <c r="Q903" s="224"/>
      <c r="R903" s="224"/>
      <c r="S903" s="224"/>
      <c r="T903" s="225"/>
      <c r="AT903" s="226" t="s">
        <v>181</v>
      </c>
      <c r="AU903" s="226" t="s">
        <v>81</v>
      </c>
      <c r="AV903" s="14" t="s">
        <v>179</v>
      </c>
      <c r="AW903" s="14" t="s">
        <v>30</v>
      </c>
      <c r="AX903" s="14" t="s">
        <v>81</v>
      </c>
      <c r="AY903" s="226" t="s">
        <v>174</v>
      </c>
    </row>
    <row r="904" spans="1:65" s="2" customFormat="1" ht="16.5" customHeight="1">
      <c r="A904" s="35"/>
      <c r="B904" s="36"/>
      <c r="C904" s="180" t="s">
        <v>1052</v>
      </c>
      <c r="D904" s="180" t="s">
        <v>175</v>
      </c>
      <c r="E904" s="181" t="s">
        <v>2408</v>
      </c>
      <c r="F904" s="182" t="s">
        <v>2409</v>
      </c>
      <c r="G904" s="183" t="s">
        <v>444</v>
      </c>
      <c r="H904" s="184">
        <v>61.8</v>
      </c>
      <c r="I904" s="185"/>
      <c r="J904" s="186">
        <f>ROUND(I904*H904,2)</f>
        <v>0</v>
      </c>
      <c r="K904" s="187"/>
      <c r="L904" s="40"/>
      <c r="M904" s="188" t="s">
        <v>1</v>
      </c>
      <c r="N904" s="189" t="s">
        <v>38</v>
      </c>
      <c r="O904" s="72"/>
      <c r="P904" s="190">
        <f>O904*H904</f>
        <v>0</v>
      </c>
      <c r="Q904" s="190">
        <v>1.698E-5</v>
      </c>
      <c r="R904" s="190">
        <f>Q904*H904</f>
        <v>1.0493639999999999E-3</v>
      </c>
      <c r="S904" s="190">
        <v>0</v>
      </c>
      <c r="T904" s="191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92" t="s">
        <v>179</v>
      </c>
      <c r="AT904" s="192" t="s">
        <v>175</v>
      </c>
      <c r="AU904" s="192" t="s">
        <v>81</v>
      </c>
      <c r="AY904" s="18" t="s">
        <v>174</v>
      </c>
      <c r="BE904" s="193">
        <f>IF(N904="základní",J904,0)</f>
        <v>0</v>
      </c>
      <c r="BF904" s="193">
        <f>IF(N904="snížená",J904,0)</f>
        <v>0</v>
      </c>
      <c r="BG904" s="193">
        <f>IF(N904="zákl. přenesená",J904,0)</f>
        <v>0</v>
      </c>
      <c r="BH904" s="193">
        <f>IF(N904="sníž. přenesená",J904,0)</f>
        <v>0</v>
      </c>
      <c r="BI904" s="193">
        <f>IF(N904="nulová",J904,0)</f>
        <v>0</v>
      </c>
      <c r="BJ904" s="18" t="s">
        <v>81</v>
      </c>
      <c r="BK904" s="193">
        <f>ROUND(I904*H904,2)</f>
        <v>0</v>
      </c>
      <c r="BL904" s="18" t="s">
        <v>179</v>
      </c>
      <c r="BM904" s="192" t="s">
        <v>2410</v>
      </c>
    </row>
    <row r="905" spans="1:65" s="12" customFormat="1" ht="12">
      <c r="B905" s="194"/>
      <c r="C905" s="195"/>
      <c r="D905" s="196" t="s">
        <v>181</v>
      </c>
      <c r="E905" s="197" t="s">
        <v>1</v>
      </c>
      <c r="F905" s="198" t="s">
        <v>2382</v>
      </c>
      <c r="G905" s="195"/>
      <c r="H905" s="197" t="s">
        <v>1</v>
      </c>
      <c r="I905" s="199"/>
      <c r="J905" s="195"/>
      <c r="K905" s="195"/>
      <c r="L905" s="200"/>
      <c r="M905" s="201"/>
      <c r="N905" s="202"/>
      <c r="O905" s="202"/>
      <c r="P905" s="202"/>
      <c r="Q905" s="202"/>
      <c r="R905" s="202"/>
      <c r="S905" s="202"/>
      <c r="T905" s="203"/>
      <c r="AT905" s="204" t="s">
        <v>181</v>
      </c>
      <c r="AU905" s="204" t="s">
        <v>81</v>
      </c>
      <c r="AV905" s="12" t="s">
        <v>81</v>
      </c>
      <c r="AW905" s="12" t="s">
        <v>30</v>
      </c>
      <c r="AX905" s="12" t="s">
        <v>73</v>
      </c>
      <c r="AY905" s="204" t="s">
        <v>174</v>
      </c>
    </row>
    <row r="906" spans="1:65" s="13" customFormat="1" ht="12">
      <c r="B906" s="205"/>
      <c r="C906" s="206"/>
      <c r="D906" s="196" t="s">
        <v>181</v>
      </c>
      <c r="E906" s="207" t="s">
        <v>1</v>
      </c>
      <c r="F906" s="208" t="s">
        <v>2383</v>
      </c>
      <c r="G906" s="206"/>
      <c r="H906" s="209">
        <v>26.8</v>
      </c>
      <c r="I906" s="210"/>
      <c r="J906" s="206"/>
      <c r="K906" s="206"/>
      <c r="L906" s="211"/>
      <c r="M906" s="212"/>
      <c r="N906" s="213"/>
      <c r="O906" s="213"/>
      <c r="P906" s="213"/>
      <c r="Q906" s="213"/>
      <c r="R906" s="213"/>
      <c r="S906" s="213"/>
      <c r="T906" s="214"/>
      <c r="AT906" s="215" t="s">
        <v>181</v>
      </c>
      <c r="AU906" s="215" t="s">
        <v>81</v>
      </c>
      <c r="AV906" s="13" t="s">
        <v>83</v>
      </c>
      <c r="AW906" s="13" t="s">
        <v>30</v>
      </c>
      <c r="AX906" s="13" t="s">
        <v>73</v>
      </c>
      <c r="AY906" s="215" t="s">
        <v>174</v>
      </c>
    </row>
    <row r="907" spans="1:65" s="12" customFormat="1" ht="12">
      <c r="B907" s="194"/>
      <c r="C907" s="195"/>
      <c r="D907" s="196" t="s">
        <v>181</v>
      </c>
      <c r="E907" s="197" t="s">
        <v>1</v>
      </c>
      <c r="F907" s="198" t="s">
        <v>2403</v>
      </c>
      <c r="G907" s="195"/>
      <c r="H907" s="197" t="s">
        <v>1</v>
      </c>
      <c r="I907" s="199"/>
      <c r="J907" s="195"/>
      <c r="K907" s="195"/>
      <c r="L907" s="200"/>
      <c r="M907" s="201"/>
      <c r="N907" s="202"/>
      <c r="O907" s="202"/>
      <c r="P907" s="202"/>
      <c r="Q907" s="202"/>
      <c r="R907" s="202"/>
      <c r="S907" s="202"/>
      <c r="T907" s="203"/>
      <c r="AT907" s="204" t="s">
        <v>181</v>
      </c>
      <c r="AU907" s="204" t="s">
        <v>81</v>
      </c>
      <c r="AV907" s="12" t="s">
        <v>81</v>
      </c>
      <c r="AW907" s="12" t="s">
        <v>30</v>
      </c>
      <c r="AX907" s="12" t="s">
        <v>73</v>
      </c>
      <c r="AY907" s="204" t="s">
        <v>174</v>
      </c>
    </row>
    <row r="908" spans="1:65" s="13" customFormat="1" ht="12">
      <c r="B908" s="205"/>
      <c r="C908" s="206"/>
      <c r="D908" s="196" t="s">
        <v>181</v>
      </c>
      <c r="E908" s="207" t="s">
        <v>1</v>
      </c>
      <c r="F908" s="208" t="s">
        <v>450</v>
      </c>
      <c r="G908" s="206"/>
      <c r="H908" s="209">
        <v>35</v>
      </c>
      <c r="I908" s="210"/>
      <c r="J908" s="206"/>
      <c r="K908" s="206"/>
      <c r="L908" s="211"/>
      <c r="M908" s="212"/>
      <c r="N908" s="213"/>
      <c r="O908" s="213"/>
      <c r="P908" s="213"/>
      <c r="Q908" s="213"/>
      <c r="R908" s="213"/>
      <c r="S908" s="213"/>
      <c r="T908" s="214"/>
      <c r="AT908" s="215" t="s">
        <v>181</v>
      </c>
      <c r="AU908" s="215" t="s">
        <v>81</v>
      </c>
      <c r="AV908" s="13" t="s">
        <v>83</v>
      </c>
      <c r="AW908" s="13" t="s">
        <v>30</v>
      </c>
      <c r="AX908" s="13" t="s">
        <v>73</v>
      </c>
      <c r="AY908" s="215" t="s">
        <v>174</v>
      </c>
    </row>
    <row r="909" spans="1:65" s="14" customFormat="1" ht="12">
      <c r="B909" s="216"/>
      <c r="C909" s="217"/>
      <c r="D909" s="196" t="s">
        <v>181</v>
      </c>
      <c r="E909" s="218" t="s">
        <v>1</v>
      </c>
      <c r="F909" s="219" t="s">
        <v>183</v>
      </c>
      <c r="G909" s="217"/>
      <c r="H909" s="220">
        <v>61.8</v>
      </c>
      <c r="I909" s="221"/>
      <c r="J909" s="217"/>
      <c r="K909" s="217"/>
      <c r="L909" s="222"/>
      <c r="M909" s="223"/>
      <c r="N909" s="224"/>
      <c r="O909" s="224"/>
      <c r="P909" s="224"/>
      <c r="Q909" s="224"/>
      <c r="R909" s="224"/>
      <c r="S909" s="224"/>
      <c r="T909" s="225"/>
      <c r="AT909" s="226" t="s">
        <v>181</v>
      </c>
      <c r="AU909" s="226" t="s">
        <v>81</v>
      </c>
      <c r="AV909" s="14" t="s">
        <v>179</v>
      </c>
      <c r="AW909" s="14" t="s">
        <v>30</v>
      </c>
      <c r="AX909" s="14" t="s">
        <v>81</v>
      </c>
      <c r="AY909" s="226" t="s">
        <v>174</v>
      </c>
    </row>
    <row r="910" spans="1:65" s="11" customFormat="1" ht="26" customHeight="1">
      <c r="B910" s="166"/>
      <c r="C910" s="167"/>
      <c r="D910" s="168" t="s">
        <v>72</v>
      </c>
      <c r="E910" s="169" t="s">
        <v>707</v>
      </c>
      <c r="F910" s="169" t="s">
        <v>609</v>
      </c>
      <c r="G910" s="167"/>
      <c r="H910" s="167"/>
      <c r="I910" s="170"/>
      <c r="J910" s="171">
        <f>BK910</f>
        <v>0</v>
      </c>
      <c r="K910" s="167"/>
      <c r="L910" s="172"/>
      <c r="M910" s="173"/>
      <c r="N910" s="174"/>
      <c r="O910" s="174"/>
      <c r="P910" s="175">
        <f>SUM(P911:P945)</f>
        <v>0</v>
      </c>
      <c r="Q910" s="174"/>
      <c r="R910" s="175">
        <f>SUM(R911:R945)</f>
        <v>8.3619975000000011</v>
      </c>
      <c r="S910" s="174"/>
      <c r="T910" s="176">
        <f>SUM(T911:T945)</f>
        <v>0</v>
      </c>
      <c r="AR910" s="177" t="s">
        <v>81</v>
      </c>
      <c r="AT910" s="178" t="s">
        <v>72</v>
      </c>
      <c r="AU910" s="178" t="s">
        <v>73</v>
      </c>
      <c r="AY910" s="177" t="s">
        <v>174</v>
      </c>
      <c r="BK910" s="179">
        <f>SUM(BK911:BK945)</f>
        <v>0</v>
      </c>
    </row>
    <row r="911" spans="1:65" s="2" customFormat="1" ht="24.25" customHeight="1">
      <c r="A911" s="35"/>
      <c r="B911" s="36"/>
      <c r="C911" s="180" t="s">
        <v>1058</v>
      </c>
      <c r="D911" s="180" t="s">
        <v>175</v>
      </c>
      <c r="E911" s="181" t="s">
        <v>637</v>
      </c>
      <c r="F911" s="182" t="s">
        <v>638</v>
      </c>
      <c r="G911" s="183" t="s">
        <v>444</v>
      </c>
      <c r="H911" s="184">
        <v>35.625</v>
      </c>
      <c r="I911" s="185"/>
      <c r="J911" s="186">
        <f>ROUND(I911*H911,2)</f>
        <v>0</v>
      </c>
      <c r="K911" s="187"/>
      <c r="L911" s="40"/>
      <c r="M911" s="188" t="s">
        <v>1</v>
      </c>
      <c r="N911" s="189" t="s">
        <v>38</v>
      </c>
      <c r="O911" s="72"/>
      <c r="P911" s="190">
        <f>O911*H911</f>
        <v>0</v>
      </c>
      <c r="Q911" s="190">
        <v>0.21054</v>
      </c>
      <c r="R911" s="190">
        <f>Q911*H911</f>
        <v>7.5004875000000002</v>
      </c>
      <c r="S911" s="190">
        <v>0</v>
      </c>
      <c r="T911" s="191">
        <f>S911*H911</f>
        <v>0</v>
      </c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R911" s="192" t="s">
        <v>179</v>
      </c>
      <c r="AT911" s="192" t="s">
        <v>175</v>
      </c>
      <c r="AU911" s="192" t="s">
        <v>81</v>
      </c>
      <c r="AY911" s="18" t="s">
        <v>174</v>
      </c>
      <c r="BE911" s="193">
        <f>IF(N911="základní",J911,0)</f>
        <v>0</v>
      </c>
      <c r="BF911" s="193">
        <f>IF(N911="snížená",J911,0)</f>
        <v>0</v>
      </c>
      <c r="BG911" s="193">
        <f>IF(N911="zákl. přenesená",J911,0)</f>
        <v>0</v>
      </c>
      <c r="BH911" s="193">
        <f>IF(N911="sníž. přenesená",J911,0)</f>
        <v>0</v>
      </c>
      <c r="BI911" s="193">
        <f>IF(N911="nulová",J911,0)</f>
        <v>0</v>
      </c>
      <c r="BJ911" s="18" t="s">
        <v>81</v>
      </c>
      <c r="BK911" s="193">
        <f>ROUND(I911*H911,2)</f>
        <v>0</v>
      </c>
      <c r="BL911" s="18" t="s">
        <v>179</v>
      </c>
      <c r="BM911" s="192" t="s">
        <v>2411</v>
      </c>
    </row>
    <row r="912" spans="1:65" s="12" customFormat="1" ht="12">
      <c r="B912" s="194"/>
      <c r="C912" s="195"/>
      <c r="D912" s="196" t="s">
        <v>181</v>
      </c>
      <c r="E912" s="197" t="s">
        <v>1</v>
      </c>
      <c r="F912" s="198" t="s">
        <v>2412</v>
      </c>
      <c r="G912" s="195"/>
      <c r="H912" s="197" t="s">
        <v>1</v>
      </c>
      <c r="I912" s="199"/>
      <c r="J912" s="195"/>
      <c r="K912" s="195"/>
      <c r="L912" s="200"/>
      <c r="M912" s="201"/>
      <c r="N912" s="202"/>
      <c r="O912" s="202"/>
      <c r="P912" s="202"/>
      <c r="Q912" s="202"/>
      <c r="R912" s="202"/>
      <c r="S912" s="202"/>
      <c r="T912" s="203"/>
      <c r="AT912" s="204" t="s">
        <v>181</v>
      </c>
      <c r="AU912" s="204" t="s">
        <v>81</v>
      </c>
      <c r="AV912" s="12" t="s">
        <v>81</v>
      </c>
      <c r="AW912" s="12" t="s">
        <v>30</v>
      </c>
      <c r="AX912" s="12" t="s">
        <v>73</v>
      </c>
      <c r="AY912" s="204" t="s">
        <v>174</v>
      </c>
    </row>
    <row r="913" spans="1:65" s="12" customFormat="1" ht="12">
      <c r="B913" s="194"/>
      <c r="C913" s="195"/>
      <c r="D913" s="196" t="s">
        <v>181</v>
      </c>
      <c r="E913" s="197" t="s">
        <v>1</v>
      </c>
      <c r="F913" s="198" t="s">
        <v>2413</v>
      </c>
      <c r="G913" s="195"/>
      <c r="H913" s="197" t="s">
        <v>1</v>
      </c>
      <c r="I913" s="199"/>
      <c r="J913" s="195"/>
      <c r="K913" s="195"/>
      <c r="L913" s="200"/>
      <c r="M913" s="201"/>
      <c r="N913" s="202"/>
      <c r="O913" s="202"/>
      <c r="P913" s="202"/>
      <c r="Q913" s="202"/>
      <c r="R913" s="202"/>
      <c r="S913" s="202"/>
      <c r="T913" s="203"/>
      <c r="AT913" s="204" t="s">
        <v>181</v>
      </c>
      <c r="AU913" s="204" t="s">
        <v>81</v>
      </c>
      <c r="AV913" s="12" t="s">
        <v>81</v>
      </c>
      <c r="AW913" s="12" t="s">
        <v>30</v>
      </c>
      <c r="AX913" s="12" t="s">
        <v>73</v>
      </c>
      <c r="AY913" s="204" t="s">
        <v>174</v>
      </c>
    </row>
    <row r="914" spans="1:65" s="13" customFormat="1" ht="12">
      <c r="B914" s="205"/>
      <c r="C914" s="206"/>
      <c r="D914" s="196" t="s">
        <v>181</v>
      </c>
      <c r="E914" s="207" t="s">
        <v>1</v>
      </c>
      <c r="F914" s="208" t="s">
        <v>2414</v>
      </c>
      <c r="G914" s="206"/>
      <c r="H914" s="209">
        <v>35.625</v>
      </c>
      <c r="I914" s="210"/>
      <c r="J914" s="206"/>
      <c r="K914" s="206"/>
      <c r="L914" s="211"/>
      <c r="M914" s="212"/>
      <c r="N914" s="213"/>
      <c r="O914" s="213"/>
      <c r="P914" s="213"/>
      <c r="Q914" s="213"/>
      <c r="R914" s="213"/>
      <c r="S914" s="213"/>
      <c r="T914" s="214"/>
      <c r="AT914" s="215" t="s">
        <v>181</v>
      </c>
      <c r="AU914" s="215" t="s">
        <v>81</v>
      </c>
      <c r="AV914" s="13" t="s">
        <v>83</v>
      </c>
      <c r="AW914" s="13" t="s">
        <v>30</v>
      </c>
      <c r="AX914" s="13" t="s">
        <v>73</v>
      </c>
      <c r="AY914" s="215" t="s">
        <v>174</v>
      </c>
    </row>
    <row r="915" spans="1:65" s="14" customFormat="1" ht="12">
      <c r="B915" s="216"/>
      <c r="C915" s="217"/>
      <c r="D915" s="196" t="s">
        <v>181</v>
      </c>
      <c r="E915" s="218" t="s">
        <v>1</v>
      </c>
      <c r="F915" s="219" t="s">
        <v>183</v>
      </c>
      <c r="G915" s="217"/>
      <c r="H915" s="220">
        <v>35.625</v>
      </c>
      <c r="I915" s="221"/>
      <c r="J915" s="217"/>
      <c r="K915" s="217"/>
      <c r="L915" s="222"/>
      <c r="M915" s="223"/>
      <c r="N915" s="224"/>
      <c r="O915" s="224"/>
      <c r="P915" s="224"/>
      <c r="Q915" s="224"/>
      <c r="R915" s="224"/>
      <c r="S915" s="224"/>
      <c r="T915" s="225"/>
      <c r="AT915" s="226" t="s">
        <v>181</v>
      </c>
      <c r="AU915" s="226" t="s">
        <v>81</v>
      </c>
      <c r="AV915" s="14" t="s">
        <v>179</v>
      </c>
      <c r="AW915" s="14" t="s">
        <v>30</v>
      </c>
      <c r="AX915" s="14" t="s">
        <v>81</v>
      </c>
      <c r="AY915" s="226" t="s">
        <v>174</v>
      </c>
    </row>
    <row r="916" spans="1:65" s="2" customFormat="1" ht="33" customHeight="1">
      <c r="A916" s="35"/>
      <c r="B916" s="36"/>
      <c r="C916" s="180" t="s">
        <v>1064</v>
      </c>
      <c r="D916" s="180" t="s">
        <v>175</v>
      </c>
      <c r="E916" s="181" t="s">
        <v>2415</v>
      </c>
      <c r="F916" s="182" t="s">
        <v>2416</v>
      </c>
      <c r="G916" s="183" t="s">
        <v>444</v>
      </c>
      <c r="H916" s="184">
        <v>5.5</v>
      </c>
      <c r="I916" s="185"/>
      <c r="J916" s="186">
        <f>ROUND(I916*H916,2)</f>
        <v>0</v>
      </c>
      <c r="K916" s="187"/>
      <c r="L916" s="40"/>
      <c r="M916" s="188" t="s">
        <v>1</v>
      </c>
      <c r="N916" s="189" t="s">
        <v>38</v>
      </c>
      <c r="O916" s="72"/>
      <c r="P916" s="190">
        <f>O916*H916</f>
        <v>0</v>
      </c>
      <c r="Q916" s="190">
        <v>1.1169999999999999E-2</v>
      </c>
      <c r="R916" s="190">
        <f>Q916*H916</f>
        <v>6.1434999999999997E-2</v>
      </c>
      <c r="S916" s="190">
        <v>0</v>
      </c>
      <c r="T916" s="191">
        <f>S916*H916</f>
        <v>0</v>
      </c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R916" s="192" t="s">
        <v>179</v>
      </c>
      <c r="AT916" s="192" t="s">
        <v>175</v>
      </c>
      <c r="AU916" s="192" t="s">
        <v>81</v>
      </c>
      <c r="AY916" s="18" t="s">
        <v>174</v>
      </c>
      <c r="BE916" s="193">
        <f>IF(N916="základní",J916,0)</f>
        <v>0</v>
      </c>
      <c r="BF916" s="193">
        <f>IF(N916="snížená",J916,0)</f>
        <v>0</v>
      </c>
      <c r="BG916" s="193">
        <f>IF(N916="zákl. přenesená",J916,0)</f>
        <v>0</v>
      </c>
      <c r="BH916" s="193">
        <f>IF(N916="sníž. přenesená",J916,0)</f>
        <v>0</v>
      </c>
      <c r="BI916" s="193">
        <f>IF(N916="nulová",J916,0)</f>
        <v>0</v>
      </c>
      <c r="BJ916" s="18" t="s">
        <v>81</v>
      </c>
      <c r="BK916" s="193">
        <f>ROUND(I916*H916,2)</f>
        <v>0</v>
      </c>
      <c r="BL916" s="18" t="s">
        <v>179</v>
      </c>
      <c r="BM916" s="192" t="s">
        <v>2417</v>
      </c>
    </row>
    <row r="917" spans="1:65" s="12" customFormat="1" ht="12">
      <c r="B917" s="194"/>
      <c r="C917" s="195"/>
      <c r="D917" s="196" t="s">
        <v>181</v>
      </c>
      <c r="E917" s="197" t="s">
        <v>1</v>
      </c>
      <c r="F917" s="198" t="s">
        <v>2418</v>
      </c>
      <c r="G917" s="195"/>
      <c r="H917" s="197" t="s">
        <v>1</v>
      </c>
      <c r="I917" s="199"/>
      <c r="J917" s="195"/>
      <c r="K917" s="195"/>
      <c r="L917" s="200"/>
      <c r="M917" s="201"/>
      <c r="N917" s="202"/>
      <c r="O917" s="202"/>
      <c r="P917" s="202"/>
      <c r="Q917" s="202"/>
      <c r="R917" s="202"/>
      <c r="S917" s="202"/>
      <c r="T917" s="203"/>
      <c r="AT917" s="204" t="s">
        <v>181</v>
      </c>
      <c r="AU917" s="204" t="s">
        <v>81</v>
      </c>
      <c r="AV917" s="12" t="s">
        <v>81</v>
      </c>
      <c r="AW917" s="12" t="s">
        <v>30</v>
      </c>
      <c r="AX917" s="12" t="s">
        <v>73</v>
      </c>
      <c r="AY917" s="204" t="s">
        <v>174</v>
      </c>
    </row>
    <row r="918" spans="1:65" s="13" customFormat="1" ht="12">
      <c r="B918" s="205"/>
      <c r="C918" s="206"/>
      <c r="D918" s="196" t="s">
        <v>181</v>
      </c>
      <c r="E918" s="207" t="s">
        <v>1</v>
      </c>
      <c r="F918" s="208" t="s">
        <v>2419</v>
      </c>
      <c r="G918" s="206"/>
      <c r="H918" s="209">
        <v>5.5</v>
      </c>
      <c r="I918" s="210"/>
      <c r="J918" s="206"/>
      <c r="K918" s="206"/>
      <c r="L918" s="211"/>
      <c r="M918" s="212"/>
      <c r="N918" s="213"/>
      <c r="O918" s="213"/>
      <c r="P918" s="213"/>
      <c r="Q918" s="213"/>
      <c r="R918" s="213"/>
      <c r="S918" s="213"/>
      <c r="T918" s="214"/>
      <c r="AT918" s="215" t="s">
        <v>181</v>
      </c>
      <c r="AU918" s="215" t="s">
        <v>81</v>
      </c>
      <c r="AV918" s="13" t="s">
        <v>83</v>
      </c>
      <c r="AW918" s="13" t="s">
        <v>30</v>
      </c>
      <c r="AX918" s="13" t="s">
        <v>73</v>
      </c>
      <c r="AY918" s="215" t="s">
        <v>174</v>
      </c>
    </row>
    <row r="919" spans="1:65" s="14" customFormat="1" ht="12">
      <c r="B919" s="216"/>
      <c r="C919" s="217"/>
      <c r="D919" s="196" t="s">
        <v>181</v>
      </c>
      <c r="E919" s="218" t="s">
        <v>1</v>
      </c>
      <c r="F919" s="219" t="s">
        <v>183</v>
      </c>
      <c r="G919" s="217"/>
      <c r="H919" s="220">
        <v>5.5</v>
      </c>
      <c r="I919" s="221"/>
      <c r="J919" s="217"/>
      <c r="K919" s="217"/>
      <c r="L919" s="222"/>
      <c r="M919" s="223"/>
      <c r="N919" s="224"/>
      <c r="O919" s="224"/>
      <c r="P919" s="224"/>
      <c r="Q919" s="224"/>
      <c r="R919" s="224"/>
      <c r="S919" s="224"/>
      <c r="T919" s="225"/>
      <c r="AT919" s="226" t="s">
        <v>181</v>
      </c>
      <c r="AU919" s="226" t="s">
        <v>81</v>
      </c>
      <c r="AV919" s="14" t="s">
        <v>179</v>
      </c>
      <c r="AW919" s="14" t="s">
        <v>30</v>
      </c>
      <c r="AX919" s="14" t="s">
        <v>81</v>
      </c>
      <c r="AY919" s="226" t="s">
        <v>174</v>
      </c>
    </row>
    <row r="920" spans="1:65" s="2" customFormat="1" ht="37.75" customHeight="1">
      <c r="A920" s="35"/>
      <c r="B920" s="36"/>
      <c r="C920" s="180" t="s">
        <v>1076</v>
      </c>
      <c r="D920" s="180" t="s">
        <v>175</v>
      </c>
      <c r="E920" s="181" t="s">
        <v>2420</v>
      </c>
      <c r="F920" s="182" t="s">
        <v>2421</v>
      </c>
      <c r="G920" s="183" t="s">
        <v>217</v>
      </c>
      <c r="H920" s="184">
        <v>7</v>
      </c>
      <c r="I920" s="185"/>
      <c r="J920" s="186">
        <f>ROUND(I920*H920,2)</f>
        <v>0</v>
      </c>
      <c r="K920" s="187"/>
      <c r="L920" s="40"/>
      <c r="M920" s="188" t="s">
        <v>1</v>
      </c>
      <c r="N920" s="189" t="s">
        <v>38</v>
      </c>
      <c r="O920" s="72"/>
      <c r="P920" s="190">
        <f>O920*H920</f>
        <v>0</v>
      </c>
      <c r="Q920" s="190">
        <v>1.47E-2</v>
      </c>
      <c r="R920" s="190">
        <f>Q920*H920</f>
        <v>0.10289999999999999</v>
      </c>
      <c r="S920" s="190">
        <v>0</v>
      </c>
      <c r="T920" s="191">
        <f>S920*H920</f>
        <v>0</v>
      </c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R920" s="192" t="s">
        <v>179</v>
      </c>
      <c r="AT920" s="192" t="s">
        <v>175</v>
      </c>
      <c r="AU920" s="192" t="s">
        <v>81</v>
      </c>
      <c r="AY920" s="18" t="s">
        <v>174</v>
      </c>
      <c r="BE920" s="193">
        <f>IF(N920="základní",J920,0)</f>
        <v>0</v>
      </c>
      <c r="BF920" s="193">
        <f>IF(N920="snížená",J920,0)</f>
        <v>0</v>
      </c>
      <c r="BG920" s="193">
        <f>IF(N920="zákl. přenesená",J920,0)</f>
        <v>0</v>
      </c>
      <c r="BH920" s="193">
        <f>IF(N920="sníž. přenesená",J920,0)</f>
        <v>0</v>
      </c>
      <c r="BI920" s="193">
        <f>IF(N920="nulová",J920,0)</f>
        <v>0</v>
      </c>
      <c r="BJ920" s="18" t="s">
        <v>81</v>
      </c>
      <c r="BK920" s="193">
        <f>ROUND(I920*H920,2)</f>
        <v>0</v>
      </c>
      <c r="BL920" s="18" t="s">
        <v>179</v>
      </c>
      <c r="BM920" s="192" t="s">
        <v>2422</v>
      </c>
    </row>
    <row r="921" spans="1:65" s="12" customFormat="1" ht="12">
      <c r="B921" s="194"/>
      <c r="C921" s="195"/>
      <c r="D921" s="196" t="s">
        <v>181</v>
      </c>
      <c r="E921" s="197" t="s">
        <v>1</v>
      </c>
      <c r="F921" s="198" t="s">
        <v>2423</v>
      </c>
      <c r="G921" s="195"/>
      <c r="H921" s="197" t="s">
        <v>1</v>
      </c>
      <c r="I921" s="199"/>
      <c r="J921" s="195"/>
      <c r="K921" s="195"/>
      <c r="L921" s="200"/>
      <c r="M921" s="201"/>
      <c r="N921" s="202"/>
      <c r="O921" s="202"/>
      <c r="P921" s="202"/>
      <c r="Q921" s="202"/>
      <c r="R921" s="202"/>
      <c r="S921" s="202"/>
      <c r="T921" s="203"/>
      <c r="AT921" s="204" t="s">
        <v>181</v>
      </c>
      <c r="AU921" s="204" t="s">
        <v>81</v>
      </c>
      <c r="AV921" s="12" t="s">
        <v>81</v>
      </c>
      <c r="AW921" s="12" t="s">
        <v>30</v>
      </c>
      <c r="AX921" s="12" t="s">
        <v>73</v>
      </c>
      <c r="AY921" s="204" t="s">
        <v>174</v>
      </c>
    </row>
    <row r="922" spans="1:65" s="13" customFormat="1" ht="12">
      <c r="B922" s="205"/>
      <c r="C922" s="206"/>
      <c r="D922" s="196" t="s">
        <v>181</v>
      </c>
      <c r="E922" s="207" t="s">
        <v>1</v>
      </c>
      <c r="F922" s="208" t="s">
        <v>223</v>
      </c>
      <c r="G922" s="206"/>
      <c r="H922" s="209">
        <v>7</v>
      </c>
      <c r="I922" s="210"/>
      <c r="J922" s="206"/>
      <c r="K922" s="206"/>
      <c r="L922" s="211"/>
      <c r="M922" s="212"/>
      <c r="N922" s="213"/>
      <c r="O922" s="213"/>
      <c r="P922" s="213"/>
      <c r="Q922" s="213"/>
      <c r="R922" s="213"/>
      <c r="S922" s="213"/>
      <c r="T922" s="214"/>
      <c r="AT922" s="215" t="s">
        <v>181</v>
      </c>
      <c r="AU922" s="215" t="s">
        <v>81</v>
      </c>
      <c r="AV922" s="13" t="s">
        <v>83</v>
      </c>
      <c r="AW922" s="13" t="s">
        <v>30</v>
      </c>
      <c r="AX922" s="13" t="s">
        <v>73</v>
      </c>
      <c r="AY922" s="215" t="s">
        <v>174</v>
      </c>
    </row>
    <row r="923" spans="1:65" s="14" customFormat="1" ht="12">
      <c r="B923" s="216"/>
      <c r="C923" s="217"/>
      <c r="D923" s="196" t="s">
        <v>181</v>
      </c>
      <c r="E923" s="218" t="s">
        <v>1</v>
      </c>
      <c r="F923" s="219" t="s">
        <v>183</v>
      </c>
      <c r="G923" s="217"/>
      <c r="H923" s="220">
        <v>7</v>
      </c>
      <c r="I923" s="221"/>
      <c r="J923" s="217"/>
      <c r="K923" s="217"/>
      <c r="L923" s="222"/>
      <c r="M923" s="223"/>
      <c r="N923" s="224"/>
      <c r="O923" s="224"/>
      <c r="P923" s="224"/>
      <c r="Q923" s="224"/>
      <c r="R923" s="224"/>
      <c r="S923" s="224"/>
      <c r="T923" s="225"/>
      <c r="AT923" s="226" t="s">
        <v>181</v>
      </c>
      <c r="AU923" s="226" t="s">
        <v>81</v>
      </c>
      <c r="AV923" s="14" t="s">
        <v>179</v>
      </c>
      <c r="AW923" s="14" t="s">
        <v>30</v>
      </c>
      <c r="AX923" s="14" t="s">
        <v>81</v>
      </c>
      <c r="AY923" s="226" t="s">
        <v>174</v>
      </c>
    </row>
    <row r="924" spans="1:65" s="2" customFormat="1" ht="33" customHeight="1">
      <c r="A924" s="35"/>
      <c r="B924" s="36"/>
      <c r="C924" s="180" t="s">
        <v>1082</v>
      </c>
      <c r="D924" s="180" t="s">
        <v>175</v>
      </c>
      <c r="E924" s="181" t="s">
        <v>611</v>
      </c>
      <c r="F924" s="182" t="s">
        <v>612</v>
      </c>
      <c r="G924" s="183" t="s">
        <v>230</v>
      </c>
      <c r="H924" s="184">
        <v>338.49799999999999</v>
      </c>
      <c r="I924" s="185"/>
      <c r="J924" s="186">
        <f>ROUND(I924*H924,2)</f>
        <v>0</v>
      </c>
      <c r="K924" s="187"/>
      <c r="L924" s="40"/>
      <c r="M924" s="188" t="s">
        <v>1</v>
      </c>
      <c r="N924" s="189" t="s">
        <v>38</v>
      </c>
      <c r="O924" s="72"/>
      <c r="P924" s="190">
        <f>O924*H924</f>
        <v>0</v>
      </c>
      <c r="Q924" s="190">
        <v>0</v>
      </c>
      <c r="R924" s="190">
        <f>Q924*H924</f>
        <v>0</v>
      </c>
      <c r="S924" s="190">
        <v>0</v>
      </c>
      <c r="T924" s="191">
        <f>S924*H924</f>
        <v>0</v>
      </c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R924" s="192" t="s">
        <v>179</v>
      </c>
      <c r="AT924" s="192" t="s">
        <v>175</v>
      </c>
      <c r="AU924" s="192" t="s">
        <v>81</v>
      </c>
      <c r="AY924" s="18" t="s">
        <v>174</v>
      </c>
      <c r="BE924" s="193">
        <f>IF(N924="základní",J924,0)</f>
        <v>0</v>
      </c>
      <c r="BF924" s="193">
        <f>IF(N924="snížená",J924,0)</f>
        <v>0</v>
      </c>
      <c r="BG924" s="193">
        <f>IF(N924="zákl. přenesená",J924,0)</f>
        <v>0</v>
      </c>
      <c r="BH924" s="193">
        <f>IF(N924="sníž. přenesená",J924,0)</f>
        <v>0</v>
      </c>
      <c r="BI924" s="193">
        <f>IF(N924="nulová",J924,0)</f>
        <v>0</v>
      </c>
      <c r="BJ924" s="18" t="s">
        <v>81</v>
      </c>
      <c r="BK924" s="193">
        <f>ROUND(I924*H924,2)</f>
        <v>0</v>
      </c>
      <c r="BL924" s="18" t="s">
        <v>179</v>
      </c>
      <c r="BM924" s="192" t="s">
        <v>2424</v>
      </c>
    </row>
    <row r="925" spans="1:65" s="13" customFormat="1" ht="12">
      <c r="B925" s="205"/>
      <c r="C925" s="206"/>
      <c r="D925" s="196" t="s">
        <v>181</v>
      </c>
      <c r="E925" s="207" t="s">
        <v>1</v>
      </c>
      <c r="F925" s="208" t="s">
        <v>2425</v>
      </c>
      <c r="G925" s="206"/>
      <c r="H925" s="209">
        <v>115.05</v>
      </c>
      <c r="I925" s="210"/>
      <c r="J925" s="206"/>
      <c r="K925" s="206"/>
      <c r="L925" s="211"/>
      <c r="M925" s="212"/>
      <c r="N925" s="213"/>
      <c r="O925" s="213"/>
      <c r="P925" s="213"/>
      <c r="Q925" s="213"/>
      <c r="R925" s="213"/>
      <c r="S925" s="213"/>
      <c r="T925" s="214"/>
      <c r="AT925" s="215" t="s">
        <v>181</v>
      </c>
      <c r="AU925" s="215" t="s">
        <v>81</v>
      </c>
      <c r="AV925" s="13" t="s">
        <v>83</v>
      </c>
      <c r="AW925" s="13" t="s">
        <v>30</v>
      </c>
      <c r="AX925" s="13" t="s">
        <v>73</v>
      </c>
      <c r="AY925" s="215" t="s">
        <v>174</v>
      </c>
    </row>
    <row r="926" spans="1:65" s="13" customFormat="1" ht="12">
      <c r="B926" s="205"/>
      <c r="C926" s="206"/>
      <c r="D926" s="196" t="s">
        <v>181</v>
      </c>
      <c r="E926" s="207" t="s">
        <v>1</v>
      </c>
      <c r="F926" s="208" t="s">
        <v>2426</v>
      </c>
      <c r="G926" s="206"/>
      <c r="H926" s="209">
        <v>105.2</v>
      </c>
      <c r="I926" s="210"/>
      <c r="J926" s="206"/>
      <c r="K926" s="206"/>
      <c r="L926" s="211"/>
      <c r="M926" s="212"/>
      <c r="N926" s="213"/>
      <c r="O926" s="213"/>
      <c r="P926" s="213"/>
      <c r="Q926" s="213"/>
      <c r="R926" s="213"/>
      <c r="S926" s="213"/>
      <c r="T926" s="214"/>
      <c r="AT926" s="215" t="s">
        <v>181</v>
      </c>
      <c r="AU926" s="215" t="s">
        <v>81</v>
      </c>
      <c r="AV926" s="13" t="s">
        <v>83</v>
      </c>
      <c r="AW926" s="13" t="s">
        <v>30</v>
      </c>
      <c r="AX926" s="13" t="s">
        <v>73</v>
      </c>
      <c r="AY926" s="215" t="s">
        <v>174</v>
      </c>
    </row>
    <row r="927" spans="1:65" s="13" customFormat="1" ht="12">
      <c r="B927" s="205"/>
      <c r="C927" s="206"/>
      <c r="D927" s="196" t="s">
        <v>181</v>
      </c>
      <c r="E927" s="207" t="s">
        <v>1</v>
      </c>
      <c r="F927" s="208" t="s">
        <v>2427</v>
      </c>
      <c r="G927" s="206"/>
      <c r="H927" s="209">
        <v>118.248</v>
      </c>
      <c r="I927" s="210"/>
      <c r="J927" s="206"/>
      <c r="K927" s="206"/>
      <c r="L927" s="211"/>
      <c r="M927" s="212"/>
      <c r="N927" s="213"/>
      <c r="O927" s="213"/>
      <c r="P927" s="213"/>
      <c r="Q927" s="213"/>
      <c r="R927" s="213"/>
      <c r="S927" s="213"/>
      <c r="T927" s="214"/>
      <c r="AT927" s="215" t="s">
        <v>181</v>
      </c>
      <c r="AU927" s="215" t="s">
        <v>81</v>
      </c>
      <c r="AV927" s="13" t="s">
        <v>83</v>
      </c>
      <c r="AW927" s="13" t="s">
        <v>30</v>
      </c>
      <c r="AX927" s="13" t="s">
        <v>73</v>
      </c>
      <c r="AY927" s="215" t="s">
        <v>174</v>
      </c>
    </row>
    <row r="928" spans="1:65" s="14" customFormat="1" ht="12">
      <c r="B928" s="216"/>
      <c r="C928" s="217"/>
      <c r="D928" s="196" t="s">
        <v>181</v>
      </c>
      <c r="E928" s="218" t="s">
        <v>1</v>
      </c>
      <c r="F928" s="219" t="s">
        <v>183</v>
      </c>
      <c r="G928" s="217"/>
      <c r="H928" s="220">
        <v>338.49799999999999</v>
      </c>
      <c r="I928" s="221"/>
      <c r="J928" s="217"/>
      <c r="K928" s="217"/>
      <c r="L928" s="222"/>
      <c r="M928" s="223"/>
      <c r="N928" s="224"/>
      <c r="O928" s="224"/>
      <c r="P928" s="224"/>
      <c r="Q928" s="224"/>
      <c r="R928" s="224"/>
      <c r="S928" s="224"/>
      <c r="T928" s="225"/>
      <c r="AT928" s="226" t="s">
        <v>181</v>
      </c>
      <c r="AU928" s="226" t="s">
        <v>81</v>
      </c>
      <c r="AV928" s="14" t="s">
        <v>179</v>
      </c>
      <c r="AW928" s="14" t="s">
        <v>30</v>
      </c>
      <c r="AX928" s="14" t="s">
        <v>81</v>
      </c>
      <c r="AY928" s="226" t="s">
        <v>174</v>
      </c>
    </row>
    <row r="929" spans="1:65" s="2" customFormat="1" ht="33" customHeight="1">
      <c r="A929" s="35"/>
      <c r="B929" s="36"/>
      <c r="C929" s="180" t="s">
        <v>1086</v>
      </c>
      <c r="D929" s="180" t="s">
        <v>175</v>
      </c>
      <c r="E929" s="181" t="s">
        <v>619</v>
      </c>
      <c r="F929" s="182" t="s">
        <v>620</v>
      </c>
      <c r="G929" s="183" t="s">
        <v>230</v>
      </c>
      <c r="H929" s="184">
        <v>30464.82</v>
      </c>
      <c r="I929" s="185"/>
      <c r="J929" s="186">
        <f>ROUND(I929*H929,2)</f>
        <v>0</v>
      </c>
      <c r="K929" s="187"/>
      <c r="L929" s="40"/>
      <c r="M929" s="188" t="s">
        <v>1</v>
      </c>
      <c r="N929" s="189" t="s">
        <v>38</v>
      </c>
      <c r="O929" s="72"/>
      <c r="P929" s="190">
        <f>O929*H929</f>
        <v>0</v>
      </c>
      <c r="Q929" s="190">
        <v>0</v>
      </c>
      <c r="R929" s="190">
        <f>Q929*H929</f>
        <v>0</v>
      </c>
      <c r="S929" s="190">
        <v>0</v>
      </c>
      <c r="T929" s="191">
        <f>S929*H929</f>
        <v>0</v>
      </c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R929" s="192" t="s">
        <v>179</v>
      </c>
      <c r="AT929" s="192" t="s">
        <v>175</v>
      </c>
      <c r="AU929" s="192" t="s">
        <v>81</v>
      </c>
      <c r="AY929" s="18" t="s">
        <v>174</v>
      </c>
      <c r="BE929" s="193">
        <f>IF(N929="základní",J929,0)</f>
        <v>0</v>
      </c>
      <c r="BF929" s="193">
        <f>IF(N929="snížená",J929,0)</f>
        <v>0</v>
      </c>
      <c r="BG929" s="193">
        <f>IF(N929="zákl. přenesená",J929,0)</f>
        <v>0</v>
      </c>
      <c r="BH929" s="193">
        <f>IF(N929="sníž. přenesená",J929,0)</f>
        <v>0</v>
      </c>
      <c r="BI929" s="193">
        <f>IF(N929="nulová",J929,0)</f>
        <v>0</v>
      </c>
      <c r="BJ929" s="18" t="s">
        <v>81</v>
      </c>
      <c r="BK929" s="193">
        <f>ROUND(I929*H929,2)</f>
        <v>0</v>
      </c>
      <c r="BL929" s="18" t="s">
        <v>179</v>
      </c>
      <c r="BM929" s="192" t="s">
        <v>2428</v>
      </c>
    </row>
    <row r="930" spans="1:65" s="12" customFormat="1" ht="12">
      <c r="B930" s="194"/>
      <c r="C930" s="195"/>
      <c r="D930" s="196" t="s">
        <v>181</v>
      </c>
      <c r="E930" s="197" t="s">
        <v>1</v>
      </c>
      <c r="F930" s="198" t="s">
        <v>2429</v>
      </c>
      <c r="G930" s="195"/>
      <c r="H930" s="197" t="s">
        <v>1</v>
      </c>
      <c r="I930" s="199"/>
      <c r="J930" s="195"/>
      <c r="K930" s="195"/>
      <c r="L930" s="200"/>
      <c r="M930" s="201"/>
      <c r="N930" s="202"/>
      <c r="O930" s="202"/>
      <c r="P930" s="202"/>
      <c r="Q930" s="202"/>
      <c r="R930" s="202"/>
      <c r="S930" s="202"/>
      <c r="T930" s="203"/>
      <c r="AT930" s="204" t="s">
        <v>181</v>
      </c>
      <c r="AU930" s="204" t="s">
        <v>81</v>
      </c>
      <c r="AV930" s="12" t="s">
        <v>81</v>
      </c>
      <c r="AW930" s="12" t="s">
        <v>30</v>
      </c>
      <c r="AX930" s="12" t="s">
        <v>73</v>
      </c>
      <c r="AY930" s="204" t="s">
        <v>174</v>
      </c>
    </row>
    <row r="931" spans="1:65" s="13" customFormat="1" ht="12">
      <c r="B931" s="205"/>
      <c r="C931" s="206"/>
      <c r="D931" s="196" t="s">
        <v>181</v>
      </c>
      <c r="E931" s="207" t="s">
        <v>1</v>
      </c>
      <c r="F931" s="208" t="s">
        <v>2430</v>
      </c>
      <c r="G931" s="206"/>
      <c r="H931" s="209">
        <v>30464.82</v>
      </c>
      <c r="I931" s="210"/>
      <c r="J931" s="206"/>
      <c r="K931" s="206"/>
      <c r="L931" s="211"/>
      <c r="M931" s="212"/>
      <c r="N931" s="213"/>
      <c r="O931" s="213"/>
      <c r="P931" s="213"/>
      <c r="Q931" s="213"/>
      <c r="R931" s="213"/>
      <c r="S931" s="213"/>
      <c r="T931" s="214"/>
      <c r="AT931" s="215" t="s">
        <v>181</v>
      </c>
      <c r="AU931" s="215" t="s">
        <v>81</v>
      </c>
      <c r="AV931" s="13" t="s">
        <v>83</v>
      </c>
      <c r="AW931" s="13" t="s">
        <v>30</v>
      </c>
      <c r="AX931" s="13" t="s">
        <v>73</v>
      </c>
      <c r="AY931" s="215" t="s">
        <v>174</v>
      </c>
    </row>
    <row r="932" spans="1:65" s="14" customFormat="1" ht="12">
      <c r="B932" s="216"/>
      <c r="C932" s="217"/>
      <c r="D932" s="196" t="s">
        <v>181</v>
      </c>
      <c r="E932" s="218" t="s">
        <v>1</v>
      </c>
      <c r="F932" s="219" t="s">
        <v>183</v>
      </c>
      <c r="G932" s="217"/>
      <c r="H932" s="220">
        <v>30464.82</v>
      </c>
      <c r="I932" s="221"/>
      <c r="J932" s="217"/>
      <c r="K932" s="217"/>
      <c r="L932" s="222"/>
      <c r="M932" s="223"/>
      <c r="N932" s="224"/>
      <c r="O932" s="224"/>
      <c r="P932" s="224"/>
      <c r="Q932" s="224"/>
      <c r="R932" s="224"/>
      <c r="S932" s="224"/>
      <c r="T932" s="225"/>
      <c r="AT932" s="226" t="s">
        <v>181</v>
      </c>
      <c r="AU932" s="226" t="s">
        <v>81</v>
      </c>
      <c r="AV932" s="14" t="s">
        <v>179</v>
      </c>
      <c r="AW932" s="14" t="s">
        <v>30</v>
      </c>
      <c r="AX932" s="14" t="s">
        <v>81</v>
      </c>
      <c r="AY932" s="226" t="s">
        <v>174</v>
      </c>
    </row>
    <row r="933" spans="1:65" s="2" customFormat="1" ht="33" customHeight="1">
      <c r="A933" s="35"/>
      <c r="B933" s="36"/>
      <c r="C933" s="180" t="s">
        <v>1093</v>
      </c>
      <c r="D933" s="180" t="s">
        <v>175</v>
      </c>
      <c r="E933" s="181" t="s">
        <v>625</v>
      </c>
      <c r="F933" s="182" t="s">
        <v>626</v>
      </c>
      <c r="G933" s="183" t="s">
        <v>230</v>
      </c>
      <c r="H933" s="184">
        <v>338.49799999999999</v>
      </c>
      <c r="I933" s="185"/>
      <c r="J933" s="186">
        <f>ROUND(I933*H933,2)</f>
        <v>0</v>
      </c>
      <c r="K933" s="187"/>
      <c r="L933" s="40"/>
      <c r="M933" s="188" t="s">
        <v>1</v>
      </c>
      <c r="N933" s="189" t="s">
        <v>38</v>
      </c>
      <c r="O933" s="72"/>
      <c r="P933" s="190">
        <f>O933*H933</f>
        <v>0</v>
      </c>
      <c r="Q933" s="190">
        <v>0</v>
      </c>
      <c r="R933" s="190">
        <f>Q933*H933</f>
        <v>0</v>
      </c>
      <c r="S933" s="190">
        <v>0</v>
      </c>
      <c r="T933" s="191">
        <f>S933*H933</f>
        <v>0</v>
      </c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R933" s="192" t="s">
        <v>179</v>
      </c>
      <c r="AT933" s="192" t="s">
        <v>175</v>
      </c>
      <c r="AU933" s="192" t="s">
        <v>81</v>
      </c>
      <c r="AY933" s="18" t="s">
        <v>174</v>
      </c>
      <c r="BE933" s="193">
        <f>IF(N933="základní",J933,0)</f>
        <v>0</v>
      </c>
      <c r="BF933" s="193">
        <f>IF(N933="snížená",J933,0)</f>
        <v>0</v>
      </c>
      <c r="BG933" s="193">
        <f>IF(N933="zákl. přenesená",J933,0)</f>
        <v>0</v>
      </c>
      <c r="BH933" s="193">
        <f>IF(N933="sníž. přenesená",J933,0)</f>
        <v>0</v>
      </c>
      <c r="BI933" s="193">
        <f>IF(N933="nulová",J933,0)</f>
        <v>0</v>
      </c>
      <c r="BJ933" s="18" t="s">
        <v>81</v>
      </c>
      <c r="BK933" s="193">
        <f>ROUND(I933*H933,2)</f>
        <v>0</v>
      </c>
      <c r="BL933" s="18" t="s">
        <v>179</v>
      </c>
      <c r="BM933" s="192" t="s">
        <v>2431</v>
      </c>
    </row>
    <row r="934" spans="1:65" s="2" customFormat="1" ht="33" customHeight="1">
      <c r="A934" s="35"/>
      <c r="B934" s="36"/>
      <c r="C934" s="180" t="s">
        <v>1097</v>
      </c>
      <c r="D934" s="180" t="s">
        <v>175</v>
      </c>
      <c r="E934" s="181" t="s">
        <v>629</v>
      </c>
      <c r="F934" s="182" t="s">
        <v>630</v>
      </c>
      <c r="G934" s="183" t="s">
        <v>230</v>
      </c>
      <c r="H934" s="184">
        <v>244.7</v>
      </c>
      <c r="I934" s="185"/>
      <c r="J934" s="186">
        <f>ROUND(I934*H934,2)</f>
        <v>0</v>
      </c>
      <c r="K934" s="187"/>
      <c r="L934" s="40"/>
      <c r="M934" s="188" t="s">
        <v>1</v>
      </c>
      <c r="N934" s="189" t="s">
        <v>38</v>
      </c>
      <c r="O934" s="72"/>
      <c r="P934" s="190">
        <f>O934*H934</f>
        <v>0</v>
      </c>
      <c r="Q934" s="190">
        <v>2.1000000000000001E-4</v>
      </c>
      <c r="R934" s="190">
        <f>Q934*H934</f>
        <v>5.1387000000000002E-2</v>
      </c>
      <c r="S934" s="190">
        <v>0</v>
      </c>
      <c r="T934" s="191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192" t="s">
        <v>179</v>
      </c>
      <c r="AT934" s="192" t="s">
        <v>175</v>
      </c>
      <c r="AU934" s="192" t="s">
        <v>81</v>
      </c>
      <c r="AY934" s="18" t="s">
        <v>174</v>
      </c>
      <c r="BE934" s="193">
        <f>IF(N934="základní",J934,0)</f>
        <v>0</v>
      </c>
      <c r="BF934" s="193">
        <f>IF(N934="snížená",J934,0)</f>
        <v>0</v>
      </c>
      <c r="BG934" s="193">
        <f>IF(N934="zákl. přenesená",J934,0)</f>
        <v>0</v>
      </c>
      <c r="BH934" s="193">
        <f>IF(N934="sníž. přenesená",J934,0)</f>
        <v>0</v>
      </c>
      <c r="BI934" s="193">
        <f>IF(N934="nulová",J934,0)</f>
        <v>0</v>
      </c>
      <c r="BJ934" s="18" t="s">
        <v>81</v>
      </c>
      <c r="BK934" s="193">
        <f>ROUND(I934*H934,2)</f>
        <v>0</v>
      </c>
      <c r="BL934" s="18" t="s">
        <v>179</v>
      </c>
      <c r="BM934" s="192" t="s">
        <v>2432</v>
      </c>
    </row>
    <row r="935" spans="1:65" s="12" customFormat="1" ht="12">
      <c r="B935" s="194"/>
      <c r="C935" s="195"/>
      <c r="D935" s="196" t="s">
        <v>181</v>
      </c>
      <c r="E935" s="197" t="s">
        <v>1</v>
      </c>
      <c r="F935" s="198" t="s">
        <v>190</v>
      </c>
      <c r="G935" s="195"/>
      <c r="H935" s="197" t="s">
        <v>1</v>
      </c>
      <c r="I935" s="199"/>
      <c r="J935" s="195"/>
      <c r="K935" s="195"/>
      <c r="L935" s="200"/>
      <c r="M935" s="201"/>
      <c r="N935" s="202"/>
      <c r="O935" s="202"/>
      <c r="P935" s="202"/>
      <c r="Q935" s="202"/>
      <c r="R935" s="202"/>
      <c r="S935" s="202"/>
      <c r="T935" s="203"/>
      <c r="AT935" s="204" t="s">
        <v>181</v>
      </c>
      <c r="AU935" s="204" t="s">
        <v>81</v>
      </c>
      <c r="AV935" s="12" t="s">
        <v>81</v>
      </c>
      <c r="AW935" s="12" t="s">
        <v>30</v>
      </c>
      <c r="AX935" s="12" t="s">
        <v>73</v>
      </c>
      <c r="AY935" s="204" t="s">
        <v>174</v>
      </c>
    </row>
    <row r="936" spans="1:65" s="13" customFormat="1" ht="12">
      <c r="B936" s="205"/>
      <c r="C936" s="206"/>
      <c r="D936" s="196" t="s">
        <v>181</v>
      </c>
      <c r="E936" s="207" t="s">
        <v>1</v>
      </c>
      <c r="F936" s="208" t="s">
        <v>2433</v>
      </c>
      <c r="G936" s="206"/>
      <c r="H936" s="209">
        <v>121.85</v>
      </c>
      <c r="I936" s="210"/>
      <c r="J936" s="206"/>
      <c r="K936" s="206"/>
      <c r="L936" s="211"/>
      <c r="M936" s="212"/>
      <c r="N936" s="213"/>
      <c r="O936" s="213"/>
      <c r="P936" s="213"/>
      <c r="Q936" s="213"/>
      <c r="R936" s="213"/>
      <c r="S936" s="213"/>
      <c r="T936" s="214"/>
      <c r="AT936" s="215" t="s">
        <v>181</v>
      </c>
      <c r="AU936" s="215" t="s">
        <v>81</v>
      </c>
      <c r="AV936" s="13" t="s">
        <v>83</v>
      </c>
      <c r="AW936" s="13" t="s">
        <v>30</v>
      </c>
      <c r="AX936" s="13" t="s">
        <v>73</v>
      </c>
      <c r="AY936" s="215" t="s">
        <v>174</v>
      </c>
    </row>
    <row r="937" spans="1:65" s="12" customFormat="1" ht="12">
      <c r="B937" s="194"/>
      <c r="C937" s="195"/>
      <c r="D937" s="196" t="s">
        <v>181</v>
      </c>
      <c r="E937" s="197" t="s">
        <v>1</v>
      </c>
      <c r="F937" s="198" t="s">
        <v>201</v>
      </c>
      <c r="G937" s="195"/>
      <c r="H937" s="197" t="s">
        <v>1</v>
      </c>
      <c r="I937" s="199"/>
      <c r="J937" s="195"/>
      <c r="K937" s="195"/>
      <c r="L937" s="200"/>
      <c r="M937" s="201"/>
      <c r="N937" s="202"/>
      <c r="O937" s="202"/>
      <c r="P937" s="202"/>
      <c r="Q937" s="202"/>
      <c r="R937" s="202"/>
      <c r="S937" s="202"/>
      <c r="T937" s="203"/>
      <c r="AT937" s="204" t="s">
        <v>181</v>
      </c>
      <c r="AU937" s="204" t="s">
        <v>81</v>
      </c>
      <c r="AV937" s="12" t="s">
        <v>81</v>
      </c>
      <c r="AW937" s="12" t="s">
        <v>30</v>
      </c>
      <c r="AX937" s="12" t="s">
        <v>73</v>
      </c>
      <c r="AY937" s="204" t="s">
        <v>174</v>
      </c>
    </row>
    <row r="938" spans="1:65" s="13" customFormat="1" ht="12">
      <c r="B938" s="205"/>
      <c r="C938" s="206"/>
      <c r="D938" s="196" t="s">
        <v>181</v>
      </c>
      <c r="E938" s="207" t="s">
        <v>1</v>
      </c>
      <c r="F938" s="208" t="s">
        <v>2434</v>
      </c>
      <c r="G938" s="206"/>
      <c r="H938" s="209">
        <v>122.85</v>
      </c>
      <c r="I938" s="210"/>
      <c r="J938" s="206"/>
      <c r="K938" s="206"/>
      <c r="L938" s="211"/>
      <c r="M938" s="212"/>
      <c r="N938" s="213"/>
      <c r="O938" s="213"/>
      <c r="P938" s="213"/>
      <c r="Q938" s="213"/>
      <c r="R938" s="213"/>
      <c r="S938" s="213"/>
      <c r="T938" s="214"/>
      <c r="AT938" s="215" t="s">
        <v>181</v>
      </c>
      <c r="AU938" s="215" t="s">
        <v>81</v>
      </c>
      <c r="AV938" s="13" t="s">
        <v>83</v>
      </c>
      <c r="AW938" s="13" t="s">
        <v>30</v>
      </c>
      <c r="AX938" s="13" t="s">
        <v>73</v>
      </c>
      <c r="AY938" s="215" t="s">
        <v>174</v>
      </c>
    </row>
    <row r="939" spans="1:65" s="14" customFormat="1" ht="12">
      <c r="B939" s="216"/>
      <c r="C939" s="217"/>
      <c r="D939" s="196" t="s">
        <v>181</v>
      </c>
      <c r="E939" s="218" t="s">
        <v>1</v>
      </c>
      <c r="F939" s="219" t="s">
        <v>183</v>
      </c>
      <c r="G939" s="217"/>
      <c r="H939" s="220">
        <v>244.7</v>
      </c>
      <c r="I939" s="221"/>
      <c r="J939" s="217"/>
      <c r="K939" s="217"/>
      <c r="L939" s="222"/>
      <c r="M939" s="223"/>
      <c r="N939" s="224"/>
      <c r="O939" s="224"/>
      <c r="P939" s="224"/>
      <c r="Q939" s="224"/>
      <c r="R939" s="224"/>
      <c r="S939" s="224"/>
      <c r="T939" s="225"/>
      <c r="AT939" s="226" t="s">
        <v>181</v>
      </c>
      <c r="AU939" s="226" t="s">
        <v>81</v>
      </c>
      <c r="AV939" s="14" t="s">
        <v>179</v>
      </c>
      <c r="AW939" s="14" t="s">
        <v>30</v>
      </c>
      <c r="AX939" s="14" t="s">
        <v>81</v>
      </c>
      <c r="AY939" s="226" t="s">
        <v>174</v>
      </c>
    </row>
    <row r="940" spans="1:65" s="2" customFormat="1" ht="16.5" customHeight="1">
      <c r="A940" s="35"/>
      <c r="B940" s="36"/>
      <c r="C940" s="180" t="s">
        <v>1102</v>
      </c>
      <c r="D940" s="180" t="s">
        <v>175</v>
      </c>
      <c r="E940" s="181" t="s">
        <v>2435</v>
      </c>
      <c r="F940" s="182" t="s">
        <v>2436</v>
      </c>
      <c r="G940" s="183" t="s">
        <v>217</v>
      </c>
      <c r="H940" s="184">
        <v>11</v>
      </c>
      <c r="I940" s="185"/>
      <c r="J940" s="186">
        <f>ROUND(I940*H940,2)</f>
        <v>0</v>
      </c>
      <c r="K940" s="187"/>
      <c r="L940" s="40"/>
      <c r="M940" s="188" t="s">
        <v>1</v>
      </c>
      <c r="N940" s="189" t="s">
        <v>38</v>
      </c>
      <c r="O940" s="72"/>
      <c r="P940" s="190">
        <f>O940*H940</f>
        <v>0</v>
      </c>
      <c r="Q940" s="190">
        <v>4.8619999999999997E-2</v>
      </c>
      <c r="R940" s="190">
        <f>Q940*H940</f>
        <v>0.53481999999999996</v>
      </c>
      <c r="S940" s="190">
        <v>0</v>
      </c>
      <c r="T940" s="191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92" t="s">
        <v>179</v>
      </c>
      <c r="AT940" s="192" t="s">
        <v>175</v>
      </c>
      <c r="AU940" s="192" t="s">
        <v>81</v>
      </c>
      <c r="AY940" s="18" t="s">
        <v>174</v>
      </c>
      <c r="BE940" s="193">
        <f>IF(N940="základní",J940,0)</f>
        <v>0</v>
      </c>
      <c r="BF940" s="193">
        <f>IF(N940="snížená",J940,0)</f>
        <v>0</v>
      </c>
      <c r="BG940" s="193">
        <f>IF(N940="zákl. přenesená",J940,0)</f>
        <v>0</v>
      </c>
      <c r="BH940" s="193">
        <f>IF(N940="sníž. přenesená",J940,0)</f>
        <v>0</v>
      </c>
      <c r="BI940" s="193">
        <f>IF(N940="nulová",J940,0)</f>
        <v>0</v>
      </c>
      <c r="BJ940" s="18" t="s">
        <v>81</v>
      </c>
      <c r="BK940" s="193">
        <f>ROUND(I940*H940,2)</f>
        <v>0</v>
      </c>
      <c r="BL940" s="18" t="s">
        <v>179</v>
      </c>
      <c r="BM940" s="192" t="s">
        <v>2437</v>
      </c>
    </row>
    <row r="941" spans="1:65" s="2" customFormat="1" ht="21.75" customHeight="1">
      <c r="A941" s="35"/>
      <c r="B941" s="36"/>
      <c r="C941" s="180" t="s">
        <v>1108</v>
      </c>
      <c r="D941" s="180" t="s">
        <v>175</v>
      </c>
      <c r="E941" s="181" t="s">
        <v>2438</v>
      </c>
      <c r="F941" s="182" t="s">
        <v>2439</v>
      </c>
      <c r="G941" s="183" t="s">
        <v>217</v>
      </c>
      <c r="H941" s="184">
        <v>1</v>
      </c>
      <c r="I941" s="185"/>
      <c r="J941" s="186">
        <f>ROUND(I941*H941,2)</f>
        <v>0</v>
      </c>
      <c r="K941" s="187"/>
      <c r="L941" s="40"/>
      <c r="M941" s="188" t="s">
        <v>1</v>
      </c>
      <c r="N941" s="189" t="s">
        <v>38</v>
      </c>
      <c r="O941" s="72"/>
      <c r="P941" s="190">
        <f>O941*H941</f>
        <v>0</v>
      </c>
      <c r="Q941" s="190">
        <v>4.5968000000000002E-2</v>
      </c>
      <c r="R941" s="190">
        <f>Q941*H941</f>
        <v>4.5968000000000002E-2</v>
      </c>
      <c r="S941" s="190">
        <v>0</v>
      </c>
      <c r="T941" s="191">
        <f>S941*H941</f>
        <v>0</v>
      </c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R941" s="192" t="s">
        <v>179</v>
      </c>
      <c r="AT941" s="192" t="s">
        <v>175</v>
      </c>
      <c r="AU941" s="192" t="s">
        <v>81</v>
      </c>
      <c r="AY941" s="18" t="s">
        <v>174</v>
      </c>
      <c r="BE941" s="193">
        <f>IF(N941="základní",J941,0)</f>
        <v>0</v>
      </c>
      <c r="BF941" s="193">
        <f>IF(N941="snížená",J941,0)</f>
        <v>0</v>
      </c>
      <c r="BG941" s="193">
        <f>IF(N941="zákl. přenesená",J941,0)</f>
        <v>0</v>
      </c>
      <c r="BH941" s="193">
        <f>IF(N941="sníž. přenesená",J941,0)</f>
        <v>0</v>
      </c>
      <c r="BI941" s="193">
        <f>IF(N941="nulová",J941,0)</f>
        <v>0</v>
      </c>
      <c r="BJ941" s="18" t="s">
        <v>81</v>
      </c>
      <c r="BK941" s="193">
        <f>ROUND(I941*H941,2)</f>
        <v>0</v>
      </c>
      <c r="BL941" s="18" t="s">
        <v>179</v>
      </c>
      <c r="BM941" s="192" t="s">
        <v>2440</v>
      </c>
    </row>
    <row r="942" spans="1:65" s="12" customFormat="1" ht="12">
      <c r="B942" s="194"/>
      <c r="C942" s="195"/>
      <c r="D942" s="196" t="s">
        <v>181</v>
      </c>
      <c r="E942" s="197" t="s">
        <v>1</v>
      </c>
      <c r="F942" s="198" t="s">
        <v>2441</v>
      </c>
      <c r="G942" s="195"/>
      <c r="H942" s="197" t="s">
        <v>1</v>
      </c>
      <c r="I942" s="199"/>
      <c r="J942" s="195"/>
      <c r="K942" s="195"/>
      <c r="L942" s="200"/>
      <c r="M942" s="201"/>
      <c r="N942" s="202"/>
      <c r="O942" s="202"/>
      <c r="P942" s="202"/>
      <c r="Q942" s="202"/>
      <c r="R942" s="202"/>
      <c r="S942" s="202"/>
      <c r="T942" s="203"/>
      <c r="AT942" s="204" t="s">
        <v>181</v>
      </c>
      <c r="AU942" s="204" t="s">
        <v>81</v>
      </c>
      <c r="AV942" s="12" t="s">
        <v>81</v>
      </c>
      <c r="AW942" s="12" t="s">
        <v>30</v>
      </c>
      <c r="AX942" s="12" t="s">
        <v>73</v>
      </c>
      <c r="AY942" s="204" t="s">
        <v>174</v>
      </c>
    </row>
    <row r="943" spans="1:65" s="13" customFormat="1" ht="12">
      <c r="B943" s="205"/>
      <c r="C943" s="206"/>
      <c r="D943" s="196" t="s">
        <v>181</v>
      </c>
      <c r="E943" s="207" t="s">
        <v>1</v>
      </c>
      <c r="F943" s="208" t="s">
        <v>81</v>
      </c>
      <c r="G943" s="206"/>
      <c r="H943" s="209">
        <v>1</v>
      </c>
      <c r="I943" s="210"/>
      <c r="J943" s="206"/>
      <c r="K943" s="206"/>
      <c r="L943" s="211"/>
      <c r="M943" s="212"/>
      <c r="N943" s="213"/>
      <c r="O943" s="213"/>
      <c r="P943" s="213"/>
      <c r="Q943" s="213"/>
      <c r="R943" s="213"/>
      <c r="S943" s="213"/>
      <c r="T943" s="214"/>
      <c r="AT943" s="215" t="s">
        <v>181</v>
      </c>
      <c r="AU943" s="215" t="s">
        <v>81</v>
      </c>
      <c r="AV943" s="13" t="s">
        <v>83</v>
      </c>
      <c r="AW943" s="13" t="s">
        <v>30</v>
      </c>
      <c r="AX943" s="13" t="s">
        <v>73</v>
      </c>
      <c r="AY943" s="215" t="s">
        <v>174</v>
      </c>
    </row>
    <row r="944" spans="1:65" s="14" customFormat="1" ht="12">
      <c r="B944" s="216"/>
      <c r="C944" s="217"/>
      <c r="D944" s="196" t="s">
        <v>181</v>
      </c>
      <c r="E944" s="218" t="s">
        <v>1</v>
      </c>
      <c r="F944" s="219" t="s">
        <v>183</v>
      </c>
      <c r="G944" s="217"/>
      <c r="H944" s="220">
        <v>1</v>
      </c>
      <c r="I944" s="221"/>
      <c r="J944" s="217"/>
      <c r="K944" s="217"/>
      <c r="L944" s="222"/>
      <c r="M944" s="223"/>
      <c r="N944" s="224"/>
      <c r="O944" s="224"/>
      <c r="P944" s="224"/>
      <c r="Q944" s="224"/>
      <c r="R944" s="224"/>
      <c r="S944" s="224"/>
      <c r="T944" s="225"/>
      <c r="AT944" s="226" t="s">
        <v>181</v>
      </c>
      <c r="AU944" s="226" t="s">
        <v>81</v>
      </c>
      <c r="AV944" s="14" t="s">
        <v>179</v>
      </c>
      <c r="AW944" s="14" t="s">
        <v>30</v>
      </c>
      <c r="AX944" s="14" t="s">
        <v>81</v>
      </c>
      <c r="AY944" s="226" t="s">
        <v>174</v>
      </c>
    </row>
    <row r="945" spans="1:65" s="2" customFormat="1" ht="24.25" customHeight="1">
      <c r="A945" s="35"/>
      <c r="B945" s="36"/>
      <c r="C945" s="180" t="s">
        <v>1125</v>
      </c>
      <c r="D945" s="180" t="s">
        <v>175</v>
      </c>
      <c r="E945" s="181" t="s">
        <v>2441</v>
      </c>
      <c r="F945" s="182" t="s">
        <v>2442</v>
      </c>
      <c r="G945" s="183" t="s">
        <v>217</v>
      </c>
      <c r="H945" s="184">
        <v>1</v>
      </c>
      <c r="I945" s="185"/>
      <c r="J945" s="186">
        <f>ROUND(I945*H945,2)</f>
        <v>0</v>
      </c>
      <c r="K945" s="187"/>
      <c r="L945" s="40"/>
      <c r="M945" s="188" t="s">
        <v>1</v>
      </c>
      <c r="N945" s="189" t="s">
        <v>38</v>
      </c>
      <c r="O945" s="72"/>
      <c r="P945" s="190">
        <f>O945*H945</f>
        <v>0</v>
      </c>
      <c r="Q945" s="190">
        <v>6.5000000000000002E-2</v>
      </c>
      <c r="R945" s="190">
        <f>Q945*H945</f>
        <v>6.5000000000000002E-2</v>
      </c>
      <c r="S945" s="190">
        <v>0</v>
      </c>
      <c r="T945" s="191">
        <f>S945*H945</f>
        <v>0</v>
      </c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  <c r="AR945" s="192" t="s">
        <v>179</v>
      </c>
      <c r="AT945" s="192" t="s">
        <v>175</v>
      </c>
      <c r="AU945" s="192" t="s">
        <v>81</v>
      </c>
      <c r="AY945" s="18" t="s">
        <v>174</v>
      </c>
      <c r="BE945" s="193">
        <f>IF(N945="základní",J945,0)</f>
        <v>0</v>
      </c>
      <c r="BF945" s="193">
        <f>IF(N945="snížená",J945,0)</f>
        <v>0</v>
      </c>
      <c r="BG945" s="193">
        <f>IF(N945="zákl. přenesená",J945,0)</f>
        <v>0</v>
      </c>
      <c r="BH945" s="193">
        <f>IF(N945="sníž. přenesená",J945,0)</f>
        <v>0</v>
      </c>
      <c r="BI945" s="193">
        <f>IF(N945="nulová",J945,0)</f>
        <v>0</v>
      </c>
      <c r="BJ945" s="18" t="s">
        <v>81</v>
      </c>
      <c r="BK945" s="193">
        <f>ROUND(I945*H945,2)</f>
        <v>0</v>
      </c>
      <c r="BL945" s="18" t="s">
        <v>179</v>
      </c>
      <c r="BM945" s="192" t="s">
        <v>2443</v>
      </c>
    </row>
    <row r="946" spans="1:65" s="11" customFormat="1" ht="26" customHeight="1">
      <c r="B946" s="166"/>
      <c r="C946" s="167"/>
      <c r="D946" s="168" t="s">
        <v>72</v>
      </c>
      <c r="E946" s="169" t="s">
        <v>755</v>
      </c>
      <c r="F946" s="169" t="s">
        <v>677</v>
      </c>
      <c r="G946" s="167"/>
      <c r="H946" s="167"/>
      <c r="I946" s="170"/>
      <c r="J946" s="171">
        <f>BK946</f>
        <v>0</v>
      </c>
      <c r="K946" s="167"/>
      <c r="L946" s="172"/>
      <c r="M946" s="173"/>
      <c r="N946" s="174"/>
      <c r="O946" s="174"/>
      <c r="P946" s="175">
        <f>P947</f>
        <v>0</v>
      </c>
      <c r="Q946" s="174"/>
      <c r="R946" s="175">
        <f>R947</f>
        <v>0</v>
      </c>
      <c r="S946" s="174"/>
      <c r="T946" s="176">
        <f>T947</f>
        <v>0</v>
      </c>
      <c r="AR946" s="177" t="s">
        <v>81</v>
      </c>
      <c r="AT946" s="178" t="s">
        <v>72</v>
      </c>
      <c r="AU946" s="178" t="s">
        <v>73</v>
      </c>
      <c r="AY946" s="177" t="s">
        <v>174</v>
      </c>
      <c r="BK946" s="179">
        <f>BK947</f>
        <v>0</v>
      </c>
    </row>
    <row r="947" spans="1:65" s="2" customFormat="1" ht="16.5" customHeight="1">
      <c r="A947" s="35"/>
      <c r="B947" s="36"/>
      <c r="C947" s="180" t="s">
        <v>1130</v>
      </c>
      <c r="D947" s="180" t="s">
        <v>175</v>
      </c>
      <c r="E947" s="181" t="s">
        <v>679</v>
      </c>
      <c r="F947" s="182" t="s">
        <v>680</v>
      </c>
      <c r="G947" s="183" t="s">
        <v>188</v>
      </c>
      <c r="H947" s="184">
        <v>655.06299999999999</v>
      </c>
      <c r="I947" s="185"/>
      <c r="J947" s="186">
        <f>ROUND(I947*H947,2)</f>
        <v>0</v>
      </c>
      <c r="K947" s="187"/>
      <c r="L947" s="40"/>
      <c r="M947" s="188" t="s">
        <v>1</v>
      </c>
      <c r="N947" s="189" t="s">
        <v>38</v>
      </c>
      <c r="O947" s="72"/>
      <c r="P947" s="190">
        <f>O947*H947</f>
        <v>0</v>
      </c>
      <c r="Q947" s="190">
        <v>0</v>
      </c>
      <c r="R947" s="190">
        <f>Q947*H947</f>
        <v>0</v>
      </c>
      <c r="S947" s="190">
        <v>0</v>
      </c>
      <c r="T947" s="191">
        <f>S947*H947</f>
        <v>0</v>
      </c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R947" s="192" t="s">
        <v>179</v>
      </c>
      <c r="AT947" s="192" t="s">
        <v>175</v>
      </c>
      <c r="AU947" s="192" t="s">
        <v>81</v>
      </c>
      <c r="AY947" s="18" t="s">
        <v>174</v>
      </c>
      <c r="BE947" s="193">
        <f>IF(N947="základní",J947,0)</f>
        <v>0</v>
      </c>
      <c r="BF947" s="193">
        <f>IF(N947="snížená",J947,0)</f>
        <v>0</v>
      </c>
      <c r="BG947" s="193">
        <f>IF(N947="zákl. přenesená",J947,0)</f>
        <v>0</v>
      </c>
      <c r="BH947" s="193">
        <f>IF(N947="sníž. přenesená",J947,0)</f>
        <v>0</v>
      </c>
      <c r="BI947" s="193">
        <f>IF(N947="nulová",J947,0)</f>
        <v>0</v>
      </c>
      <c r="BJ947" s="18" t="s">
        <v>81</v>
      </c>
      <c r="BK947" s="193">
        <f>ROUND(I947*H947,2)</f>
        <v>0</v>
      </c>
      <c r="BL947" s="18" t="s">
        <v>179</v>
      </c>
      <c r="BM947" s="192" t="s">
        <v>2444</v>
      </c>
    </row>
    <row r="948" spans="1:65" s="11" customFormat="1" ht="26" customHeight="1">
      <c r="B948" s="166"/>
      <c r="C948" s="167"/>
      <c r="D948" s="168" t="s">
        <v>72</v>
      </c>
      <c r="E948" s="169" t="s">
        <v>765</v>
      </c>
      <c r="F948" s="169" t="s">
        <v>683</v>
      </c>
      <c r="G948" s="167"/>
      <c r="H948" s="167"/>
      <c r="I948" s="170"/>
      <c r="J948" s="171">
        <f>BK948</f>
        <v>0</v>
      </c>
      <c r="K948" s="167"/>
      <c r="L948" s="172"/>
      <c r="M948" s="173"/>
      <c r="N948" s="174"/>
      <c r="O948" s="174"/>
      <c r="P948" s="175">
        <f>SUM(P949:P1034)</f>
        <v>0</v>
      </c>
      <c r="Q948" s="174"/>
      <c r="R948" s="175">
        <f>SUM(R949:R1034)</f>
        <v>4.1845945765000003</v>
      </c>
      <c r="S948" s="174"/>
      <c r="T948" s="176">
        <f>SUM(T949:T1034)</f>
        <v>0</v>
      </c>
      <c r="AR948" s="177" t="s">
        <v>81</v>
      </c>
      <c r="AT948" s="178" t="s">
        <v>72</v>
      </c>
      <c r="AU948" s="178" t="s">
        <v>73</v>
      </c>
      <c r="AY948" s="177" t="s">
        <v>174</v>
      </c>
      <c r="BK948" s="179">
        <f>SUM(BK949:BK1034)</f>
        <v>0</v>
      </c>
    </row>
    <row r="949" spans="1:65" s="2" customFormat="1" ht="24.25" customHeight="1">
      <c r="A949" s="35"/>
      <c r="B949" s="36"/>
      <c r="C949" s="180" t="s">
        <v>1134</v>
      </c>
      <c r="D949" s="180" t="s">
        <v>175</v>
      </c>
      <c r="E949" s="181" t="s">
        <v>2445</v>
      </c>
      <c r="F949" s="182" t="s">
        <v>2446</v>
      </c>
      <c r="G949" s="183" t="s">
        <v>230</v>
      </c>
      <c r="H949" s="184">
        <v>176.97399999999999</v>
      </c>
      <c r="I949" s="185"/>
      <c r="J949" s="186">
        <f>ROUND(I949*H949,2)</f>
        <v>0</v>
      </c>
      <c r="K949" s="187"/>
      <c r="L949" s="40"/>
      <c r="M949" s="188" t="s">
        <v>1</v>
      </c>
      <c r="N949" s="189" t="s">
        <v>38</v>
      </c>
      <c r="O949" s="72"/>
      <c r="P949" s="190">
        <f>O949*H949</f>
        <v>0</v>
      </c>
      <c r="Q949" s="190">
        <v>0</v>
      </c>
      <c r="R949" s="190">
        <f>Q949*H949</f>
        <v>0</v>
      </c>
      <c r="S949" s="190">
        <v>0</v>
      </c>
      <c r="T949" s="191">
        <f>S949*H949</f>
        <v>0</v>
      </c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R949" s="192" t="s">
        <v>179</v>
      </c>
      <c r="AT949" s="192" t="s">
        <v>175</v>
      </c>
      <c r="AU949" s="192" t="s">
        <v>81</v>
      </c>
      <c r="AY949" s="18" t="s">
        <v>174</v>
      </c>
      <c r="BE949" s="193">
        <f>IF(N949="základní",J949,0)</f>
        <v>0</v>
      </c>
      <c r="BF949" s="193">
        <f>IF(N949="snížená",J949,0)</f>
        <v>0</v>
      </c>
      <c r="BG949" s="193">
        <f>IF(N949="zákl. přenesená",J949,0)</f>
        <v>0</v>
      </c>
      <c r="BH949" s="193">
        <f>IF(N949="sníž. přenesená",J949,0)</f>
        <v>0</v>
      </c>
      <c r="BI949" s="193">
        <f>IF(N949="nulová",J949,0)</f>
        <v>0</v>
      </c>
      <c r="BJ949" s="18" t="s">
        <v>81</v>
      </c>
      <c r="BK949" s="193">
        <f>ROUND(I949*H949,2)</f>
        <v>0</v>
      </c>
      <c r="BL949" s="18" t="s">
        <v>179</v>
      </c>
      <c r="BM949" s="192" t="s">
        <v>2447</v>
      </c>
    </row>
    <row r="950" spans="1:65" s="12" customFormat="1" ht="12">
      <c r="B950" s="194"/>
      <c r="C950" s="195"/>
      <c r="D950" s="196" t="s">
        <v>181</v>
      </c>
      <c r="E950" s="197" t="s">
        <v>1</v>
      </c>
      <c r="F950" s="198" t="s">
        <v>2060</v>
      </c>
      <c r="G950" s="195"/>
      <c r="H950" s="197" t="s">
        <v>1</v>
      </c>
      <c r="I950" s="199"/>
      <c r="J950" s="195"/>
      <c r="K950" s="195"/>
      <c r="L950" s="200"/>
      <c r="M950" s="201"/>
      <c r="N950" s="202"/>
      <c r="O950" s="202"/>
      <c r="P950" s="202"/>
      <c r="Q950" s="202"/>
      <c r="R950" s="202"/>
      <c r="S950" s="202"/>
      <c r="T950" s="203"/>
      <c r="AT950" s="204" t="s">
        <v>181</v>
      </c>
      <c r="AU950" s="204" t="s">
        <v>81</v>
      </c>
      <c r="AV950" s="12" t="s">
        <v>81</v>
      </c>
      <c r="AW950" s="12" t="s">
        <v>30</v>
      </c>
      <c r="AX950" s="12" t="s">
        <v>73</v>
      </c>
      <c r="AY950" s="204" t="s">
        <v>174</v>
      </c>
    </row>
    <row r="951" spans="1:65" s="13" customFormat="1" ht="12">
      <c r="B951" s="205"/>
      <c r="C951" s="206"/>
      <c r="D951" s="196" t="s">
        <v>181</v>
      </c>
      <c r="E951" s="207" t="s">
        <v>1</v>
      </c>
      <c r="F951" s="208" t="s">
        <v>2065</v>
      </c>
      <c r="G951" s="206"/>
      <c r="H951" s="209">
        <v>32.923999999999999</v>
      </c>
      <c r="I951" s="210"/>
      <c r="J951" s="206"/>
      <c r="K951" s="206"/>
      <c r="L951" s="211"/>
      <c r="M951" s="212"/>
      <c r="N951" s="213"/>
      <c r="O951" s="213"/>
      <c r="P951" s="213"/>
      <c r="Q951" s="213"/>
      <c r="R951" s="213"/>
      <c r="S951" s="213"/>
      <c r="T951" s="214"/>
      <c r="AT951" s="215" t="s">
        <v>181</v>
      </c>
      <c r="AU951" s="215" t="s">
        <v>81</v>
      </c>
      <c r="AV951" s="13" t="s">
        <v>83</v>
      </c>
      <c r="AW951" s="13" t="s">
        <v>30</v>
      </c>
      <c r="AX951" s="13" t="s">
        <v>73</v>
      </c>
      <c r="AY951" s="215" t="s">
        <v>174</v>
      </c>
    </row>
    <row r="952" spans="1:65" s="12" customFormat="1" ht="12">
      <c r="B952" s="194"/>
      <c r="C952" s="195"/>
      <c r="D952" s="196" t="s">
        <v>181</v>
      </c>
      <c r="E952" s="197" t="s">
        <v>1</v>
      </c>
      <c r="F952" s="198" t="s">
        <v>2448</v>
      </c>
      <c r="G952" s="195"/>
      <c r="H952" s="197" t="s">
        <v>1</v>
      </c>
      <c r="I952" s="199"/>
      <c r="J952" s="195"/>
      <c r="K952" s="195"/>
      <c r="L952" s="200"/>
      <c r="M952" s="201"/>
      <c r="N952" s="202"/>
      <c r="O952" s="202"/>
      <c r="P952" s="202"/>
      <c r="Q952" s="202"/>
      <c r="R952" s="202"/>
      <c r="S952" s="202"/>
      <c r="T952" s="203"/>
      <c r="AT952" s="204" t="s">
        <v>181</v>
      </c>
      <c r="AU952" s="204" t="s">
        <v>81</v>
      </c>
      <c r="AV952" s="12" t="s">
        <v>81</v>
      </c>
      <c r="AW952" s="12" t="s">
        <v>30</v>
      </c>
      <c r="AX952" s="12" t="s">
        <v>73</v>
      </c>
      <c r="AY952" s="204" t="s">
        <v>174</v>
      </c>
    </row>
    <row r="953" spans="1:65" s="13" customFormat="1" ht="12">
      <c r="B953" s="205"/>
      <c r="C953" s="206"/>
      <c r="D953" s="196" t="s">
        <v>181</v>
      </c>
      <c r="E953" s="207" t="s">
        <v>1</v>
      </c>
      <c r="F953" s="208" t="s">
        <v>2449</v>
      </c>
      <c r="G953" s="206"/>
      <c r="H953" s="209">
        <v>144.05000000000001</v>
      </c>
      <c r="I953" s="210"/>
      <c r="J953" s="206"/>
      <c r="K953" s="206"/>
      <c r="L953" s="211"/>
      <c r="M953" s="212"/>
      <c r="N953" s="213"/>
      <c r="O953" s="213"/>
      <c r="P953" s="213"/>
      <c r="Q953" s="213"/>
      <c r="R953" s="213"/>
      <c r="S953" s="213"/>
      <c r="T953" s="214"/>
      <c r="AT953" s="215" t="s">
        <v>181</v>
      </c>
      <c r="AU953" s="215" t="s">
        <v>81</v>
      </c>
      <c r="AV953" s="13" t="s">
        <v>83</v>
      </c>
      <c r="AW953" s="13" t="s">
        <v>30</v>
      </c>
      <c r="AX953" s="13" t="s">
        <v>73</v>
      </c>
      <c r="AY953" s="215" t="s">
        <v>174</v>
      </c>
    </row>
    <row r="954" spans="1:65" s="14" customFormat="1" ht="12">
      <c r="B954" s="216"/>
      <c r="C954" s="217"/>
      <c r="D954" s="196" t="s">
        <v>181</v>
      </c>
      <c r="E954" s="218" t="s">
        <v>1</v>
      </c>
      <c r="F954" s="219" t="s">
        <v>183</v>
      </c>
      <c r="G954" s="217"/>
      <c r="H954" s="220">
        <v>176.97400000000002</v>
      </c>
      <c r="I954" s="221"/>
      <c r="J954" s="217"/>
      <c r="K954" s="217"/>
      <c r="L954" s="222"/>
      <c r="M954" s="223"/>
      <c r="N954" s="224"/>
      <c r="O954" s="224"/>
      <c r="P954" s="224"/>
      <c r="Q954" s="224"/>
      <c r="R954" s="224"/>
      <c r="S954" s="224"/>
      <c r="T954" s="225"/>
      <c r="AT954" s="226" t="s">
        <v>181</v>
      </c>
      <c r="AU954" s="226" t="s">
        <v>81</v>
      </c>
      <c r="AV954" s="14" t="s">
        <v>179</v>
      </c>
      <c r="AW954" s="14" t="s">
        <v>30</v>
      </c>
      <c r="AX954" s="14" t="s">
        <v>81</v>
      </c>
      <c r="AY954" s="226" t="s">
        <v>174</v>
      </c>
    </row>
    <row r="955" spans="1:65" s="2" customFormat="1" ht="24.25" customHeight="1">
      <c r="A955" s="35"/>
      <c r="B955" s="36"/>
      <c r="C955" s="180" t="s">
        <v>1147</v>
      </c>
      <c r="D955" s="180" t="s">
        <v>175</v>
      </c>
      <c r="E955" s="181" t="s">
        <v>2450</v>
      </c>
      <c r="F955" s="182" t="s">
        <v>2451</v>
      </c>
      <c r="G955" s="183" t="s">
        <v>230</v>
      </c>
      <c r="H955" s="184">
        <v>77.697999999999993</v>
      </c>
      <c r="I955" s="185"/>
      <c r="J955" s="186">
        <f>ROUND(I955*H955,2)</f>
        <v>0</v>
      </c>
      <c r="K955" s="187"/>
      <c r="L955" s="40"/>
      <c r="M955" s="188" t="s">
        <v>1</v>
      </c>
      <c r="N955" s="189" t="s">
        <v>38</v>
      </c>
      <c r="O955" s="72"/>
      <c r="P955" s="190">
        <f>O955*H955</f>
        <v>0</v>
      </c>
      <c r="Q955" s="190">
        <v>0</v>
      </c>
      <c r="R955" s="190">
        <f>Q955*H955</f>
        <v>0</v>
      </c>
      <c r="S955" s="190">
        <v>0</v>
      </c>
      <c r="T955" s="191">
        <f>S955*H955</f>
        <v>0</v>
      </c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R955" s="192" t="s">
        <v>179</v>
      </c>
      <c r="AT955" s="192" t="s">
        <v>175</v>
      </c>
      <c r="AU955" s="192" t="s">
        <v>81</v>
      </c>
      <c r="AY955" s="18" t="s">
        <v>174</v>
      </c>
      <c r="BE955" s="193">
        <f>IF(N955="základní",J955,0)</f>
        <v>0</v>
      </c>
      <c r="BF955" s="193">
        <f>IF(N955="snížená",J955,0)</f>
        <v>0</v>
      </c>
      <c r="BG955" s="193">
        <f>IF(N955="zákl. přenesená",J955,0)</f>
        <v>0</v>
      </c>
      <c r="BH955" s="193">
        <f>IF(N955="sníž. přenesená",J955,0)</f>
        <v>0</v>
      </c>
      <c r="BI955" s="193">
        <f>IF(N955="nulová",J955,0)</f>
        <v>0</v>
      </c>
      <c r="BJ955" s="18" t="s">
        <v>81</v>
      </c>
      <c r="BK955" s="193">
        <f>ROUND(I955*H955,2)</f>
        <v>0</v>
      </c>
      <c r="BL955" s="18" t="s">
        <v>179</v>
      </c>
      <c r="BM955" s="192" t="s">
        <v>2452</v>
      </c>
    </row>
    <row r="956" spans="1:65" s="12" customFormat="1" ht="12">
      <c r="B956" s="194"/>
      <c r="C956" s="195"/>
      <c r="D956" s="196" t="s">
        <v>181</v>
      </c>
      <c r="E956" s="197" t="s">
        <v>1</v>
      </c>
      <c r="F956" s="198" t="s">
        <v>2453</v>
      </c>
      <c r="G956" s="195"/>
      <c r="H956" s="197" t="s">
        <v>1</v>
      </c>
      <c r="I956" s="199"/>
      <c r="J956" s="195"/>
      <c r="K956" s="195"/>
      <c r="L956" s="200"/>
      <c r="M956" s="201"/>
      <c r="N956" s="202"/>
      <c r="O956" s="202"/>
      <c r="P956" s="202"/>
      <c r="Q956" s="202"/>
      <c r="R956" s="202"/>
      <c r="S956" s="202"/>
      <c r="T956" s="203"/>
      <c r="AT956" s="204" t="s">
        <v>181</v>
      </c>
      <c r="AU956" s="204" t="s">
        <v>81</v>
      </c>
      <c r="AV956" s="12" t="s">
        <v>81</v>
      </c>
      <c r="AW956" s="12" t="s">
        <v>30</v>
      </c>
      <c r="AX956" s="12" t="s">
        <v>73</v>
      </c>
      <c r="AY956" s="204" t="s">
        <v>174</v>
      </c>
    </row>
    <row r="957" spans="1:65" s="13" customFormat="1" ht="12">
      <c r="B957" s="205"/>
      <c r="C957" s="206"/>
      <c r="D957" s="196" t="s">
        <v>181</v>
      </c>
      <c r="E957" s="207" t="s">
        <v>1</v>
      </c>
      <c r="F957" s="208" t="s">
        <v>2454</v>
      </c>
      <c r="G957" s="206"/>
      <c r="H957" s="209">
        <v>2.1</v>
      </c>
      <c r="I957" s="210"/>
      <c r="J957" s="206"/>
      <c r="K957" s="206"/>
      <c r="L957" s="211"/>
      <c r="M957" s="212"/>
      <c r="N957" s="213"/>
      <c r="O957" s="213"/>
      <c r="P957" s="213"/>
      <c r="Q957" s="213"/>
      <c r="R957" s="213"/>
      <c r="S957" s="213"/>
      <c r="T957" s="214"/>
      <c r="AT957" s="215" t="s">
        <v>181</v>
      </c>
      <c r="AU957" s="215" t="s">
        <v>81</v>
      </c>
      <c r="AV957" s="13" t="s">
        <v>83</v>
      </c>
      <c r="AW957" s="13" t="s">
        <v>30</v>
      </c>
      <c r="AX957" s="13" t="s">
        <v>73</v>
      </c>
      <c r="AY957" s="215" t="s">
        <v>174</v>
      </c>
    </row>
    <row r="958" spans="1:65" s="12" customFormat="1" ht="12">
      <c r="B958" s="194"/>
      <c r="C958" s="195"/>
      <c r="D958" s="196" t="s">
        <v>181</v>
      </c>
      <c r="E958" s="197" t="s">
        <v>1</v>
      </c>
      <c r="F958" s="198" t="s">
        <v>2455</v>
      </c>
      <c r="G958" s="195"/>
      <c r="H958" s="197" t="s">
        <v>1</v>
      </c>
      <c r="I958" s="199"/>
      <c r="J958" s="195"/>
      <c r="K958" s="195"/>
      <c r="L958" s="200"/>
      <c r="M958" s="201"/>
      <c r="N958" s="202"/>
      <c r="O958" s="202"/>
      <c r="P958" s="202"/>
      <c r="Q958" s="202"/>
      <c r="R958" s="202"/>
      <c r="S958" s="202"/>
      <c r="T958" s="203"/>
      <c r="AT958" s="204" t="s">
        <v>181</v>
      </c>
      <c r="AU958" s="204" t="s">
        <v>81</v>
      </c>
      <c r="AV958" s="12" t="s">
        <v>81</v>
      </c>
      <c r="AW958" s="12" t="s">
        <v>30</v>
      </c>
      <c r="AX958" s="12" t="s">
        <v>73</v>
      </c>
      <c r="AY958" s="204" t="s">
        <v>174</v>
      </c>
    </row>
    <row r="959" spans="1:65" s="13" customFormat="1" ht="12">
      <c r="B959" s="205"/>
      <c r="C959" s="206"/>
      <c r="D959" s="196" t="s">
        <v>181</v>
      </c>
      <c r="E959" s="207" t="s">
        <v>1</v>
      </c>
      <c r="F959" s="208" t="s">
        <v>2456</v>
      </c>
      <c r="G959" s="206"/>
      <c r="H959" s="209">
        <v>45.427999999999997</v>
      </c>
      <c r="I959" s="210"/>
      <c r="J959" s="206"/>
      <c r="K959" s="206"/>
      <c r="L959" s="211"/>
      <c r="M959" s="212"/>
      <c r="N959" s="213"/>
      <c r="O959" s="213"/>
      <c r="P959" s="213"/>
      <c r="Q959" s="213"/>
      <c r="R959" s="213"/>
      <c r="S959" s="213"/>
      <c r="T959" s="214"/>
      <c r="AT959" s="215" t="s">
        <v>181</v>
      </c>
      <c r="AU959" s="215" t="s">
        <v>81</v>
      </c>
      <c r="AV959" s="13" t="s">
        <v>83</v>
      </c>
      <c r="AW959" s="13" t="s">
        <v>30</v>
      </c>
      <c r="AX959" s="13" t="s">
        <v>73</v>
      </c>
      <c r="AY959" s="215" t="s">
        <v>174</v>
      </c>
    </row>
    <row r="960" spans="1:65" s="13" customFormat="1" ht="12">
      <c r="B960" s="205"/>
      <c r="C960" s="206"/>
      <c r="D960" s="196" t="s">
        <v>181</v>
      </c>
      <c r="E960" s="207" t="s">
        <v>1</v>
      </c>
      <c r="F960" s="208" t="s">
        <v>2457</v>
      </c>
      <c r="G960" s="206"/>
      <c r="H960" s="209">
        <v>20.170000000000002</v>
      </c>
      <c r="I960" s="210"/>
      <c r="J960" s="206"/>
      <c r="K960" s="206"/>
      <c r="L960" s="211"/>
      <c r="M960" s="212"/>
      <c r="N960" s="213"/>
      <c r="O960" s="213"/>
      <c r="P960" s="213"/>
      <c r="Q960" s="213"/>
      <c r="R960" s="213"/>
      <c r="S960" s="213"/>
      <c r="T960" s="214"/>
      <c r="AT960" s="215" t="s">
        <v>181</v>
      </c>
      <c r="AU960" s="215" t="s">
        <v>81</v>
      </c>
      <c r="AV960" s="13" t="s">
        <v>83</v>
      </c>
      <c r="AW960" s="13" t="s">
        <v>30</v>
      </c>
      <c r="AX960" s="13" t="s">
        <v>73</v>
      </c>
      <c r="AY960" s="215" t="s">
        <v>174</v>
      </c>
    </row>
    <row r="961" spans="1:65" s="12" customFormat="1" ht="12">
      <c r="B961" s="194"/>
      <c r="C961" s="195"/>
      <c r="D961" s="196" t="s">
        <v>181</v>
      </c>
      <c r="E961" s="197" t="s">
        <v>1</v>
      </c>
      <c r="F961" s="198" t="s">
        <v>2458</v>
      </c>
      <c r="G961" s="195"/>
      <c r="H961" s="197" t="s">
        <v>1</v>
      </c>
      <c r="I961" s="199"/>
      <c r="J961" s="195"/>
      <c r="K961" s="195"/>
      <c r="L961" s="200"/>
      <c r="M961" s="201"/>
      <c r="N961" s="202"/>
      <c r="O961" s="202"/>
      <c r="P961" s="202"/>
      <c r="Q961" s="202"/>
      <c r="R961" s="202"/>
      <c r="S961" s="202"/>
      <c r="T961" s="203"/>
      <c r="AT961" s="204" t="s">
        <v>181</v>
      </c>
      <c r="AU961" s="204" t="s">
        <v>81</v>
      </c>
      <c r="AV961" s="12" t="s">
        <v>81</v>
      </c>
      <c r="AW961" s="12" t="s">
        <v>30</v>
      </c>
      <c r="AX961" s="12" t="s">
        <v>73</v>
      </c>
      <c r="AY961" s="204" t="s">
        <v>174</v>
      </c>
    </row>
    <row r="962" spans="1:65" s="13" customFormat="1" ht="12">
      <c r="B962" s="205"/>
      <c r="C962" s="206"/>
      <c r="D962" s="196" t="s">
        <v>181</v>
      </c>
      <c r="E962" s="207" t="s">
        <v>1</v>
      </c>
      <c r="F962" s="208" t="s">
        <v>2459</v>
      </c>
      <c r="G962" s="206"/>
      <c r="H962" s="209">
        <v>10</v>
      </c>
      <c r="I962" s="210"/>
      <c r="J962" s="206"/>
      <c r="K962" s="206"/>
      <c r="L962" s="211"/>
      <c r="M962" s="212"/>
      <c r="N962" s="213"/>
      <c r="O962" s="213"/>
      <c r="P962" s="213"/>
      <c r="Q962" s="213"/>
      <c r="R962" s="213"/>
      <c r="S962" s="213"/>
      <c r="T962" s="214"/>
      <c r="AT962" s="215" t="s">
        <v>181</v>
      </c>
      <c r="AU962" s="215" t="s">
        <v>81</v>
      </c>
      <c r="AV962" s="13" t="s">
        <v>83</v>
      </c>
      <c r="AW962" s="13" t="s">
        <v>30</v>
      </c>
      <c r="AX962" s="13" t="s">
        <v>73</v>
      </c>
      <c r="AY962" s="215" t="s">
        <v>174</v>
      </c>
    </row>
    <row r="963" spans="1:65" s="14" customFormat="1" ht="12">
      <c r="B963" s="216"/>
      <c r="C963" s="217"/>
      <c r="D963" s="196" t="s">
        <v>181</v>
      </c>
      <c r="E963" s="218" t="s">
        <v>1</v>
      </c>
      <c r="F963" s="219" t="s">
        <v>183</v>
      </c>
      <c r="G963" s="217"/>
      <c r="H963" s="220">
        <v>77.698000000000008</v>
      </c>
      <c r="I963" s="221"/>
      <c r="J963" s="217"/>
      <c r="K963" s="217"/>
      <c r="L963" s="222"/>
      <c r="M963" s="223"/>
      <c r="N963" s="224"/>
      <c r="O963" s="224"/>
      <c r="P963" s="224"/>
      <c r="Q963" s="224"/>
      <c r="R963" s="224"/>
      <c r="S963" s="224"/>
      <c r="T963" s="225"/>
      <c r="AT963" s="226" t="s">
        <v>181</v>
      </c>
      <c r="AU963" s="226" t="s">
        <v>81</v>
      </c>
      <c r="AV963" s="14" t="s">
        <v>179</v>
      </c>
      <c r="AW963" s="14" t="s">
        <v>30</v>
      </c>
      <c r="AX963" s="14" t="s">
        <v>81</v>
      </c>
      <c r="AY963" s="226" t="s">
        <v>174</v>
      </c>
    </row>
    <row r="964" spans="1:65" s="2" customFormat="1" ht="16.5" customHeight="1">
      <c r="A964" s="35"/>
      <c r="B964" s="36"/>
      <c r="C964" s="227" t="s">
        <v>1153</v>
      </c>
      <c r="D964" s="227" t="s">
        <v>422</v>
      </c>
      <c r="E964" s="228" t="s">
        <v>2460</v>
      </c>
      <c r="F964" s="229" t="s">
        <v>2461</v>
      </c>
      <c r="G964" s="230" t="s">
        <v>188</v>
      </c>
      <c r="H964" s="231">
        <v>6.6000000000000003E-2</v>
      </c>
      <c r="I964" s="232"/>
      <c r="J964" s="233">
        <f>ROUND(I964*H964,2)</f>
        <v>0</v>
      </c>
      <c r="K964" s="234"/>
      <c r="L964" s="235"/>
      <c r="M964" s="236" t="s">
        <v>1</v>
      </c>
      <c r="N964" s="237" t="s">
        <v>38</v>
      </c>
      <c r="O964" s="72"/>
      <c r="P964" s="190">
        <f>O964*H964</f>
        <v>0</v>
      </c>
      <c r="Q964" s="190">
        <v>1</v>
      </c>
      <c r="R964" s="190">
        <f>Q964*H964</f>
        <v>6.6000000000000003E-2</v>
      </c>
      <c r="S964" s="190">
        <v>0</v>
      </c>
      <c r="T964" s="191">
        <f>S964*H964</f>
        <v>0</v>
      </c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R964" s="192" t="s">
        <v>227</v>
      </c>
      <c r="AT964" s="192" t="s">
        <v>422</v>
      </c>
      <c r="AU964" s="192" t="s">
        <v>81</v>
      </c>
      <c r="AY964" s="18" t="s">
        <v>174</v>
      </c>
      <c r="BE964" s="193">
        <f>IF(N964="základní",J964,0)</f>
        <v>0</v>
      </c>
      <c r="BF964" s="193">
        <f>IF(N964="snížená",J964,0)</f>
        <v>0</v>
      </c>
      <c r="BG964" s="193">
        <f>IF(N964="zákl. přenesená",J964,0)</f>
        <v>0</v>
      </c>
      <c r="BH964" s="193">
        <f>IF(N964="sníž. přenesená",J964,0)</f>
        <v>0</v>
      </c>
      <c r="BI964" s="193">
        <f>IF(N964="nulová",J964,0)</f>
        <v>0</v>
      </c>
      <c r="BJ964" s="18" t="s">
        <v>81</v>
      </c>
      <c r="BK964" s="193">
        <f>ROUND(I964*H964,2)</f>
        <v>0</v>
      </c>
      <c r="BL964" s="18" t="s">
        <v>179</v>
      </c>
      <c r="BM964" s="192" t="s">
        <v>2462</v>
      </c>
    </row>
    <row r="965" spans="1:65" s="2" customFormat="1" ht="24.25" customHeight="1">
      <c r="A965" s="35"/>
      <c r="B965" s="36"/>
      <c r="C965" s="180" t="s">
        <v>1157</v>
      </c>
      <c r="D965" s="180" t="s">
        <v>175</v>
      </c>
      <c r="E965" s="181" t="s">
        <v>685</v>
      </c>
      <c r="F965" s="182" t="s">
        <v>686</v>
      </c>
      <c r="G965" s="183" t="s">
        <v>230</v>
      </c>
      <c r="H965" s="184">
        <v>353.947</v>
      </c>
      <c r="I965" s="185"/>
      <c r="J965" s="186">
        <f>ROUND(I965*H965,2)</f>
        <v>0</v>
      </c>
      <c r="K965" s="187"/>
      <c r="L965" s="40"/>
      <c r="M965" s="188" t="s">
        <v>1</v>
      </c>
      <c r="N965" s="189" t="s">
        <v>38</v>
      </c>
      <c r="O965" s="72"/>
      <c r="P965" s="190">
        <f>O965*H965</f>
        <v>0</v>
      </c>
      <c r="Q965" s="190">
        <v>3.9825E-4</v>
      </c>
      <c r="R965" s="190">
        <f>Q965*H965</f>
        <v>0.14095939275</v>
      </c>
      <c r="S965" s="190">
        <v>0</v>
      </c>
      <c r="T965" s="191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92" t="s">
        <v>179</v>
      </c>
      <c r="AT965" s="192" t="s">
        <v>175</v>
      </c>
      <c r="AU965" s="192" t="s">
        <v>81</v>
      </c>
      <c r="AY965" s="18" t="s">
        <v>174</v>
      </c>
      <c r="BE965" s="193">
        <f>IF(N965="základní",J965,0)</f>
        <v>0</v>
      </c>
      <c r="BF965" s="193">
        <f>IF(N965="snížená",J965,0)</f>
        <v>0</v>
      </c>
      <c r="BG965" s="193">
        <f>IF(N965="zákl. přenesená",J965,0)</f>
        <v>0</v>
      </c>
      <c r="BH965" s="193">
        <f>IF(N965="sníž. přenesená",J965,0)</f>
        <v>0</v>
      </c>
      <c r="BI965" s="193">
        <f>IF(N965="nulová",J965,0)</f>
        <v>0</v>
      </c>
      <c r="BJ965" s="18" t="s">
        <v>81</v>
      </c>
      <c r="BK965" s="193">
        <f>ROUND(I965*H965,2)</f>
        <v>0</v>
      </c>
      <c r="BL965" s="18" t="s">
        <v>179</v>
      </c>
      <c r="BM965" s="192" t="s">
        <v>2463</v>
      </c>
    </row>
    <row r="966" spans="1:65" s="12" customFormat="1" ht="12">
      <c r="B966" s="194"/>
      <c r="C966" s="195"/>
      <c r="D966" s="196" t="s">
        <v>181</v>
      </c>
      <c r="E966" s="197" t="s">
        <v>1</v>
      </c>
      <c r="F966" s="198" t="s">
        <v>2464</v>
      </c>
      <c r="G966" s="195"/>
      <c r="H966" s="197" t="s">
        <v>1</v>
      </c>
      <c r="I966" s="199"/>
      <c r="J966" s="195"/>
      <c r="K966" s="195"/>
      <c r="L966" s="200"/>
      <c r="M966" s="201"/>
      <c r="N966" s="202"/>
      <c r="O966" s="202"/>
      <c r="P966" s="202"/>
      <c r="Q966" s="202"/>
      <c r="R966" s="202"/>
      <c r="S966" s="202"/>
      <c r="T966" s="203"/>
      <c r="AT966" s="204" t="s">
        <v>181</v>
      </c>
      <c r="AU966" s="204" t="s">
        <v>81</v>
      </c>
      <c r="AV966" s="12" t="s">
        <v>81</v>
      </c>
      <c r="AW966" s="12" t="s">
        <v>30</v>
      </c>
      <c r="AX966" s="12" t="s">
        <v>73</v>
      </c>
      <c r="AY966" s="204" t="s">
        <v>174</v>
      </c>
    </row>
    <row r="967" spans="1:65" s="13" customFormat="1" ht="12">
      <c r="B967" s="205"/>
      <c r="C967" s="206"/>
      <c r="D967" s="196" t="s">
        <v>181</v>
      </c>
      <c r="E967" s="207" t="s">
        <v>1</v>
      </c>
      <c r="F967" s="208" t="s">
        <v>2465</v>
      </c>
      <c r="G967" s="206"/>
      <c r="H967" s="209">
        <v>65.846999999999994</v>
      </c>
      <c r="I967" s="210"/>
      <c r="J967" s="206"/>
      <c r="K967" s="206"/>
      <c r="L967" s="211"/>
      <c r="M967" s="212"/>
      <c r="N967" s="213"/>
      <c r="O967" s="213"/>
      <c r="P967" s="213"/>
      <c r="Q967" s="213"/>
      <c r="R967" s="213"/>
      <c r="S967" s="213"/>
      <c r="T967" s="214"/>
      <c r="AT967" s="215" t="s">
        <v>181</v>
      </c>
      <c r="AU967" s="215" t="s">
        <v>81</v>
      </c>
      <c r="AV967" s="13" t="s">
        <v>83</v>
      </c>
      <c r="AW967" s="13" t="s">
        <v>30</v>
      </c>
      <c r="AX967" s="13" t="s">
        <v>73</v>
      </c>
      <c r="AY967" s="215" t="s">
        <v>174</v>
      </c>
    </row>
    <row r="968" spans="1:65" s="12" customFormat="1" ht="12">
      <c r="B968" s="194"/>
      <c r="C968" s="195"/>
      <c r="D968" s="196" t="s">
        <v>181</v>
      </c>
      <c r="E968" s="197" t="s">
        <v>1</v>
      </c>
      <c r="F968" s="198" t="s">
        <v>2466</v>
      </c>
      <c r="G968" s="195"/>
      <c r="H968" s="197" t="s">
        <v>1</v>
      </c>
      <c r="I968" s="199"/>
      <c r="J968" s="195"/>
      <c r="K968" s="195"/>
      <c r="L968" s="200"/>
      <c r="M968" s="201"/>
      <c r="N968" s="202"/>
      <c r="O968" s="202"/>
      <c r="P968" s="202"/>
      <c r="Q968" s="202"/>
      <c r="R968" s="202"/>
      <c r="S968" s="202"/>
      <c r="T968" s="203"/>
      <c r="AT968" s="204" t="s">
        <v>181</v>
      </c>
      <c r="AU968" s="204" t="s">
        <v>81</v>
      </c>
      <c r="AV968" s="12" t="s">
        <v>81</v>
      </c>
      <c r="AW968" s="12" t="s">
        <v>30</v>
      </c>
      <c r="AX968" s="12" t="s">
        <v>73</v>
      </c>
      <c r="AY968" s="204" t="s">
        <v>174</v>
      </c>
    </row>
    <row r="969" spans="1:65" s="13" customFormat="1" ht="12">
      <c r="B969" s="205"/>
      <c r="C969" s="206"/>
      <c r="D969" s="196" t="s">
        <v>181</v>
      </c>
      <c r="E969" s="207" t="s">
        <v>1</v>
      </c>
      <c r="F969" s="208" t="s">
        <v>2467</v>
      </c>
      <c r="G969" s="206"/>
      <c r="H969" s="209">
        <v>288.10000000000002</v>
      </c>
      <c r="I969" s="210"/>
      <c r="J969" s="206"/>
      <c r="K969" s="206"/>
      <c r="L969" s="211"/>
      <c r="M969" s="212"/>
      <c r="N969" s="213"/>
      <c r="O969" s="213"/>
      <c r="P969" s="213"/>
      <c r="Q969" s="213"/>
      <c r="R969" s="213"/>
      <c r="S969" s="213"/>
      <c r="T969" s="214"/>
      <c r="AT969" s="215" t="s">
        <v>181</v>
      </c>
      <c r="AU969" s="215" t="s">
        <v>81</v>
      </c>
      <c r="AV969" s="13" t="s">
        <v>83</v>
      </c>
      <c r="AW969" s="13" t="s">
        <v>30</v>
      </c>
      <c r="AX969" s="13" t="s">
        <v>73</v>
      </c>
      <c r="AY969" s="215" t="s">
        <v>174</v>
      </c>
    </row>
    <row r="970" spans="1:65" s="14" customFormat="1" ht="12">
      <c r="B970" s="216"/>
      <c r="C970" s="217"/>
      <c r="D970" s="196" t="s">
        <v>181</v>
      </c>
      <c r="E970" s="218" t="s">
        <v>1</v>
      </c>
      <c r="F970" s="219" t="s">
        <v>183</v>
      </c>
      <c r="G970" s="217"/>
      <c r="H970" s="220">
        <v>353.947</v>
      </c>
      <c r="I970" s="221"/>
      <c r="J970" s="217"/>
      <c r="K970" s="217"/>
      <c r="L970" s="222"/>
      <c r="M970" s="223"/>
      <c r="N970" s="224"/>
      <c r="O970" s="224"/>
      <c r="P970" s="224"/>
      <c r="Q970" s="224"/>
      <c r="R970" s="224"/>
      <c r="S970" s="224"/>
      <c r="T970" s="225"/>
      <c r="AT970" s="226" t="s">
        <v>181</v>
      </c>
      <c r="AU970" s="226" t="s">
        <v>81</v>
      </c>
      <c r="AV970" s="14" t="s">
        <v>179</v>
      </c>
      <c r="AW970" s="14" t="s">
        <v>30</v>
      </c>
      <c r="AX970" s="14" t="s">
        <v>81</v>
      </c>
      <c r="AY970" s="226" t="s">
        <v>174</v>
      </c>
    </row>
    <row r="971" spans="1:65" s="2" customFormat="1" ht="24.25" customHeight="1">
      <c r="A971" s="35"/>
      <c r="B971" s="36"/>
      <c r="C971" s="180" t="s">
        <v>1161</v>
      </c>
      <c r="D971" s="180" t="s">
        <v>175</v>
      </c>
      <c r="E971" s="181" t="s">
        <v>2468</v>
      </c>
      <c r="F971" s="182" t="s">
        <v>2469</v>
      </c>
      <c r="G971" s="183" t="s">
        <v>230</v>
      </c>
      <c r="H971" s="184">
        <v>155.39500000000001</v>
      </c>
      <c r="I971" s="185"/>
      <c r="J971" s="186">
        <f>ROUND(I971*H971,2)</f>
        <v>0</v>
      </c>
      <c r="K971" s="187"/>
      <c r="L971" s="40"/>
      <c r="M971" s="188" t="s">
        <v>1</v>
      </c>
      <c r="N971" s="189" t="s">
        <v>38</v>
      </c>
      <c r="O971" s="72"/>
      <c r="P971" s="190">
        <f>O971*H971</f>
        <v>0</v>
      </c>
      <c r="Q971" s="190">
        <v>3.9825E-4</v>
      </c>
      <c r="R971" s="190">
        <f>Q971*H971</f>
        <v>6.1886058750000007E-2</v>
      </c>
      <c r="S971" s="190">
        <v>0</v>
      </c>
      <c r="T971" s="191">
        <f>S971*H971</f>
        <v>0</v>
      </c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R971" s="192" t="s">
        <v>179</v>
      </c>
      <c r="AT971" s="192" t="s">
        <v>175</v>
      </c>
      <c r="AU971" s="192" t="s">
        <v>81</v>
      </c>
      <c r="AY971" s="18" t="s">
        <v>174</v>
      </c>
      <c r="BE971" s="193">
        <f>IF(N971="základní",J971,0)</f>
        <v>0</v>
      </c>
      <c r="BF971" s="193">
        <f>IF(N971="snížená",J971,0)</f>
        <v>0</v>
      </c>
      <c r="BG971" s="193">
        <f>IF(N971="zákl. přenesená",J971,0)</f>
        <v>0</v>
      </c>
      <c r="BH971" s="193">
        <f>IF(N971="sníž. přenesená",J971,0)</f>
        <v>0</v>
      </c>
      <c r="BI971" s="193">
        <f>IF(N971="nulová",J971,0)</f>
        <v>0</v>
      </c>
      <c r="BJ971" s="18" t="s">
        <v>81</v>
      </c>
      <c r="BK971" s="193">
        <f>ROUND(I971*H971,2)</f>
        <v>0</v>
      </c>
      <c r="BL971" s="18" t="s">
        <v>179</v>
      </c>
      <c r="BM971" s="192" t="s">
        <v>2470</v>
      </c>
    </row>
    <row r="972" spans="1:65" s="12" customFormat="1" ht="12">
      <c r="B972" s="194"/>
      <c r="C972" s="195"/>
      <c r="D972" s="196" t="s">
        <v>181</v>
      </c>
      <c r="E972" s="197" t="s">
        <v>1</v>
      </c>
      <c r="F972" s="198" t="s">
        <v>2471</v>
      </c>
      <c r="G972" s="195"/>
      <c r="H972" s="197" t="s">
        <v>1</v>
      </c>
      <c r="I972" s="199"/>
      <c r="J972" s="195"/>
      <c r="K972" s="195"/>
      <c r="L972" s="200"/>
      <c r="M972" s="201"/>
      <c r="N972" s="202"/>
      <c r="O972" s="202"/>
      <c r="P972" s="202"/>
      <c r="Q972" s="202"/>
      <c r="R972" s="202"/>
      <c r="S972" s="202"/>
      <c r="T972" s="203"/>
      <c r="AT972" s="204" t="s">
        <v>181</v>
      </c>
      <c r="AU972" s="204" t="s">
        <v>81</v>
      </c>
      <c r="AV972" s="12" t="s">
        <v>81</v>
      </c>
      <c r="AW972" s="12" t="s">
        <v>30</v>
      </c>
      <c r="AX972" s="12" t="s">
        <v>73</v>
      </c>
      <c r="AY972" s="204" t="s">
        <v>174</v>
      </c>
    </row>
    <row r="973" spans="1:65" s="13" customFormat="1" ht="12">
      <c r="B973" s="205"/>
      <c r="C973" s="206"/>
      <c r="D973" s="196" t="s">
        <v>181</v>
      </c>
      <c r="E973" s="207" t="s">
        <v>1</v>
      </c>
      <c r="F973" s="208" t="s">
        <v>2472</v>
      </c>
      <c r="G973" s="206"/>
      <c r="H973" s="209">
        <v>4.2</v>
      </c>
      <c r="I973" s="210"/>
      <c r="J973" s="206"/>
      <c r="K973" s="206"/>
      <c r="L973" s="211"/>
      <c r="M973" s="212"/>
      <c r="N973" s="213"/>
      <c r="O973" s="213"/>
      <c r="P973" s="213"/>
      <c r="Q973" s="213"/>
      <c r="R973" s="213"/>
      <c r="S973" s="213"/>
      <c r="T973" s="214"/>
      <c r="AT973" s="215" t="s">
        <v>181</v>
      </c>
      <c r="AU973" s="215" t="s">
        <v>81</v>
      </c>
      <c r="AV973" s="13" t="s">
        <v>83</v>
      </c>
      <c r="AW973" s="13" t="s">
        <v>30</v>
      </c>
      <c r="AX973" s="13" t="s">
        <v>73</v>
      </c>
      <c r="AY973" s="215" t="s">
        <v>174</v>
      </c>
    </row>
    <row r="974" spans="1:65" s="12" customFormat="1" ht="12">
      <c r="B974" s="194"/>
      <c r="C974" s="195"/>
      <c r="D974" s="196" t="s">
        <v>181</v>
      </c>
      <c r="E974" s="197" t="s">
        <v>1</v>
      </c>
      <c r="F974" s="198" t="s">
        <v>2473</v>
      </c>
      <c r="G974" s="195"/>
      <c r="H974" s="197" t="s">
        <v>1</v>
      </c>
      <c r="I974" s="199"/>
      <c r="J974" s="195"/>
      <c r="K974" s="195"/>
      <c r="L974" s="200"/>
      <c r="M974" s="201"/>
      <c r="N974" s="202"/>
      <c r="O974" s="202"/>
      <c r="P974" s="202"/>
      <c r="Q974" s="202"/>
      <c r="R974" s="202"/>
      <c r="S974" s="202"/>
      <c r="T974" s="203"/>
      <c r="AT974" s="204" t="s">
        <v>181</v>
      </c>
      <c r="AU974" s="204" t="s">
        <v>81</v>
      </c>
      <c r="AV974" s="12" t="s">
        <v>81</v>
      </c>
      <c r="AW974" s="12" t="s">
        <v>30</v>
      </c>
      <c r="AX974" s="12" t="s">
        <v>73</v>
      </c>
      <c r="AY974" s="204" t="s">
        <v>174</v>
      </c>
    </row>
    <row r="975" spans="1:65" s="13" customFormat="1" ht="12">
      <c r="B975" s="205"/>
      <c r="C975" s="206"/>
      <c r="D975" s="196" t="s">
        <v>181</v>
      </c>
      <c r="E975" s="207" t="s">
        <v>1</v>
      </c>
      <c r="F975" s="208" t="s">
        <v>2474</v>
      </c>
      <c r="G975" s="206"/>
      <c r="H975" s="209">
        <v>90.855000000000004</v>
      </c>
      <c r="I975" s="210"/>
      <c r="J975" s="206"/>
      <c r="K975" s="206"/>
      <c r="L975" s="211"/>
      <c r="M975" s="212"/>
      <c r="N975" s="213"/>
      <c r="O975" s="213"/>
      <c r="P975" s="213"/>
      <c r="Q975" s="213"/>
      <c r="R975" s="213"/>
      <c r="S975" s="213"/>
      <c r="T975" s="214"/>
      <c r="AT975" s="215" t="s">
        <v>181</v>
      </c>
      <c r="AU975" s="215" t="s">
        <v>81</v>
      </c>
      <c r="AV975" s="13" t="s">
        <v>83</v>
      </c>
      <c r="AW975" s="13" t="s">
        <v>30</v>
      </c>
      <c r="AX975" s="13" t="s">
        <v>73</v>
      </c>
      <c r="AY975" s="215" t="s">
        <v>174</v>
      </c>
    </row>
    <row r="976" spans="1:65" s="13" customFormat="1" ht="12">
      <c r="B976" s="205"/>
      <c r="C976" s="206"/>
      <c r="D976" s="196" t="s">
        <v>181</v>
      </c>
      <c r="E976" s="207" t="s">
        <v>1</v>
      </c>
      <c r="F976" s="208" t="s">
        <v>2475</v>
      </c>
      <c r="G976" s="206"/>
      <c r="H976" s="209">
        <v>40.340000000000003</v>
      </c>
      <c r="I976" s="210"/>
      <c r="J976" s="206"/>
      <c r="K976" s="206"/>
      <c r="L976" s="211"/>
      <c r="M976" s="212"/>
      <c r="N976" s="213"/>
      <c r="O976" s="213"/>
      <c r="P976" s="213"/>
      <c r="Q976" s="213"/>
      <c r="R976" s="213"/>
      <c r="S976" s="213"/>
      <c r="T976" s="214"/>
      <c r="AT976" s="215" t="s">
        <v>181</v>
      </c>
      <c r="AU976" s="215" t="s">
        <v>81</v>
      </c>
      <c r="AV976" s="13" t="s">
        <v>83</v>
      </c>
      <c r="AW976" s="13" t="s">
        <v>30</v>
      </c>
      <c r="AX976" s="13" t="s">
        <v>73</v>
      </c>
      <c r="AY976" s="215" t="s">
        <v>174</v>
      </c>
    </row>
    <row r="977" spans="1:65" s="12" customFormat="1" ht="12">
      <c r="B977" s="194"/>
      <c r="C977" s="195"/>
      <c r="D977" s="196" t="s">
        <v>181</v>
      </c>
      <c r="E977" s="197" t="s">
        <v>1</v>
      </c>
      <c r="F977" s="198" t="s">
        <v>2476</v>
      </c>
      <c r="G977" s="195"/>
      <c r="H977" s="197" t="s">
        <v>1</v>
      </c>
      <c r="I977" s="199"/>
      <c r="J977" s="195"/>
      <c r="K977" s="195"/>
      <c r="L977" s="200"/>
      <c r="M977" s="201"/>
      <c r="N977" s="202"/>
      <c r="O977" s="202"/>
      <c r="P977" s="202"/>
      <c r="Q977" s="202"/>
      <c r="R977" s="202"/>
      <c r="S977" s="202"/>
      <c r="T977" s="203"/>
      <c r="AT977" s="204" t="s">
        <v>181</v>
      </c>
      <c r="AU977" s="204" t="s">
        <v>81</v>
      </c>
      <c r="AV977" s="12" t="s">
        <v>81</v>
      </c>
      <c r="AW977" s="12" t="s">
        <v>30</v>
      </c>
      <c r="AX977" s="12" t="s">
        <v>73</v>
      </c>
      <c r="AY977" s="204" t="s">
        <v>174</v>
      </c>
    </row>
    <row r="978" spans="1:65" s="13" customFormat="1" ht="12">
      <c r="B978" s="205"/>
      <c r="C978" s="206"/>
      <c r="D978" s="196" t="s">
        <v>181</v>
      </c>
      <c r="E978" s="207" t="s">
        <v>1</v>
      </c>
      <c r="F978" s="208" t="s">
        <v>2477</v>
      </c>
      <c r="G978" s="206"/>
      <c r="H978" s="209">
        <v>20</v>
      </c>
      <c r="I978" s="210"/>
      <c r="J978" s="206"/>
      <c r="K978" s="206"/>
      <c r="L978" s="211"/>
      <c r="M978" s="212"/>
      <c r="N978" s="213"/>
      <c r="O978" s="213"/>
      <c r="P978" s="213"/>
      <c r="Q978" s="213"/>
      <c r="R978" s="213"/>
      <c r="S978" s="213"/>
      <c r="T978" s="214"/>
      <c r="AT978" s="215" t="s">
        <v>181</v>
      </c>
      <c r="AU978" s="215" t="s">
        <v>81</v>
      </c>
      <c r="AV978" s="13" t="s">
        <v>83</v>
      </c>
      <c r="AW978" s="13" t="s">
        <v>30</v>
      </c>
      <c r="AX978" s="13" t="s">
        <v>73</v>
      </c>
      <c r="AY978" s="215" t="s">
        <v>174</v>
      </c>
    </row>
    <row r="979" spans="1:65" s="14" customFormat="1" ht="12">
      <c r="B979" s="216"/>
      <c r="C979" s="217"/>
      <c r="D979" s="196" t="s">
        <v>181</v>
      </c>
      <c r="E979" s="218" t="s">
        <v>1</v>
      </c>
      <c r="F979" s="219" t="s">
        <v>183</v>
      </c>
      <c r="G979" s="217"/>
      <c r="H979" s="220">
        <v>155.39500000000001</v>
      </c>
      <c r="I979" s="221"/>
      <c r="J979" s="217"/>
      <c r="K979" s="217"/>
      <c r="L979" s="222"/>
      <c r="M979" s="223"/>
      <c r="N979" s="224"/>
      <c r="O979" s="224"/>
      <c r="P979" s="224"/>
      <c r="Q979" s="224"/>
      <c r="R979" s="224"/>
      <c r="S979" s="224"/>
      <c r="T979" s="225"/>
      <c r="AT979" s="226" t="s">
        <v>181</v>
      </c>
      <c r="AU979" s="226" t="s">
        <v>81</v>
      </c>
      <c r="AV979" s="14" t="s">
        <v>179</v>
      </c>
      <c r="AW979" s="14" t="s">
        <v>30</v>
      </c>
      <c r="AX979" s="14" t="s">
        <v>81</v>
      </c>
      <c r="AY979" s="226" t="s">
        <v>174</v>
      </c>
    </row>
    <row r="980" spans="1:65" s="2" customFormat="1" ht="44.25" customHeight="1">
      <c r="A980" s="35"/>
      <c r="B980" s="36"/>
      <c r="C980" s="227" t="s">
        <v>1190</v>
      </c>
      <c r="D980" s="227" t="s">
        <v>422</v>
      </c>
      <c r="E980" s="228" t="s">
        <v>2478</v>
      </c>
      <c r="F980" s="229" t="s">
        <v>2479</v>
      </c>
      <c r="G980" s="230" t="s">
        <v>230</v>
      </c>
      <c r="H980" s="231">
        <v>296.75700000000001</v>
      </c>
      <c r="I980" s="232"/>
      <c r="J980" s="233">
        <f>ROUND(I980*H980,2)</f>
        <v>0</v>
      </c>
      <c r="K980" s="234"/>
      <c r="L980" s="235"/>
      <c r="M980" s="236" t="s">
        <v>1</v>
      </c>
      <c r="N980" s="237" t="s">
        <v>38</v>
      </c>
      <c r="O980" s="72"/>
      <c r="P980" s="190">
        <f>O980*H980</f>
        <v>0</v>
      </c>
      <c r="Q980" s="190">
        <v>4.7999999999999996E-3</v>
      </c>
      <c r="R980" s="190">
        <f>Q980*H980</f>
        <v>1.4244336</v>
      </c>
      <c r="S980" s="190">
        <v>0</v>
      </c>
      <c r="T980" s="191">
        <f>S980*H980</f>
        <v>0</v>
      </c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R980" s="192" t="s">
        <v>227</v>
      </c>
      <c r="AT980" s="192" t="s">
        <v>422</v>
      </c>
      <c r="AU980" s="192" t="s">
        <v>81</v>
      </c>
      <c r="AY980" s="18" t="s">
        <v>174</v>
      </c>
      <c r="BE980" s="193">
        <f>IF(N980="základní",J980,0)</f>
        <v>0</v>
      </c>
      <c r="BF980" s="193">
        <f>IF(N980="snížená",J980,0)</f>
        <v>0</v>
      </c>
      <c r="BG980" s="193">
        <f>IF(N980="zákl. přenesená",J980,0)</f>
        <v>0</v>
      </c>
      <c r="BH980" s="193">
        <f>IF(N980="sníž. přenesená",J980,0)</f>
        <v>0</v>
      </c>
      <c r="BI980" s="193">
        <f>IF(N980="nulová",J980,0)</f>
        <v>0</v>
      </c>
      <c r="BJ980" s="18" t="s">
        <v>81</v>
      </c>
      <c r="BK980" s="193">
        <f>ROUND(I980*H980,2)</f>
        <v>0</v>
      </c>
      <c r="BL980" s="18" t="s">
        <v>179</v>
      </c>
      <c r="BM980" s="192" t="s">
        <v>2480</v>
      </c>
    </row>
    <row r="981" spans="1:65" s="12" customFormat="1" ht="12">
      <c r="B981" s="194"/>
      <c r="C981" s="195"/>
      <c r="D981" s="196" t="s">
        <v>181</v>
      </c>
      <c r="E981" s="197" t="s">
        <v>1</v>
      </c>
      <c r="F981" s="198" t="s">
        <v>2481</v>
      </c>
      <c r="G981" s="195"/>
      <c r="H981" s="197" t="s">
        <v>1</v>
      </c>
      <c r="I981" s="199"/>
      <c r="J981" s="195"/>
      <c r="K981" s="195"/>
      <c r="L981" s="200"/>
      <c r="M981" s="201"/>
      <c r="N981" s="202"/>
      <c r="O981" s="202"/>
      <c r="P981" s="202"/>
      <c r="Q981" s="202"/>
      <c r="R981" s="202"/>
      <c r="S981" s="202"/>
      <c r="T981" s="203"/>
      <c r="AT981" s="204" t="s">
        <v>181</v>
      </c>
      <c r="AU981" s="204" t="s">
        <v>81</v>
      </c>
      <c r="AV981" s="12" t="s">
        <v>81</v>
      </c>
      <c r="AW981" s="12" t="s">
        <v>30</v>
      </c>
      <c r="AX981" s="12" t="s">
        <v>73</v>
      </c>
      <c r="AY981" s="204" t="s">
        <v>174</v>
      </c>
    </row>
    <row r="982" spans="1:65" s="12" customFormat="1" ht="12">
      <c r="B982" s="194"/>
      <c r="C982" s="195"/>
      <c r="D982" s="196" t="s">
        <v>181</v>
      </c>
      <c r="E982" s="197" t="s">
        <v>1</v>
      </c>
      <c r="F982" s="198" t="s">
        <v>2482</v>
      </c>
      <c r="G982" s="195"/>
      <c r="H982" s="197" t="s">
        <v>1</v>
      </c>
      <c r="I982" s="199"/>
      <c r="J982" s="195"/>
      <c r="K982" s="195"/>
      <c r="L982" s="200"/>
      <c r="M982" s="201"/>
      <c r="N982" s="202"/>
      <c r="O982" s="202"/>
      <c r="P982" s="202"/>
      <c r="Q982" s="202"/>
      <c r="R982" s="202"/>
      <c r="S982" s="202"/>
      <c r="T982" s="203"/>
      <c r="AT982" s="204" t="s">
        <v>181</v>
      </c>
      <c r="AU982" s="204" t="s">
        <v>81</v>
      </c>
      <c r="AV982" s="12" t="s">
        <v>81</v>
      </c>
      <c r="AW982" s="12" t="s">
        <v>30</v>
      </c>
      <c r="AX982" s="12" t="s">
        <v>73</v>
      </c>
      <c r="AY982" s="204" t="s">
        <v>174</v>
      </c>
    </row>
    <row r="983" spans="1:65" s="13" customFormat="1" ht="12">
      <c r="B983" s="205"/>
      <c r="C983" s="206"/>
      <c r="D983" s="196" t="s">
        <v>181</v>
      </c>
      <c r="E983" s="207" t="s">
        <v>1</v>
      </c>
      <c r="F983" s="208" t="s">
        <v>2483</v>
      </c>
      <c r="G983" s="206"/>
      <c r="H983" s="209">
        <v>37.862000000000002</v>
      </c>
      <c r="I983" s="210"/>
      <c r="J983" s="206"/>
      <c r="K983" s="206"/>
      <c r="L983" s="211"/>
      <c r="M983" s="212"/>
      <c r="N983" s="213"/>
      <c r="O983" s="213"/>
      <c r="P983" s="213"/>
      <c r="Q983" s="213"/>
      <c r="R983" s="213"/>
      <c r="S983" s="213"/>
      <c r="T983" s="214"/>
      <c r="AT983" s="215" t="s">
        <v>181</v>
      </c>
      <c r="AU983" s="215" t="s">
        <v>81</v>
      </c>
      <c r="AV983" s="13" t="s">
        <v>83</v>
      </c>
      <c r="AW983" s="13" t="s">
        <v>30</v>
      </c>
      <c r="AX983" s="13" t="s">
        <v>73</v>
      </c>
      <c r="AY983" s="215" t="s">
        <v>174</v>
      </c>
    </row>
    <row r="984" spans="1:65" s="12" customFormat="1" ht="12">
      <c r="B984" s="194"/>
      <c r="C984" s="195"/>
      <c r="D984" s="196" t="s">
        <v>181</v>
      </c>
      <c r="E984" s="197" t="s">
        <v>1</v>
      </c>
      <c r="F984" s="198" t="s">
        <v>2484</v>
      </c>
      <c r="G984" s="195"/>
      <c r="H984" s="197" t="s">
        <v>1</v>
      </c>
      <c r="I984" s="199"/>
      <c r="J984" s="195"/>
      <c r="K984" s="195"/>
      <c r="L984" s="200"/>
      <c r="M984" s="201"/>
      <c r="N984" s="202"/>
      <c r="O984" s="202"/>
      <c r="P984" s="202"/>
      <c r="Q984" s="202"/>
      <c r="R984" s="202"/>
      <c r="S984" s="202"/>
      <c r="T984" s="203"/>
      <c r="AT984" s="204" t="s">
        <v>181</v>
      </c>
      <c r="AU984" s="204" t="s">
        <v>81</v>
      </c>
      <c r="AV984" s="12" t="s">
        <v>81</v>
      </c>
      <c r="AW984" s="12" t="s">
        <v>30</v>
      </c>
      <c r="AX984" s="12" t="s">
        <v>73</v>
      </c>
      <c r="AY984" s="204" t="s">
        <v>174</v>
      </c>
    </row>
    <row r="985" spans="1:65" s="13" customFormat="1" ht="12">
      <c r="B985" s="205"/>
      <c r="C985" s="206"/>
      <c r="D985" s="196" t="s">
        <v>181</v>
      </c>
      <c r="E985" s="207" t="s">
        <v>1</v>
      </c>
      <c r="F985" s="208" t="s">
        <v>2485</v>
      </c>
      <c r="G985" s="206"/>
      <c r="H985" s="209">
        <v>165.65799999999999</v>
      </c>
      <c r="I985" s="210"/>
      <c r="J985" s="206"/>
      <c r="K985" s="206"/>
      <c r="L985" s="211"/>
      <c r="M985" s="212"/>
      <c r="N985" s="213"/>
      <c r="O985" s="213"/>
      <c r="P985" s="213"/>
      <c r="Q985" s="213"/>
      <c r="R985" s="213"/>
      <c r="S985" s="213"/>
      <c r="T985" s="214"/>
      <c r="AT985" s="215" t="s">
        <v>181</v>
      </c>
      <c r="AU985" s="215" t="s">
        <v>81</v>
      </c>
      <c r="AV985" s="13" t="s">
        <v>83</v>
      </c>
      <c r="AW985" s="13" t="s">
        <v>30</v>
      </c>
      <c r="AX985" s="13" t="s">
        <v>73</v>
      </c>
      <c r="AY985" s="215" t="s">
        <v>174</v>
      </c>
    </row>
    <row r="986" spans="1:65" s="12" customFormat="1" ht="12">
      <c r="B986" s="194"/>
      <c r="C986" s="195"/>
      <c r="D986" s="196" t="s">
        <v>181</v>
      </c>
      <c r="E986" s="197" t="s">
        <v>1</v>
      </c>
      <c r="F986" s="198" t="s">
        <v>2486</v>
      </c>
      <c r="G986" s="195"/>
      <c r="H986" s="197" t="s">
        <v>1</v>
      </c>
      <c r="I986" s="199"/>
      <c r="J986" s="195"/>
      <c r="K986" s="195"/>
      <c r="L986" s="200"/>
      <c r="M986" s="201"/>
      <c r="N986" s="202"/>
      <c r="O986" s="202"/>
      <c r="P986" s="202"/>
      <c r="Q986" s="202"/>
      <c r="R986" s="202"/>
      <c r="S986" s="202"/>
      <c r="T986" s="203"/>
      <c r="AT986" s="204" t="s">
        <v>181</v>
      </c>
      <c r="AU986" s="204" t="s">
        <v>81</v>
      </c>
      <c r="AV986" s="12" t="s">
        <v>81</v>
      </c>
      <c r="AW986" s="12" t="s">
        <v>30</v>
      </c>
      <c r="AX986" s="12" t="s">
        <v>73</v>
      </c>
      <c r="AY986" s="204" t="s">
        <v>174</v>
      </c>
    </row>
    <row r="987" spans="1:65" s="12" customFormat="1" ht="12">
      <c r="B987" s="194"/>
      <c r="C987" s="195"/>
      <c r="D987" s="196" t="s">
        <v>181</v>
      </c>
      <c r="E987" s="197" t="s">
        <v>1</v>
      </c>
      <c r="F987" s="198" t="s">
        <v>2487</v>
      </c>
      <c r="G987" s="195"/>
      <c r="H987" s="197" t="s">
        <v>1</v>
      </c>
      <c r="I987" s="199"/>
      <c r="J987" s="195"/>
      <c r="K987" s="195"/>
      <c r="L987" s="200"/>
      <c r="M987" s="201"/>
      <c r="N987" s="202"/>
      <c r="O987" s="202"/>
      <c r="P987" s="202"/>
      <c r="Q987" s="202"/>
      <c r="R987" s="202"/>
      <c r="S987" s="202"/>
      <c r="T987" s="203"/>
      <c r="AT987" s="204" t="s">
        <v>181</v>
      </c>
      <c r="AU987" s="204" t="s">
        <v>81</v>
      </c>
      <c r="AV987" s="12" t="s">
        <v>81</v>
      </c>
      <c r="AW987" s="12" t="s">
        <v>30</v>
      </c>
      <c r="AX987" s="12" t="s">
        <v>73</v>
      </c>
      <c r="AY987" s="204" t="s">
        <v>174</v>
      </c>
    </row>
    <row r="988" spans="1:65" s="13" customFormat="1" ht="12">
      <c r="B988" s="205"/>
      <c r="C988" s="206"/>
      <c r="D988" s="196" t="s">
        <v>181</v>
      </c>
      <c r="E988" s="207" t="s">
        <v>1</v>
      </c>
      <c r="F988" s="208" t="s">
        <v>2488</v>
      </c>
      <c r="G988" s="206"/>
      <c r="H988" s="209">
        <v>2.52</v>
      </c>
      <c r="I988" s="210"/>
      <c r="J988" s="206"/>
      <c r="K988" s="206"/>
      <c r="L988" s="211"/>
      <c r="M988" s="212"/>
      <c r="N988" s="213"/>
      <c r="O988" s="213"/>
      <c r="P988" s="213"/>
      <c r="Q988" s="213"/>
      <c r="R988" s="213"/>
      <c r="S988" s="213"/>
      <c r="T988" s="214"/>
      <c r="AT988" s="215" t="s">
        <v>181</v>
      </c>
      <c r="AU988" s="215" t="s">
        <v>81</v>
      </c>
      <c r="AV988" s="13" t="s">
        <v>83</v>
      </c>
      <c r="AW988" s="13" t="s">
        <v>30</v>
      </c>
      <c r="AX988" s="13" t="s">
        <v>73</v>
      </c>
      <c r="AY988" s="215" t="s">
        <v>174</v>
      </c>
    </row>
    <row r="989" spans="1:65" s="12" customFormat="1" ht="12">
      <c r="B989" s="194"/>
      <c r="C989" s="195"/>
      <c r="D989" s="196" t="s">
        <v>181</v>
      </c>
      <c r="E989" s="197" t="s">
        <v>1</v>
      </c>
      <c r="F989" s="198" t="s">
        <v>2489</v>
      </c>
      <c r="G989" s="195"/>
      <c r="H989" s="197" t="s">
        <v>1</v>
      </c>
      <c r="I989" s="199"/>
      <c r="J989" s="195"/>
      <c r="K989" s="195"/>
      <c r="L989" s="200"/>
      <c r="M989" s="201"/>
      <c r="N989" s="202"/>
      <c r="O989" s="202"/>
      <c r="P989" s="202"/>
      <c r="Q989" s="202"/>
      <c r="R989" s="202"/>
      <c r="S989" s="202"/>
      <c r="T989" s="203"/>
      <c r="AT989" s="204" t="s">
        <v>181</v>
      </c>
      <c r="AU989" s="204" t="s">
        <v>81</v>
      </c>
      <c r="AV989" s="12" t="s">
        <v>81</v>
      </c>
      <c r="AW989" s="12" t="s">
        <v>30</v>
      </c>
      <c r="AX989" s="12" t="s">
        <v>73</v>
      </c>
      <c r="AY989" s="204" t="s">
        <v>174</v>
      </c>
    </row>
    <row r="990" spans="1:65" s="13" customFormat="1" ht="12">
      <c r="B990" s="205"/>
      <c r="C990" s="206"/>
      <c r="D990" s="196" t="s">
        <v>181</v>
      </c>
      <c r="E990" s="207" t="s">
        <v>1</v>
      </c>
      <c r="F990" s="208" t="s">
        <v>2490</v>
      </c>
      <c r="G990" s="206"/>
      <c r="H990" s="209">
        <v>54.512999999999998</v>
      </c>
      <c r="I990" s="210"/>
      <c r="J990" s="206"/>
      <c r="K990" s="206"/>
      <c r="L990" s="211"/>
      <c r="M990" s="212"/>
      <c r="N990" s="213"/>
      <c r="O990" s="213"/>
      <c r="P990" s="213"/>
      <c r="Q990" s="213"/>
      <c r="R990" s="213"/>
      <c r="S990" s="213"/>
      <c r="T990" s="214"/>
      <c r="AT990" s="215" t="s">
        <v>181</v>
      </c>
      <c r="AU990" s="215" t="s">
        <v>81</v>
      </c>
      <c r="AV990" s="13" t="s">
        <v>83</v>
      </c>
      <c r="AW990" s="13" t="s">
        <v>30</v>
      </c>
      <c r="AX990" s="13" t="s">
        <v>73</v>
      </c>
      <c r="AY990" s="215" t="s">
        <v>174</v>
      </c>
    </row>
    <row r="991" spans="1:65" s="13" customFormat="1" ht="12">
      <c r="B991" s="205"/>
      <c r="C991" s="206"/>
      <c r="D991" s="196" t="s">
        <v>181</v>
      </c>
      <c r="E991" s="207" t="s">
        <v>1</v>
      </c>
      <c r="F991" s="208" t="s">
        <v>2491</v>
      </c>
      <c r="G991" s="206"/>
      <c r="H991" s="209">
        <v>24.204000000000001</v>
      </c>
      <c r="I991" s="210"/>
      <c r="J991" s="206"/>
      <c r="K991" s="206"/>
      <c r="L991" s="211"/>
      <c r="M991" s="212"/>
      <c r="N991" s="213"/>
      <c r="O991" s="213"/>
      <c r="P991" s="213"/>
      <c r="Q991" s="213"/>
      <c r="R991" s="213"/>
      <c r="S991" s="213"/>
      <c r="T991" s="214"/>
      <c r="AT991" s="215" t="s">
        <v>181</v>
      </c>
      <c r="AU991" s="215" t="s">
        <v>81</v>
      </c>
      <c r="AV991" s="13" t="s">
        <v>83</v>
      </c>
      <c r="AW991" s="13" t="s">
        <v>30</v>
      </c>
      <c r="AX991" s="13" t="s">
        <v>73</v>
      </c>
      <c r="AY991" s="215" t="s">
        <v>174</v>
      </c>
    </row>
    <row r="992" spans="1:65" s="12" customFormat="1" ht="12">
      <c r="B992" s="194"/>
      <c r="C992" s="195"/>
      <c r="D992" s="196" t="s">
        <v>181</v>
      </c>
      <c r="E992" s="197" t="s">
        <v>1</v>
      </c>
      <c r="F992" s="198" t="s">
        <v>2458</v>
      </c>
      <c r="G992" s="195"/>
      <c r="H992" s="197" t="s">
        <v>1</v>
      </c>
      <c r="I992" s="199"/>
      <c r="J992" s="195"/>
      <c r="K992" s="195"/>
      <c r="L992" s="200"/>
      <c r="M992" s="201"/>
      <c r="N992" s="202"/>
      <c r="O992" s="202"/>
      <c r="P992" s="202"/>
      <c r="Q992" s="202"/>
      <c r="R992" s="202"/>
      <c r="S992" s="202"/>
      <c r="T992" s="203"/>
      <c r="AT992" s="204" t="s">
        <v>181</v>
      </c>
      <c r="AU992" s="204" t="s">
        <v>81</v>
      </c>
      <c r="AV992" s="12" t="s">
        <v>81</v>
      </c>
      <c r="AW992" s="12" t="s">
        <v>30</v>
      </c>
      <c r="AX992" s="12" t="s">
        <v>73</v>
      </c>
      <c r="AY992" s="204" t="s">
        <v>174</v>
      </c>
    </row>
    <row r="993" spans="1:65" s="13" customFormat="1" ht="12">
      <c r="B993" s="205"/>
      <c r="C993" s="206"/>
      <c r="D993" s="196" t="s">
        <v>181</v>
      </c>
      <c r="E993" s="207" t="s">
        <v>1</v>
      </c>
      <c r="F993" s="208" t="s">
        <v>2492</v>
      </c>
      <c r="G993" s="206"/>
      <c r="H993" s="209">
        <v>12</v>
      </c>
      <c r="I993" s="210"/>
      <c r="J993" s="206"/>
      <c r="K993" s="206"/>
      <c r="L993" s="211"/>
      <c r="M993" s="212"/>
      <c r="N993" s="213"/>
      <c r="O993" s="213"/>
      <c r="P993" s="213"/>
      <c r="Q993" s="213"/>
      <c r="R993" s="213"/>
      <c r="S993" s="213"/>
      <c r="T993" s="214"/>
      <c r="AT993" s="215" t="s">
        <v>181</v>
      </c>
      <c r="AU993" s="215" t="s">
        <v>81</v>
      </c>
      <c r="AV993" s="13" t="s">
        <v>83</v>
      </c>
      <c r="AW993" s="13" t="s">
        <v>30</v>
      </c>
      <c r="AX993" s="13" t="s">
        <v>73</v>
      </c>
      <c r="AY993" s="215" t="s">
        <v>174</v>
      </c>
    </row>
    <row r="994" spans="1:65" s="14" customFormat="1" ht="12">
      <c r="B994" s="216"/>
      <c r="C994" s="217"/>
      <c r="D994" s="196" t="s">
        <v>181</v>
      </c>
      <c r="E994" s="218" t="s">
        <v>1</v>
      </c>
      <c r="F994" s="219" t="s">
        <v>183</v>
      </c>
      <c r="G994" s="217"/>
      <c r="H994" s="220">
        <v>296.75700000000001</v>
      </c>
      <c r="I994" s="221"/>
      <c r="J994" s="217"/>
      <c r="K994" s="217"/>
      <c r="L994" s="222"/>
      <c r="M994" s="223"/>
      <c r="N994" s="224"/>
      <c r="O994" s="224"/>
      <c r="P994" s="224"/>
      <c r="Q994" s="224"/>
      <c r="R994" s="224"/>
      <c r="S994" s="224"/>
      <c r="T994" s="225"/>
      <c r="AT994" s="226" t="s">
        <v>181</v>
      </c>
      <c r="AU994" s="226" t="s">
        <v>81</v>
      </c>
      <c r="AV994" s="14" t="s">
        <v>179</v>
      </c>
      <c r="AW994" s="14" t="s">
        <v>30</v>
      </c>
      <c r="AX994" s="14" t="s">
        <v>81</v>
      </c>
      <c r="AY994" s="226" t="s">
        <v>174</v>
      </c>
    </row>
    <row r="995" spans="1:65" s="2" customFormat="1" ht="44.25" customHeight="1">
      <c r="A995" s="35"/>
      <c r="B995" s="36"/>
      <c r="C995" s="227" t="s">
        <v>1196</v>
      </c>
      <c r="D995" s="227" t="s">
        <v>422</v>
      </c>
      <c r="E995" s="228" t="s">
        <v>690</v>
      </c>
      <c r="F995" s="229" t="s">
        <v>691</v>
      </c>
      <c r="G995" s="230" t="s">
        <v>230</v>
      </c>
      <c r="H995" s="231">
        <v>296.75700000000001</v>
      </c>
      <c r="I995" s="232"/>
      <c r="J995" s="233">
        <f>ROUND(I995*H995,2)</f>
        <v>0</v>
      </c>
      <c r="K995" s="234"/>
      <c r="L995" s="235"/>
      <c r="M995" s="236" t="s">
        <v>1</v>
      </c>
      <c r="N995" s="237" t="s">
        <v>38</v>
      </c>
      <c r="O995" s="72"/>
      <c r="P995" s="190">
        <f>O995*H995</f>
        <v>0</v>
      </c>
      <c r="Q995" s="190">
        <v>4.8599999999999997E-3</v>
      </c>
      <c r="R995" s="190">
        <f>Q995*H995</f>
        <v>1.4422390199999999</v>
      </c>
      <c r="S995" s="190">
        <v>0</v>
      </c>
      <c r="T995" s="191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92" t="s">
        <v>227</v>
      </c>
      <c r="AT995" s="192" t="s">
        <v>422</v>
      </c>
      <c r="AU995" s="192" t="s">
        <v>81</v>
      </c>
      <c r="AY995" s="18" t="s">
        <v>174</v>
      </c>
      <c r="BE995" s="193">
        <f>IF(N995="základní",J995,0)</f>
        <v>0</v>
      </c>
      <c r="BF995" s="193">
        <f>IF(N995="snížená",J995,0)</f>
        <v>0</v>
      </c>
      <c r="BG995" s="193">
        <f>IF(N995="zákl. přenesená",J995,0)</f>
        <v>0</v>
      </c>
      <c r="BH995" s="193">
        <f>IF(N995="sníž. přenesená",J995,0)</f>
        <v>0</v>
      </c>
      <c r="BI995" s="193">
        <f>IF(N995="nulová",J995,0)</f>
        <v>0</v>
      </c>
      <c r="BJ995" s="18" t="s">
        <v>81</v>
      </c>
      <c r="BK995" s="193">
        <f>ROUND(I995*H995,2)</f>
        <v>0</v>
      </c>
      <c r="BL995" s="18" t="s">
        <v>179</v>
      </c>
      <c r="BM995" s="192" t="s">
        <v>2493</v>
      </c>
    </row>
    <row r="996" spans="1:65" s="12" customFormat="1" ht="12">
      <c r="B996" s="194"/>
      <c r="C996" s="195"/>
      <c r="D996" s="196" t="s">
        <v>181</v>
      </c>
      <c r="E996" s="197" t="s">
        <v>1</v>
      </c>
      <c r="F996" s="198" t="s">
        <v>2481</v>
      </c>
      <c r="G996" s="195"/>
      <c r="H996" s="197" t="s">
        <v>1</v>
      </c>
      <c r="I996" s="199"/>
      <c r="J996" s="195"/>
      <c r="K996" s="195"/>
      <c r="L996" s="200"/>
      <c r="M996" s="201"/>
      <c r="N996" s="202"/>
      <c r="O996" s="202"/>
      <c r="P996" s="202"/>
      <c r="Q996" s="202"/>
      <c r="R996" s="202"/>
      <c r="S996" s="202"/>
      <c r="T996" s="203"/>
      <c r="AT996" s="204" t="s">
        <v>181</v>
      </c>
      <c r="AU996" s="204" t="s">
        <v>81</v>
      </c>
      <c r="AV996" s="12" t="s">
        <v>81</v>
      </c>
      <c r="AW996" s="12" t="s">
        <v>30</v>
      </c>
      <c r="AX996" s="12" t="s">
        <v>73</v>
      </c>
      <c r="AY996" s="204" t="s">
        <v>174</v>
      </c>
    </row>
    <row r="997" spans="1:65" s="12" customFormat="1" ht="12">
      <c r="B997" s="194"/>
      <c r="C997" s="195"/>
      <c r="D997" s="196" t="s">
        <v>181</v>
      </c>
      <c r="E997" s="197" t="s">
        <v>1</v>
      </c>
      <c r="F997" s="198" t="s">
        <v>2060</v>
      </c>
      <c r="G997" s="195"/>
      <c r="H997" s="197" t="s">
        <v>1</v>
      </c>
      <c r="I997" s="199"/>
      <c r="J997" s="195"/>
      <c r="K997" s="195"/>
      <c r="L997" s="200"/>
      <c r="M997" s="201"/>
      <c r="N997" s="202"/>
      <c r="O997" s="202"/>
      <c r="P997" s="202"/>
      <c r="Q997" s="202"/>
      <c r="R997" s="202"/>
      <c r="S997" s="202"/>
      <c r="T997" s="203"/>
      <c r="AT997" s="204" t="s">
        <v>181</v>
      </c>
      <c r="AU997" s="204" t="s">
        <v>81</v>
      </c>
      <c r="AV997" s="12" t="s">
        <v>81</v>
      </c>
      <c r="AW997" s="12" t="s">
        <v>30</v>
      </c>
      <c r="AX997" s="12" t="s">
        <v>73</v>
      </c>
      <c r="AY997" s="204" t="s">
        <v>174</v>
      </c>
    </row>
    <row r="998" spans="1:65" s="13" customFormat="1" ht="12">
      <c r="B998" s="205"/>
      <c r="C998" s="206"/>
      <c r="D998" s="196" t="s">
        <v>181</v>
      </c>
      <c r="E998" s="207" t="s">
        <v>1</v>
      </c>
      <c r="F998" s="208" t="s">
        <v>2483</v>
      </c>
      <c r="G998" s="206"/>
      <c r="H998" s="209">
        <v>37.862000000000002</v>
      </c>
      <c r="I998" s="210"/>
      <c r="J998" s="206"/>
      <c r="K998" s="206"/>
      <c r="L998" s="211"/>
      <c r="M998" s="212"/>
      <c r="N998" s="213"/>
      <c r="O998" s="213"/>
      <c r="P998" s="213"/>
      <c r="Q998" s="213"/>
      <c r="R998" s="213"/>
      <c r="S998" s="213"/>
      <c r="T998" s="214"/>
      <c r="AT998" s="215" t="s">
        <v>181</v>
      </c>
      <c r="AU998" s="215" t="s">
        <v>81</v>
      </c>
      <c r="AV998" s="13" t="s">
        <v>83</v>
      </c>
      <c r="AW998" s="13" t="s">
        <v>30</v>
      </c>
      <c r="AX998" s="13" t="s">
        <v>73</v>
      </c>
      <c r="AY998" s="215" t="s">
        <v>174</v>
      </c>
    </row>
    <row r="999" spans="1:65" s="12" customFormat="1" ht="12">
      <c r="B999" s="194"/>
      <c r="C999" s="195"/>
      <c r="D999" s="196" t="s">
        <v>181</v>
      </c>
      <c r="E999" s="197" t="s">
        <v>1</v>
      </c>
      <c r="F999" s="198" t="s">
        <v>2448</v>
      </c>
      <c r="G999" s="195"/>
      <c r="H999" s="197" t="s">
        <v>1</v>
      </c>
      <c r="I999" s="199"/>
      <c r="J999" s="195"/>
      <c r="K999" s="195"/>
      <c r="L999" s="200"/>
      <c r="M999" s="201"/>
      <c r="N999" s="202"/>
      <c r="O999" s="202"/>
      <c r="P999" s="202"/>
      <c r="Q999" s="202"/>
      <c r="R999" s="202"/>
      <c r="S999" s="202"/>
      <c r="T999" s="203"/>
      <c r="AT999" s="204" t="s">
        <v>181</v>
      </c>
      <c r="AU999" s="204" t="s">
        <v>81</v>
      </c>
      <c r="AV999" s="12" t="s">
        <v>81</v>
      </c>
      <c r="AW999" s="12" t="s">
        <v>30</v>
      </c>
      <c r="AX999" s="12" t="s">
        <v>73</v>
      </c>
      <c r="AY999" s="204" t="s">
        <v>174</v>
      </c>
    </row>
    <row r="1000" spans="1:65" s="13" customFormat="1" ht="12">
      <c r="B1000" s="205"/>
      <c r="C1000" s="206"/>
      <c r="D1000" s="196" t="s">
        <v>181</v>
      </c>
      <c r="E1000" s="207" t="s">
        <v>1</v>
      </c>
      <c r="F1000" s="208" t="s">
        <v>2485</v>
      </c>
      <c r="G1000" s="206"/>
      <c r="H1000" s="209">
        <v>165.65799999999999</v>
      </c>
      <c r="I1000" s="210"/>
      <c r="J1000" s="206"/>
      <c r="K1000" s="206"/>
      <c r="L1000" s="211"/>
      <c r="M1000" s="212"/>
      <c r="N1000" s="213"/>
      <c r="O1000" s="213"/>
      <c r="P1000" s="213"/>
      <c r="Q1000" s="213"/>
      <c r="R1000" s="213"/>
      <c r="S1000" s="213"/>
      <c r="T1000" s="214"/>
      <c r="AT1000" s="215" t="s">
        <v>181</v>
      </c>
      <c r="AU1000" s="215" t="s">
        <v>81</v>
      </c>
      <c r="AV1000" s="13" t="s">
        <v>83</v>
      </c>
      <c r="AW1000" s="13" t="s">
        <v>30</v>
      </c>
      <c r="AX1000" s="13" t="s">
        <v>73</v>
      </c>
      <c r="AY1000" s="215" t="s">
        <v>174</v>
      </c>
    </row>
    <row r="1001" spans="1:65" s="12" customFormat="1" ht="12">
      <c r="B1001" s="194"/>
      <c r="C1001" s="195"/>
      <c r="D1001" s="196" t="s">
        <v>181</v>
      </c>
      <c r="E1001" s="197" t="s">
        <v>1</v>
      </c>
      <c r="F1001" s="198" t="s">
        <v>2486</v>
      </c>
      <c r="G1001" s="195"/>
      <c r="H1001" s="197" t="s">
        <v>1</v>
      </c>
      <c r="I1001" s="199"/>
      <c r="J1001" s="195"/>
      <c r="K1001" s="195"/>
      <c r="L1001" s="200"/>
      <c r="M1001" s="201"/>
      <c r="N1001" s="202"/>
      <c r="O1001" s="202"/>
      <c r="P1001" s="202"/>
      <c r="Q1001" s="202"/>
      <c r="R1001" s="202"/>
      <c r="S1001" s="202"/>
      <c r="T1001" s="203"/>
      <c r="AT1001" s="204" t="s">
        <v>181</v>
      </c>
      <c r="AU1001" s="204" t="s">
        <v>81</v>
      </c>
      <c r="AV1001" s="12" t="s">
        <v>81</v>
      </c>
      <c r="AW1001" s="12" t="s">
        <v>30</v>
      </c>
      <c r="AX1001" s="12" t="s">
        <v>73</v>
      </c>
      <c r="AY1001" s="204" t="s">
        <v>174</v>
      </c>
    </row>
    <row r="1002" spans="1:65" s="12" customFormat="1" ht="12">
      <c r="B1002" s="194"/>
      <c r="C1002" s="195"/>
      <c r="D1002" s="196" t="s">
        <v>181</v>
      </c>
      <c r="E1002" s="197" t="s">
        <v>1</v>
      </c>
      <c r="F1002" s="198" t="s">
        <v>2453</v>
      </c>
      <c r="G1002" s="195"/>
      <c r="H1002" s="197" t="s">
        <v>1</v>
      </c>
      <c r="I1002" s="199"/>
      <c r="J1002" s="195"/>
      <c r="K1002" s="195"/>
      <c r="L1002" s="200"/>
      <c r="M1002" s="201"/>
      <c r="N1002" s="202"/>
      <c r="O1002" s="202"/>
      <c r="P1002" s="202"/>
      <c r="Q1002" s="202"/>
      <c r="R1002" s="202"/>
      <c r="S1002" s="202"/>
      <c r="T1002" s="203"/>
      <c r="AT1002" s="204" t="s">
        <v>181</v>
      </c>
      <c r="AU1002" s="204" t="s">
        <v>81</v>
      </c>
      <c r="AV1002" s="12" t="s">
        <v>81</v>
      </c>
      <c r="AW1002" s="12" t="s">
        <v>30</v>
      </c>
      <c r="AX1002" s="12" t="s">
        <v>73</v>
      </c>
      <c r="AY1002" s="204" t="s">
        <v>174</v>
      </c>
    </row>
    <row r="1003" spans="1:65" s="13" customFormat="1" ht="12">
      <c r="B1003" s="205"/>
      <c r="C1003" s="206"/>
      <c r="D1003" s="196" t="s">
        <v>181</v>
      </c>
      <c r="E1003" s="207" t="s">
        <v>1</v>
      </c>
      <c r="F1003" s="208" t="s">
        <v>2488</v>
      </c>
      <c r="G1003" s="206"/>
      <c r="H1003" s="209">
        <v>2.52</v>
      </c>
      <c r="I1003" s="210"/>
      <c r="J1003" s="206"/>
      <c r="K1003" s="206"/>
      <c r="L1003" s="211"/>
      <c r="M1003" s="212"/>
      <c r="N1003" s="213"/>
      <c r="O1003" s="213"/>
      <c r="P1003" s="213"/>
      <c r="Q1003" s="213"/>
      <c r="R1003" s="213"/>
      <c r="S1003" s="213"/>
      <c r="T1003" s="214"/>
      <c r="AT1003" s="215" t="s">
        <v>181</v>
      </c>
      <c r="AU1003" s="215" t="s">
        <v>81</v>
      </c>
      <c r="AV1003" s="13" t="s">
        <v>83</v>
      </c>
      <c r="AW1003" s="13" t="s">
        <v>30</v>
      </c>
      <c r="AX1003" s="13" t="s">
        <v>73</v>
      </c>
      <c r="AY1003" s="215" t="s">
        <v>174</v>
      </c>
    </row>
    <row r="1004" spans="1:65" s="12" customFormat="1" ht="12">
      <c r="B1004" s="194"/>
      <c r="C1004" s="195"/>
      <c r="D1004" s="196" t="s">
        <v>181</v>
      </c>
      <c r="E1004" s="197" t="s">
        <v>1</v>
      </c>
      <c r="F1004" s="198" t="s">
        <v>2455</v>
      </c>
      <c r="G1004" s="195"/>
      <c r="H1004" s="197" t="s">
        <v>1</v>
      </c>
      <c r="I1004" s="199"/>
      <c r="J1004" s="195"/>
      <c r="K1004" s="195"/>
      <c r="L1004" s="200"/>
      <c r="M1004" s="201"/>
      <c r="N1004" s="202"/>
      <c r="O1004" s="202"/>
      <c r="P1004" s="202"/>
      <c r="Q1004" s="202"/>
      <c r="R1004" s="202"/>
      <c r="S1004" s="202"/>
      <c r="T1004" s="203"/>
      <c r="AT1004" s="204" t="s">
        <v>181</v>
      </c>
      <c r="AU1004" s="204" t="s">
        <v>81</v>
      </c>
      <c r="AV1004" s="12" t="s">
        <v>81</v>
      </c>
      <c r="AW1004" s="12" t="s">
        <v>30</v>
      </c>
      <c r="AX1004" s="12" t="s">
        <v>73</v>
      </c>
      <c r="AY1004" s="204" t="s">
        <v>174</v>
      </c>
    </row>
    <row r="1005" spans="1:65" s="13" customFormat="1" ht="12">
      <c r="B1005" s="205"/>
      <c r="C1005" s="206"/>
      <c r="D1005" s="196" t="s">
        <v>181</v>
      </c>
      <c r="E1005" s="207" t="s">
        <v>1</v>
      </c>
      <c r="F1005" s="208" t="s">
        <v>2490</v>
      </c>
      <c r="G1005" s="206"/>
      <c r="H1005" s="209">
        <v>54.512999999999998</v>
      </c>
      <c r="I1005" s="210"/>
      <c r="J1005" s="206"/>
      <c r="K1005" s="206"/>
      <c r="L1005" s="211"/>
      <c r="M1005" s="212"/>
      <c r="N1005" s="213"/>
      <c r="O1005" s="213"/>
      <c r="P1005" s="213"/>
      <c r="Q1005" s="213"/>
      <c r="R1005" s="213"/>
      <c r="S1005" s="213"/>
      <c r="T1005" s="214"/>
      <c r="AT1005" s="215" t="s">
        <v>181</v>
      </c>
      <c r="AU1005" s="215" t="s">
        <v>81</v>
      </c>
      <c r="AV1005" s="13" t="s">
        <v>83</v>
      </c>
      <c r="AW1005" s="13" t="s">
        <v>30</v>
      </c>
      <c r="AX1005" s="13" t="s">
        <v>73</v>
      </c>
      <c r="AY1005" s="215" t="s">
        <v>174</v>
      </c>
    </row>
    <row r="1006" spans="1:65" s="13" customFormat="1" ht="12">
      <c r="B1006" s="205"/>
      <c r="C1006" s="206"/>
      <c r="D1006" s="196" t="s">
        <v>181</v>
      </c>
      <c r="E1006" s="207" t="s">
        <v>1</v>
      </c>
      <c r="F1006" s="208" t="s">
        <v>2491</v>
      </c>
      <c r="G1006" s="206"/>
      <c r="H1006" s="209">
        <v>24.204000000000001</v>
      </c>
      <c r="I1006" s="210"/>
      <c r="J1006" s="206"/>
      <c r="K1006" s="206"/>
      <c r="L1006" s="211"/>
      <c r="M1006" s="212"/>
      <c r="N1006" s="213"/>
      <c r="O1006" s="213"/>
      <c r="P1006" s="213"/>
      <c r="Q1006" s="213"/>
      <c r="R1006" s="213"/>
      <c r="S1006" s="213"/>
      <c r="T1006" s="214"/>
      <c r="AT1006" s="215" t="s">
        <v>181</v>
      </c>
      <c r="AU1006" s="215" t="s">
        <v>81</v>
      </c>
      <c r="AV1006" s="13" t="s">
        <v>83</v>
      </c>
      <c r="AW1006" s="13" t="s">
        <v>30</v>
      </c>
      <c r="AX1006" s="13" t="s">
        <v>73</v>
      </c>
      <c r="AY1006" s="215" t="s">
        <v>174</v>
      </c>
    </row>
    <row r="1007" spans="1:65" s="12" customFormat="1" ht="12">
      <c r="B1007" s="194"/>
      <c r="C1007" s="195"/>
      <c r="D1007" s="196" t="s">
        <v>181</v>
      </c>
      <c r="E1007" s="197" t="s">
        <v>1</v>
      </c>
      <c r="F1007" s="198" t="s">
        <v>2494</v>
      </c>
      <c r="G1007" s="195"/>
      <c r="H1007" s="197" t="s">
        <v>1</v>
      </c>
      <c r="I1007" s="199"/>
      <c r="J1007" s="195"/>
      <c r="K1007" s="195"/>
      <c r="L1007" s="200"/>
      <c r="M1007" s="201"/>
      <c r="N1007" s="202"/>
      <c r="O1007" s="202"/>
      <c r="P1007" s="202"/>
      <c r="Q1007" s="202"/>
      <c r="R1007" s="202"/>
      <c r="S1007" s="202"/>
      <c r="T1007" s="203"/>
      <c r="AT1007" s="204" t="s">
        <v>181</v>
      </c>
      <c r="AU1007" s="204" t="s">
        <v>81</v>
      </c>
      <c r="AV1007" s="12" t="s">
        <v>81</v>
      </c>
      <c r="AW1007" s="12" t="s">
        <v>30</v>
      </c>
      <c r="AX1007" s="12" t="s">
        <v>73</v>
      </c>
      <c r="AY1007" s="204" t="s">
        <v>174</v>
      </c>
    </row>
    <row r="1008" spans="1:65" s="13" customFormat="1" ht="12">
      <c r="B1008" s="205"/>
      <c r="C1008" s="206"/>
      <c r="D1008" s="196" t="s">
        <v>181</v>
      </c>
      <c r="E1008" s="207" t="s">
        <v>1</v>
      </c>
      <c r="F1008" s="208" t="s">
        <v>2492</v>
      </c>
      <c r="G1008" s="206"/>
      <c r="H1008" s="209">
        <v>12</v>
      </c>
      <c r="I1008" s="210"/>
      <c r="J1008" s="206"/>
      <c r="K1008" s="206"/>
      <c r="L1008" s="211"/>
      <c r="M1008" s="212"/>
      <c r="N1008" s="213"/>
      <c r="O1008" s="213"/>
      <c r="P1008" s="213"/>
      <c r="Q1008" s="213"/>
      <c r="R1008" s="213"/>
      <c r="S1008" s="213"/>
      <c r="T1008" s="214"/>
      <c r="AT1008" s="215" t="s">
        <v>181</v>
      </c>
      <c r="AU1008" s="215" t="s">
        <v>81</v>
      </c>
      <c r="AV1008" s="13" t="s">
        <v>83</v>
      </c>
      <c r="AW1008" s="13" t="s">
        <v>30</v>
      </c>
      <c r="AX1008" s="13" t="s">
        <v>73</v>
      </c>
      <c r="AY1008" s="215" t="s">
        <v>174</v>
      </c>
    </row>
    <row r="1009" spans="1:65" s="14" customFormat="1" ht="12">
      <c r="B1009" s="216"/>
      <c r="C1009" s="217"/>
      <c r="D1009" s="196" t="s">
        <v>181</v>
      </c>
      <c r="E1009" s="218" t="s">
        <v>1</v>
      </c>
      <c r="F1009" s="219" t="s">
        <v>183</v>
      </c>
      <c r="G1009" s="217"/>
      <c r="H1009" s="220">
        <v>296.75700000000001</v>
      </c>
      <c r="I1009" s="221"/>
      <c r="J1009" s="217"/>
      <c r="K1009" s="217"/>
      <c r="L1009" s="222"/>
      <c r="M1009" s="223"/>
      <c r="N1009" s="224"/>
      <c r="O1009" s="224"/>
      <c r="P1009" s="224"/>
      <c r="Q1009" s="224"/>
      <c r="R1009" s="224"/>
      <c r="S1009" s="224"/>
      <c r="T1009" s="225"/>
      <c r="AT1009" s="226" t="s">
        <v>181</v>
      </c>
      <c r="AU1009" s="226" t="s">
        <v>81</v>
      </c>
      <c r="AV1009" s="14" t="s">
        <v>179</v>
      </c>
      <c r="AW1009" s="14" t="s">
        <v>30</v>
      </c>
      <c r="AX1009" s="14" t="s">
        <v>81</v>
      </c>
      <c r="AY1009" s="226" t="s">
        <v>174</v>
      </c>
    </row>
    <row r="1010" spans="1:65" s="2" customFormat="1" ht="33" customHeight="1">
      <c r="A1010" s="35"/>
      <c r="B1010" s="36"/>
      <c r="C1010" s="180" t="s">
        <v>1202</v>
      </c>
      <c r="D1010" s="180" t="s">
        <v>175</v>
      </c>
      <c r="E1010" s="181" t="s">
        <v>696</v>
      </c>
      <c r="F1010" s="182" t="s">
        <v>2495</v>
      </c>
      <c r="G1010" s="183" t="s">
        <v>230</v>
      </c>
      <c r="H1010" s="184">
        <v>43.65</v>
      </c>
      <c r="I1010" s="185"/>
      <c r="J1010" s="186">
        <f>ROUND(I1010*H1010,2)</f>
        <v>0</v>
      </c>
      <c r="K1010" s="187"/>
      <c r="L1010" s="40"/>
      <c r="M1010" s="188" t="s">
        <v>1</v>
      </c>
      <c r="N1010" s="189" t="s">
        <v>38</v>
      </c>
      <c r="O1010" s="72"/>
      <c r="P1010" s="190">
        <f>O1010*H1010</f>
        <v>0</v>
      </c>
      <c r="Q1010" s="190">
        <v>0</v>
      </c>
      <c r="R1010" s="190">
        <f>Q1010*H1010</f>
        <v>0</v>
      </c>
      <c r="S1010" s="190">
        <v>0</v>
      </c>
      <c r="T1010" s="191">
        <f>S1010*H1010</f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192" t="s">
        <v>179</v>
      </c>
      <c r="AT1010" s="192" t="s">
        <v>175</v>
      </c>
      <c r="AU1010" s="192" t="s">
        <v>81</v>
      </c>
      <c r="AY1010" s="18" t="s">
        <v>174</v>
      </c>
      <c r="BE1010" s="193">
        <f>IF(N1010="základní",J1010,0)</f>
        <v>0</v>
      </c>
      <c r="BF1010" s="193">
        <f>IF(N1010="snížená",J1010,0)</f>
        <v>0</v>
      </c>
      <c r="BG1010" s="193">
        <f>IF(N1010="zákl. přenesená",J1010,0)</f>
        <v>0</v>
      </c>
      <c r="BH1010" s="193">
        <f>IF(N1010="sníž. přenesená",J1010,0)</f>
        <v>0</v>
      </c>
      <c r="BI1010" s="193">
        <f>IF(N1010="nulová",J1010,0)</f>
        <v>0</v>
      </c>
      <c r="BJ1010" s="18" t="s">
        <v>81</v>
      </c>
      <c r="BK1010" s="193">
        <f>ROUND(I1010*H1010,2)</f>
        <v>0</v>
      </c>
      <c r="BL1010" s="18" t="s">
        <v>179</v>
      </c>
      <c r="BM1010" s="192" t="s">
        <v>2496</v>
      </c>
    </row>
    <row r="1011" spans="1:65" s="12" customFormat="1" ht="12">
      <c r="B1011" s="194"/>
      <c r="C1011" s="195"/>
      <c r="D1011" s="196" t="s">
        <v>181</v>
      </c>
      <c r="E1011" s="197" t="s">
        <v>1</v>
      </c>
      <c r="F1011" s="198" t="s">
        <v>190</v>
      </c>
      <c r="G1011" s="195"/>
      <c r="H1011" s="197" t="s">
        <v>1</v>
      </c>
      <c r="I1011" s="199"/>
      <c r="J1011" s="195"/>
      <c r="K1011" s="195"/>
      <c r="L1011" s="200"/>
      <c r="M1011" s="201"/>
      <c r="N1011" s="202"/>
      <c r="O1011" s="202"/>
      <c r="P1011" s="202"/>
      <c r="Q1011" s="202"/>
      <c r="R1011" s="202"/>
      <c r="S1011" s="202"/>
      <c r="T1011" s="203"/>
      <c r="AT1011" s="204" t="s">
        <v>181</v>
      </c>
      <c r="AU1011" s="204" t="s">
        <v>81</v>
      </c>
      <c r="AV1011" s="12" t="s">
        <v>81</v>
      </c>
      <c r="AW1011" s="12" t="s">
        <v>30</v>
      </c>
      <c r="AX1011" s="12" t="s">
        <v>73</v>
      </c>
      <c r="AY1011" s="204" t="s">
        <v>174</v>
      </c>
    </row>
    <row r="1012" spans="1:65" s="12" customFormat="1" ht="12">
      <c r="B1012" s="194"/>
      <c r="C1012" s="195"/>
      <c r="D1012" s="196" t="s">
        <v>181</v>
      </c>
      <c r="E1012" s="197" t="s">
        <v>1</v>
      </c>
      <c r="F1012" s="198" t="s">
        <v>2497</v>
      </c>
      <c r="G1012" s="195"/>
      <c r="H1012" s="197" t="s">
        <v>1</v>
      </c>
      <c r="I1012" s="199"/>
      <c r="J1012" s="195"/>
      <c r="K1012" s="195"/>
      <c r="L1012" s="200"/>
      <c r="M1012" s="201"/>
      <c r="N1012" s="202"/>
      <c r="O1012" s="202"/>
      <c r="P1012" s="202"/>
      <c r="Q1012" s="202"/>
      <c r="R1012" s="202"/>
      <c r="S1012" s="202"/>
      <c r="T1012" s="203"/>
      <c r="AT1012" s="204" t="s">
        <v>181</v>
      </c>
      <c r="AU1012" s="204" t="s">
        <v>81</v>
      </c>
      <c r="AV1012" s="12" t="s">
        <v>81</v>
      </c>
      <c r="AW1012" s="12" t="s">
        <v>30</v>
      </c>
      <c r="AX1012" s="12" t="s">
        <v>73</v>
      </c>
      <c r="AY1012" s="204" t="s">
        <v>174</v>
      </c>
    </row>
    <row r="1013" spans="1:65" s="13" customFormat="1" ht="12">
      <c r="B1013" s="205"/>
      <c r="C1013" s="206"/>
      <c r="D1013" s="196" t="s">
        <v>181</v>
      </c>
      <c r="E1013" s="207" t="s">
        <v>1</v>
      </c>
      <c r="F1013" s="208" t="s">
        <v>293</v>
      </c>
      <c r="G1013" s="206"/>
      <c r="H1013" s="209">
        <v>17</v>
      </c>
      <c r="I1013" s="210"/>
      <c r="J1013" s="206"/>
      <c r="K1013" s="206"/>
      <c r="L1013" s="211"/>
      <c r="M1013" s="212"/>
      <c r="N1013" s="213"/>
      <c r="O1013" s="213"/>
      <c r="P1013" s="213"/>
      <c r="Q1013" s="213"/>
      <c r="R1013" s="213"/>
      <c r="S1013" s="213"/>
      <c r="T1013" s="214"/>
      <c r="AT1013" s="215" t="s">
        <v>181</v>
      </c>
      <c r="AU1013" s="215" t="s">
        <v>81</v>
      </c>
      <c r="AV1013" s="13" t="s">
        <v>83</v>
      </c>
      <c r="AW1013" s="13" t="s">
        <v>30</v>
      </c>
      <c r="AX1013" s="13" t="s">
        <v>73</v>
      </c>
      <c r="AY1013" s="215" t="s">
        <v>174</v>
      </c>
    </row>
    <row r="1014" spans="1:65" s="12" customFormat="1" ht="12">
      <c r="B1014" s="194"/>
      <c r="C1014" s="195"/>
      <c r="D1014" s="196" t="s">
        <v>181</v>
      </c>
      <c r="E1014" s="197" t="s">
        <v>1</v>
      </c>
      <c r="F1014" s="198" t="s">
        <v>201</v>
      </c>
      <c r="G1014" s="195"/>
      <c r="H1014" s="197" t="s">
        <v>1</v>
      </c>
      <c r="I1014" s="199"/>
      <c r="J1014" s="195"/>
      <c r="K1014" s="195"/>
      <c r="L1014" s="200"/>
      <c r="M1014" s="201"/>
      <c r="N1014" s="202"/>
      <c r="O1014" s="202"/>
      <c r="P1014" s="202"/>
      <c r="Q1014" s="202"/>
      <c r="R1014" s="202"/>
      <c r="S1014" s="202"/>
      <c r="T1014" s="203"/>
      <c r="AT1014" s="204" t="s">
        <v>181</v>
      </c>
      <c r="AU1014" s="204" t="s">
        <v>81</v>
      </c>
      <c r="AV1014" s="12" t="s">
        <v>81</v>
      </c>
      <c r="AW1014" s="12" t="s">
        <v>30</v>
      </c>
      <c r="AX1014" s="12" t="s">
        <v>73</v>
      </c>
      <c r="AY1014" s="204" t="s">
        <v>174</v>
      </c>
    </row>
    <row r="1015" spans="1:65" s="12" customFormat="1" ht="12">
      <c r="B1015" s="194"/>
      <c r="C1015" s="195"/>
      <c r="D1015" s="196" t="s">
        <v>181</v>
      </c>
      <c r="E1015" s="197" t="s">
        <v>1</v>
      </c>
      <c r="F1015" s="198" t="s">
        <v>2498</v>
      </c>
      <c r="G1015" s="195"/>
      <c r="H1015" s="197" t="s">
        <v>1</v>
      </c>
      <c r="I1015" s="199"/>
      <c r="J1015" s="195"/>
      <c r="K1015" s="195"/>
      <c r="L1015" s="200"/>
      <c r="M1015" s="201"/>
      <c r="N1015" s="202"/>
      <c r="O1015" s="202"/>
      <c r="P1015" s="202"/>
      <c r="Q1015" s="202"/>
      <c r="R1015" s="202"/>
      <c r="S1015" s="202"/>
      <c r="T1015" s="203"/>
      <c r="AT1015" s="204" t="s">
        <v>181</v>
      </c>
      <c r="AU1015" s="204" t="s">
        <v>81</v>
      </c>
      <c r="AV1015" s="12" t="s">
        <v>81</v>
      </c>
      <c r="AW1015" s="12" t="s">
        <v>30</v>
      </c>
      <c r="AX1015" s="12" t="s">
        <v>73</v>
      </c>
      <c r="AY1015" s="204" t="s">
        <v>174</v>
      </c>
    </row>
    <row r="1016" spans="1:65" s="13" customFormat="1" ht="12">
      <c r="B1016" s="205"/>
      <c r="C1016" s="206"/>
      <c r="D1016" s="196" t="s">
        <v>181</v>
      </c>
      <c r="E1016" s="207" t="s">
        <v>1</v>
      </c>
      <c r="F1016" s="208" t="s">
        <v>2242</v>
      </c>
      <c r="G1016" s="206"/>
      <c r="H1016" s="209">
        <v>16.149999999999999</v>
      </c>
      <c r="I1016" s="210"/>
      <c r="J1016" s="206"/>
      <c r="K1016" s="206"/>
      <c r="L1016" s="211"/>
      <c r="M1016" s="212"/>
      <c r="N1016" s="213"/>
      <c r="O1016" s="213"/>
      <c r="P1016" s="213"/>
      <c r="Q1016" s="213"/>
      <c r="R1016" s="213"/>
      <c r="S1016" s="213"/>
      <c r="T1016" s="214"/>
      <c r="AT1016" s="215" t="s">
        <v>181</v>
      </c>
      <c r="AU1016" s="215" t="s">
        <v>81</v>
      </c>
      <c r="AV1016" s="13" t="s">
        <v>83</v>
      </c>
      <c r="AW1016" s="13" t="s">
        <v>30</v>
      </c>
      <c r="AX1016" s="13" t="s">
        <v>73</v>
      </c>
      <c r="AY1016" s="215" t="s">
        <v>174</v>
      </c>
    </row>
    <row r="1017" spans="1:65" s="12" customFormat="1" ht="12">
      <c r="B1017" s="194"/>
      <c r="C1017" s="195"/>
      <c r="D1017" s="196" t="s">
        <v>181</v>
      </c>
      <c r="E1017" s="197" t="s">
        <v>1</v>
      </c>
      <c r="F1017" s="198" t="s">
        <v>2224</v>
      </c>
      <c r="G1017" s="195"/>
      <c r="H1017" s="197" t="s">
        <v>1</v>
      </c>
      <c r="I1017" s="199"/>
      <c r="J1017" s="195"/>
      <c r="K1017" s="195"/>
      <c r="L1017" s="200"/>
      <c r="M1017" s="201"/>
      <c r="N1017" s="202"/>
      <c r="O1017" s="202"/>
      <c r="P1017" s="202"/>
      <c r="Q1017" s="202"/>
      <c r="R1017" s="202"/>
      <c r="S1017" s="202"/>
      <c r="T1017" s="203"/>
      <c r="AT1017" s="204" t="s">
        <v>181</v>
      </c>
      <c r="AU1017" s="204" t="s">
        <v>81</v>
      </c>
      <c r="AV1017" s="12" t="s">
        <v>81</v>
      </c>
      <c r="AW1017" s="12" t="s">
        <v>30</v>
      </c>
      <c r="AX1017" s="12" t="s">
        <v>73</v>
      </c>
      <c r="AY1017" s="204" t="s">
        <v>174</v>
      </c>
    </row>
    <row r="1018" spans="1:65" s="13" customFormat="1" ht="12">
      <c r="B1018" s="205"/>
      <c r="C1018" s="206"/>
      <c r="D1018" s="196" t="s">
        <v>181</v>
      </c>
      <c r="E1018" s="207" t="s">
        <v>1</v>
      </c>
      <c r="F1018" s="208" t="s">
        <v>2225</v>
      </c>
      <c r="G1018" s="206"/>
      <c r="H1018" s="209">
        <v>10.5</v>
      </c>
      <c r="I1018" s="210"/>
      <c r="J1018" s="206"/>
      <c r="K1018" s="206"/>
      <c r="L1018" s="211"/>
      <c r="M1018" s="212"/>
      <c r="N1018" s="213"/>
      <c r="O1018" s="213"/>
      <c r="P1018" s="213"/>
      <c r="Q1018" s="213"/>
      <c r="R1018" s="213"/>
      <c r="S1018" s="213"/>
      <c r="T1018" s="214"/>
      <c r="AT1018" s="215" t="s">
        <v>181</v>
      </c>
      <c r="AU1018" s="215" t="s">
        <v>81</v>
      </c>
      <c r="AV1018" s="13" t="s">
        <v>83</v>
      </c>
      <c r="AW1018" s="13" t="s">
        <v>30</v>
      </c>
      <c r="AX1018" s="13" t="s">
        <v>73</v>
      </c>
      <c r="AY1018" s="215" t="s">
        <v>174</v>
      </c>
    </row>
    <row r="1019" spans="1:65" s="14" customFormat="1" ht="12">
      <c r="B1019" s="216"/>
      <c r="C1019" s="217"/>
      <c r="D1019" s="196" t="s">
        <v>181</v>
      </c>
      <c r="E1019" s="218" t="s">
        <v>1</v>
      </c>
      <c r="F1019" s="219" t="s">
        <v>183</v>
      </c>
      <c r="G1019" s="217"/>
      <c r="H1019" s="220">
        <v>43.65</v>
      </c>
      <c r="I1019" s="221"/>
      <c r="J1019" s="217"/>
      <c r="K1019" s="217"/>
      <c r="L1019" s="222"/>
      <c r="M1019" s="223"/>
      <c r="N1019" s="224"/>
      <c r="O1019" s="224"/>
      <c r="P1019" s="224"/>
      <c r="Q1019" s="224"/>
      <c r="R1019" s="224"/>
      <c r="S1019" s="224"/>
      <c r="T1019" s="225"/>
      <c r="AT1019" s="226" t="s">
        <v>181</v>
      </c>
      <c r="AU1019" s="226" t="s">
        <v>81</v>
      </c>
      <c r="AV1019" s="14" t="s">
        <v>179</v>
      </c>
      <c r="AW1019" s="14" t="s">
        <v>30</v>
      </c>
      <c r="AX1019" s="14" t="s">
        <v>81</v>
      </c>
      <c r="AY1019" s="226" t="s">
        <v>174</v>
      </c>
    </row>
    <row r="1020" spans="1:65" s="2" customFormat="1" ht="33" customHeight="1">
      <c r="A1020" s="35"/>
      <c r="B1020" s="36"/>
      <c r="C1020" s="180" t="s">
        <v>1206</v>
      </c>
      <c r="D1020" s="180" t="s">
        <v>175</v>
      </c>
      <c r="E1020" s="181" t="s">
        <v>2499</v>
      </c>
      <c r="F1020" s="182" t="s">
        <v>2500</v>
      </c>
      <c r="G1020" s="183" t="s">
        <v>230</v>
      </c>
      <c r="H1020" s="184">
        <v>40.273000000000003</v>
      </c>
      <c r="I1020" s="185"/>
      <c r="J1020" s="186">
        <f>ROUND(I1020*H1020,2)</f>
        <v>0</v>
      </c>
      <c r="K1020" s="187"/>
      <c r="L1020" s="40"/>
      <c r="M1020" s="188" t="s">
        <v>1</v>
      </c>
      <c r="N1020" s="189" t="s">
        <v>38</v>
      </c>
      <c r="O1020" s="72"/>
      <c r="P1020" s="190">
        <f>O1020*H1020</f>
        <v>0</v>
      </c>
      <c r="Q1020" s="190">
        <v>6.3500000000000004E-4</v>
      </c>
      <c r="R1020" s="190">
        <f>Q1020*H1020</f>
        <v>2.5573355000000002E-2</v>
      </c>
      <c r="S1020" s="190">
        <v>0</v>
      </c>
      <c r="T1020" s="191">
        <f>S1020*H1020</f>
        <v>0</v>
      </c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R1020" s="192" t="s">
        <v>179</v>
      </c>
      <c r="AT1020" s="192" t="s">
        <v>175</v>
      </c>
      <c r="AU1020" s="192" t="s">
        <v>81</v>
      </c>
      <c r="AY1020" s="18" t="s">
        <v>174</v>
      </c>
      <c r="BE1020" s="193">
        <f>IF(N1020="základní",J1020,0)</f>
        <v>0</v>
      </c>
      <c r="BF1020" s="193">
        <f>IF(N1020="snížená",J1020,0)</f>
        <v>0</v>
      </c>
      <c r="BG1020" s="193">
        <f>IF(N1020="zákl. přenesená",J1020,0)</f>
        <v>0</v>
      </c>
      <c r="BH1020" s="193">
        <f>IF(N1020="sníž. přenesená",J1020,0)</f>
        <v>0</v>
      </c>
      <c r="BI1020" s="193">
        <f>IF(N1020="nulová",J1020,0)</f>
        <v>0</v>
      </c>
      <c r="BJ1020" s="18" t="s">
        <v>81</v>
      </c>
      <c r="BK1020" s="193">
        <f>ROUND(I1020*H1020,2)</f>
        <v>0</v>
      </c>
      <c r="BL1020" s="18" t="s">
        <v>179</v>
      </c>
      <c r="BM1020" s="192" t="s">
        <v>2501</v>
      </c>
    </row>
    <row r="1021" spans="1:65" s="12" customFormat="1" ht="12">
      <c r="B1021" s="194"/>
      <c r="C1021" s="195"/>
      <c r="D1021" s="196" t="s">
        <v>181</v>
      </c>
      <c r="E1021" s="197" t="s">
        <v>1</v>
      </c>
      <c r="F1021" s="198" t="s">
        <v>2502</v>
      </c>
      <c r="G1021" s="195"/>
      <c r="H1021" s="197" t="s">
        <v>1</v>
      </c>
      <c r="I1021" s="199"/>
      <c r="J1021" s="195"/>
      <c r="K1021" s="195"/>
      <c r="L1021" s="200"/>
      <c r="M1021" s="201"/>
      <c r="N1021" s="202"/>
      <c r="O1021" s="202"/>
      <c r="P1021" s="202"/>
      <c r="Q1021" s="202"/>
      <c r="R1021" s="202"/>
      <c r="S1021" s="202"/>
      <c r="T1021" s="203"/>
      <c r="AT1021" s="204" t="s">
        <v>181</v>
      </c>
      <c r="AU1021" s="204" t="s">
        <v>81</v>
      </c>
      <c r="AV1021" s="12" t="s">
        <v>81</v>
      </c>
      <c r="AW1021" s="12" t="s">
        <v>30</v>
      </c>
      <c r="AX1021" s="12" t="s">
        <v>73</v>
      </c>
      <c r="AY1021" s="204" t="s">
        <v>174</v>
      </c>
    </row>
    <row r="1022" spans="1:65" s="13" customFormat="1" ht="12">
      <c r="B1022" s="205"/>
      <c r="C1022" s="206"/>
      <c r="D1022" s="196" t="s">
        <v>181</v>
      </c>
      <c r="E1022" s="207" t="s">
        <v>1</v>
      </c>
      <c r="F1022" s="208" t="s">
        <v>2503</v>
      </c>
      <c r="G1022" s="206"/>
      <c r="H1022" s="209">
        <v>18.170999999999999</v>
      </c>
      <c r="I1022" s="210"/>
      <c r="J1022" s="206"/>
      <c r="K1022" s="206"/>
      <c r="L1022" s="211"/>
      <c r="M1022" s="212"/>
      <c r="N1022" s="213"/>
      <c r="O1022" s="213"/>
      <c r="P1022" s="213"/>
      <c r="Q1022" s="213"/>
      <c r="R1022" s="213"/>
      <c r="S1022" s="213"/>
      <c r="T1022" s="214"/>
      <c r="AT1022" s="215" t="s">
        <v>181</v>
      </c>
      <c r="AU1022" s="215" t="s">
        <v>81</v>
      </c>
      <c r="AV1022" s="13" t="s">
        <v>83</v>
      </c>
      <c r="AW1022" s="13" t="s">
        <v>30</v>
      </c>
      <c r="AX1022" s="13" t="s">
        <v>73</v>
      </c>
      <c r="AY1022" s="215" t="s">
        <v>174</v>
      </c>
    </row>
    <row r="1023" spans="1:65" s="13" customFormat="1" ht="12">
      <c r="B1023" s="205"/>
      <c r="C1023" s="206"/>
      <c r="D1023" s="196" t="s">
        <v>181</v>
      </c>
      <c r="E1023" s="207" t="s">
        <v>1</v>
      </c>
      <c r="F1023" s="208" t="s">
        <v>2504</v>
      </c>
      <c r="G1023" s="206"/>
      <c r="H1023" s="209">
        <v>12.102</v>
      </c>
      <c r="I1023" s="210"/>
      <c r="J1023" s="206"/>
      <c r="K1023" s="206"/>
      <c r="L1023" s="211"/>
      <c r="M1023" s="212"/>
      <c r="N1023" s="213"/>
      <c r="O1023" s="213"/>
      <c r="P1023" s="213"/>
      <c r="Q1023" s="213"/>
      <c r="R1023" s="213"/>
      <c r="S1023" s="213"/>
      <c r="T1023" s="214"/>
      <c r="AT1023" s="215" t="s">
        <v>181</v>
      </c>
      <c r="AU1023" s="215" t="s">
        <v>81</v>
      </c>
      <c r="AV1023" s="13" t="s">
        <v>83</v>
      </c>
      <c r="AW1023" s="13" t="s">
        <v>30</v>
      </c>
      <c r="AX1023" s="13" t="s">
        <v>73</v>
      </c>
      <c r="AY1023" s="215" t="s">
        <v>174</v>
      </c>
    </row>
    <row r="1024" spans="1:65" s="12" customFormat="1" ht="12">
      <c r="B1024" s="194"/>
      <c r="C1024" s="195"/>
      <c r="D1024" s="196" t="s">
        <v>181</v>
      </c>
      <c r="E1024" s="197" t="s">
        <v>1</v>
      </c>
      <c r="F1024" s="198" t="s">
        <v>2458</v>
      </c>
      <c r="G1024" s="195"/>
      <c r="H1024" s="197" t="s">
        <v>1</v>
      </c>
      <c r="I1024" s="199"/>
      <c r="J1024" s="195"/>
      <c r="K1024" s="195"/>
      <c r="L1024" s="200"/>
      <c r="M1024" s="201"/>
      <c r="N1024" s="202"/>
      <c r="O1024" s="202"/>
      <c r="P1024" s="202"/>
      <c r="Q1024" s="202"/>
      <c r="R1024" s="202"/>
      <c r="S1024" s="202"/>
      <c r="T1024" s="203"/>
      <c r="AT1024" s="204" t="s">
        <v>181</v>
      </c>
      <c r="AU1024" s="204" t="s">
        <v>81</v>
      </c>
      <c r="AV1024" s="12" t="s">
        <v>81</v>
      </c>
      <c r="AW1024" s="12" t="s">
        <v>30</v>
      </c>
      <c r="AX1024" s="12" t="s">
        <v>73</v>
      </c>
      <c r="AY1024" s="204" t="s">
        <v>174</v>
      </c>
    </row>
    <row r="1025" spans="1:65" s="13" customFormat="1" ht="12">
      <c r="B1025" s="205"/>
      <c r="C1025" s="206"/>
      <c r="D1025" s="196" t="s">
        <v>181</v>
      </c>
      <c r="E1025" s="207" t="s">
        <v>1</v>
      </c>
      <c r="F1025" s="208" t="s">
        <v>2459</v>
      </c>
      <c r="G1025" s="206"/>
      <c r="H1025" s="209">
        <v>10</v>
      </c>
      <c r="I1025" s="210"/>
      <c r="J1025" s="206"/>
      <c r="K1025" s="206"/>
      <c r="L1025" s="211"/>
      <c r="M1025" s="212"/>
      <c r="N1025" s="213"/>
      <c r="O1025" s="213"/>
      <c r="P1025" s="213"/>
      <c r="Q1025" s="213"/>
      <c r="R1025" s="213"/>
      <c r="S1025" s="213"/>
      <c r="T1025" s="214"/>
      <c r="AT1025" s="215" t="s">
        <v>181</v>
      </c>
      <c r="AU1025" s="215" t="s">
        <v>81</v>
      </c>
      <c r="AV1025" s="13" t="s">
        <v>83</v>
      </c>
      <c r="AW1025" s="13" t="s">
        <v>30</v>
      </c>
      <c r="AX1025" s="13" t="s">
        <v>73</v>
      </c>
      <c r="AY1025" s="215" t="s">
        <v>174</v>
      </c>
    </row>
    <row r="1026" spans="1:65" s="14" customFormat="1" ht="12">
      <c r="B1026" s="216"/>
      <c r="C1026" s="217"/>
      <c r="D1026" s="196" t="s">
        <v>181</v>
      </c>
      <c r="E1026" s="218" t="s">
        <v>1</v>
      </c>
      <c r="F1026" s="219" t="s">
        <v>183</v>
      </c>
      <c r="G1026" s="217"/>
      <c r="H1026" s="220">
        <v>40.272999999999996</v>
      </c>
      <c r="I1026" s="221"/>
      <c r="J1026" s="217"/>
      <c r="K1026" s="217"/>
      <c r="L1026" s="222"/>
      <c r="M1026" s="223"/>
      <c r="N1026" s="224"/>
      <c r="O1026" s="224"/>
      <c r="P1026" s="224"/>
      <c r="Q1026" s="224"/>
      <c r="R1026" s="224"/>
      <c r="S1026" s="224"/>
      <c r="T1026" s="225"/>
      <c r="AT1026" s="226" t="s">
        <v>181</v>
      </c>
      <c r="AU1026" s="226" t="s">
        <v>81</v>
      </c>
      <c r="AV1026" s="14" t="s">
        <v>179</v>
      </c>
      <c r="AW1026" s="14" t="s">
        <v>30</v>
      </c>
      <c r="AX1026" s="14" t="s">
        <v>81</v>
      </c>
      <c r="AY1026" s="226" t="s">
        <v>174</v>
      </c>
    </row>
    <row r="1027" spans="1:65" s="2" customFormat="1" ht="24.25" customHeight="1">
      <c r="A1027" s="35"/>
      <c r="B1027" s="36"/>
      <c r="C1027" s="180" t="s">
        <v>2505</v>
      </c>
      <c r="D1027" s="180" t="s">
        <v>175</v>
      </c>
      <c r="E1027" s="181" t="s">
        <v>2506</v>
      </c>
      <c r="F1027" s="182" t="s">
        <v>2507</v>
      </c>
      <c r="G1027" s="183" t="s">
        <v>444</v>
      </c>
      <c r="H1027" s="184">
        <v>60.454999999999998</v>
      </c>
      <c r="I1027" s="185"/>
      <c r="J1027" s="186">
        <f>ROUND(I1027*H1027,2)</f>
        <v>0</v>
      </c>
      <c r="K1027" s="187"/>
      <c r="L1027" s="40"/>
      <c r="M1027" s="188" t="s">
        <v>1</v>
      </c>
      <c r="N1027" s="189" t="s">
        <v>38</v>
      </c>
      <c r="O1027" s="72"/>
      <c r="P1027" s="190">
        <f>O1027*H1027</f>
        <v>0</v>
      </c>
      <c r="Q1027" s="190">
        <v>1.6930000000000001E-2</v>
      </c>
      <c r="R1027" s="190">
        <f>Q1027*H1027</f>
        <v>1.02350315</v>
      </c>
      <c r="S1027" s="190">
        <v>0</v>
      </c>
      <c r="T1027" s="191">
        <f>S1027*H1027</f>
        <v>0</v>
      </c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R1027" s="192" t="s">
        <v>179</v>
      </c>
      <c r="AT1027" s="192" t="s">
        <v>175</v>
      </c>
      <c r="AU1027" s="192" t="s">
        <v>81</v>
      </c>
      <c r="AY1027" s="18" t="s">
        <v>174</v>
      </c>
      <c r="BE1027" s="193">
        <f>IF(N1027="základní",J1027,0)</f>
        <v>0</v>
      </c>
      <c r="BF1027" s="193">
        <f>IF(N1027="snížená",J1027,0)</f>
        <v>0</v>
      </c>
      <c r="BG1027" s="193">
        <f>IF(N1027="zákl. přenesená",J1027,0)</f>
        <v>0</v>
      </c>
      <c r="BH1027" s="193">
        <f>IF(N1027="sníž. přenesená",J1027,0)</f>
        <v>0</v>
      </c>
      <c r="BI1027" s="193">
        <f>IF(N1027="nulová",J1027,0)</f>
        <v>0</v>
      </c>
      <c r="BJ1027" s="18" t="s">
        <v>81</v>
      </c>
      <c r="BK1027" s="193">
        <f>ROUND(I1027*H1027,2)</f>
        <v>0</v>
      </c>
      <c r="BL1027" s="18" t="s">
        <v>179</v>
      </c>
      <c r="BM1027" s="192" t="s">
        <v>2508</v>
      </c>
    </row>
    <row r="1028" spans="1:65" s="12" customFormat="1" ht="12">
      <c r="B1028" s="194"/>
      <c r="C1028" s="195"/>
      <c r="D1028" s="196" t="s">
        <v>181</v>
      </c>
      <c r="E1028" s="197" t="s">
        <v>1</v>
      </c>
      <c r="F1028" s="198" t="s">
        <v>2509</v>
      </c>
      <c r="G1028" s="195"/>
      <c r="H1028" s="197" t="s">
        <v>1</v>
      </c>
      <c r="I1028" s="199"/>
      <c r="J1028" s="195"/>
      <c r="K1028" s="195"/>
      <c r="L1028" s="200"/>
      <c r="M1028" s="201"/>
      <c r="N1028" s="202"/>
      <c r="O1028" s="202"/>
      <c r="P1028" s="202"/>
      <c r="Q1028" s="202"/>
      <c r="R1028" s="202"/>
      <c r="S1028" s="202"/>
      <c r="T1028" s="203"/>
      <c r="AT1028" s="204" t="s">
        <v>181</v>
      </c>
      <c r="AU1028" s="204" t="s">
        <v>81</v>
      </c>
      <c r="AV1028" s="12" t="s">
        <v>81</v>
      </c>
      <c r="AW1028" s="12" t="s">
        <v>30</v>
      </c>
      <c r="AX1028" s="12" t="s">
        <v>73</v>
      </c>
      <c r="AY1028" s="204" t="s">
        <v>174</v>
      </c>
    </row>
    <row r="1029" spans="1:65" s="13" customFormat="1" ht="12">
      <c r="B1029" s="205"/>
      <c r="C1029" s="206"/>
      <c r="D1029" s="196" t="s">
        <v>181</v>
      </c>
      <c r="E1029" s="207" t="s">
        <v>1</v>
      </c>
      <c r="F1029" s="208" t="s">
        <v>2510</v>
      </c>
      <c r="G1029" s="206"/>
      <c r="H1029" s="209">
        <v>30.285</v>
      </c>
      <c r="I1029" s="210"/>
      <c r="J1029" s="206"/>
      <c r="K1029" s="206"/>
      <c r="L1029" s="211"/>
      <c r="M1029" s="212"/>
      <c r="N1029" s="213"/>
      <c r="O1029" s="213"/>
      <c r="P1029" s="213"/>
      <c r="Q1029" s="213"/>
      <c r="R1029" s="213"/>
      <c r="S1029" s="213"/>
      <c r="T1029" s="214"/>
      <c r="AT1029" s="215" t="s">
        <v>181</v>
      </c>
      <c r="AU1029" s="215" t="s">
        <v>81</v>
      </c>
      <c r="AV1029" s="13" t="s">
        <v>83</v>
      </c>
      <c r="AW1029" s="13" t="s">
        <v>30</v>
      </c>
      <c r="AX1029" s="13" t="s">
        <v>73</v>
      </c>
      <c r="AY1029" s="215" t="s">
        <v>174</v>
      </c>
    </row>
    <row r="1030" spans="1:65" s="13" customFormat="1" ht="12">
      <c r="B1030" s="205"/>
      <c r="C1030" s="206"/>
      <c r="D1030" s="196" t="s">
        <v>181</v>
      </c>
      <c r="E1030" s="207" t="s">
        <v>1</v>
      </c>
      <c r="F1030" s="208" t="s">
        <v>2511</v>
      </c>
      <c r="G1030" s="206"/>
      <c r="H1030" s="209">
        <v>20.170000000000002</v>
      </c>
      <c r="I1030" s="210"/>
      <c r="J1030" s="206"/>
      <c r="K1030" s="206"/>
      <c r="L1030" s="211"/>
      <c r="M1030" s="212"/>
      <c r="N1030" s="213"/>
      <c r="O1030" s="213"/>
      <c r="P1030" s="213"/>
      <c r="Q1030" s="213"/>
      <c r="R1030" s="213"/>
      <c r="S1030" s="213"/>
      <c r="T1030" s="214"/>
      <c r="AT1030" s="215" t="s">
        <v>181</v>
      </c>
      <c r="AU1030" s="215" t="s">
        <v>81</v>
      </c>
      <c r="AV1030" s="13" t="s">
        <v>83</v>
      </c>
      <c r="AW1030" s="13" t="s">
        <v>30</v>
      </c>
      <c r="AX1030" s="13" t="s">
        <v>73</v>
      </c>
      <c r="AY1030" s="215" t="s">
        <v>174</v>
      </c>
    </row>
    <row r="1031" spans="1:65" s="12" customFormat="1" ht="12">
      <c r="B1031" s="194"/>
      <c r="C1031" s="195"/>
      <c r="D1031" s="196" t="s">
        <v>181</v>
      </c>
      <c r="E1031" s="197" t="s">
        <v>1</v>
      </c>
      <c r="F1031" s="198" t="s">
        <v>2458</v>
      </c>
      <c r="G1031" s="195"/>
      <c r="H1031" s="197" t="s">
        <v>1</v>
      </c>
      <c r="I1031" s="199"/>
      <c r="J1031" s="195"/>
      <c r="K1031" s="195"/>
      <c r="L1031" s="200"/>
      <c r="M1031" s="201"/>
      <c r="N1031" s="202"/>
      <c r="O1031" s="202"/>
      <c r="P1031" s="202"/>
      <c r="Q1031" s="202"/>
      <c r="R1031" s="202"/>
      <c r="S1031" s="202"/>
      <c r="T1031" s="203"/>
      <c r="AT1031" s="204" t="s">
        <v>181</v>
      </c>
      <c r="AU1031" s="204" t="s">
        <v>81</v>
      </c>
      <c r="AV1031" s="12" t="s">
        <v>81</v>
      </c>
      <c r="AW1031" s="12" t="s">
        <v>30</v>
      </c>
      <c r="AX1031" s="12" t="s">
        <v>73</v>
      </c>
      <c r="AY1031" s="204" t="s">
        <v>174</v>
      </c>
    </row>
    <row r="1032" spans="1:65" s="13" customFormat="1" ht="12">
      <c r="B1032" s="205"/>
      <c r="C1032" s="206"/>
      <c r="D1032" s="196" t="s">
        <v>181</v>
      </c>
      <c r="E1032" s="207" t="s">
        <v>1</v>
      </c>
      <c r="F1032" s="208" t="s">
        <v>241</v>
      </c>
      <c r="G1032" s="206"/>
      <c r="H1032" s="209">
        <v>10</v>
      </c>
      <c r="I1032" s="210"/>
      <c r="J1032" s="206"/>
      <c r="K1032" s="206"/>
      <c r="L1032" s="211"/>
      <c r="M1032" s="212"/>
      <c r="N1032" s="213"/>
      <c r="O1032" s="213"/>
      <c r="P1032" s="213"/>
      <c r="Q1032" s="213"/>
      <c r="R1032" s="213"/>
      <c r="S1032" s="213"/>
      <c r="T1032" s="214"/>
      <c r="AT1032" s="215" t="s">
        <v>181</v>
      </c>
      <c r="AU1032" s="215" t="s">
        <v>81</v>
      </c>
      <c r="AV1032" s="13" t="s">
        <v>83</v>
      </c>
      <c r="AW1032" s="13" t="s">
        <v>30</v>
      </c>
      <c r="AX1032" s="13" t="s">
        <v>73</v>
      </c>
      <c r="AY1032" s="215" t="s">
        <v>174</v>
      </c>
    </row>
    <row r="1033" spans="1:65" s="14" customFormat="1" ht="12">
      <c r="B1033" s="216"/>
      <c r="C1033" s="217"/>
      <c r="D1033" s="196" t="s">
        <v>181</v>
      </c>
      <c r="E1033" s="218" t="s">
        <v>1</v>
      </c>
      <c r="F1033" s="219" t="s">
        <v>183</v>
      </c>
      <c r="G1033" s="217"/>
      <c r="H1033" s="220">
        <v>60.454999999999998</v>
      </c>
      <c r="I1033" s="221"/>
      <c r="J1033" s="217"/>
      <c r="K1033" s="217"/>
      <c r="L1033" s="222"/>
      <c r="M1033" s="223"/>
      <c r="N1033" s="224"/>
      <c r="O1033" s="224"/>
      <c r="P1033" s="224"/>
      <c r="Q1033" s="224"/>
      <c r="R1033" s="224"/>
      <c r="S1033" s="224"/>
      <c r="T1033" s="225"/>
      <c r="AT1033" s="226" t="s">
        <v>181</v>
      </c>
      <c r="AU1033" s="226" t="s">
        <v>81</v>
      </c>
      <c r="AV1033" s="14" t="s">
        <v>179</v>
      </c>
      <c r="AW1033" s="14" t="s">
        <v>30</v>
      </c>
      <c r="AX1033" s="14" t="s">
        <v>81</v>
      </c>
      <c r="AY1033" s="226" t="s">
        <v>174</v>
      </c>
    </row>
    <row r="1034" spans="1:65" s="2" customFormat="1" ht="24.25" customHeight="1">
      <c r="A1034" s="35"/>
      <c r="B1034" s="36"/>
      <c r="C1034" s="180" t="s">
        <v>1212</v>
      </c>
      <c r="D1034" s="180" t="s">
        <v>175</v>
      </c>
      <c r="E1034" s="181" t="s">
        <v>703</v>
      </c>
      <c r="F1034" s="182" t="s">
        <v>704</v>
      </c>
      <c r="G1034" s="183" t="s">
        <v>705</v>
      </c>
      <c r="H1034" s="249"/>
      <c r="I1034" s="185"/>
      <c r="J1034" s="186">
        <f>ROUND(I1034*H1034,2)</f>
        <v>0</v>
      </c>
      <c r="K1034" s="187"/>
      <c r="L1034" s="40"/>
      <c r="M1034" s="188" t="s">
        <v>1</v>
      </c>
      <c r="N1034" s="189" t="s">
        <v>38</v>
      </c>
      <c r="O1034" s="72"/>
      <c r="P1034" s="190">
        <f>O1034*H1034</f>
        <v>0</v>
      </c>
      <c r="Q1034" s="190">
        <v>0</v>
      </c>
      <c r="R1034" s="190">
        <f>Q1034*H1034</f>
        <v>0</v>
      </c>
      <c r="S1034" s="190">
        <v>0</v>
      </c>
      <c r="T1034" s="191">
        <f>S1034*H1034</f>
        <v>0</v>
      </c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R1034" s="192" t="s">
        <v>179</v>
      </c>
      <c r="AT1034" s="192" t="s">
        <v>175</v>
      </c>
      <c r="AU1034" s="192" t="s">
        <v>81</v>
      </c>
      <c r="AY1034" s="18" t="s">
        <v>174</v>
      </c>
      <c r="BE1034" s="193">
        <f>IF(N1034="základní",J1034,0)</f>
        <v>0</v>
      </c>
      <c r="BF1034" s="193">
        <f>IF(N1034="snížená",J1034,0)</f>
        <v>0</v>
      </c>
      <c r="BG1034" s="193">
        <f>IF(N1034="zákl. přenesená",J1034,0)</f>
        <v>0</v>
      </c>
      <c r="BH1034" s="193">
        <f>IF(N1034="sníž. přenesená",J1034,0)</f>
        <v>0</v>
      </c>
      <c r="BI1034" s="193">
        <f>IF(N1034="nulová",J1034,0)</f>
        <v>0</v>
      </c>
      <c r="BJ1034" s="18" t="s">
        <v>81</v>
      </c>
      <c r="BK1034" s="193">
        <f>ROUND(I1034*H1034,2)</f>
        <v>0</v>
      </c>
      <c r="BL1034" s="18" t="s">
        <v>179</v>
      </c>
      <c r="BM1034" s="192" t="s">
        <v>2512</v>
      </c>
    </row>
    <row r="1035" spans="1:65" s="11" customFormat="1" ht="26" customHeight="1">
      <c r="B1035" s="166"/>
      <c r="C1035" s="167"/>
      <c r="D1035" s="168" t="s">
        <v>72</v>
      </c>
      <c r="E1035" s="169" t="s">
        <v>771</v>
      </c>
      <c r="F1035" s="169" t="s">
        <v>2513</v>
      </c>
      <c r="G1035" s="167"/>
      <c r="H1035" s="167"/>
      <c r="I1035" s="170"/>
      <c r="J1035" s="171">
        <f>BK1035</f>
        <v>0</v>
      </c>
      <c r="K1035" s="167"/>
      <c r="L1035" s="172"/>
      <c r="M1035" s="173"/>
      <c r="N1035" s="174"/>
      <c r="O1035" s="174"/>
      <c r="P1035" s="175">
        <f>SUM(P1036:P1126)</f>
        <v>0</v>
      </c>
      <c r="Q1035" s="174"/>
      <c r="R1035" s="175">
        <f>SUM(R1036:R1126)</f>
        <v>8.4135185569999997</v>
      </c>
      <c r="S1035" s="174"/>
      <c r="T1035" s="176">
        <f>SUM(T1036:T1126)</f>
        <v>0</v>
      </c>
      <c r="AR1035" s="177" t="s">
        <v>81</v>
      </c>
      <c r="AT1035" s="178" t="s">
        <v>72</v>
      </c>
      <c r="AU1035" s="178" t="s">
        <v>73</v>
      </c>
      <c r="AY1035" s="177" t="s">
        <v>174</v>
      </c>
      <c r="BK1035" s="179">
        <f>SUM(BK1036:BK1126)</f>
        <v>0</v>
      </c>
    </row>
    <row r="1036" spans="1:65" s="2" customFormat="1" ht="24.25" customHeight="1">
      <c r="A1036" s="35"/>
      <c r="B1036" s="36"/>
      <c r="C1036" s="180" t="s">
        <v>2514</v>
      </c>
      <c r="D1036" s="180" t="s">
        <v>175</v>
      </c>
      <c r="E1036" s="181" t="s">
        <v>2515</v>
      </c>
      <c r="F1036" s="182" t="s">
        <v>2516</v>
      </c>
      <c r="G1036" s="183" t="s">
        <v>230</v>
      </c>
      <c r="H1036" s="184">
        <v>143.80000000000001</v>
      </c>
      <c r="I1036" s="185"/>
      <c r="J1036" s="186">
        <f>ROUND(I1036*H1036,2)</f>
        <v>0</v>
      </c>
      <c r="K1036" s="187"/>
      <c r="L1036" s="40"/>
      <c r="M1036" s="188" t="s">
        <v>1</v>
      </c>
      <c r="N1036" s="189" t="s">
        <v>38</v>
      </c>
      <c r="O1036" s="72"/>
      <c r="P1036" s="190">
        <f>O1036*H1036</f>
        <v>0</v>
      </c>
      <c r="Q1036" s="190">
        <v>0</v>
      </c>
      <c r="R1036" s="190">
        <f>Q1036*H1036</f>
        <v>0</v>
      </c>
      <c r="S1036" s="190">
        <v>0</v>
      </c>
      <c r="T1036" s="191">
        <f>S1036*H1036</f>
        <v>0</v>
      </c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R1036" s="192" t="s">
        <v>179</v>
      </c>
      <c r="AT1036" s="192" t="s">
        <v>175</v>
      </c>
      <c r="AU1036" s="192" t="s">
        <v>81</v>
      </c>
      <c r="AY1036" s="18" t="s">
        <v>174</v>
      </c>
      <c r="BE1036" s="193">
        <f>IF(N1036="základní",J1036,0)</f>
        <v>0</v>
      </c>
      <c r="BF1036" s="193">
        <f>IF(N1036="snížená",J1036,0)</f>
        <v>0</v>
      </c>
      <c r="BG1036" s="193">
        <f>IF(N1036="zákl. přenesená",J1036,0)</f>
        <v>0</v>
      </c>
      <c r="BH1036" s="193">
        <f>IF(N1036="sníž. přenesená",J1036,0)</f>
        <v>0</v>
      </c>
      <c r="BI1036" s="193">
        <f>IF(N1036="nulová",J1036,0)</f>
        <v>0</v>
      </c>
      <c r="BJ1036" s="18" t="s">
        <v>81</v>
      </c>
      <c r="BK1036" s="193">
        <f>ROUND(I1036*H1036,2)</f>
        <v>0</v>
      </c>
      <c r="BL1036" s="18" t="s">
        <v>179</v>
      </c>
      <c r="BM1036" s="192" t="s">
        <v>2517</v>
      </c>
    </row>
    <row r="1037" spans="1:65" s="12" customFormat="1" ht="12">
      <c r="B1037" s="194"/>
      <c r="C1037" s="195"/>
      <c r="D1037" s="196" t="s">
        <v>181</v>
      </c>
      <c r="E1037" s="197" t="s">
        <v>1</v>
      </c>
      <c r="F1037" s="198" t="s">
        <v>2518</v>
      </c>
      <c r="G1037" s="195"/>
      <c r="H1037" s="197" t="s">
        <v>1</v>
      </c>
      <c r="I1037" s="199"/>
      <c r="J1037" s="195"/>
      <c r="K1037" s="195"/>
      <c r="L1037" s="200"/>
      <c r="M1037" s="201"/>
      <c r="N1037" s="202"/>
      <c r="O1037" s="202"/>
      <c r="P1037" s="202"/>
      <c r="Q1037" s="202"/>
      <c r="R1037" s="202"/>
      <c r="S1037" s="202"/>
      <c r="T1037" s="203"/>
      <c r="AT1037" s="204" t="s">
        <v>181</v>
      </c>
      <c r="AU1037" s="204" t="s">
        <v>81</v>
      </c>
      <c r="AV1037" s="12" t="s">
        <v>81</v>
      </c>
      <c r="AW1037" s="12" t="s">
        <v>30</v>
      </c>
      <c r="AX1037" s="12" t="s">
        <v>73</v>
      </c>
      <c r="AY1037" s="204" t="s">
        <v>174</v>
      </c>
    </row>
    <row r="1038" spans="1:65" s="13" customFormat="1" ht="12">
      <c r="B1038" s="205"/>
      <c r="C1038" s="206"/>
      <c r="D1038" s="196" t="s">
        <v>181</v>
      </c>
      <c r="E1038" s="207" t="s">
        <v>1</v>
      </c>
      <c r="F1038" s="208" t="s">
        <v>1024</v>
      </c>
      <c r="G1038" s="206"/>
      <c r="H1038" s="209">
        <v>121</v>
      </c>
      <c r="I1038" s="210"/>
      <c r="J1038" s="206"/>
      <c r="K1038" s="206"/>
      <c r="L1038" s="211"/>
      <c r="M1038" s="212"/>
      <c r="N1038" s="213"/>
      <c r="O1038" s="213"/>
      <c r="P1038" s="213"/>
      <c r="Q1038" s="213"/>
      <c r="R1038" s="213"/>
      <c r="S1038" s="213"/>
      <c r="T1038" s="214"/>
      <c r="AT1038" s="215" t="s">
        <v>181</v>
      </c>
      <c r="AU1038" s="215" t="s">
        <v>81</v>
      </c>
      <c r="AV1038" s="13" t="s">
        <v>83</v>
      </c>
      <c r="AW1038" s="13" t="s">
        <v>30</v>
      </c>
      <c r="AX1038" s="13" t="s">
        <v>73</v>
      </c>
      <c r="AY1038" s="215" t="s">
        <v>174</v>
      </c>
    </row>
    <row r="1039" spans="1:65" s="12" customFormat="1" ht="12">
      <c r="B1039" s="194"/>
      <c r="C1039" s="195"/>
      <c r="D1039" s="196" t="s">
        <v>181</v>
      </c>
      <c r="E1039" s="197" t="s">
        <v>1</v>
      </c>
      <c r="F1039" s="198" t="s">
        <v>2519</v>
      </c>
      <c r="G1039" s="195"/>
      <c r="H1039" s="197" t="s">
        <v>1</v>
      </c>
      <c r="I1039" s="199"/>
      <c r="J1039" s="195"/>
      <c r="K1039" s="195"/>
      <c r="L1039" s="200"/>
      <c r="M1039" s="201"/>
      <c r="N1039" s="202"/>
      <c r="O1039" s="202"/>
      <c r="P1039" s="202"/>
      <c r="Q1039" s="202"/>
      <c r="R1039" s="202"/>
      <c r="S1039" s="202"/>
      <c r="T1039" s="203"/>
      <c r="AT1039" s="204" t="s">
        <v>181</v>
      </c>
      <c r="AU1039" s="204" t="s">
        <v>81</v>
      </c>
      <c r="AV1039" s="12" t="s">
        <v>81</v>
      </c>
      <c r="AW1039" s="12" t="s">
        <v>30</v>
      </c>
      <c r="AX1039" s="12" t="s">
        <v>73</v>
      </c>
      <c r="AY1039" s="204" t="s">
        <v>174</v>
      </c>
    </row>
    <row r="1040" spans="1:65" s="13" customFormat="1" ht="12">
      <c r="B1040" s="205"/>
      <c r="C1040" s="206"/>
      <c r="D1040" s="196" t="s">
        <v>181</v>
      </c>
      <c r="E1040" s="207" t="s">
        <v>1</v>
      </c>
      <c r="F1040" s="208" t="s">
        <v>2520</v>
      </c>
      <c r="G1040" s="206"/>
      <c r="H1040" s="209">
        <v>22.8</v>
      </c>
      <c r="I1040" s="210"/>
      <c r="J1040" s="206"/>
      <c r="K1040" s="206"/>
      <c r="L1040" s="211"/>
      <c r="M1040" s="212"/>
      <c r="N1040" s="213"/>
      <c r="O1040" s="213"/>
      <c r="P1040" s="213"/>
      <c r="Q1040" s="213"/>
      <c r="R1040" s="213"/>
      <c r="S1040" s="213"/>
      <c r="T1040" s="214"/>
      <c r="AT1040" s="215" t="s">
        <v>181</v>
      </c>
      <c r="AU1040" s="215" t="s">
        <v>81</v>
      </c>
      <c r="AV1040" s="13" t="s">
        <v>83</v>
      </c>
      <c r="AW1040" s="13" t="s">
        <v>30</v>
      </c>
      <c r="AX1040" s="13" t="s">
        <v>73</v>
      </c>
      <c r="AY1040" s="215" t="s">
        <v>174</v>
      </c>
    </row>
    <row r="1041" spans="1:65" s="14" customFormat="1" ht="12">
      <c r="B1041" s="216"/>
      <c r="C1041" s="217"/>
      <c r="D1041" s="196" t="s">
        <v>181</v>
      </c>
      <c r="E1041" s="218" t="s">
        <v>1</v>
      </c>
      <c r="F1041" s="219" t="s">
        <v>183</v>
      </c>
      <c r="G1041" s="217"/>
      <c r="H1041" s="220">
        <v>143.80000000000001</v>
      </c>
      <c r="I1041" s="221"/>
      <c r="J1041" s="217"/>
      <c r="K1041" s="217"/>
      <c r="L1041" s="222"/>
      <c r="M1041" s="223"/>
      <c r="N1041" s="224"/>
      <c r="O1041" s="224"/>
      <c r="P1041" s="224"/>
      <c r="Q1041" s="224"/>
      <c r="R1041" s="224"/>
      <c r="S1041" s="224"/>
      <c r="T1041" s="225"/>
      <c r="AT1041" s="226" t="s">
        <v>181</v>
      </c>
      <c r="AU1041" s="226" t="s">
        <v>81</v>
      </c>
      <c r="AV1041" s="14" t="s">
        <v>179</v>
      </c>
      <c r="AW1041" s="14" t="s">
        <v>30</v>
      </c>
      <c r="AX1041" s="14" t="s">
        <v>81</v>
      </c>
      <c r="AY1041" s="226" t="s">
        <v>174</v>
      </c>
    </row>
    <row r="1042" spans="1:65" s="2" customFormat="1" ht="24.25" customHeight="1">
      <c r="A1042" s="35"/>
      <c r="B1042" s="36"/>
      <c r="C1042" s="180" t="s">
        <v>2521</v>
      </c>
      <c r="D1042" s="180" t="s">
        <v>175</v>
      </c>
      <c r="E1042" s="181" t="s">
        <v>2522</v>
      </c>
      <c r="F1042" s="182" t="s">
        <v>2523</v>
      </c>
      <c r="G1042" s="183" t="s">
        <v>230</v>
      </c>
      <c r="H1042" s="184">
        <v>77.3</v>
      </c>
      <c r="I1042" s="185"/>
      <c r="J1042" s="186">
        <f>ROUND(I1042*H1042,2)</f>
        <v>0</v>
      </c>
      <c r="K1042" s="187"/>
      <c r="L1042" s="40"/>
      <c r="M1042" s="188" t="s">
        <v>1</v>
      </c>
      <c r="N1042" s="189" t="s">
        <v>38</v>
      </c>
      <c r="O1042" s="72"/>
      <c r="P1042" s="190">
        <f>O1042*H1042</f>
        <v>0</v>
      </c>
      <c r="Q1042" s="190">
        <v>0</v>
      </c>
      <c r="R1042" s="190">
        <f>Q1042*H1042</f>
        <v>0</v>
      </c>
      <c r="S1042" s="190">
        <v>0</v>
      </c>
      <c r="T1042" s="191">
        <f>S1042*H1042</f>
        <v>0</v>
      </c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R1042" s="192" t="s">
        <v>179</v>
      </c>
      <c r="AT1042" s="192" t="s">
        <v>175</v>
      </c>
      <c r="AU1042" s="192" t="s">
        <v>81</v>
      </c>
      <c r="AY1042" s="18" t="s">
        <v>174</v>
      </c>
      <c r="BE1042" s="193">
        <f>IF(N1042="základní",J1042,0)</f>
        <v>0</v>
      </c>
      <c r="BF1042" s="193">
        <f>IF(N1042="snížená",J1042,0)</f>
        <v>0</v>
      </c>
      <c r="BG1042" s="193">
        <f>IF(N1042="zákl. přenesená",J1042,0)</f>
        <v>0</v>
      </c>
      <c r="BH1042" s="193">
        <f>IF(N1042="sníž. přenesená",J1042,0)</f>
        <v>0</v>
      </c>
      <c r="BI1042" s="193">
        <f>IF(N1042="nulová",J1042,0)</f>
        <v>0</v>
      </c>
      <c r="BJ1042" s="18" t="s">
        <v>81</v>
      </c>
      <c r="BK1042" s="193">
        <f>ROUND(I1042*H1042,2)</f>
        <v>0</v>
      </c>
      <c r="BL1042" s="18" t="s">
        <v>179</v>
      </c>
      <c r="BM1042" s="192" t="s">
        <v>2524</v>
      </c>
    </row>
    <row r="1043" spans="1:65" s="12" customFormat="1" ht="12">
      <c r="B1043" s="194"/>
      <c r="C1043" s="195"/>
      <c r="D1043" s="196" t="s">
        <v>181</v>
      </c>
      <c r="E1043" s="197" t="s">
        <v>1</v>
      </c>
      <c r="F1043" s="198" t="s">
        <v>2525</v>
      </c>
      <c r="G1043" s="195"/>
      <c r="H1043" s="197" t="s">
        <v>1</v>
      </c>
      <c r="I1043" s="199"/>
      <c r="J1043" s="195"/>
      <c r="K1043" s="195"/>
      <c r="L1043" s="200"/>
      <c r="M1043" s="201"/>
      <c r="N1043" s="202"/>
      <c r="O1043" s="202"/>
      <c r="P1043" s="202"/>
      <c r="Q1043" s="202"/>
      <c r="R1043" s="202"/>
      <c r="S1043" s="202"/>
      <c r="T1043" s="203"/>
      <c r="AT1043" s="204" t="s">
        <v>181</v>
      </c>
      <c r="AU1043" s="204" t="s">
        <v>81</v>
      </c>
      <c r="AV1043" s="12" t="s">
        <v>81</v>
      </c>
      <c r="AW1043" s="12" t="s">
        <v>30</v>
      </c>
      <c r="AX1043" s="12" t="s">
        <v>73</v>
      </c>
      <c r="AY1043" s="204" t="s">
        <v>174</v>
      </c>
    </row>
    <row r="1044" spans="1:65" s="13" customFormat="1" ht="12">
      <c r="B1044" s="205"/>
      <c r="C1044" s="206"/>
      <c r="D1044" s="196" t="s">
        <v>181</v>
      </c>
      <c r="E1044" s="207" t="s">
        <v>1</v>
      </c>
      <c r="F1044" s="208" t="s">
        <v>2526</v>
      </c>
      <c r="G1044" s="206"/>
      <c r="H1044" s="209">
        <v>40.4</v>
      </c>
      <c r="I1044" s="210"/>
      <c r="J1044" s="206"/>
      <c r="K1044" s="206"/>
      <c r="L1044" s="211"/>
      <c r="M1044" s="212"/>
      <c r="N1044" s="213"/>
      <c r="O1044" s="213"/>
      <c r="P1044" s="213"/>
      <c r="Q1044" s="213"/>
      <c r="R1044" s="213"/>
      <c r="S1044" s="213"/>
      <c r="T1044" s="214"/>
      <c r="AT1044" s="215" t="s">
        <v>181</v>
      </c>
      <c r="AU1044" s="215" t="s">
        <v>81</v>
      </c>
      <c r="AV1044" s="13" t="s">
        <v>83</v>
      </c>
      <c r="AW1044" s="13" t="s">
        <v>30</v>
      </c>
      <c r="AX1044" s="13" t="s">
        <v>73</v>
      </c>
      <c r="AY1044" s="215" t="s">
        <v>174</v>
      </c>
    </row>
    <row r="1045" spans="1:65" s="12" customFormat="1" ht="12">
      <c r="B1045" s="194"/>
      <c r="C1045" s="195"/>
      <c r="D1045" s="196" t="s">
        <v>181</v>
      </c>
      <c r="E1045" s="197" t="s">
        <v>1</v>
      </c>
      <c r="F1045" s="198" t="s">
        <v>2519</v>
      </c>
      <c r="G1045" s="195"/>
      <c r="H1045" s="197" t="s">
        <v>1</v>
      </c>
      <c r="I1045" s="199"/>
      <c r="J1045" s="195"/>
      <c r="K1045" s="195"/>
      <c r="L1045" s="200"/>
      <c r="M1045" s="201"/>
      <c r="N1045" s="202"/>
      <c r="O1045" s="202"/>
      <c r="P1045" s="202"/>
      <c r="Q1045" s="202"/>
      <c r="R1045" s="202"/>
      <c r="S1045" s="202"/>
      <c r="T1045" s="203"/>
      <c r="AT1045" s="204" t="s">
        <v>181</v>
      </c>
      <c r="AU1045" s="204" t="s">
        <v>81</v>
      </c>
      <c r="AV1045" s="12" t="s">
        <v>81</v>
      </c>
      <c r="AW1045" s="12" t="s">
        <v>30</v>
      </c>
      <c r="AX1045" s="12" t="s">
        <v>73</v>
      </c>
      <c r="AY1045" s="204" t="s">
        <v>174</v>
      </c>
    </row>
    <row r="1046" spans="1:65" s="13" customFormat="1" ht="12">
      <c r="B1046" s="205"/>
      <c r="C1046" s="206"/>
      <c r="D1046" s="196" t="s">
        <v>181</v>
      </c>
      <c r="E1046" s="207" t="s">
        <v>1</v>
      </c>
      <c r="F1046" s="208" t="s">
        <v>2527</v>
      </c>
      <c r="G1046" s="206"/>
      <c r="H1046" s="209">
        <v>36.9</v>
      </c>
      <c r="I1046" s="210"/>
      <c r="J1046" s="206"/>
      <c r="K1046" s="206"/>
      <c r="L1046" s="211"/>
      <c r="M1046" s="212"/>
      <c r="N1046" s="213"/>
      <c r="O1046" s="213"/>
      <c r="P1046" s="213"/>
      <c r="Q1046" s="213"/>
      <c r="R1046" s="213"/>
      <c r="S1046" s="213"/>
      <c r="T1046" s="214"/>
      <c r="AT1046" s="215" t="s">
        <v>181</v>
      </c>
      <c r="AU1046" s="215" t="s">
        <v>81</v>
      </c>
      <c r="AV1046" s="13" t="s">
        <v>83</v>
      </c>
      <c r="AW1046" s="13" t="s">
        <v>30</v>
      </c>
      <c r="AX1046" s="13" t="s">
        <v>73</v>
      </c>
      <c r="AY1046" s="215" t="s">
        <v>174</v>
      </c>
    </row>
    <row r="1047" spans="1:65" s="14" customFormat="1" ht="12">
      <c r="B1047" s="216"/>
      <c r="C1047" s="217"/>
      <c r="D1047" s="196" t="s">
        <v>181</v>
      </c>
      <c r="E1047" s="218" t="s">
        <v>1</v>
      </c>
      <c r="F1047" s="219" t="s">
        <v>183</v>
      </c>
      <c r="G1047" s="217"/>
      <c r="H1047" s="220">
        <v>77.3</v>
      </c>
      <c r="I1047" s="221"/>
      <c r="J1047" s="217"/>
      <c r="K1047" s="217"/>
      <c r="L1047" s="222"/>
      <c r="M1047" s="223"/>
      <c r="N1047" s="224"/>
      <c r="O1047" s="224"/>
      <c r="P1047" s="224"/>
      <c r="Q1047" s="224"/>
      <c r="R1047" s="224"/>
      <c r="S1047" s="224"/>
      <c r="T1047" s="225"/>
      <c r="AT1047" s="226" t="s">
        <v>181</v>
      </c>
      <c r="AU1047" s="226" t="s">
        <v>81</v>
      </c>
      <c r="AV1047" s="14" t="s">
        <v>179</v>
      </c>
      <c r="AW1047" s="14" t="s">
        <v>30</v>
      </c>
      <c r="AX1047" s="14" t="s">
        <v>81</v>
      </c>
      <c r="AY1047" s="226" t="s">
        <v>174</v>
      </c>
    </row>
    <row r="1048" spans="1:65" s="2" customFormat="1" ht="16.5" customHeight="1">
      <c r="A1048" s="35"/>
      <c r="B1048" s="36"/>
      <c r="C1048" s="180" t="s">
        <v>2528</v>
      </c>
      <c r="D1048" s="180" t="s">
        <v>175</v>
      </c>
      <c r="E1048" s="181" t="s">
        <v>2529</v>
      </c>
      <c r="F1048" s="182" t="s">
        <v>2530</v>
      </c>
      <c r="G1048" s="183" t="s">
        <v>2531</v>
      </c>
      <c r="H1048" s="184">
        <v>74.06</v>
      </c>
      <c r="I1048" s="185"/>
      <c r="J1048" s="186">
        <f>ROUND(I1048*H1048,2)</f>
        <v>0</v>
      </c>
      <c r="K1048" s="187"/>
      <c r="L1048" s="40"/>
      <c r="M1048" s="188" t="s">
        <v>1</v>
      </c>
      <c r="N1048" s="189" t="s">
        <v>38</v>
      </c>
      <c r="O1048" s="72"/>
      <c r="P1048" s="190">
        <f>O1048*H1048</f>
        <v>0</v>
      </c>
      <c r="Q1048" s="190">
        <v>7.4060000000000001E-2</v>
      </c>
      <c r="R1048" s="190">
        <f>Q1048*H1048</f>
        <v>5.4848835999999999</v>
      </c>
      <c r="S1048" s="190">
        <v>0</v>
      </c>
      <c r="T1048" s="191">
        <f>S1048*H1048</f>
        <v>0</v>
      </c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R1048" s="192" t="s">
        <v>179</v>
      </c>
      <c r="AT1048" s="192" t="s">
        <v>175</v>
      </c>
      <c r="AU1048" s="192" t="s">
        <v>81</v>
      </c>
      <c r="AY1048" s="18" t="s">
        <v>174</v>
      </c>
      <c r="BE1048" s="193">
        <f>IF(N1048="základní",J1048,0)</f>
        <v>0</v>
      </c>
      <c r="BF1048" s="193">
        <f>IF(N1048="snížená",J1048,0)</f>
        <v>0</v>
      </c>
      <c r="BG1048" s="193">
        <f>IF(N1048="zákl. přenesená",J1048,0)</f>
        <v>0</v>
      </c>
      <c r="BH1048" s="193">
        <f>IF(N1048="sníž. přenesená",J1048,0)</f>
        <v>0</v>
      </c>
      <c r="BI1048" s="193">
        <f>IF(N1048="nulová",J1048,0)</f>
        <v>0</v>
      </c>
      <c r="BJ1048" s="18" t="s">
        <v>81</v>
      </c>
      <c r="BK1048" s="193">
        <f>ROUND(I1048*H1048,2)</f>
        <v>0</v>
      </c>
      <c r="BL1048" s="18" t="s">
        <v>179</v>
      </c>
      <c r="BM1048" s="192" t="s">
        <v>2532</v>
      </c>
    </row>
    <row r="1049" spans="1:65" s="12" customFormat="1" ht="12">
      <c r="B1049" s="194"/>
      <c r="C1049" s="195"/>
      <c r="D1049" s="196" t="s">
        <v>181</v>
      </c>
      <c r="E1049" s="197" t="s">
        <v>1</v>
      </c>
      <c r="F1049" s="198" t="s">
        <v>2525</v>
      </c>
      <c r="G1049" s="195"/>
      <c r="H1049" s="197" t="s">
        <v>1</v>
      </c>
      <c r="I1049" s="199"/>
      <c r="J1049" s="195"/>
      <c r="K1049" s="195"/>
      <c r="L1049" s="200"/>
      <c r="M1049" s="201"/>
      <c r="N1049" s="202"/>
      <c r="O1049" s="202"/>
      <c r="P1049" s="202"/>
      <c r="Q1049" s="202"/>
      <c r="R1049" s="202"/>
      <c r="S1049" s="202"/>
      <c r="T1049" s="203"/>
      <c r="AT1049" s="204" t="s">
        <v>181</v>
      </c>
      <c r="AU1049" s="204" t="s">
        <v>81</v>
      </c>
      <c r="AV1049" s="12" t="s">
        <v>81</v>
      </c>
      <c r="AW1049" s="12" t="s">
        <v>30</v>
      </c>
      <c r="AX1049" s="12" t="s">
        <v>73</v>
      </c>
      <c r="AY1049" s="204" t="s">
        <v>174</v>
      </c>
    </row>
    <row r="1050" spans="1:65" s="13" customFormat="1" ht="12">
      <c r="B1050" s="205"/>
      <c r="C1050" s="206"/>
      <c r="D1050" s="196" t="s">
        <v>181</v>
      </c>
      <c r="E1050" s="207" t="s">
        <v>1</v>
      </c>
      <c r="F1050" s="208" t="s">
        <v>2533</v>
      </c>
      <c r="G1050" s="206"/>
      <c r="H1050" s="209">
        <v>36.299999999999997</v>
      </c>
      <c r="I1050" s="210"/>
      <c r="J1050" s="206"/>
      <c r="K1050" s="206"/>
      <c r="L1050" s="211"/>
      <c r="M1050" s="212"/>
      <c r="N1050" s="213"/>
      <c r="O1050" s="213"/>
      <c r="P1050" s="213"/>
      <c r="Q1050" s="213"/>
      <c r="R1050" s="213"/>
      <c r="S1050" s="213"/>
      <c r="T1050" s="214"/>
      <c r="AT1050" s="215" t="s">
        <v>181</v>
      </c>
      <c r="AU1050" s="215" t="s">
        <v>81</v>
      </c>
      <c r="AV1050" s="13" t="s">
        <v>83</v>
      </c>
      <c r="AW1050" s="13" t="s">
        <v>30</v>
      </c>
      <c r="AX1050" s="13" t="s">
        <v>73</v>
      </c>
      <c r="AY1050" s="215" t="s">
        <v>174</v>
      </c>
    </row>
    <row r="1051" spans="1:65" s="12" customFormat="1" ht="12">
      <c r="B1051" s="194"/>
      <c r="C1051" s="195"/>
      <c r="D1051" s="196" t="s">
        <v>181</v>
      </c>
      <c r="E1051" s="197" t="s">
        <v>1</v>
      </c>
      <c r="F1051" s="198" t="s">
        <v>2519</v>
      </c>
      <c r="G1051" s="195"/>
      <c r="H1051" s="197" t="s">
        <v>1</v>
      </c>
      <c r="I1051" s="199"/>
      <c r="J1051" s="195"/>
      <c r="K1051" s="195"/>
      <c r="L1051" s="200"/>
      <c r="M1051" s="201"/>
      <c r="N1051" s="202"/>
      <c r="O1051" s="202"/>
      <c r="P1051" s="202"/>
      <c r="Q1051" s="202"/>
      <c r="R1051" s="202"/>
      <c r="S1051" s="202"/>
      <c r="T1051" s="203"/>
      <c r="AT1051" s="204" t="s">
        <v>181</v>
      </c>
      <c r="AU1051" s="204" t="s">
        <v>81</v>
      </c>
      <c r="AV1051" s="12" t="s">
        <v>81</v>
      </c>
      <c r="AW1051" s="12" t="s">
        <v>30</v>
      </c>
      <c r="AX1051" s="12" t="s">
        <v>73</v>
      </c>
      <c r="AY1051" s="204" t="s">
        <v>174</v>
      </c>
    </row>
    <row r="1052" spans="1:65" s="13" customFormat="1" ht="12">
      <c r="B1052" s="205"/>
      <c r="C1052" s="206"/>
      <c r="D1052" s="196" t="s">
        <v>181</v>
      </c>
      <c r="E1052" s="207" t="s">
        <v>1</v>
      </c>
      <c r="F1052" s="208" t="s">
        <v>2534</v>
      </c>
      <c r="G1052" s="206"/>
      <c r="H1052" s="209">
        <v>6.84</v>
      </c>
      <c r="I1052" s="210"/>
      <c r="J1052" s="206"/>
      <c r="K1052" s="206"/>
      <c r="L1052" s="211"/>
      <c r="M1052" s="212"/>
      <c r="N1052" s="213"/>
      <c r="O1052" s="213"/>
      <c r="P1052" s="213"/>
      <c r="Q1052" s="213"/>
      <c r="R1052" s="213"/>
      <c r="S1052" s="213"/>
      <c r="T1052" s="214"/>
      <c r="AT1052" s="215" t="s">
        <v>181</v>
      </c>
      <c r="AU1052" s="215" t="s">
        <v>81</v>
      </c>
      <c r="AV1052" s="13" t="s">
        <v>83</v>
      </c>
      <c r="AW1052" s="13" t="s">
        <v>30</v>
      </c>
      <c r="AX1052" s="13" t="s">
        <v>73</v>
      </c>
      <c r="AY1052" s="215" t="s">
        <v>174</v>
      </c>
    </row>
    <row r="1053" spans="1:65" s="12" customFormat="1" ht="12">
      <c r="B1053" s="194"/>
      <c r="C1053" s="195"/>
      <c r="D1053" s="196" t="s">
        <v>181</v>
      </c>
      <c r="E1053" s="197" t="s">
        <v>1</v>
      </c>
      <c r="F1053" s="198" t="s">
        <v>2535</v>
      </c>
      <c r="G1053" s="195"/>
      <c r="H1053" s="197" t="s">
        <v>1</v>
      </c>
      <c r="I1053" s="199"/>
      <c r="J1053" s="195"/>
      <c r="K1053" s="195"/>
      <c r="L1053" s="200"/>
      <c r="M1053" s="201"/>
      <c r="N1053" s="202"/>
      <c r="O1053" s="202"/>
      <c r="P1053" s="202"/>
      <c r="Q1053" s="202"/>
      <c r="R1053" s="202"/>
      <c r="S1053" s="202"/>
      <c r="T1053" s="203"/>
      <c r="AT1053" s="204" t="s">
        <v>181</v>
      </c>
      <c r="AU1053" s="204" t="s">
        <v>81</v>
      </c>
      <c r="AV1053" s="12" t="s">
        <v>81</v>
      </c>
      <c r="AW1053" s="12" t="s">
        <v>30</v>
      </c>
      <c r="AX1053" s="12" t="s">
        <v>73</v>
      </c>
      <c r="AY1053" s="204" t="s">
        <v>174</v>
      </c>
    </row>
    <row r="1054" spans="1:65" s="12" customFormat="1" ht="12">
      <c r="B1054" s="194"/>
      <c r="C1054" s="195"/>
      <c r="D1054" s="196" t="s">
        <v>181</v>
      </c>
      <c r="E1054" s="197" t="s">
        <v>1</v>
      </c>
      <c r="F1054" s="198" t="s">
        <v>2525</v>
      </c>
      <c r="G1054" s="195"/>
      <c r="H1054" s="197" t="s">
        <v>1</v>
      </c>
      <c r="I1054" s="199"/>
      <c r="J1054" s="195"/>
      <c r="K1054" s="195"/>
      <c r="L1054" s="200"/>
      <c r="M1054" s="201"/>
      <c r="N1054" s="202"/>
      <c r="O1054" s="202"/>
      <c r="P1054" s="202"/>
      <c r="Q1054" s="202"/>
      <c r="R1054" s="202"/>
      <c r="S1054" s="202"/>
      <c r="T1054" s="203"/>
      <c r="AT1054" s="204" t="s">
        <v>181</v>
      </c>
      <c r="AU1054" s="204" t="s">
        <v>81</v>
      </c>
      <c r="AV1054" s="12" t="s">
        <v>81</v>
      </c>
      <c r="AW1054" s="12" t="s">
        <v>30</v>
      </c>
      <c r="AX1054" s="12" t="s">
        <v>73</v>
      </c>
      <c r="AY1054" s="204" t="s">
        <v>174</v>
      </c>
    </row>
    <row r="1055" spans="1:65" s="13" customFormat="1" ht="12">
      <c r="B1055" s="205"/>
      <c r="C1055" s="206"/>
      <c r="D1055" s="196" t="s">
        <v>181</v>
      </c>
      <c r="E1055" s="207" t="s">
        <v>1</v>
      </c>
      <c r="F1055" s="208" t="s">
        <v>2536</v>
      </c>
      <c r="G1055" s="206"/>
      <c r="H1055" s="209">
        <v>16.16</v>
      </c>
      <c r="I1055" s="210"/>
      <c r="J1055" s="206"/>
      <c r="K1055" s="206"/>
      <c r="L1055" s="211"/>
      <c r="M1055" s="212"/>
      <c r="N1055" s="213"/>
      <c r="O1055" s="213"/>
      <c r="P1055" s="213"/>
      <c r="Q1055" s="213"/>
      <c r="R1055" s="213"/>
      <c r="S1055" s="213"/>
      <c r="T1055" s="214"/>
      <c r="AT1055" s="215" t="s">
        <v>181</v>
      </c>
      <c r="AU1055" s="215" t="s">
        <v>81</v>
      </c>
      <c r="AV1055" s="13" t="s">
        <v>83</v>
      </c>
      <c r="AW1055" s="13" t="s">
        <v>30</v>
      </c>
      <c r="AX1055" s="13" t="s">
        <v>73</v>
      </c>
      <c r="AY1055" s="215" t="s">
        <v>174</v>
      </c>
    </row>
    <row r="1056" spans="1:65" s="12" customFormat="1" ht="12">
      <c r="B1056" s="194"/>
      <c r="C1056" s="195"/>
      <c r="D1056" s="196" t="s">
        <v>181</v>
      </c>
      <c r="E1056" s="197" t="s">
        <v>1</v>
      </c>
      <c r="F1056" s="198" t="s">
        <v>2519</v>
      </c>
      <c r="G1056" s="195"/>
      <c r="H1056" s="197" t="s">
        <v>1</v>
      </c>
      <c r="I1056" s="199"/>
      <c r="J1056" s="195"/>
      <c r="K1056" s="195"/>
      <c r="L1056" s="200"/>
      <c r="M1056" s="201"/>
      <c r="N1056" s="202"/>
      <c r="O1056" s="202"/>
      <c r="P1056" s="202"/>
      <c r="Q1056" s="202"/>
      <c r="R1056" s="202"/>
      <c r="S1056" s="202"/>
      <c r="T1056" s="203"/>
      <c r="AT1056" s="204" t="s">
        <v>181</v>
      </c>
      <c r="AU1056" s="204" t="s">
        <v>81</v>
      </c>
      <c r="AV1056" s="12" t="s">
        <v>81</v>
      </c>
      <c r="AW1056" s="12" t="s">
        <v>30</v>
      </c>
      <c r="AX1056" s="12" t="s">
        <v>73</v>
      </c>
      <c r="AY1056" s="204" t="s">
        <v>174</v>
      </c>
    </row>
    <row r="1057" spans="1:65" s="13" customFormat="1" ht="12">
      <c r="B1057" s="205"/>
      <c r="C1057" s="206"/>
      <c r="D1057" s="196" t="s">
        <v>181</v>
      </c>
      <c r="E1057" s="207" t="s">
        <v>1</v>
      </c>
      <c r="F1057" s="208" t="s">
        <v>2537</v>
      </c>
      <c r="G1057" s="206"/>
      <c r="H1057" s="209">
        <v>14.76</v>
      </c>
      <c r="I1057" s="210"/>
      <c r="J1057" s="206"/>
      <c r="K1057" s="206"/>
      <c r="L1057" s="211"/>
      <c r="M1057" s="212"/>
      <c r="N1057" s="213"/>
      <c r="O1057" s="213"/>
      <c r="P1057" s="213"/>
      <c r="Q1057" s="213"/>
      <c r="R1057" s="213"/>
      <c r="S1057" s="213"/>
      <c r="T1057" s="214"/>
      <c r="AT1057" s="215" t="s">
        <v>181</v>
      </c>
      <c r="AU1057" s="215" t="s">
        <v>81</v>
      </c>
      <c r="AV1057" s="13" t="s">
        <v>83</v>
      </c>
      <c r="AW1057" s="13" t="s">
        <v>30</v>
      </c>
      <c r="AX1057" s="13" t="s">
        <v>73</v>
      </c>
      <c r="AY1057" s="215" t="s">
        <v>174</v>
      </c>
    </row>
    <row r="1058" spans="1:65" s="14" customFormat="1" ht="12">
      <c r="B1058" s="216"/>
      <c r="C1058" s="217"/>
      <c r="D1058" s="196" t="s">
        <v>181</v>
      </c>
      <c r="E1058" s="218" t="s">
        <v>1</v>
      </c>
      <c r="F1058" s="219" t="s">
        <v>183</v>
      </c>
      <c r="G1058" s="217"/>
      <c r="H1058" s="220">
        <v>74.06</v>
      </c>
      <c r="I1058" s="221"/>
      <c r="J1058" s="217"/>
      <c r="K1058" s="217"/>
      <c r="L1058" s="222"/>
      <c r="M1058" s="223"/>
      <c r="N1058" s="224"/>
      <c r="O1058" s="224"/>
      <c r="P1058" s="224"/>
      <c r="Q1058" s="224"/>
      <c r="R1058" s="224"/>
      <c r="S1058" s="224"/>
      <c r="T1058" s="225"/>
      <c r="AT1058" s="226" t="s">
        <v>181</v>
      </c>
      <c r="AU1058" s="226" t="s">
        <v>81</v>
      </c>
      <c r="AV1058" s="14" t="s">
        <v>179</v>
      </c>
      <c r="AW1058" s="14" t="s">
        <v>30</v>
      </c>
      <c r="AX1058" s="14" t="s">
        <v>81</v>
      </c>
      <c r="AY1058" s="226" t="s">
        <v>174</v>
      </c>
    </row>
    <row r="1059" spans="1:65" s="2" customFormat="1" ht="24.25" customHeight="1">
      <c r="A1059" s="35"/>
      <c r="B1059" s="36"/>
      <c r="C1059" s="180" t="s">
        <v>2538</v>
      </c>
      <c r="D1059" s="180" t="s">
        <v>175</v>
      </c>
      <c r="E1059" s="181" t="s">
        <v>2539</v>
      </c>
      <c r="F1059" s="182" t="s">
        <v>2540</v>
      </c>
      <c r="G1059" s="183" t="s">
        <v>230</v>
      </c>
      <c r="H1059" s="184">
        <v>143.80000000000001</v>
      </c>
      <c r="I1059" s="185"/>
      <c r="J1059" s="186">
        <f>ROUND(I1059*H1059,2)</f>
        <v>0</v>
      </c>
      <c r="K1059" s="187"/>
      <c r="L1059" s="40"/>
      <c r="M1059" s="188" t="s">
        <v>1</v>
      </c>
      <c r="N1059" s="189" t="s">
        <v>38</v>
      </c>
      <c r="O1059" s="72"/>
      <c r="P1059" s="190">
        <f>O1059*H1059</f>
        <v>0</v>
      </c>
      <c r="Q1059" s="190">
        <v>8.8312999999999998E-4</v>
      </c>
      <c r="R1059" s="190">
        <f>Q1059*H1059</f>
        <v>0.126994094</v>
      </c>
      <c r="S1059" s="190">
        <v>0</v>
      </c>
      <c r="T1059" s="191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192" t="s">
        <v>179</v>
      </c>
      <c r="AT1059" s="192" t="s">
        <v>175</v>
      </c>
      <c r="AU1059" s="192" t="s">
        <v>81</v>
      </c>
      <c r="AY1059" s="18" t="s">
        <v>174</v>
      </c>
      <c r="BE1059" s="193">
        <f>IF(N1059="základní",J1059,0)</f>
        <v>0</v>
      </c>
      <c r="BF1059" s="193">
        <f>IF(N1059="snížená",J1059,0)</f>
        <v>0</v>
      </c>
      <c r="BG1059" s="193">
        <f>IF(N1059="zákl. přenesená",J1059,0)</f>
        <v>0</v>
      </c>
      <c r="BH1059" s="193">
        <f>IF(N1059="sníž. přenesená",J1059,0)</f>
        <v>0</v>
      </c>
      <c r="BI1059" s="193">
        <f>IF(N1059="nulová",J1059,0)</f>
        <v>0</v>
      </c>
      <c r="BJ1059" s="18" t="s">
        <v>81</v>
      </c>
      <c r="BK1059" s="193">
        <f>ROUND(I1059*H1059,2)</f>
        <v>0</v>
      </c>
      <c r="BL1059" s="18" t="s">
        <v>179</v>
      </c>
      <c r="BM1059" s="192" t="s">
        <v>2541</v>
      </c>
    </row>
    <row r="1060" spans="1:65" s="12" customFormat="1" ht="12">
      <c r="B1060" s="194"/>
      <c r="C1060" s="195"/>
      <c r="D1060" s="196" t="s">
        <v>181</v>
      </c>
      <c r="E1060" s="197" t="s">
        <v>1</v>
      </c>
      <c r="F1060" s="198" t="s">
        <v>2518</v>
      </c>
      <c r="G1060" s="195"/>
      <c r="H1060" s="197" t="s">
        <v>1</v>
      </c>
      <c r="I1060" s="199"/>
      <c r="J1060" s="195"/>
      <c r="K1060" s="195"/>
      <c r="L1060" s="200"/>
      <c r="M1060" s="201"/>
      <c r="N1060" s="202"/>
      <c r="O1060" s="202"/>
      <c r="P1060" s="202"/>
      <c r="Q1060" s="202"/>
      <c r="R1060" s="202"/>
      <c r="S1060" s="202"/>
      <c r="T1060" s="203"/>
      <c r="AT1060" s="204" t="s">
        <v>181</v>
      </c>
      <c r="AU1060" s="204" t="s">
        <v>81</v>
      </c>
      <c r="AV1060" s="12" t="s">
        <v>81</v>
      </c>
      <c r="AW1060" s="12" t="s">
        <v>30</v>
      </c>
      <c r="AX1060" s="12" t="s">
        <v>73</v>
      </c>
      <c r="AY1060" s="204" t="s">
        <v>174</v>
      </c>
    </row>
    <row r="1061" spans="1:65" s="13" customFormat="1" ht="12">
      <c r="B1061" s="205"/>
      <c r="C1061" s="206"/>
      <c r="D1061" s="196" t="s">
        <v>181</v>
      </c>
      <c r="E1061" s="207" t="s">
        <v>1</v>
      </c>
      <c r="F1061" s="208" t="s">
        <v>1024</v>
      </c>
      <c r="G1061" s="206"/>
      <c r="H1061" s="209">
        <v>121</v>
      </c>
      <c r="I1061" s="210"/>
      <c r="J1061" s="206"/>
      <c r="K1061" s="206"/>
      <c r="L1061" s="211"/>
      <c r="M1061" s="212"/>
      <c r="N1061" s="213"/>
      <c r="O1061" s="213"/>
      <c r="P1061" s="213"/>
      <c r="Q1061" s="213"/>
      <c r="R1061" s="213"/>
      <c r="S1061" s="213"/>
      <c r="T1061" s="214"/>
      <c r="AT1061" s="215" t="s">
        <v>181</v>
      </c>
      <c r="AU1061" s="215" t="s">
        <v>81</v>
      </c>
      <c r="AV1061" s="13" t="s">
        <v>83</v>
      </c>
      <c r="AW1061" s="13" t="s">
        <v>30</v>
      </c>
      <c r="AX1061" s="13" t="s">
        <v>73</v>
      </c>
      <c r="AY1061" s="215" t="s">
        <v>174</v>
      </c>
    </row>
    <row r="1062" spans="1:65" s="12" customFormat="1" ht="12">
      <c r="B1062" s="194"/>
      <c r="C1062" s="195"/>
      <c r="D1062" s="196" t="s">
        <v>181</v>
      </c>
      <c r="E1062" s="197" t="s">
        <v>1</v>
      </c>
      <c r="F1062" s="198" t="s">
        <v>2519</v>
      </c>
      <c r="G1062" s="195"/>
      <c r="H1062" s="197" t="s">
        <v>1</v>
      </c>
      <c r="I1062" s="199"/>
      <c r="J1062" s="195"/>
      <c r="K1062" s="195"/>
      <c r="L1062" s="200"/>
      <c r="M1062" s="201"/>
      <c r="N1062" s="202"/>
      <c r="O1062" s="202"/>
      <c r="P1062" s="202"/>
      <c r="Q1062" s="202"/>
      <c r="R1062" s="202"/>
      <c r="S1062" s="202"/>
      <c r="T1062" s="203"/>
      <c r="AT1062" s="204" t="s">
        <v>181</v>
      </c>
      <c r="AU1062" s="204" t="s">
        <v>81</v>
      </c>
      <c r="AV1062" s="12" t="s">
        <v>81</v>
      </c>
      <c r="AW1062" s="12" t="s">
        <v>30</v>
      </c>
      <c r="AX1062" s="12" t="s">
        <v>73</v>
      </c>
      <c r="AY1062" s="204" t="s">
        <v>174</v>
      </c>
    </row>
    <row r="1063" spans="1:65" s="13" customFormat="1" ht="12">
      <c r="B1063" s="205"/>
      <c r="C1063" s="206"/>
      <c r="D1063" s="196" t="s">
        <v>181</v>
      </c>
      <c r="E1063" s="207" t="s">
        <v>1</v>
      </c>
      <c r="F1063" s="208" t="s">
        <v>2520</v>
      </c>
      <c r="G1063" s="206"/>
      <c r="H1063" s="209">
        <v>22.8</v>
      </c>
      <c r="I1063" s="210"/>
      <c r="J1063" s="206"/>
      <c r="K1063" s="206"/>
      <c r="L1063" s="211"/>
      <c r="M1063" s="212"/>
      <c r="N1063" s="213"/>
      <c r="O1063" s="213"/>
      <c r="P1063" s="213"/>
      <c r="Q1063" s="213"/>
      <c r="R1063" s="213"/>
      <c r="S1063" s="213"/>
      <c r="T1063" s="214"/>
      <c r="AT1063" s="215" t="s">
        <v>181</v>
      </c>
      <c r="AU1063" s="215" t="s">
        <v>81</v>
      </c>
      <c r="AV1063" s="13" t="s">
        <v>83</v>
      </c>
      <c r="AW1063" s="13" t="s">
        <v>30</v>
      </c>
      <c r="AX1063" s="13" t="s">
        <v>73</v>
      </c>
      <c r="AY1063" s="215" t="s">
        <v>174</v>
      </c>
    </row>
    <row r="1064" spans="1:65" s="14" customFormat="1" ht="12">
      <c r="B1064" s="216"/>
      <c r="C1064" s="217"/>
      <c r="D1064" s="196" t="s">
        <v>181</v>
      </c>
      <c r="E1064" s="218" t="s">
        <v>1</v>
      </c>
      <c r="F1064" s="219" t="s">
        <v>183</v>
      </c>
      <c r="G1064" s="217"/>
      <c r="H1064" s="220">
        <v>143.80000000000001</v>
      </c>
      <c r="I1064" s="221"/>
      <c r="J1064" s="217"/>
      <c r="K1064" s="217"/>
      <c r="L1064" s="222"/>
      <c r="M1064" s="223"/>
      <c r="N1064" s="224"/>
      <c r="O1064" s="224"/>
      <c r="P1064" s="224"/>
      <c r="Q1064" s="224"/>
      <c r="R1064" s="224"/>
      <c r="S1064" s="224"/>
      <c r="T1064" s="225"/>
      <c r="AT1064" s="226" t="s">
        <v>181</v>
      </c>
      <c r="AU1064" s="226" t="s">
        <v>81</v>
      </c>
      <c r="AV1064" s="14" t="s">
        <v>179</v>
      </c>
      <c r="AW1064" s="14" t="s">
        <v>30</v>
      </c>
      <c r="AX1064" s="14" t="s">
        <v>81</v>
      </c>
      <c r="AY1064" s="226" t="s">
        <v>174</v>
      </c>
    </row>
    <row r="1065" spans="1:65" s="2" customFormat="1" ht="24.25" customHeight="1">
      <c r="A1065" s="35"/>
      <c r="B1065" s="36"/>
      <c r="C1065" s="180" t="s">
        <v>2542</v>
      </c>
      <c r="D1065" s="180" t="s">
        <v>175</v>
      </c>
      <c r="E1065" s="181" t="s">
        <v>2543</v>
      </c>
      <c r="F1065" s="182" t="s">
        <v>2544</v>
      </c>
      <c r="G1065" s="183" t="s">
        <v>230</v>
      </c>
      <c r="H1065" s="184">
        <v>77.3</v>
      </c>
      <c r="I1065" s="185"/>
      <c r="J1065" s="186">
        <f>ROUND(I1065*H1065,2)</f>
        <v>0</v>
      </c>
      <c r="K1065" s="187"/>
      <c r="L1065" s="40"/>
      <c r="M1065" s="188" t="s">
        <v>1</v>
      </c>
      <c r="N1065" s="189" t="s">
        <v>38</v>
      </c>
      <c r="O1065" s="72"/>
      <c r="P1065" s="190">
        <f>O1065*H1065</f>
        <v>0</v>
      </c>
      <c r="Q1065" s="190">
        <v>9.4131E-4</v>
      </c>
      <c r="R1065" s="190">
        <f>Q1065*H1065</f>
        <v>7.2763262999999995E-2</v>
      </c>
      <c r="S1065" s="190">
        <v>0</v>
      </c>
      <c r="T1065" s="191">
        <f>S1065*H1065</f>
        <v>0</v>
      </c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R1065" s="192" t="s">
        <v>179</v>
      </c>
      <c r="AT1065" s="192" t="s">
        <v>175</v>
      </c>
      <c r="AU1065" s="192" t="s">
        <v>81</v>
      </c>
      <c r="AY1065" s="18" t="s">
        <v>174</v>
      </c>
      <c r="BE1065" s="193">
        <f>IF(N1065="základní",J1065,0)</f>
        <v>0</v>
      </c>
      <c r="BF1065" s="193">
        <f>IF(N1065="snížená",J1065,0)</f>
        <v>0</v>
      </c>
      <c r="BG1065" s="193">
        <f>IF(N1065="zákl. přenesená",J1065,0)</f>
        <v>0</v>
      </c>
      <c r="BH1065" s="193">
        <f>IF(N1065="sníž. přenesená",J1065,0)</f>
        <v>0</v>
      </c>
      <c r="BI1065" s="193">
        <f>IF(N1065="nulová",J1065,0)</f>
        <v>0</v>
      </c>
      <c r="BJ1065" s="18" t="s">
        <v>81</v>
      </c>
      <c r="BK1065" s="193">
        <f>ROUND(I1065*H1065,2)</f>
        <v>0</v>
      </c>
      <c r="BL1065" s="18" t="s">
        <v>179</v>
      </c>
      <c r="BM1065" s="192" t="s">
        <v>2545</v>
      </c>
    </row>
    <row r="1066" spans="1:65" s="12" customFormat="1" ht="12">
      <c r="B1066" s="194"/>
      <c r="C1066" s="195"/>
      <c r="D1066" s="196" t="s">
        <v>181</v>
      </c>
      <c r="E1066" s="197" t="s">
        <v>1</v>
      </c>
      <c r="F1066" s="198" t="s">
        <v>2525</v>
      </c>
      <c r="G1066" s="195"/>
      <c r="H1066" s="197" t="s">
        <v>1</v>
      </c>
      <c r="I1066" s="199"/>
      <c r="J1066" s="195"/>
      <c r="K1066" s="195"/>
      <c r="L1066" s="200"/>
      <c r="M1066" s="201"/>
      <c r="N1066" s="202"/>
      <c r="O1066" s="202"/>
      <c r="P1066" s="202"/>
      <c r="Q1066" s="202"/>
      <c r="R1066" s="202"/>
      <c r="S1066" s="202"/>
      <c r="T1066" s="203"/>
      <c r="AT1066" s="204" t="s">
        <v>181</v>
      </c>
      <c r="AU1066" s="204" t="s">
        <v>81</v>
      </c>
      <c r="AV1066" s="12" t="s">
        <v>81</v>
      </c>
      <c r="AW1066" s="12" t="s">
        <v>30</v>
      </c>
      <c r="AX1066" s="12" t="s">
        <v>73</v>
      </c>
      <c r="AY1066" s="204" t="s">
        <v>174</v>
      </c>
    </row>
    <row r="1067" spans="1:65" s="13" customFormat="1" ht="12">
      <c r="B1067" s="205"/>
      <c r="C1067" s="206"/>
      <c r="D1067" s="196" t="s">
        <v>181</v>
      </c>
      <c r="E1067" s="207" t="s">
        <v>1</v>
      </c>
      <c r="F1067" s="208" t="s">
        <v>2526</v>
      </c>
      <c r="G1067" s="206"/>
      <c r="H1067" s="209">
        <v>40.4</v>
      </c>
      <c r="I1067" s="210"/>
      <c r="J1067" s="206"/>
      <c r="K1067" s="206"/>
      <c r="L1067" s="211"/>
      <c r="M1067" s="212"/>
      <c r="N1067" s="213"/>
      <c r="O1067" s="213"/>
      <c r="P1067" s="213"/>
      <c r="Q1067" s="213"/>
      <c r="R1067" s="213"/>
      <c r="S1067" s="213"/>
      <c r="T1067" s="214"/>
      <c r="AT1067" s="215" t="s">
        <v>181</v>
      </c>
      <c r="AU1067" s="215" t="s">
        <v>81</v>
      </c>
      <c r="AV1067" s="13" t="s">
        <v>83</v>
      </c>
      <c r="AW1067" s="13" t="s">
        <v>30</v>
      </c>
      <c r="AX1067" s="13" t="s">
        <v>73</v>
      </c>
      <c r="AY1067" s="215" t="s">
        <v>174</v>
      </c>
    </row>
    <row r="1068" spans="1:65" s="12" customFormat="1" ht="12">
      <c r="B1068" s="194"/>
      <c r="C1068" s="195"/>
      <c r="D1068" s="196" t="s">
        <v>181</v>
      </c>
      <c r="E1068" s="197" t="s">
        <v>1</v>
      </c>
      <c r="F1068" s="198" t="s">
        <v>2519</v>
      </c>
      <c r="G1068" s="195"/>
      <c r="H1068" s="197" t="s">
        <v>1</v>
      </c>
      <c r="I1068" s="199"/>
      <c r="J1068" s="195"/>
      <c r="K1068" s="195"/>
      <c r="L1068" s="200"/>
      <c r="M1068" s="201"/>
      <c r="N1068" s="202"/>
      <c r="O1068" s="202"/>
      <c r="P1068" s="202"/>
      <c r="Q1068" s="202"/>
      <c r="R1068" s="202"/>
      <c r="S1068" s="202"/>
      <c r="T1068" s="203"/>
      <c r="AT1068" s="204" t="s">
        <v>181</v>
      </c>
      <c r="AU1068" s="204" t="s">
        <v>81</v>
      </c>
      <c r="AV1068" s="12" t="s">
        <v>81</v>
      </c>
      <c r="AW1068" s="12" t="s">
        <v>30</v>
      </c>
      <c r="AX1068" s="12" t="s">
        <v>73</v>
      </c>
      <c r="AY1068" s="204" t="s">
        <v>174</v>
      </c>
    </row>
    <row r="1069" spans="1:65" s="13" customFormat="1" ht="12">
      <c r="B1069" s="205"/>
      <c r="C1069" s="206"/>
      <c r="D1069" s="196" t="s">
        <v>181</v>
      </c>
      <c r="E1069" s="207" t="s">
        <v>1</v>
      </c>
      <c r="F1069" s="208" t="s">
        <v>2527</v>
      </c>
      <c r="G1069" s="206"/>
      <c r="H1069" s="209">
        <v>36.9</v>
      </c>
      <c r="I1069" s="210"/>
      <c r="J1069" s="206"/>
      <c r="K1069" s="206"/>
      <c r="L1069" s="211"/>
      <c r="M1069" s="212"/>
      <c r="N1069" s="213"/>
      <c r="O1069" s="213"/>
      <c r="P1069" s="213"/>
      <c r="Q1069" s="213"/>
      <c r="R1069" s="213"/>
      <c r="S1069" s="213"/>
      <c r="T1069" s="214"/>
      <c r="AT1069" s="215" t="s">
        <v>181</v>
      </c>
      <c r="AU1069" s="215" t="s">
        <v>81</v>
      </c>
      <c r="AV1069" s="13" t="s">
        <v>83</v>
      </c>
      <c r="AW1069" s="13" t="s">
        <v>30</v>
      </c>
      <c r="AX1069" s="13" t="s">
        <v>73</v>
      </c>
      <c r="AY1069" s="215" t="s">
        <v>174</v>
      </c>
    </row>
    <row r="1070" spans="1:65" s="14" customFormat="1" ht="12">
      <c r="B1070" s="216"/>
      <c r="C1070" s="217"/>
      <c r="D1070" s="196" t="s">
        <v>181</v>
      </c>
      <c r="E1070" s="218" t="s">
        <v>1</v>
      </c>
      <c r="F1070" s="219" t="s">
        <v>183</v>
      </c>
      <c r="G1070" s="217"/>
      <c r="H1070" s="220">
        <v>77.3</v>
      </c>
      <c r="I1070" s="221"/>
      <c r="J1070" s="217"/>
      <c r="K1070" s="217"/>
      <c r="L1070" s="222"/>
      <c r="M1070" s="223"/>
      <c r="N1070" s="224"/>
      <c r="O1070" s="224"/>
      <c r="P1070" s="224"/>
      <c r="Q1070" s="224"/>
      <c r="R1070" s="224"/>
      <c r="S1070" s="224"/>
      <c r="T1070" s="225"/>
      <c r="AT1070" s="226" t="s">
        <v>181</v>
      </c>
      <c r="AU1070" s="226" t="s">
        <v>81</v>
      </c>
      <c r="AV1070" s="14" t="s">
        <v>179</v>
      </c>
      <c r="AW1070" s="14" t="s">
        <v>30</v>
      </c>
      <c r="AX1070" s="14" t="s">
        <v>81</v>
      </c>
      <c r="AY1070" s="226" t="s">
        <v>174</v>
      </c>
    </row>
    <row r="1071" spans="1:65" s="2" customFormat="1" ht="55.5" customHeight="1">
      <c r="A1071" s="35"/>
      <c r="B1071" s="36"/>
      <c r="C1071" s="227" t="s">
        <v>2546</v>
      </c>
      <c r="D1071" s="227" t="s">
        <v>422</v>
      </c>
      <c r="E1071" s="228" t="s">
        <v>2547</v>
      </c>
      <c r="F1071" s="229" t="s">
        <v>2548</v>
      </c>
      <c r="G1071" s="230" t="s">
        <v>230</v>
      </c>
      <c r="H1071" s="231">
        <v>258.13</v>
      </c>
      <c r="I1071" s="232"/>
      <c r="J1071" s="233">
        <f>ROUND(I1071*H1071,2)</f>
        <v>0</v>
      </c>
      <c r="K1071" s="234"/>
      <c r="L1071" s="235"/>
      <c r="M1071" s="236" t="s">
        <v>1</v>
      </c>
      <c r="N1071" s="237" t="s">
        <v>38</v>
      </c>
      <c r="O1071" s="72"/>
      <c r="P1071" s="190">
        <f>O1071*H1071</f>
        <v>0</v>
      </c>
      <c r="Q1071" s="190">
        <v>4.7000000000000002E-3</v>
      </c>
      <c r="R1071" s="190">
        <f>Q1071*H1071</f>
        <v>1.213211</v>
      </c>
      <c r="S1071" s="190">
        <v>0</v>
      </c>
      <c r="T1071" s="191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92" t="s">
        <v>227</v>
      </c>
      <c r="AT1071" s="192" t="s">
        <v>422</v>
      </c>
      <c r="AU1071" s="192" t="s">
        <v>81</v>
      </c>
      <c r="AY1071" s="18" t="s">
        <v>174</v>
      </c>
      <c r="BE1071" s="193">
        <f>IF(N1071="základní",J1071,0)</f>
        <v>0</v>
      </c>
      <c r="BF1071" s="193">
        <f>IF(N1071="snížená",J1071,0)</f>
        <v>0</v>
      </c>
      <c r="BG1071" s="193">
        <f>IF(N1071="zákl. přenesená",J1071,0)</f>
        <v>0</v>
      </c>
      <c r="BH1071" s="193">
        <f>IF(N1071="sníž. přenesená",J1071,0)</f>
        <v>0</v>
      </c>
      <c r="BI1071" s="193">
        <f>IF(N1071="nulová",J1071,0)</f>
        <v>0</v>
      </c>
      <c r="BJ1071" s="18" t="s">
        <v>81</v>
      </c>
      <c r="BK1071" s="193">
        <f>ROUND(I1071*H1071,2)</f>
        <v>0</v>
      </c>
      <c r="BL1071" s="18" t="s">
        <v>179</v>
      </c>
      <c r="BM1071" s="192" t="s">
        <v>2549</v>
      </c>
    </row>
    <row r="1072" spans="1:65" s="12" customFormat="1" ht="12">
      <c r="B1072" s="194"/>
      <c r="C1072" s="195"/>
      <c r="D1072" s="196" t="s">
        <v>181</v>
      </c>
      <c r="E1072" s="197" t="s">
        <v>1</v>
      </c>
      <c r="F1072" s="198" t="s">
        <v>2550</v>
      </c>
      <c r="G1072" s="195"/>
      <c r="H1072" s="197" t="s">
        <v>1</v>
      </c>
      <c r="I1072" s="199"/>
      <c r="J1072" s="195"/>
      <c r="K1072" s="195"/>
      <c r="L1072" s="200"/>
      <c r="M1072" s="201"/>
      <c r="N1072" s="202"/>
      <c r="O1072" s="202"/>
      <c r="P1072" s="202"/>
      <c r="Q1072" s="202"/>
      <c r="R1072" s="202"/>
      <c r="S1072" s="202"/>
      <c r="T1072" s="203"/>
      <c r="AT1072" s="204" t="s">
        <v>181</v>
      </c>
      <c r="AU1072" s="204" t="s">
        <v>81</v>
      </c>
      <c r="AV1072" s="12" t="s">
        <v>81</v>
      </c>
      <c r="AW1072" s="12" t="s">
        <v>30</v>
      </c>
      <c r="AX1072" s="12" t="s">
        <v>73</v>
      </c>
      <c r="AY1072" s="204" t="s">
        <v>174</v>
      </c>
    </row>
    <row r="1073" spans="1:65" s="12" customFormat="1" ht="12">
      <c r="B1073" s="194"/>
      <c r="C1073" s="195"/>
      <c r="D1073" s="196" t="s">
        <v>181</v>
      </c>
      <c r="E1073" s="197" t="s">
        <v>1</v>
      </c>
      <c r="F1073" s="198" t="s">
        <v>2518</v>
      </c>
      <c r="G1073" s="195"/>
      <c r="H1073" s="197" t="s">
        <v>1</v>
      </c>
      <c r="I1073" s="199"/>
      <c r="J1073" s="195"/>
      <c r="K1073" s="195"/>
      <c r="L1073" s="200"/>
      <c r="M1073" s="201"/>
      <c r="N1073" s="202"/>
      <c r="O1073" s="202"/>
      <c r="P1073" s="202"/>
      <c r="Q1073" s="202"/>
      <c r="R1073" s="202"/>
      <c r="S1073" s="202"/>
      <c r="T1073" s="203"/>
      <c r="AT1073" s="204" t="s">
        <v>181</v>
      </c>
      <c r="AU1073" s="204" t="s">
        <v>81</v>
      </c>
      <c r="AV1073" s="12" t="s">
        <v>81</v>
      </c>
      <c r="AW1073" s="12" t="s">
        <v>30</v>
      </c>
      <c r="AX1073" s="12" t="s">
        <v>73</v>
      </c>
      <c r="AY1073" s="204" t="s">
        <v>174</v>
      </c>
    </row>
    <row r="1074" spans="1:65" s="13" customFormat="1" ht="12">
      <c r="B1074" s="205"/>
      <c r="C1074" s="206"/>
      <c r="D1074" s="196" t="s">
        <v>181</v>
      </c>
      <c r="E1074" s="207" t="s">
        <v>1</v>
      </c>
      <c r="F1074" s="208" t="s">
        <v>2551</v>
      </c>
      <c r="G1074" s="206"/>
      <c r="H1074" s="209">
        <v>48.48</v>
      </c>
      <c r="I1074" s="210"/>
      <c r="J1074" s="206"/>
      <c r="K1074" s="206"/>
      <c r="L1074" s="211"/>
      <c r="M1074" s="212"/>
      <c r="N1074" s="213"/>
      <c r="O1074" s="213"/>
      <c r="P1074" s="213"/>
      <c r="Q1074" s="213"/>
      <c r="R1074" s="213"/>
      <c r="S1074" s="213"/>
      <c r="T1074" s="214"/>
      <c r="AT1074" s="215" t="s">
        <v>181</v>
      </c>
      <c r="AU1074" s="215" t="s">
        <v>81</v>
      </c>
      <c r="AV1074" s="13" t="s">
        <v>83</v>
      </c>
      <c r="AW1074" s="13" t="s">
        <v>30</v>
      </c>
      <c r="AX1074" s="13" t="s">
        <v>73</v>
      </c>
      <c r="AY1074" s="215" t="s">
        <v>174</v>
      </c>
    </row>
    <row r="1075" spans="1:65" s="12" customFormat="1" ht="12">
      <c r="B1075" s="194"/>
      <c r="C1075" s="195"/>
      <c r="D1075" s="196" t="s">
        <v>181</v>
      </c>
      <c r="E1075" s="197" t="s">
        <v>1</v>
      </c>
      <c r="F1075" s="198" t="s">
        <v>2519</v>
      </c>
      <c r="G1075" s="195"/>
      <c r="H1075" s="197" t="s">
        <v>1</v>
      </c>
      <c r="I1075" s="199"/>
      <c r="J1075" s="195"/>
      <c r="K1075" s="195"/>
      <c r="L1075" s="200"/>
      <c r="M1075" s="201"/>
      <c r="N1075" s="202"/>
      <c r="O1075" s="202"/>
      <c r="P1075" s="202"/>
      <c r="Q1075" s="202"/>
      <c r="R1075" s="202"/>
      <c r="S1075" s="202"/>
      <c r="T1075" s="203"/>
      <c r="AT1075" s="204" t="s">
        <v>181</v>
      </c>
      <c r="AU1075" s="204" t="s">
        <v>81</v>
      </c>
      <c r="AV1075" s="12" t="s">
        <v>81</v>
      </c>
      <c r="AW1075" s="12" t="s">
        <v>30</v>
      </c>
      <c r="AX1075" s="12" t="s">
        <v>73</v>
      </c>
      <c r="AY1075" s="204" t="s">
        <v>174</v>
      </c>
    </row>
    <row r="1076" spans="1:65" s="13" customFormat="1" ht="12">
      <c r="B1076" s="205"/>
      <c r="C1076" s="206"/>
      <c r="D1076" s="196" t="s">
        <v>181</v>
      </c>
      <c r="E1076" s="207" t="s">
        <v>1</v>
      </c>
      <c r="F1076" s="208" t="s">
        <v>2552</v>
      </c>
      <c r="G1076" s="206"/>
      <c r="H1076" s="209">
        <v>44.28</v>
      </c>
      <c r="I1076" s="210"/>
      <c r="J1076" s="206"/>
      <c r="K1076" s="206"/>
      <c r="L1076" s="211"/>
      <c r="M1076" s="212"/>
      <c r="N1076" s="213"/>
      <c r="O1076" s="213"/>
      <c r="P1076" s="213"/>
      <c r="Q1076" s="213"/>
      <c r="R1076" s="213"/>
      <c r="S1076" s="213"/>
      <c r="T1076" s="214"/>
      <c r="AT1076" s="215" t="s">
        <v>181</v>
      </c>
      <c r="AU1076" s="215" t="s">
        <v>81</v>
      </c>
      <c r="AV1076" s="13" t="s">
        <v>83</v>
      </c>
      <c r="AW1076" s="13" t="s">
        <v>30</v>
      </c>
      <c r="AX1076" s="13" t="s">
        <v>73</v>
      </c>
      <c r="AY1076" s="215" t="s">
        <v>174</v>
      </c>
    </row>
    <row r="1077" spans="1:65" s="12" customFormat="1" ht="12">
      <c r="B1077" s="194"/>
      <c r="C1077" s="195"/>
      <c r="D1077" s="196" t="s">
        <v>181</v>
      </c>
      <c r="E1077" s="197" t="s">
        <v>1</v>
      </c>
      <c r="F1077" s="198" t="s">
        <v>2553</v>
      </c>
      <c r="G1077" s="195"/>
      <c r="H1077" s="197" t="s">
        <v>1</v>
      </c>
      <c r="I1077" s="199"/>
      <c r="J1077" s="195"/>
      <c r="K1077" s="195"/>
      <c r="L1077" s="200"/>
      <c r="M1077" s="201"/>
      <c r="N1077" s="202"/>
      <c r="O1077" s="202"/>
      <c r="P1077" s="202"/>
      <c r="Q1077" s="202"/>
      <c r="R1077" s="202"/>
      <c r="S1077" s="202"/>
      <c r="T1077" s="203"/>
      <c r="AT1077" s="204" t="s">
        <v>181</v>
      </c>
      <c r="AU1077" s="204" t="s">
        <v>81</v>
      </c>
      <c r="AV1077" s="12" t="s">
        <v>81</v>
      </c>
      <c r="AW1077" s="12" t="s">
        <v>30</v>
      </c>
      <c r="AX1077" s="12" t="s">
        <v>73</v>
      </c>
      <c r="AY1077" s="204" t="s">
        <v>174</v>
      </c>
    </row>
    <row r="1078" spans="1:65" s="12" customFormat="1" ht="12">
      <c r="B1078" s="194"/>
      <c r="C1078" s="195"/>
      <c r="D1078" s="196" t="s">
        <v>181</v>
      </c>
      <c r="E1078" s="197" t="s">
        <v>1</v>
      </c>
      <c r="F1078" s="198" t="s">
        <v>2518</v>
      </c>
      <c r="G1078" s="195"/>
      <c r="H1078" s="197" t="s">
        <v>1</v>
      </c>
      <c r="I1078" s="199"/>
      <c r="J1078" s="195"/>
      <c r="K1078" s="195"/>
      <c r="L1078" s="200"/>
      <c r="M1078" s="201"/>
      <c r="N1078" s="202"/>
      <c r="O1078" s="202"/>
      <c r="P1078" s="202"/>
      <c r="Q1078" s="202"/>
      <c r="R1078" s="202"/>
      <c r="S1078" s="202"/>
      <c r="T1078" s="203"/>
      <c r="AT1078" s="204" t="s">
        <v>181</v>
      </c>
      <c r="AU1078" s="204" t="s">
        <v>81</v>
      </c>
      <c r="AV1078" s="12" t="s">
        <v>81</v>
      </c>
      <c r="AW1078" s="12" t="s">
        <v>30</v>
      </c>
      <c r="AX1078" s="12" t="s">
        <v>73</v>
      </c>
      <c r="AY1078" s="204" t="s">
        <v>174</v>
      </c>
    </row>
    <row r="1079" spans="1:65" s="13" customFormat="1" ht="12">
      <c r="B1079" s="205"/>
      <c r="C1079" s="206"/>
      <c r="D1079" s="196" t="s">
        <v>181</v>
      </c>
      <c r="E1079" s="207" t="s">
        <v>1</v>
      </c>
      <c r="F1079" s="208" t="s">
        <v>2554</v>
      </c>
      <c r="G1079" s="206"/>
      <c r="H1079" s="209">
        <v>139.15</v>
      </c>
      <c r="I1079" s="210"/>
      <c r="J1079" s="206"/>
      <c r="K1079" s="206"/>
      <c r="L1079" s="211"/>
      <c r="M1079" s="212"/>
      <c r="N1079" s="213"/>
      <c r="O1079" s="213"/>
      <c r="P1079" s="213"/>
      <c r="Q1079" s="213"/>
      <c r="R1079" s="213"/>
      <c r="S1079" s="213"/>
      <c r="T1079" s="214"/>
      <c r="AT1079" s="215" t="s">
        <v>181</v>
      </c>
      <c r="AU1079" s="215" t="s">
        <v>81</v>
      </c>
      <c r="AV1079" s="13" t="s">
        <v>83</v>
      </c>
      <c r="AW1079" s="13" t="s">
        <v>30</v>
      </c>
      <c r="AX1079" s="13" t="s">
        <v>73</v>
      </c>
      <c r="AY1079" s="215" t="s">
        <v>174</v>
      </c>
    </row>
    <row r="1080" spans="1:65" s="12" customFormat="1" ht="12">
      <c r="B1080" s="194"/>
      <c r="C1080" s="195"/>
      <c r="D1080" s="196" t="s">
        <v>181</v>
      </c>
      <c r="E1080" s="197" t="s">
        <v>1</v>
      </c>
      <c r="F1080" s="198" t="s">
        <v>2519</v>
      </c>
      <c r="G1080" s="195"/>
      <c r="H1080" s="197" t="s">
        <v>1</v>
      </c>
      <c r="I1080" s="199"/>
      <c r="J1080" s="195"/>
      <c r="K1080" s="195"/>
      <c r="L1080" s="200"/>
      <c r="M1080" s="201"/>
      <c r="N1080" s="202"/>
      <c r="O1080" s="202"/>
      <c r="P1080" s="202"/>
      <c r="Q1080" s="202"/>
      <c r="R1080" s="202"/>
      <c r="S1080" s="202"/>
      <c r="T1080" s="203"/>
      <c r="AT1080" s="204" t="s">
        <v>181</v>
      </c>
      <c r="AU1080" s="204" t="s">
        <v>81</v>
      </c>
      <c r="AV1080" s="12" t="s">
        <v>81</v>
      </c>
      <c r="AW1080" s="12" t="s">
        <v>30</v>
      </c>
      <c r="AX1080" s="12" t="s">
        <v>73</v>
      </c>
      <c r="AY1080" s="204" t="s">
        <v>174</v>
      </c>
    </row>
    <row r="1081" spans="1:65" s="13" customFormat="1" ht="12">
      <c r="B1081" s="205"/>
      <c r="C1081" s="206"/>
      <c r="D1081" s="196" t="s">
        <v>181</v>
      </c>
      <c r="E1081" s="207" t="s">
        <v>1</v>
      </c>
      <c r="F1081" s="208" t="s">
        <v>2555</v>
      </c>
      <c r="G1081" s="206"/>
      <c r="H1081" s="209">
        <v>26.22</v>
      </c>
      <c r="I1081" s="210"/>
      <c r="J1081" s="206"/>
      <c r="K1081" s="206"/>
      <c r="L1081" s="211"/>
      <c r="M1081" s="212"/>
      <c r="N1081" s="213"/>
      <c r="O1081" s="213"/>
      <c r="P1081" s="213"/>
      <c r="Q1081" s="213"/>
      <c r="R1081" s="213"/>
      <c r="S1081" s="213"/>
      <c r="T1081" s="214"/>
      <c r="AT1081" s="215" t="s">
        <v>181</v>
      </c>
      <c r="AU1081" s="215" t="s">
        <v>81</v>
      </c>
      <c r="AV1081" s="13" t="s">
        <v>83</v>
      </c>
      <c r="AW1081" s="13" t="s">
        <v>30</v>
      </c>
      <c r="AX1081" s="13" t="s">
        <v>73</v>
      </c>
      <c r="AY1081" s="215" t="s">
        <v>174</v>
      </c>
    </row>
    <row r="1082" spans="1:65" s="14" customFormat="1" ht="12">
      <c r="B1082" s="216"/>
      <c r="C1082" s="217"/>
      <c r="D1082" s="196" t="s">
        <v>181</v>
      </c>
      <c r="E1082" s="218" t="s">
        <v>1</v>
      </c>
      <c r="F1082" s="219" t="s">
        <v>183</v>
      </c>
      <c r="G1082" s="217"/>
      <c r="H1082" s="220">
        <v>258.13</v>
      </c>
      <c r="I1082" s="221"/>
      <c r="J1082" s="217"/>
      <c r="K1082" s="217"/>
      <c r="L1082" s="222"/>
      <c r="M1082" s="223"/>
      <c r="N1082" s="224"/>
      <c r="O1082" s="224"/>
      <c r="P1082" s="224"/>
      <c r="Q1082" s="224"/>
      <c r="R1082" s="224"/>
      <c r="S1082" s="224"/>
      <c r="T1082" s="225"/>
      <c r="AT1082" s="226" t="s">
        <v>181</v>
      </c>
      <c r="AU1082" s="226" t="s">
        <v>81</v>
      </c>
      <c r="AV1082" s="14" t="s">
        <v>179</v>
      </c>
      <c r="AW1082" s="14" t="s">
        <v>30</v>
      </c>
      <c r="AX1082" s="14" t="s">
        <v>81</v>
      </c>
      <c r="AY1082" s="226" t="s">
        <v>174</v>
      </c>
    </row>
    <row r="1083" spans="1:65" s="2" customFormat="1" ht="24.25" customHeight="1">
      <c r="A1083" s="35"/>
      <c r="B1083" s="36"/>
      <c r="C1083" s="180" t="s">
        <v>2556</v>
      </c>
      <c r="D1083" s="180" t="s">
        <v>175</v>
      </c>
      <c r="E1083" s="181" t="s">
        <v>2557</v>
      </c>
      <c r="F1083" s="182" t="s">
        <v>2558</v>
      </c>
      <c r="G1083" s="183" t="s">
        <v>230</v>
      </c>
      <c r="H1083" s="184">
        <v>322.8</v>
      </c>
      <c r="I1083" s="185"/>
      <c r="J1083" s="186">
        <f>ROUND(I1083*H1083,2)</f>
        <v>0</v>
      </c>
      <c r="K1083" s="187"/>
      <c r="L1083" s="40"/>
      <c r="M1083" s="188" t="s">
        <v>1</v>
      </c>
      <c r="N1083" s="189" t="s">
        <v>38</v>
      </c>
      <c r="O1083" s="72"/>
      <c r="P1083" s="190">
        <f>O1083*H1083</f>
        <v>0</v>
      </c>
      <c r="Q1083" s="190">
        <v>0</v>
      </c>
      <c r="R1083" s="190">
        <f>Q1083*H1083</f>
        <v>0</v>
      </c>
      <c r="S1083" s="190">
        <v>0</v>
      </c>
      <c r="T1083" s="191">
        <f>S1083*H1083</f>
        <v>0</v>
      </c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R1083" s="192" t="s">
        <v>179</v>
      </c>
      <c r="AT1083" s="192" t="s">
        <v>175</v>
      </c>
      <c r="AU1083" s="192" t="s">
        <v>81</v>
      </c>
      <c r="AY1083" s="18" t="s">
        <v>174</v>
      </c>
      <c r="BE1083" s="193">
        <f>IF(N1083="základní",J1083,0)</f>
        <v>0</v>
      </c>
      <c r="BF1083" s="193">
        <f>IF(N1083="snížená",J1083,0)</f>
        <v>0</v>
      </c>
      <c r="BG1083" s="193">
        <f>IF(N1083="zákl. přenesená",J1083,0)</f>
        <v>0</v>
      </c>
      <c r="BH1083" s="193">
        <f>IF(N1083="sníž. přenesená",J1083,0)</f>
        <v>0</v>
      </c>
      <c r="BI1083" s="193">
        <f>IF(N1083="nulová",J1083,0)</f>
        <v>0</v>
      </c>
      <c r="BJ1083" s="18" t="s">
        <v>81</v>
      </c>
      <c r="BK1083" s="193">
        <f>ROUND(I1083*H1083,2)</f>
        <v>0</v>
      </c>
      <c r="BL1083" s="18" t="s">
        <v>179</v>
      </c>
      <c r="BM1083" s="192" t="s">
        <v>2559</v>
      </c>
    </row>
    <row r="1084" spans="1:65" s="12" customFormat="1" ht="12">
      <c r="B1084" s="194"/>
      <c r="C1084" s="195"/>
      <c r="D1084" s="196" t="s">
        <v>181</v>
      </c>
      <c r="E1084" s="197" t="s">
        <v>1</v>
      </c>
      <c r="F1084" s="198" t="s">
        <v>2518</v>
      </c>
      <c r="G1084" s="195"/>
      <c r="H1084" s="197" t="s">
        <v>1</v>
      </c>
      <c r="I1084" s="199"/>
      <c r="J1084" s="195"/>
      <c r="K1084" s="195"/>
      <c r="L1084" s="200"/>
      <c r="M1084" s="201"/>
      <c r="N1084" s="202"/>
      <c r="O1084" s="202"/>
      <c r="P1084" s="202"/>
      <c r="Q1084" s="202"/>
      <c r="R1084" s="202"/>
      <c r="S1084" s="202"/>
      <c r="T1084" s="203"/>
      <c r="AT1084" s="204" t="s">
        <v>181</v>
      </c>
      <c r="AU1084" s="204" t="s">
        <v>81</v>
      </c>
      <c r="AV1084" s="12" t="s">
        <v>81</v>
      </c>
      <c r="AW1084" s="12" t="s">
        <v>30</v>
      </c>
      <c r="AX1084" s="12" t="s">
        <v>73</v>
      </c>
      <c r="AY1084" s="204" t="s">
        <v>174</v>
      </c>
    </row>
    <row r="1085" spans="1:65" s="13" customFormat="1" ht="12">
      <c r="B1085" s="205"/>
      <c r="C1085" s="206"/>
      <c r="D1085" s="196" t="s">
        <v>181</v>
      </c>
      <c r="E1085" s="207" t="s">
        <v>1</v>
      </c>
      <c r="F1085" s="208" t="s">
        <v>2560</v>
      </c>
      <c r="G1085" s="206"/>
      <c r="H1085" s="209">
        <v>242</v>
      </c>
      <c r="I1085" s="210"/>
      <c r="J1085" s="206"/>
      <c r="K1085" s="206"/>
      <c r="L1085" s="211"/>
      <c r="M1085" s="212"/>
      <c r="N1085" s="213"/>
      <c r="O1085" s="213"/>
      <c r="P1085" s="213"/>
      <c r="Q1085" s="213"/>
      <c r="R1085" s="213"/>
      <c r="S1085" s="213"/>
      <c r="T1085" s="214"/>
      <c r="AT1085" s="215" t="s">
        <v>181</v>
      </c>
      <c r="AU1085" s="215" t="s">
        <v>81</v>
      </c>
      <c r="AV1085" s="13" t="s">
        <v>83</v>
      </c>
      <c r="AW1085" s="13" t="s">
        <v>30</v>
      </c>
      <c r="AX1085" s="13" t="s">
        <v>73</v>
      </c>
      <c r="AY1085" s="215" t="s">
        <v>174</v>
      </c>
    </row>
    <row r="1086" spans="1:65" s="12" customFormat="1" ht="12">
      <c r="B1086" s="194"/>
      <c r="C1086" s="195"/>
      <c r="D1086" s="196" t="s">
        <v>181</v>
      </c>
      <c r="E1086" s="197" t="s">
        <v>1</v>
      </c>
      <c r="F1086" s="198" t="s">
        <v>2561</v>
      </c>
      <c r="G1086" s="195"/>
      <c r="H1086" s="197" t="s">
        <v>1</v>
      </c>
      <c r="I1086" s="199"/>
      <c r="J1086" s="195"/>
      <c r="K1086" s="195"/>
      <c r="L1086" s="200"/>
      <c r="M1086" s="201"/>
      <c r="N1086" s="202"/>
      <c r="O1086" s="202"/>
      <c r="P1086" s="202"/>
      <c r="Q1086" s="202"/>
      <c r="R1086" s="202"/>
      <c r="S1086" s="202"/>
      <c r="T1086" s="203"/>
      <c r="AT1086" s="204" t="s">
        <v>181</v>
      </c>
      <c r="AU1086" s="204" t="s">
        <v>81</v>
      </c>
      <c r="AV1086" s="12" t="s">
        <v>81</v>
      </c>
      <c r="AW1086" s="12" t="s">
        <v>30</v>
      </c>
      <c r="AX1086" s="12" t="s">
        <v>73</v>
      </c>
      <c r="AY1086" s="204" t="s">
        <v>174</v>
      </c>
    </row>
    <row r="1087" spans="1:65" s="13" customFormat="1" ht="12">
      <c r="B1087" s="205"/>
      <c r="C1087" s="206"/>
      <c r="D1087" s="196" t="s">
        <v>181</v>
      </c>
      <c r="E1087" s="207" t="s">
        <v>1</v>
      </c>
      <c r="F1087" s="208" t="s">
        <v>2562</v>
      </c>
      <c r="G1087" s="206"/>
      <c r="H1087" s="209">
        <v>80.8</v>
      </c>
      <c r="I1087" s="210"/>
      <c r="J1087" s="206"/>
      <c r="K1087" s="206"/>
      <c r="L1087" s="211"/>
      <c r="M1087" s="212"/>
      <c r="N1087" s="213"/>
      <c r="O1087" s="213"/>
      <c r="P1087" s="213"/>
      <c r="Q1087" s="213"/>
      <c r="R1087" s="213"/>
      <c r="S1087" s="213"/>
      <c r="T1087" s="214"/>
      <c r="AT1087" s="215" t="s">
        <v>181</v>
      </c>
      <c r="AU1087" s="215" t="s">
        <v>81</v>
      </c>
      <c r="AV1087" s="13" t="s">
        <v>83</v>
      </c>
      <c r="AW1087" s="13" t="s">
        <v>30</v>
      </c>
      <c r="AX1087" s="13" t="s">
        <v>73</v>
      </c>
      <c r="AY1087" s="215" t="s">
        <v>174</v>
      </c>
    </row>
    <row r="1088" spans="1:65" s="14" customFormat="1" ht="12">
      <c r="B1088" s="216"/>
      <c r="C1088" s="217"/>
      <c r="D1088" s="196" t="s">
        <v>181</v>
      </c>
      <c r="E1088" s="218" t="s">
        <v>1</v>
      </c>
      <c r="F1088" s="219" t="s">
        <v>183</v>
      </c>
      <c r="G1088" s="217"/>
      <c r="H1088" s="220">
        <v>322.8</v>
      </c>
      <c r="I1088" s="221"/>
      <c r="J1088" s="217"/>
      <c r="K1088" s="217"/>
      <c r="L1088" s="222"/>
      <c r="M1088" s="223"/>
      <c r="N1088" s="224"/>
      <c r="O1088" s="224"/>
      <c r="P1088" s="224"/>
      <c r="Q1088" s="224"/>
      <c r="R1088" s="224"/>
      <c r="S1088" s="224"/>
      <c r="T1088" s="225"/>
      <c r="AT1088" s="226" t="s">
        <v>181</v>
      </c>
      <c r="AU1088" s="226" t="s">
        <v>81</v>
      </c>
      <c r="AV1088" s="14" t="s">
        <v>179</v>
      </c>
      <c r="AW1088" s="14" t="s">
        <v>30</v>
      </c>
      <c r="AX1088" s="14" t="s">
        <v>81</v>
      </c>
      <c r="AY1088" s="226" t="s">
        <v>174</v>
      </c>
    </row>
    <row r="1089" spans="1:65" s="2" customFormat="1" ht="24.25" customHeight="1">
      <c r="A1089" s="35"/>
      <c r="B1089" s="36"/>
      <c r="C1089" s="227" t="s">
        <v>2563</v>
      </c>
      <c r="D1089" s="227" t="s">
        <v>422</v>
      </c>
      <c r="E1089" s="228" t="s">
        <v>2564</v>
      </c>
      <c r="F1089" s="229" t="s">
        <v>2565</v>
      </c>
      <c r="G1089" s="230" t="s">
        <v>230</v>
      </c>
      <c r="H1089" s="231">
        <v>185.61</v>
      </c>
      <c r="I1089" s="232"/>
      <c r="J1089" s="233">
        <f>ROUND(I1089*H1089,2)</f>
        <v>0</v>
      </c>
      <c r="K1089" s="234"/>
      <c r="L1089" s="235"/>
      <c r="M1089" s="236" t="s">
        <v>1</v>
      </c>
      <c r="N1089" s="237" t="s">
        <v>38</v>
      </c>
      <c r="O1089" s="72"/>
      <c r="P1089" s="190">
        <f>O1089*H1089</f>
        <v>0</v>
      </c>
      <c r="Q1089" s="190">
        <v>2.0000000000000001E-4</v>
      </c>
      <c r="R1089" s="190">
        <f>Q1089*H1089</f>
        <v>3.7122000000000002E-2</v>
      </c>
      <c r="S1089" s="190">
        <v>0</v>
      </c>
      <c r="T1089" s="191">
        <f>S1089*H1089</f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192" t="s">
        <v>227</v>
      </c>
      <c r="AT1089" s="192" t="s">
        <v>422</v>
      </c>
      <c r="AU1089" s="192" t="s">
        <v>81</v>
      </c>
      <c r="AY1089" s="18" t="s">
        <v>174</v>
      </c>
      <c r="BE1089" s="193">
        <f>IF(N1089="základní",J1089,0)</f>
        <v>0</v>
      </c>
      <c r="BF1089" s="193">
        <f>IF(N1089="snížená",J1089,0)</f>
        <v>0</v>
      </c>
      <c r="BG1089" s="193">
        <f>IF(N1089="zákl. přenesená",J1089,0)</f>
        <v>0</v>
      </c>
      <c r="BH1089" s="193">
        <f>IF(N1089="sníž. přenesená",J1089,0)</f>
        <v>0</v>
      </c>
      <c r="BI1089" s="193">
        <f>IF(N1089="nulová",J1089,0)</f>
        <v>0</v>
      </c>
      <c r="BJ1089" s="18" t="s">
        <v>81</v>
      </c>
      <c r="BK1089" s="193">
        <f>ROUND(I1089*H1089,2)</f>
        <v>0</v>
      </c>
      <c r="BL1089" s="18" t="s">
        <v>179</v>
      </c>
      <c r="BM1089" s="192" t="s">
        <v>2566</v>
      </c>
    </row>
    <row r="1090" spans="1:65" s="12" customFormat="1" ht="12">
      <c r="B1090" s="194"/>
      <c r="C1090" s="195"/>
      <c r="D1090" s="196" t="s">
        <v>181</v>
      </c>
      <c r="E1090" s="197" t="s">
        <v>1</v>
      </c>
      <c r="F1090" s="198" t="s">
        <v>2518</v>
      </c>
      <c r="G1090" s="195"/>
      <c r="H1090" s="197" t="s">
        <v>1</v>
      </c>
      <c r="I1090" s="199"/>
      <c r="J1090" s="195"/>
      <c r="K1090" s="195"/>
      <c r="L1090" s="200"/>
      <c r="M1090" s="201"/>
      <c r="N1090" s="202"/>
      <c r="O1090" s="202"/>
      <c r="P1090" s="202"/>
      <c r="Q1090" s="202"/>
      <c r="R1090" s="202"/>
      <c r="S1090" s="202"/>
      <c r="T1090" s="203"/>
      <c r="AT1090" s="204" t="s">
        <v>181</v>
      </c>
      <c r="AU1090" s="204" t="s">
        <v>81</v>
      </c>
      <c r="AV1090" s="12" t="s">
        <v>81</v>
      </c>
      <c r="AW1090" s="12" t="s">
        <v>30</v>
      </c>
      <c r="AX1090" s="12" t="s">
        <v>73</v>
      </c>
      <c r="AY1090" s="204" t="s">
        <v>174</v>
      </c>
    </row>
    <row r="1091" spans="1:65" s="13" customFormat="1" ht="12">
      <c r="B1091" s="205"/>
      <c r="C1091" s="206"/>
      <c r="D1091" s="196" t="s">
        <v>181</v>
      </c>
      <c r="E1091" s="207" t="s">
        <v>1</v>
      </c>
      <c r="F1091" s="208" t="s">
        <v>2554</v>
      </c>
      <c r="G1091" s="206"/>
      <c r="H1091" s="209">
        <v>139.15</v>
      </c>
      <c r="I1091" s="210"/>
      <c r="J1091" s="206"/>
      <c r="K1091" s="206"/>
      <c r="L1091" s="211"/>
      <c r="M1091" s="212"/>
      <c r="N1091" s="213"/>
      <c r="O1091" s="213"/>
      <c r="P1091" s="213"/>
      <c r="Q1091" s="213"/>
      <c r="R1091" s="213"/>
      <c r="S1091" s="213"/>
      <c r="T1091" s="214"/>
      <c r="AT1091" s="215" t="s">
        <v>181</v>
      </c>
      <c r="AU1091" s="215" t="s">
        <v>81</v>
      </c>
      <c r="AV1091" s="13" t="s">
        <v>83</v>
      </c>
      <c r="AW1091" s="13" t="s">
        <v>30</v>
      </c>
      <c r="AX1091" s="13" t="s">
        <v>73</v>
      </c>
      <c r="AY1091" s="215" t="s">
        <v>174</v>
      </c>
    </row>
    <row r="1092" spans="1:65" s="12" customFormat="1" ht="12">
      <c r="B1092" s="194"/>
      <c r="C1092" s="195"/>
      <c r="D1092" s="196" t="s">
        <v>181</v>
      </c>
      <c r="E1092" s="197" t="s">
        <v>1</v>
      </c>
      <c r="F1092" s="198" t="s">
        <v>2561</v>
      </c>
      <c r="G1092" s="195"/>
      <c r="H1092" s="197" t="s">
        <v>1</v>
      </c>
      <c r="I1092" s="199"/>
      <c r="J1092" s="195"/>
      <c r="K1092" s="195"/>
      <c r="L1092" s="200"/>
      <c r="M1092" s="201"/>
      <c r="N1092" s="202"/>
      <c r="O1092" s="202"/>
      <c r="P1092" s="202"/>
      <c r="Q1092" s="202"/>
      <c r="R1092" s="202"/>
      <c r="S1092" s="202"/>
      <c r="T1092" s="203"/>
      <c r="AT1092" s="204" t="s">
        <v>181</v>
      </c>
      <c r="AU1092" s="204" t="s">
        <v>81</v>
      </c>
      <c r="AV1092" s="12" t="s">
        <v>81</v>
      </c>
      <c r="AW1092" s="12" t="s">
        <v>30</v>
      </c>
      <c r="AX1092" s="12" t="s">
        <v>73</v>
      </c>
      <c r="AY1092" s="204" t="s">
        <v>174</v>
      </c>
    </row>
    <row r="1093" spans="1:65" s="13" customFormat="1" ht="12">
      <c r="B1093" s="205"/>
      <c r="C1093" s="206"/>
      <c r="D1093" s="196" t="s">
        <v>181</v>
      </c>
      <c r="E1093" s="207" t="s">
        <v>1</v>
      </c>
      <c r="F1093" s="208" t="s">
        <v>2567</v>
      </c>
      <c r="G1093" s="206"/>
      <c r="H1093" s="209">
        <v>46.46</v>
      </c>
      <c r="I1093" s="210"/>
      <c r="J1093" s="206"/>
      <c r="K1093" s="206"/>
      <c r="L1093" s="211"/>
      <c r="M1093" s="212"/>
      <c r="N1093" s="213"/>
      <c r="O1093" s="213"/>
      <c r="P1093" s="213"/>
      <c r="Q1093" s="213"/>
      <c r="R1093" s="213"/>
      <c r="S1093" s="213"/>
      <c r="T1093" s="214"/>
      <c r="AT1093" s="215" t="s">
        <v>181</v>
      </c>
      <c r="AU1093" s="215" t="s">
        <v>81</v>
      </c>
      <c r="AV1093" s="13" t="s">
        <v>83</v>
      </c>
      <c r="AW1093" s="13" t="s">
        <v>30</v>
      </c>
      <c r="AX1093" s="13" t="s">
        <v>73</v>
      </c>
      <c r="AY1093" s="215" t="s">
        <v>174</v>
      </c>
    </row>
    <row r="1094" spans="1:65" s="14" customFormat="1" ht="12">
      <c r="B1094" s="216"/>
      <c r="C1094" s="217"/>
      <c r="D1094" s="196" t="s">
        <v>181</v>
      </c>
      <c r="E1094" s="218" t="s">
        <v>1</v>
      </c>
      <c r="F1094" s="219" t="s">
        <v>183</v>
      </c>
      <c r="G1094" s="217"/>
      <c r="H1094" s="220">
        <v>185.61</v>
      </c>
      <c r="I1094" s="221"/>
      <c r="J1094" s="217"/>
      <c r="K1094" s="217"/>
      <c r="L1094" s="222"/>
      <c r="M1094" s="223"/>
      <c r="N1094" s="224"/>
      <c r="O1094" s="224"/>
      <c r="P1094" s="224"/>
      <c r="Q1094" s="224"/>
      <c r="R1094" s="224"/>
      <c r="S1094" s="224"/>
      <c r="T1094" s="225"/>
      <c r="AT1094" s="226" t="s">
        <v>181</v>
      </c>
      <c r="AU1094" s="226" t="s">
        <v>81</v>
      </c>
      <c r="AV1094" s="14" t="s">
        <v>179</v>
      </c>
      <c r="AW1094" s="14" t="s">
        <v>30</v>
      </c>
      <c r="AX1094" s="14" t="s">
        <v>81</v>
      </c>
      <c r="AY1094" s="226" t="s">
        <v>174</v>
      </c>
    </row>
    <row r="1095" spans="1:65" s="2" customFormat="1" ht="24.25" customHeight="1">
      <c r="A1095" s="35"/>
      <c r="B1095" s="36"/>
      <c r="C1095" s="227" t="s">
        <v>2568</v>
      </c>
      <c r="D1095" s="227" t="s">
        <v>422</v>
      </c>
      <c r="E1095" s="228" t="s">
        <v>2569</v>
      </c>
      <c r="F1095" s="229" t="s">
        <v>2570</v>
      </c>
      <c r="G1095" s="230" t="s">
        <v>230</v>
      </c>
      <c r="H1095" s="231">
        <v>185.61</v>
      </c>
      <c r="I1095" s="232"/>
      <c r="J1095" s="233">
        <f>ROUND(I1095*H1095,2)</f>
        <v>0</v>
      </c>
      <c r="K1095" s="234"/>
      <c r="L1095" s="235"/>
      <c r="M1095" s="236" t="s">
        <v>1</v>
      </c>
      <c r="N1095" s="237" t="s">
        <v>38</v>
      </c>
      <c r="O1095" s="72"/>
      <c r="P1095" s="190">
        <f>O1095*H1095</f>
        <v>0</v>
      </c>
      <c r="Q1095" s="190">
        <v>2.9999999999999997E-4</v>
      </c>
      <c r="R1095" s="190">
        <f>Q1095*H1095</f>
        <v>5.5682999999999996E-2</v>
      </c>
      <c r="S1095" s="190">
        <v>0</v>
      </c>
      <c r="T1095" s="191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92" t="s">
        <v>227</v>
      </c>
      <c r="AT1095" s="192" t="s">
        <v>422</v>
      </c>
      <c r="AU1095" s="192" t="s">
        <v>81</v>
      </c>
      <c r="AY1095" s="18" t="s">
        <v>174</v>
      </c>
      <c r="BE1095" s="193">
        <f>IF(N1095="základní",J1095,0)</f>
        <v>0</v>
      </c>
      <c r="BF1095" s="193">
        <f>IF(N1095="snížená",J1095,0)</f>
        <v>0</v>
      </c>
      <c r="BG1095" s="193">
        <f>IF(N1095="zákl. přenesená",J1095,0)</f>
        <v>0</v>
      </c>
      <c r="BH1095" s="193">
        <f>IF(N1095="sníž. přenesená",J1095,0)</f>
        <v>0</v>
      </c>
      <c r="BI1095" s="193">
        <f>IF(N1095="nulová",J1095,0)</f>
        <v>0</v>
      </c>
      <c r="BJ1095" s="18" t="s">
        <v>81</v>
      </c>
      <c r="BK1095" s="193">
        <f>ROUND(I1095*H1095,2)</f>
        <v>0</v>
      </c>
      <c r="BL1095" s="18" t="s">
        <v>179</v>
      </c>
      <c r="BM1095" s="192" t="s">
        <v>2571</v>
      </c>
    </row>
    <row r="1096" spans="1:65" s="12" customFormat="1" ht="12">
      <c r="B1096" s="194"/>
      <c r="C1096" s="195"/>
      <c r="D1096" s="196" t="s">
        <v>181</v>
      </c>
      <c r="E1096" s="197" t="s">
        <v>1</v>
      </c>
      <c r="F1096" s="198" t="s">
        <v>2518</v>
      </c>
      <c r="G1096" s="195"/>
      <c r="H1096" s="197" t="s">
        <v>1</v>
      </c>
      <c r="I1096" s="199"/>
      <c r="J1096" s="195"/>
      <c r="K1096" s="195"/>
      <c r="L1096" s="200"/>
      <c r="M1096" s="201"/>
      <c r="N1096" s="202"/>
      <c r="O1096" s="202"/>
      <c r="P1096" s="202"/>
      <c r="Q1096" s="202"/>
      <c r="R1096" s="202"/>
      <c r="S1096" s="202"/>
      <c r="T1096" s="203"/>
      <c r="AT1096" s="204" t="s">
        <v>181</v>
      </c>
      <c r="AU1096" s="204" t="s">
        <v>81</v>
      </c>
      <c r="AV1096" s="12" t="s">
        <v>81</v>
      </c>
      <c r="AW1096" s="12" t="s">
        <v>30</v>
      </c>
      <c r="AX1096" s="12" t="s">
        <v>73</v>
      </c>
      <c r="AY1096" s="204" t="s">
        <v>174</v>
      </c>
    </row>
    <row r="1097" spans="1:65" s="13" customFormat="1" ht="12">
      <c r="B1097" s="205"/>
      <c r="C1097" s="206"/>
      <c r="D1097" s="196" t="s">
        <v>181</v>
      </c>
      <c r="E1097" s="207" t="s">
        <v>1</v>
      </c>
      <c r="F1097" s="208" t="s">
        <v>2554</v>
      </c>
      <c r="G1097" s="206"/>
      <c r="H1097" s="209">
        <v>139.15</v>
      </c>
      <c r="I1097" s="210"/>
      <c r="J1097" s="206"/>
      <c r="K1097" s="206"/>
      <c r="L1097" s="211"/>
      <c r="M1097" s="212"/>
      <c r="N1097" s="213"/>
      <c r="O1097" s="213"/>
      <c r="P1097" s="213"/>
      <c r="Q1097" s="213"/>
      <c r="R1097" s="213"/>
      <c r="S1097" s="213"/>
      <c r="T1097" s="214"/>
      <c r="AT1097" s="215" t="s">
        <v>181</v>
      </c>
      <c r="AU1097" s="215" t="s">
        <v>81</v>
      </c>
      <c r="AV1097" s="13" t="s">
        <v>83</v>
      </c>
      <c r="AW1097" s="13" t="s">
        <v>30</v>
      </c>
      <c r="AX1097" s="13" t="s">
        <v>73</v>
      </c>
      <c r="AY1097" s="215" t="s">
        <v>174</v>
      </c>
    </row>
    <row r="1098" spans="1:65" s="12" customFormat="1" ht="12">
      <c r="B1098" s="194"/>
      <c r="C1098" s="195"/>
      <c r="D1098" s="196" t="s">
        <v>181</v>
      </c>
      <c r="E1098" s="197" t="s">
        <v>1</v>
      </c>
      <c r="F1098" s="198" t="s">
        <v>2561</v>
      </c>
      <c r="G1098" s="195"/>
      <c r="H1098" s="197" t="s">
        <v>1</v>
      </c>
      <c r="I1098" s="199"/>
      <c r="J1098" s="195"/>
      <c r="K1098" s="195"/>
      <c r="L1098" s="200"/>
      <c r="M1098" s="201"/>
      <c r="N1098" s="202"/>
      <c r="O1098" s="202"/>
      <c r="P1098" s="202"/>
      <c r="Q1098" s="202"/>
      <c r="R1098" s="202"/>
      <c r="S1098" s="202"/>
      <c r="T1098" s="203"/>
      <c r="AT1098" s="204" t="s">
        <v>181</v>
      </c>
      <c r="AU1098" s="204" t="s">
        <v>81</v>
      </c>
      <c r="AV1098" s="12" t="s">
        <v>81</v>
      </c>
      <c r="AW1098" s="12" t="s">
        <v>30</v>
      </c>
      <c r="AX1098" s="12" t="s">
        <v>73</v>
      </c>
      <c r="AY1098" s="204" t="s">
        <v>174</v>
      </c>
    </row>
    <row r="1099" spans="1:65" s="13" customFormat="1" ht="12">
      <c r="B1099" s="205"/>
      <c r="C1099" s="206"/>
      <c r="D1099" s="196" t="s">
        <v>181</v>
      </c>
      <c r="E1099" s="207" t="s">
        <v>1</v>
      </c>
      <c r="F1099" s="208" t="s">
        <v>2567</v>
      </c>
      <c r="G1099" s="206"/>
      <c r="H1099" s="209">
        <v>46.46</v>
      </c>
      <c r="I1099" s="210"/>
      <c r="J1099" s="206"/>
      <c r="K1099" s="206"/>
      <c r="L1099" s="211"/>
      <c r="M1099" s="212"/>
      <c r="N1099" s="213"/>
      <c r="O1099" s="213"/>
      <c r="P1099" s="213"/>
      <c r="Q1099" s="213"/>
      <c r="R1099" s="213"/>
      <c r="S1099" s="213"/>
      <c r="T1099" s="214"/>
      <c r="AT1099" s="215" t="s">
        <v>181</v>
      </c>
      <c r="AU1099" s="215" t="s">
        <v>81</v>
      </c>
      <c r="AV1099" s="13" t="s">
        <v>83</v>
      </c>
      <c r="AW1099" s="13" t="s">
        <v>30</v>
      </c>
      <c r="AX1099" s="13" t="s">
        <v>73</v>
      </c>
      <c r="AY1099" s="215" t="s">
        <v>174</v>
      </c>
    </row>
    <row r="1100" spans="1:65" s="14" customFormat="1" ht="12">
      <c r="B1100" s="216"/>
      <c r="C1100" s="217"/>
      <c r="D1100" s="196" t="s">
        <v>181</v>
      </c>
      <c r="E1100" s="218" t="s">
        <v>1</v>
      </c>
      <c r="F1100" s="219" t="s">
        <v>183</v>
      </c>
      <c r="G1100" s="217"/>
      <c r="H1100" s="220">
        <v>185.61</v>
      </c>
      <c r="I1100" s="221"/>
      <c r="J1100" s="217"/>
      <c r="K1100" s="217"/>
      <c r="L1100" s="222"/>
      <c r="M1100" s="223"/>
      <c r="N1100" s="224"/>
      <c r="O1100" s="224"/>
      <c r="P1100" s="224"/>
      <c r="Q1100" s="224"/>
      <c r="R1100" s="224"/>
      <c r="S1100" s="224"/>
      <c r="T1100" s="225"/>
      <c r="AT1100" s="226" t="s">
        <v>181</v>
      </c>
      <c r="AU1100" s="226" t="s">
        <v>81</v>
      </c>
      <c r="AV1100" s="14" t="s">
        <v>179</v>
      </c>
      <c r="AW1100" s="14" t="s">
        <v>30</v>
      </c>
      <c r="AX1100" s="14" t="s">
        <v>81</v>
      </c>
      <c r="AY1100" s="226" t="s">
        <v>174</v>
      </c>
    </row>
    <row r="1101" spans="1:65" s="2" customFormat="1" ht="24.25" customHeight="1">
      <c r="A1101" s="35"/>
      <c r="B1101" s="36"/>
      <c r="C1101" s="180" t="s">
        <v>2572</v>
      </c>
      <c r="D1101" s="180" t="s">
        <v>175</v>
      </c>
      <c r="E1101" s="181" t="s">
        <v>2573</v>
      </c>
      <c r="F1101" s="182" t="s">
        <v>2574</v>
      </c>
      <c r="G1101" s="183" t="s">
        <v>230</v>
      </c>
      <c r="H1101" s="184">
        <v>121</v>
      </c>
      <c r="I1101" s="185"/>
      <c r="J1101" s="186">
        <f>ROUND(I1101*H1101,2)</f>
        <v>0</v>
      </c>
      <c r="K1101" s="187"/>
      <c r="L1101" s="40"/>
      <c r="M1101" s="188" t="s">
        <v>1</v>
      </c>
      <c r="N1101" s="189" t="s">
        <v>38</v>
      </c>
      <c r="O1101" s="72"/>
      <c r="P1101" s="190">
        <f>O1101*H1101</f>
        <v>0</v>
      </c>
      <c r="Q1101" s="190">
        <v>0</v>
      </c>
      <c r="R1101" s="190">
        <f>Q1101*H1101</f>
        <v>0</v>
      </c>
      <c r="S1101" s="190">
        <v>0</v>
      </c>
      <c r="T1101" s="191">
        <f>S1101*H1101</f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92" t="s">
        <v>179</v>
      </c>
      <c r="AT1101" s="192" t="s">
        <v>175</v>
      </c>
      <c r="AU1101" s="192" t="s">
        <v>81</v>
      </c>
      <c r="AY1101" s="18" t="s">
        <v>174</v>
      </c>
      <c r="BE1101" s="193">
        <f>IF(N1101="základní",J1101,0)</f>
        <v>0</v>
      </c>
      <c r="BF1101" s="193">
        <f>IF(N1101="snížená",J1101,0)</f>
        <v>0</v>
      </c>
      <c r="BG1101" s="193">
        <f>IF(N1101="zákl. přenesená",J1101,0)</f>
        <v>0</v>
      </c>
      <c r="BH1101" s="193">
        <f>IF(N1101="sníž. přenesená",J1101,0)</f>
        <v>0</v>
      </c>
      <c r="BI1101" s="193">
        <f>IF(N1101="nulová",J1101,0)</f>
        <v>0</v>
      </c>
      <c r="BJ1101" s="18" t="s">
        <v>81</v>
      </c>
      <c r="BK1101" s="193">
        <f>ROUND(I1101*H1101,2)</f>
        <v>0</v>
      </c>
      <c r="BL1101" s="18" t="s">
        <v>179</v>
      </c>
      <c r="BM1101" s="192" t="s">
        <v>2575</v>
      </c>
    </row>
    <row r="1102" spans="1:65" s="12" customFormat="1" ht="12">
      <c r="B1102" s="194"/>
      <c r="C1102" s="195"/>
      <c r="D1102" s="196" t="s">
        <v>181</v>
      </c>
      <c r="E1102" s="197" t="s">
        <v>1</v>
      </c>
      <c r="F1102" s="198" t="s">
        <v>2518</v>
      </c>
      <c r="G1102" s="195"/>
      <c r="H1102" s="197" t="s">
        <v>1</v>
      </c>
      <c r="I1102" s="199"/>
      <c r="J1102" s="195"/>
      <c r="K1102" s="195"/>
      <c r="L1102" s="200"/>
      <c r="M1102" s="201"/>
      <c r="N1102" s="202"/>
      <c r="O1102" s="202"/>
      <c r="P1102" s="202"/>
      <c r="Q1102" s="202"/>
      <c r="R1102" s="202"/>
      <c r="S1102" s="202"/>
      <c r="T1102" s="203"/>
      <c r="AT1102" s="204" t="s">
        <v>181</v>
      </c>
      <c r="AU1102" s="204" t="s">
        <v>81</v>
      </c>
      <c r="AV1102" s="12" t="s">
        <v>81</v>
      </c>
      <c r="AW1102" s="12" t="s">
        <v>30</v>
      </c>
      <c r="AX1102" s="12" t="s">
        <v>73</v>
      </c>
      <c r="AY1102" s="204" t="s">
        <v>174</v>
      </c>
    </row>
    <row r="1103" spans="1:65" s="13" customFormat="1" ht="12">
      <c r="B1103" s="205"/>
      <c r="C1103" s="206"/>
      <c r="D1103" s="196" t="s">
        <v>181</v>
      </c>
      <c r="E1103" s="207" t="s">
        <v>1</v>
      </c>
      <c r="F1103" s="208" t="s">
        <v>1024</v>
      </c>
      <c r="G1103" s="206"/>
      <c r="H1103" s="209">
        <v>121</v>
      </c>
      <c r="I1103" s="210"/>
      <c r="J1103" s="206"/>
      <c r="K1103" s="206"/>
      <c r="L1103" s="211"/>
      <c r="M1103" s="212"/>
      <c r="N1103" s="213"/>
      <c r="O1103" s="213"/>
      <c r="P1103" s="213"/>
      <c r="Q1103" s="213"/>
      <c r="R1103" s="213"/>
      <c r="S1103" s="213"/>
      <c r="T1103" s="214"/>
      <c r="AT1103" s="215" t="s">
        <v>181</v>
      </c>
      <c r="AU1103" s="215" t="s">
        <v>81</v>
      </c>
      <c r="AV1103" s="13" t="s">
        <v>83</v>
      </c>
      <c r="AW1103" s="13" t="s">
        <v>30</v>
      </c>
      <c r="AX1103" s="13" t="s">
        <v>73</v>
      </c>
      <c r="AY1103" s="215" t="s">
        <v>174</v>
      </c>
    </row>
    <row r="1104" spans="1:65" s="14" customFormat="1" ht="12">
      <c r="B1104" s="216"/>
      <c r="C1104" s="217"/>
      <c r="D1104" s="196" t="s">
        <v>181</v>
      </c>
      <c r="E1104" s="218" t="s">
        <v>1</v>
      </c>
      <c r="F1104" s="219" t="s">
        <v>183</v>
      </c>
      <c r="G1104" s="217"/>
      <c r="H1104" s="220">
        <v>121</v>
      </c>
      <c r="I1104" s="221"/>
      <c r="J1104" s="217"/>
      <c r="K1104" s="217"/>
      <c r="L1104" s="222"/>
      <c r="M1104" s="223"/>
      <c r="N1104" s="224"/>
      <c r="O1104" s="224"/>
      <c r="P1104" s="224"/>
      <c r="Q1104" s="224"/>
      <c r="R1104" s="224"/>
      <c r="S1104" s="224"/>
      <c r="T1104" s="225"/>
      <c r="AT1104" s="226" t="s">
        <v>181</v>
      </c>
      <c r="AU1104" s="226" t="s">
        <v>81</v>
      </c>
      <c r="AV1104" s="14" t="s">
        <v>179</v>
      </c>
      <c r="AW1104" s="14" t="s">
        <v>30</v>
      </c>
      <c r="AX1104" s="14" t="s">
        <v>81</v>
      </c>
      <c r="AY1104" s="226" t="s">
        <v>174</v>
      </c>
    </row>
    <row r="1105" spans="1:65" s="2" customFormat="1" ht="24.25" customHeight="1">
      <c r="A1105" s="35"/>
      <c r="B1105" s="36"/>
      <c r="C1105" s="227" t="s">
        <v>2576</v>
      </c>
      <c r="D1105" s="227" t="s">
        <v>422</v>
      </c>
      <c r="E1105" s="228" t="s">
        <v>2577</v>
      </c>
      <c r="F1105" s="229" t="s">
        <v>2578</v>
      </c>
      <c r="G1105" s="230" t="s">
        <v>178</v>
      </c>
      <c r="H1105" s="231">
        <v>3.63</v>
      </c>
      <c r="I1105" s="232"/>
      <c r="J1105" s="233">
        <f>ROUND(I1105*H1105,2)</f>
        <v>0</v>
      </c>
      <c r="K1105" s="234"/>
      <c r="L1105" s="235"/>
      <c r="M1105" s="236" t="s">
        <v>1</v>
      </c>
      <c r="N1105" s="237" t="s">
        <v>38</v>
      </c>
      <c r="O1105" s="72"/>
      <c r="P1105" s="190">
        <f>O1105*H1105</f>
        <v>0</v>
      </c>
      <c r="Q1105" s="190">
        <v>0.35</v>
      </c>
      <c r="R1105" s="190">
        <f>Q1105*H1105</f>
        <v>1.2705</v>
      </c>
      <c r="S1105" s="190">
        <v>0</v>
      </c>
      <c r="T1105" s="191">
        <f>S1105*H1105</f>
        <v>0</v>
      </c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R1105" s="192" t="s">
        <v>227</v>
      </c>
      <c r="AT1105" s="192" t="s">
        <v>422</v>
      </c>
      <c r="AU1105" s="192" t="s">
        <v>81</v>
      </c>
      <c r="AY1105" s="18" t="s">
        <v>174</v>
      </c>
      <c r="BE1105" s="193">
        <f>IF(N1105="základní",J1105,0)</f>
        <v>0</v>
      </c>
      <c r="BF1105" s="193">
        <f>IF(N1105="snížená",J1105,0)</f>
        <v>0</v>
      </c>
      <c r="BG1105" s="193">
        <f>IF(N1105="zákl. přenesená",J1105,0)</f>
        <v>0</v>
      </c>
      <c r="BH1105" s="193">
        <f>IF(N1105="sníž. přenesená",J1105,0)</f>
        <v>0</v>
      </c>
      <c r="BI1105" s="193">
        <f>IF(N1105="nulová",J1105,0)</f>
        <v>0</v>
      </c>
      <c r="BJ1105" s="18" t="s">
        <v>81</v>
      </c>
      <c r="BK1105" s="193">
        <f>ROUND(I1105*H1105,2)</f>
        <v>0</v>
      </c>
      <c r="BL1105" s="18" t="s">
        <v>179</v>
      </c>
      <c r="BM1105" s="192" t="s">
        <v>2579</v>
      </c>
    </row>
    <row r="1106" spans="1:65" s="12" customFormat="1" ht="12">
      <c r="B1106" s="194"/>
      <c r="C1106" s="195"/>
      <c r="D1106" s="196" t="s">
        <v>181</v>
      </c>
      <c r="E1106" s="197" t="s">
        <v>1</v>
      </c>
      <c r="F1106" s="198" t="s">
        <v>2580</v>
      </c>
      <c r="G1106" s="195"/>
      <c r="H1106" s="197" t="s">
        <v>1</v>
      </c>
      <c r="I1106" s="199"/>
      <c r="J1106" s="195"/>
      <c r="K1106" s="195"/>
      <c r="L1106" s="200"/>
      <c r="M1106" s="201"/>
      <c r="N1106" s="202"/>
      <c r="O1106" s="202"/>
      <c r="P1106" s="202"/>
      <c r="Q1106" s="202"/>
      <c r="R1106" s="202"/>
      <c r="S1106" s="202"/>
      <c r="T1106" s="203"/>
      <c r="AT1106" s="204" t="s">
        <v>181</v>
      </c>
      <c r="AU1106" s="204" t="s">
        <v>81</v>
      </c>
      <c r="AV1106" s="12" t="s">
        <v>81</v>
      </c>
      <c r="AW1106" s="12" t="s">
        <v>30</v>
      </c>
      <c r="AX1106" s="12" t="s">
        <v>73</v>
      </c>
      <c r="AY1106" s="204" t="s">
        <v>174</v>
      </c>
    </row>
    <row r="1107" spans="1:65" s="13" customFormat="1" ht="12">
      <c r="B1107" s="205"/>
      <c r="C1107" s="206"/>
      <c r="D1107" s="196" t="s">
        <v>181</v>
      </c>
      <c r="E1107" s="207" t="s">
        <v>1</v>
      </c>
      <c r="F1107" s="208" t="s">
        <v>2581</v>
      </c>
      <c r="G1107" s="206"/>
      <c r="H1107" s="209">
        <v>3.63</v>
      </c>
      <c r="I1107" s="210"/>
      <c r="J1107" s="206"/>
      <c r="K1107" s="206"/>
      <c r="L1107" s="211"/>
      <c r="M1107" s="212"/>
      <c r="N1107" s="213"/>
      <c r="O1107" s="213"/>
      <c r="P1107" s="213"/>
      <c r="Q1107" s="213"/>
      <c r="R1107" s="213"/>
      <c r="S1107" s="213"/>
      <c r="T1107" s="214"/>
      <c r="AT1107" s="215" t="s">
        <v>181</v>
      </c>
      <c r="AU1107" s="215" t="s">
        <v>81</v>
      </c>
      <c r="AV1107" s="13" t="s">
        <v>83</v>
      </c>
      <c r="AW1107" s="13" t="s">
        <v>30</v>
      </c>
      <c r="AX1107" s="13" t="s">
        <v>73</v>
      </c>
      <c r="AY1107" s="215" t="s">
        <v>174</v>
      </c>
    </row>
    <row r="1108" spans="1:65" s="14" customFormat="1" ht="12">
      <c r="B1108" s="216"/>
      <c r="C1108" s="217"/>
      <c r="D1108" s="196" t="s">
        <v>181</v>
      </c>
      <c r="E1108" s="218" t="s">
        <v>1</v>
      </c>
      <c r="F1108" s="219" t="s">
        <v>183</v>
      </c>
      <c r="G1108" s="217"/>
      <c r="H1108" s="220">
        <v>3.63</v>
      </c>
      <c r="I1108" s="221"/>
      <c r="J1108" s="217"/>
      <c r="K1108" s="217"/>
      <c r="L1108" s="222"/>
      <c r="M1108" s="223"/>
      <c r="N1108" s="224"/>
      <c r="O1108" s="224"/>
      <c r="P1108" s="224"/>
      <c r="Q1108" s="224"/>
      <c r="R1108" s="224"/>
      <c r="S1108" s="224"/>
      <c r="T1108" s="225"/>
      <c r="AT1108" s="226" t="s">
        <v>181</v>
      </c>
      <c r="AU1108" s="226" t="s">
        <v>81</v>
      </c>
      <c r="AV1108" s="14" t="s">
        <v>179</v>
      </c>
      <c r="AW1108" s="14" t="s">
        <v>30</v>
      </c>
      <c r="AX1108" s="14" t="s">
        <v>81</v>
      </c>
      <c r="AY1108" s="226" t="s">
        <v>174</v>
      </c>
    </row>
    <row r="1109" spans="1:65" s="2" customFormat="1" ht="24.25" customHeight="1">
      <c r="A1109" s="35"/>
      <c r="B1109" s="36"/>
      <c r="C1109" s="180" t="s">
        <v>2582</v>
      </c>
      <c r="D1109" s="180" t="s">
        <v>175</v>
      </c>
      <c r="E1109" s="181" t="s">
        <v>2583</v>
      </c>
      <c r="F1109" s="182" t="s">
        <v>2584</v>
      </c>
      <c r="G1109" s="183" t="s">
        <v>230</v>
      </c>
      <c r="H1109" s="184">
        <v>161.4</v>
      </c>
      <c r="I1109" s="185"/>
      <c r="J1109" s="186">
        <f>ROUND(I1109*H1109,2)</f>
        <v>0</v>
      </c>
      <c r="K1109" s="187"/>
      <c r="L1109" s="40"/>
      <c r="M1109" s="188" t="s">
        <v>1</v>
      </c>
      <c r="N1109" s="189" t="s">
        <v>38</v>
      </c>
      <c r="O1109" s="72"/>
      <c r="P1109" s="190">
        <f>O1109*H1109</f>
        <v>0</v>
      </c>
      <c r="Q1109" s="190">
        <v>0</v>
      </c>
      <c r="R1109" s="190">
        <f>Q1109*H1109</f>
        <v>0</v>
      </c>
      <c r="S1109" s="190">
        <v>0</v>
      </c>
      <c r="T1109" s="191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92" t="s">
        <v>179</v>
      </c>
      <c r="AT1109" s="192" t="s">
        <v>175</v>
      </c>
      <c r="AU1109" s="192" t="s">
        <v>81</v>
      </c>
      <c r="AY1109" s="18" t="s">
        <v>174</v>
      </c>
      <c r="BE1109" s="193">
        <f>IF(N1109="základní",J1109,0)</f>
        <v>0</v>
      </c>
      <c r="BF1109" s="193">
        <f>IF(N1109="snížená",J1109,0)</f>
        <v>0</v>
      </c>
      <c r="BG1109" s="193">
        <f>IF(N1109="zákl. přenesená",J1109,0)</f>
        <v>0</v>
      </c>
      <c r="BH1109" s="193">
        <f>IF(N1109="sníž. přenesená",J1109,0)</f>
        <v>0</v>
      </c>
      <c r="BI1109" s="193">
        <f>IF(N1109="nulová",J1109,0)</f>
        <v>0</v>
      </c>
      <c r="BJ1109" s="18" t="s">
        <v>81</v>
      </c>
      <c r="BK1109" s="193">
        <f>ROUND(I1109*H1109,2)</f>
        <v>0</v>
      </c>
      <c r="BL1109" s="18" t="s">
        <v>179</v>
      </c>
      <c r="BM1109" s="192" t="s">
        <v>2585</v>
      </c>
    </row>
    <row r="1110" spans="1:65" s="12" customFormat="1" ht="12">
      <c r="B1110" s="194"/>
      <c r="C1110" s="195"/>
      <c r="D1110" s="196" t="s">
        <v>181</v>
      </c>
      <c r="E1110" s="197" t="s">
        <v>1</v>
      </c>
      <c r="F1110" s="198" t="s">
        <v>2518</v>
      </c>
      <c r="G1110" s="195"/>
      <c r="H1110" s="197" t="s">
        <v>1</v>
      </c>
      <c r="I1110" s="199"/>
      <c r="J1110" s="195"/>
      <c r="K1110" s="195"/>
      <c r="L1110" s="200"/>
      <c r="M1110" s="201"/>
      <c r="N1110" s="202"/>
      <c r="O1110" s="202"/>
      <c r="P1110" s="202"/>
      <c r="Q1110" s="202"/>
      <c r="R1110" s="202"/>
      <c r="S1110" s="202"/>
      <c r="T1110" s="203"/>
      <c r="AT1110" s="204" t="s">
        <v>181</v>
      </c>
      <c r="AU1110" s="204" t="s">
        <v>81</v>
      </c>
      <c r="AV1110" s="12" t="s">
        <v>81</v>
      </c>
      <c r="AW1110" s="12" t="s">
        <v>30</v>
      </c>
      <c r="AX1110" s="12" t="s">
        <v>73</v>
      </c>
      <c r="AY1110" s="204" t="s">
        <v>174</v>
      </c>
    </row>
    <row r="1111" spans="1:65" s="13" customFormat="1" ht="12">
      <c r="B1111" s="205"/>
      <c r="C1111" s="206"/>
      <c r="D1111" s="196" t="s">
        <v>181</v>
      </c>
      <c r="E1111" s="207" t="s">
        <v>1</v>
      </c>
      <c r="F1111" s="208" t="s">
        <v>1024</v>
      </c>
      <c r="G1111" s="206"/>
      <c r="H1111" s="209">
        <v>121</v>
      </c>
      <c r="I1111" s="210"/>
      <c r="J1111" s="206"/>
      <c r="K1111" s="206"/>
      <c r="L1111" s="211"/>
      <c r="M1111" s="212"/>
      <c r="N1111" s="213"/>
      <c r="O1111" s="213"/>
      <c r="P1111" s="213"/>
      <c r="Q1111" s="213"/>
      <c r="R1111" s="213"/>
      <c r="S1111" s="213"/>
      <c r="T1111" s="214"/>
      <c r="AT1111" s="215" t="s">
        <v>181</v>
      </c>
      <c r="AU1111" s="215" t="s">
        <v>81</v>
      </c>
      <c r="AV1111" s="13" t="s">
        <v>83</v>
      </c>
      <c r="AW1111" s="13" t="s">
        <v>30</v>
      </c>
      <c r="AX1111" s="13" t="s">
        <v>73</v>
      </c>
      <c r="AY1111" s="215" t="s">
        <v>174</v>
      </c>
    </row>
    <row r="1112" spans="1:65" s="12" customFormat="1" ht="12">
      <c r="B1112" s="194"/>
      <c r="C1112" s="195"/>
      <c r="D1112" s="196" t="s">
        <v>181</v>
      </c>
      <c r="E1112" s="197" t="s">
        <v>1</v>
      </c>
      <c r="F1112" s="198" t="s">
        <v>2561</v>
      </c>
      <c r="G1112" s="195"/>
      <c r="H1112" s="197" t="s">
        <v>1</v>
      </c>
      <c r="I1112" s="199"/>
      <c r="J1112" s="195"/>
      <c r="K1112" s="195"/>
      <c r="L1112" s="200"/>
      <c r="M1112" s="201"/>
      <c r="N1112" s="202"/>
      <c r="O1112" s="202"/>
      <c r="P1112" s="202"/>
      <c r="Q1112" s="202"/>
      <c r="R1112" s="202"/>
      <c r="S1112" s="202"/>
      <c r="T1112" s="203"/>
      <c r="AT1112" s="204" t="s">
        <v>181</v>
      </c>
      <c r="AU1112" s="204" t="s">
        <v>81</v>
      </c>
      <c r="AV1112" s="12" t="s">
        <v>81</v>
      </c>
      <c r="AW1112" s="12" t="s">
        <v>30</v>
      </c>
      <c r="AX1112" s="12" t="s">
        <v>73</v>
      </c>
      <c r="AY1112" s="204" t="s">
        <v>174</v>
      </c>
    </row>
    <row r="1113" spans="1:65" s="13" customFormat="1" ht="12">
      <c r="B1113" s="205"/>
      <c r="C1113" s="206"/>
      <c r="D1113" s="196" t="s">
        <v>181</v>
      </c>
      <c r="E1113" s="207" t="s">
        <v>1</v>
      </c>
      <c r="F1113" s="208" t="s">
        <v>2526</v>
      </c>
      <c r="G1113" s="206"/>
      <c r="H1113" s="209">
        <v>40.4</v>
      </c>
      <c r="I1113" s="210"/>
      <c r="J1113" s="206"/>
      <c r="K1113" s="206"/>
      <c r="L1113" s="211"/>
      <c r="M1113" s="212"/>
      <c r="N1113" s="213"/>
      <c r="O1113" s="213"/>
      <c r="P1113" s="213"/>
      <c r="Q1113" s="213"/>
      <c r="R1113" s="213"/>
      <c r="S1113" s="213"/>
      <c r="T1113" s="214"/>
      <c r="AT1113" s="215" t="s">
        <v>181</v>
      </c>
      <c r="AU1113" s="215" t="s">
        <v>81</v>
      </c>
      <c r="AV1113" s="13" t="s">
        <v>83</v>
      </c>
      <c r="AW1113" s="13" t="s">
        <v>30</v>
      </c>
      <c r="AX1113" s="13" t="s">
        <v>73</v>
      </c>
      <c r="AY1113" s="215" t="s">
        <v>174</v>
      </c>
    </row>
    <row r="1114" spans="1:65" s="14" customFormat="1" ht="12">
      <c r="B1114" s="216"/>
      <c r="C1114" s="217"/>
      <c r="D1114" s="196" t="s">
        <v>181</v>
      </c>
      <c r="E1114" s="218" t="s">
        <v>1</v>
      </c>
      <c r="F1114" s="219" t="s">
        <v>183</v>
      </c>
      <c r="G1114" s="217"/>
      <c r="H1114" s="220">
        <v>161.4</v>
      </c>
      <c r="I1114" s="221"/>
      <c r="J1114" s="217"/>
      <c r="K1114" s="217"/>
      <c r="L1114" s="222"/>
      <c r="M1114" s="223"/>
      <c r="N1114" s="224"/>
      <c r="O1114" s="224"/>
      <c r="P1114" s="224"/>
      <c r="Q1114" s="224"/>
      <c r="R1114" s="224"/>
      <c r="S1114" s="224"/>
      <c r="T1114" s="225"/>
      <c r="AT1114" s="226" t="s">
        <v>181</v>
      </c>
      <c r="AU1114" s="226" t="s">
        <v>81</v>
      </c>
      <c r="AV1114" s="14" t="s">
        <v>179</v>
      </c>
      <c r="AW1114" s="14" t="s">
        <v>30</v>
      </c>
      <c r="AX1114" s="14" t="s">
        <v>81</v>
      </c>
      <c r="AY1114" s="226" t="s">
        <v>174</v>
      </c>
    </row>
    <row r="1115" spans="1:65" s="2" customFormat="1" ht="24.25" customHeight="1">
      <c r="A1115" s="35"/>
      <c r="B1115" s="36"/>
      <c r="C1115" s="180" t="s">
        <v>2586</v>
      </c>
      <c r="D1115" s="180" t="s">
        <v>175</v>
      </c>
      <c r="E1115" s="181" t="s">
        <v>2587</v>
      </c>
      <c r="F1115" s="182" t="s">
        <v>2588</v>
      </c>
      <c r="G1115" s="183" t="s">
        <v>230</v>
      </c>
      <c r="H1115" s="184">
        <v>22.8</v>
      </c>
      <c r="I1115" s="185"/>
      <c r="J1115" s="186">
        <f>ROUND(I1115*H1115,2)</f>
        <v>0</v>
      </c>
      <c r="K1115" s="187"/>
      <c r="L1115" s="40"/>
      <c r="M1115" s="188" t="s">
        <v>1</v>
      </c>
      <c r="N1115" s="189" t="s">
        <v>38</v>
      </c>
      <c r="O1115" s="72"/>
      <c r="P1115" s="190">
        <f>O1115*H1115</f>
        <v>0</v>
      </c>
      <c r="Q1115" s="190">
        <v>0</v>
      </c>
      <c r="R1115" s="190">
        <f>Q1115*H1115</f>
        <v>0</v>
      </c>
      <c r="S1115" s="190">
        <v>0</v>
      </c>
      <c r="T1115" s="191">
        <f>S1115*H1115</f>
        <v>0</v>
      </c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R1115" s="192" t="s">
        <v>179</v>
      </c>
      <c r="AT1115" s="192" t="s">
        <v>175</v>
      </c>
      <c r="AU1115" s="192" t="s">
        <v>81</v>
      </c>
      <c r="AY1115" s="18" t="s">
        <v>174</v>
      </c>
      <c r="BE1115" s="193">
        <f>IF(N1115="základní",J1115,0)</f>
        <v>0</v>
      </c>
      <c r="BF1115" s="193">
        <f>IF(N1115="snížená",J1115,0)</f>
        <v>0</v>
      </c>
      <c r="BG1115" s="193">
        <f>IF(N1115="zákl. přenesená",J1115,0)</f>
        <v>0</v>
      </c>
      <c r="BH1115" s="193">
        <f>IF(N1115="sníž. přenesená",J1115,0)</f>
        <v>0</v>
      </c>
      <c r="BI1115" s="193">
        <f>IF(N1115="nulová",J1115,0)</f>
        <v>0</v>
      </c>
      <c r="BJ1115" s="18" t="s">
        <v>81</v>
      </c>
      <c r="BK1115" s="193">
        <f>ROUND(I1115*H1115,2)</f>
        <v>0</v>
      </c>
      <c r="BL1115" s="18" t="s">
        <v>179</v>
      </c>
      <c r="BM1115" s="192" t="s">
        <v>2589</v>
      </c>
    </row>
    <row r="1116" spans="1:65" s="12" customFormat="1" ht="12">
      <c r="B1116" s="194"/>
      <c r="C1116" s="195"/>
      <c r="D1116" s="196" t="s">
        <v>181</v>
      </c>
      <c r="E1116" s="197" t="s">
        <v>1</v>
      </c>
      <c r="F1116" s="198" t="s">
        <v>2519</v>
      </c>
      <c r="G1116" s="195"/>
      <c r="H1116" s="197" t="s">
        <v>1</v>
      </c>
      <c r="I1116" s="199"/>
      <c r="J1116" s="195"/>
      <c r="K1116" s="195"/>
      <c r="L1116" s="200"/>
      <c r="M1116" s="201"/>
      <c r="N1116" s="202"/>
      <c r="O1116" s="202"/>
      <c r="P1116" s="202"/>
      <c r="Q1116" s="202"/>
      <c r="R1116" s="202"/>
      <c r="S1116" s="202"/>
      <c r="T1116" s="203"/>
      <c r="AT1116" s="204" t="s">
        <v>181</v>
      </c>
      <c r="AU1116" s="204" t="s">
        <v>81</v>
      </c>
      <c r="AV1116" s="12" t="s">
        <v>81</v>
      </c>
      <c r="AW1116" s="12" t="s">
        <v>30</v>
      </c>
      <c r="AX1116" s="12" t="s">
        <v>73</v>
      </c>
      <c r="AY1116" s="204" t="s">
        <v>174</v>
      </c>
    </row>
    <row r="1117" spans="1:65" s="13" customFormat="1" ht="12">
      <c r="B1117" s="205"/>
      <c r="C1117" s="206"/>
      <c r="D1117" s="196" t="s">
        <v>181</v>
      </c>
      <c r="E1117" s="207" t="s">
        <v>1</v>
      </c>
      <c r="F1117" s="208" t="s">
        <v>2520</v>
      </c>
      <c r="G1117" s="206"/>
      <c r="H1117" s="209">
        <v>22.8</v>
      </c>
      <c r="I1117" s="210"/>
      <c r="J1117" s="206"/>
      <c r="K1117" s="206"/>
      <c r="L1117" s="211"/>
      <c r="M1117" s="212"/>
      <c r="N1117" s="213"/>
      <c r="O1117" s="213"/>
      <c r="P1117" s="213"/>
      <c r="Q1117" s="213"/>
      <c r="R1117" s="213"/>
      <c r="S1117" s="213"/>
      <c r="T1117" s="214"/>
      <c r="AT1117" s="215" t="s">
        <v>181</v>
      </c>
      <c r="AU1117" s="215" t="s">
        <v>81</v>
      </c>
      <c r="AV1117" s="13" t="s">
        <v>83</v>
      </c>
      <c r="AW1117" s="13" t="s">
        <v>30</v>
      </c>
      <c r="AX1117" s="13" t="s">
        <v>73</v>
      </c>
      <c r="AY1117" s="215" t="s">
        <v>174</v>
      </c>
    </row>
    <row r="1118" spans="1:65" s="14" customFormat="1" ht="12">
      <c r="B1118" s="216"/>
      <c r="C1118" s="217"/>
      <c r="D1118" s="196" t="s">
        <v>181</v>
      </c>
      <c r="E1118" s="218" t="s">
        <v>1</v>
      </c>
      <c r="F1118" s="219" t="s">
        <v>183</v>
      </c>
      <c r="G1118" s="217"/>
      <c r="H1118" s="220">
        <v>22.8</v>
      </c>
      <c r="I1118" s="221"/>
      <c r="J1118" s="217"/>
      <c r="K1118" s="217"/>
      <c r="L1118" s="222"/>
      <c r="M1118" s="223"/>
      <c r="N1118" s="224"/>
      <c r="O1118" s="224"/>
      <c r="P1118" s="224"/>
      <c r="Q1118" s="224"/>
      <c r="R1118" s="224"/>
      <c r="S1118" s="224"/>
      <c r="T1118" s="225"/>
      <c r="AT1118" s="226" t="s">
        <v>181</v>
      </c>
      <c r="AU1118" s="226" t="s">
        <v>81</v>
      </c>
      <c r="AV1118" s="14" t="s">
        <v>179</v>
      </c>
      <c r="AW1118" s="14" t="s">
        <v>30</v>
      </c>
      <c r="AX1118" s="14" t="s">
        <v>81</v>
      </c>
      <c r="AY1118" s="226" t="s">
        <v>174</v>
      </c>
    </row>
    <row r="1119" spans="1:65" s="2" customFormat="1" ht="33" customHeight="1">
      <c r="A1119" s="35"/>
      <c r="B1119" s="36"/>
      <c r="C1119" s="180" t="s">
        <v>2590</v>
      </c>
      <c r="D1119" s="180" t="s">
        <v>175</v>
      </c>
      <c r="E1119" s="181" t="s">
        <v>2591</v>
      </c>
      <c r="F1119" s="182" t="s">
        <v>2592</v>
      </c>
      <c r="G1119" s="183" t="s">
        <v>230</v>
      </c>
      <c r="H1119" s="184">
        <v>161.4</v>
      </c>
      <c r="I1119" s="185"/>
      <c r="J1119" s="186">
        <f>ROUND(I1119*H1119,2)</f>
        <v>0</v>
      </c>
      <c r="K1119" s="187"/>
      <c r="L1119" s="40"/>
      <c r="M1119" s="188" t="s">
        <v>1</v>
      </c>
      <c r="N1119" s="189" t="s">
        <v>38</v>
      </c>
      <c r="O1119" s="72"/>
      <c r="P1119" s="190">
        <f>O1119*H1119</f>
        <v>0</v>
      </c>
      <c r="Q1119" s="190">
        <v>9.4399999999999996E-4</v>
      </c>
      <c r="R1119" s="190">
        <f>Q1119*H1119</f>
        <v>0.15236159999999999</v>
      </c>
      <c r="S1119" s="190">
        <v>0</v>
      </c>
      <c r="T1119" s="191">
        <f>S1119*H1119</f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192" t="s">
        <v>179</v>
      </c>
      <c r="AT1119" s="192" t="s">
        <v>175</v>
      </c>
      <c r="AU1119" s="192" t="s">
        <v>81</v>
      </c>
      <c r="AY1119" s="18" t="s">
        <v>174</v>
      </c>
      <c r="BE1119" s="193">
        <f>IF(N1119="základní",J1119,0)</f>
        <v>0</v>
      </c>
      <c r="BF1119" s="193">
        <f>IF(N1119="snížená",J1119,0)</f>
        <v>0</v>
      </c>
      <c r="BG1119" s="193">
        <f>IF(N1119="zákl. přenesená",J1119,0)</f>
        <v>0</v>
      </c>
      <c r="BH1119" s="193">
        <f>IF(N1119="sníž. přenesená",J1119,0)</f>
        <v>0</v>
      </c>
      <c r="BI1119" s="193">
        <f>IF(N1119="nulová",J1119,0)</f>
        <v>0</v>
      </c>
      <c r="BJ1119" s="18" t="s">
        <v>81</v>
      </c>
      <c r="BK1119" s="193">
        <f>ROUND(I1119*H1119,2)</f>
        <v>0</v>
      </c>
      <c r="BL1119" s="18" t="s">
        <v>179</v>
      </c>
      <c r="BM1119" s="192" t="s">
        <v>2593</v>
      </c>
    </row>
    <row r="1120" spans="1:65" s="12" customFormat="1" ht="12">
      <c r="B1120" s="194"/>
      <c r="C1120" s="195"/>
      <c r="D1120" s="196" t="s">
        <v>181</v>
      </c>
      <c r="E1120" s="197" t="s">
        <v>1</v>
      </c>
      <c r="F1120" s="198" t="s">
        <v>2518</v>
      </c>
      <c r="G1120" s="195"/>
      <c r="H1120" s="197" t="s">
        <v>1</v>
      </c>
      <c r="I1120" s="199"/>
      <c r="J1120" s="195"/>
      <c r="K1120" s="195"/>
      <c r="L1120" s="200"/>
      <c r="M1120" s="201"/>
      <c r="N1120" s="202"/>
      <c r="O1120" s="202"/>
      <c r="P1120" s="202"/>
      <c r="Q1120" s="202"/>
      <c r="R1120" s="202"/>
      <c r="S1120" s="202"/>
      <c r="T1120" s="203"/>
      <c r="AT1120" s="204" t="s">
        <v>181</v>
      </c>
      <c r="AU1120" s="204" t="s">
        <v>81</v>
      </c>
      <c r="AV1120" s="12" t="s">
        <v>81</v>
      </c>
      <c r="AW1120" s="12" t="s">
        <v>30</v>
      </c>
      <c r="AX1120" s="12" t="s">
        <v>73</v>
      </c>
      <c r="AY1120" s="204" t="s">
        <v>174</v>
      </c>
    </row>
    <row r="1121" spans="1:65" s="13" customFormat="1" ht="12">
      <c r="B1121" s="205"/>
      <c r="C1121" s="206"/>
      <c r="D1121" s="196" t="s">
        <v>181</v>
      </c>
      <c r="E1121" s="207" t="s">
        <v>1</v>
      </c>
      <c r="F1121" s="208" t="s">
        <v>1024</v>
      </c>
      <c r="G1121" s="206"/>
      <c r="H1121" s="209">
        <v>121</v>
      </c>
      <c r="I1121" s="210"/>
      <c r="J1121" s="206"/>
      <c r="K1121" s="206"/>
      <c r="L1121" s="211"/>
      <c r="M1121" s="212"/>
      <c r="N1121" s="213"/>
      <c r="O1121" s="213"/>
      <c r="P1121" s="213"/>
      <c r="Q1121" s="213"/>
      <c r="R1121" s="213"/>
      <c r="S1121" s="213"/>
      <c r="T1121" s="214"/>
      <c r="AT1121" s="215" t="s">
        <v>181</v>
      </c>
      <c r="AU1121" s="215" t="s">
        <v>81</v>
      </c>
      <c r="AV1121" s="13" t="s">
        <v>83</v>
      </c>
      <c r="AW1121" s="13" t="s">
        <v>30</v>
      </c>
      <c r="AX1121" s="13" t="s">
        <v>73</v>
      </c>
      <c r="AY1121" s="215" t="s">
        <v>174</v>
      </c>
    </row>
    <row r="1122" spans="1:65" s="12" customFormat="1" ht="12">
      <c r="B1122" s="194"/>
      <c r="C1122" s="195"/>
      <c r="D1122" s="196" t="s">
        <v>181</v>
      </c>
      <c r="E1122" s="197" t="s">
        <v>1</v>
      </c>
      <c r="F1122" s="198" t="s">
        <v>2561</v>
      </c>
      <c r="G1122" s="195"/>
      <c r="H1122" s="197" t="s">
        <v>1</v>
      </c>
      <c r="I1122" s="199"/>
      <c r="J1122" s="195"/>
      <c r="K1122" s="195"/>
      <c r="L1122" s="200"/>
      <c r="M1122" s="201"/>
      <c r="N1122" s="202"/>
      <c r="O1122" s="202"/>
      <c r="P1122" s="202"/>
      <c r="Q1122" s="202"/>
      <c r="R1122" s="202"/>
      <c r="S1122" s="202"/>
      <c r="T1122" s="203"/>
      <c r="AT1122" s="204" t="s">
        <v>181</v>
      </c>
      <c r="AU1122" s="204" t="s">
        <v>81</v>
      </c>
      <c r="AV1122" s="12" t="s">
        <v>81</v>
      </c>
      <c r="AW1122" s="12" t="s">
        <v>30</v>
      </c>
      <c r="AX1122" s="12" t="s">
        <v>73</v>
      </c>
      <c r="AY1122" s="204" t="s">
        <v>174</v>
      </c>
    </row>
    <row r="1123" spans="1:65" s="13" customFormat="1" ht="12">
      <c r="B1123" s="205"/>
      <c r="C1123" s="206"/>
      <c r="D1123" s="196" t="s">
        <v>181</v>
      </c>
      <c r="E1123" s="207" t="s">
        <v>1</v>
      </c>
      <c r="F1123" s="208" t="s">
        <v>2526</v>
      </c>
      <c r="G1123" s="206"/>
      <c r="H1123" s="209">
        <v>40.4</v>
      </c>
      <c r="I1123" s="210"/>
      <c r="J1123" s="206"/>
      <c r="K1123" s="206"/>
      <c r="L1123" s="211"/>
      <c r="M1123" s="212"/>
      <c r="N1123" s="213"/>
      <c r="O1123" s="213"/>
      <c r="P1123" s="213"/>
      <c r="Q1123" s="213"/>
      <c r="R1123" s="213"/>
      <c r="S1123" s="213"/>
      <c r="T1123" s="214"/>
      <c r="AT1123" s="215" t="s">
        <v>181</v>
      </c>
      <c r="AU1123" s="215" t="s">
        <v>81</v>
      </c>
      <c r="AV1123" s="13" t="s">
        <v>83</v>
      </c>
      <c r="AW1123" s="13" t="s">
        <v>30</v>
      </c>
      <c r="AX1123" s="13" t="s">
        <v>73</v>
      </c>
      <c r="AY1123" s="215" t="s">
        <v>174</v>
      </c>
    </row>
    <row r="1124" spans="1:65" s="14" customFormat="1" ht="12">
      <c r="B1124" s="216"/>
      <c r="C1124" s="217"/>
      <c r="D1124" s="196" t="s">
        <v>181</v>
      </c>
      <c r="E1124" s="218" t="s">
        <v>1</v>
      </c>
      <c r="F1124" s="219" t="s">
        <v>183</v>
      </c>
      <c r="G1124" s="217"/>
      <c r="H1124" s="220">
        <v>161.4</v>
      </c>
      <c r="I1124" s="221"/>
      <c r="J1124" s="217"/>
      <c r="K1124" s="217"/>
      <c r="L1124" s="222"/>
      <c r="M1124" s="223"/>
      <c r="N1124" s="224"/>
      <c r="O1124" s="224"/>
      <c r="P1124" s="224"/>
      <c r="Q1124" s="224"/>
      <c r="R1124" s="224"/>
      <c r="S1124" s="224"/>
      <c r="T1124" s="225"/>
      <c r="AT1124" s="226" t="s">
        <v>181</v>
      </c>
      <c r="AU1124" s="226" t="s">
        <v>81</v>
      </c>
      <c r="AV1124" s="14" t="s">
        <v>179</v>
      </c>
      <c r="AW1124" s="14" t="s">
        <v>30</v>
      </c>
      <c r="AX1124" s="14" t="s">
        <v>81</v>
      </c>
      <c r="AY1124" s="226" t="s">
        <v>174</v>
      </c>
    </row>
    <row r="1125" spans="1:65" s="2" customFormat="1" ht="24.25" customHeight="1">
      <c r="A1125" s="35"/>
      <c r="B1125" s="36"/>
      <c r="C1125" s="180" t="s">
        <v>2594</v>
      </c>
      <c r="D1125" s="180" t="s">
        <v>175</v>
      </c>
      <c r="E1125" s="181" t="s">
        <v>2595</v>
      </c>
      <c r="F1125" s="182" t="s">
        <v>2596</v>
      </c>
      <c r="G1125" s="183" t="s">
        <v>217</v>
      </c>
      <c r="H1125" s="184">
        <v>1</v>
      </c>
      <c r="I1125" s="185"/>
      <c r="J1125" s="186">
        <f>ROUND(I1125*H1125,2)</f>
        <v>0</v>
      </c>
      <c r="K1125" s="187"/>
      <c r="L1125" s="40"/>
      <c r="M1125" s="188" t="s">
        <v>1</v>
      </c>
      <c r="N1125" s="189" t="s">
        <v>38</v>
      </c>
      <c r="O1125" s="72"/>
      <c r="P1125" s="190">
        <f>O1125*H1125</f>
        <v>0</v>
      </c>
      <c r="Q1125" s="190">
        <v>0</v>
      </c>
      <c r="R1125" s="190">
        <f>Q1125*H1125</f>
        <v>0</v>
      </c>
      <c r="S1125" s="190">
        <v>0</v>
      </c>
      <c r="T1125" s="191">
        <f>S1125*H1125</f>
        <v>0</v>
      </c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R1125" s="192" t="s">
        <v>179</v>
      </c>
      <c r="AT1125" s="192" t="s">
        <v>175</v>
      </c>
      <c r="AU1125" s="192" t="s">
        <v>81</v>
      </c>
      <c r="AY1125" s="18" t="s">
        <v>174</v>
      </c>
      <c r="BE1125" s="193">
        <f>IF(N1125="základní",J1125,0)</f>
        <v>0</v>
      </c>
      <c r="BF1125" s="193">
        <f>IF(N1125="snížená",J1125,0)</f>
        <v>0</v>
      </c>
      <c r="BG1125" s="193">
        <f>IF(N1125="zákl. přenesená",J1125,0)</f>
        <v>0</v>
      </c>
      <c r="BH1125" s="193">
        <f>IF(N1125="sníž. přenesená",J1125,0)</f>
        <v>0</v>
      </c>
      <c r="BI1125" s="193">
        <f>IF(N1125="nulová",J1125,0)</f>
        <v>0</v>
      </c>
      <c r="BJ1125" s="18" t="s">
        <v>81</v>
      </c>
      <c r="BK1125" s="193">
        <f>ROUND(I1125*H1125,2)</f>
        <v>0</v>
      </c>
      <c r="BL1125" s="18" t="s">
        <v>179</v>
      </c>
      <c r="BM1125" s="192" t="s">
        <v>2597</v>
      </c>
    </row>
    <row r="1126" spans="1:65" s="2" customFormat="1" ht="24.25" customHeight="1">
      <c r="A1126" s="35"/>
      <c r="B1126" s="36"/>
      <c r="C1126" s="180" t="s">
        <v>2598</v>
      </c>
      <c r="D1126" s="180" t="s">
        <v>175</v>
      </c>
      <c r="E1126" s="181" t="s">
        <v>2599</v>
      </c>
      <c r="F1126" s="182" t="s">
        <v>2600</v>
      </c>
      <c r="G1126" s="183" t="s">
        <v>705</v>
      </c>
      <c r="H1126" s="249"/>
      <c r="I1126" s="185"/>
      <c r="J1126" s="186">
        <f>ROUND(I1126*H1126,2)</f>
        <v>0</v>
      </c>
      <c r="K1126" s="187"/>
      <c r="L1126" s="40"/>
      <c r="M1126" s="188" t="s">
        <v>1</v>
      </c>
      <c r="N1126" s="189" t="s">
        <v>38</v>
      </c>
      <c r="O1126" s="72"/>
      <c r="P1126" s="190">
        <f>O1126*H1126</f>
        <v>0</v>
      </c>
      <c r="Q1126" s="190">
        <v>0</v>
      </c>
      <c r="R1126" s="190">
        <f>Q1126*H1126</f>
        <v>0</v>
      </c>
      <c r="S1126" s="190">
        <v>0</v>
      </c>
      <c r="T1126" s="191">
        <f>S1126*H1126</f>
        <v>0</v>
      </c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R1126" s="192" t="s">
        <v>179</v>
      </c>
      <c r="AT1126" s="192" t="s">
        <v>175</v>
      </c>
      <c r="AU1126" s="192" t="s">
        <v>81</v>
      </c>
      <c r="AY1126" s="18" t="s">
        <v>174</v>
      </c>
      <c r="BE1126" s="193">
        <f>IF(N1126="základní",J1126,0)</f>
        <v>0</v>
      </c>
      <c r="BF1126" s="193">
        <f>IF(N1126="snížená",J1126,0)</f>
        <v>0</v>
      </c>
      <c r="BG1126" s="193">
        <f>IF(N1126="zákl. přenesená",J1126,0)</f>
        <v>0</v>
      </c>
      <c r="BH1126" s="193">
        <f>IF(N1126="sníž. přenesená",J1126,0)</f>
        <v>0</v>
      </c>
      <c r="BI1126" s="193">
        <f>IF(N1126="nulová",J1126,0)</f>
        <v>0</v>
      </c>
      <c r="BJ1126" s="18" t="s">
        <v>81</v>
      </c>
      <c r="BK1126" s="193">
        <f>ROUND(I1126*H1126,2)</f>
        <v>0</v>
      </c>
      <c r="BL1126" s="18" t="s">
        <v>179</v>
      </c>
      <c r="BM1126" s="192" t="s">
        <v>2601</v>
      </c>
    </row>
    <row r="1127" spans="1:65" s="11" customFormat="1" ht="26" customHeight="1">
      <c r="B1127" s="166"/>
      <c r="C1127" s="167"/>
      <c r="D1127" s="168" t="s">
        <v>72</v>
      </c>
      <c r="E1127" s="169" t="s">
        <v>842</v>
      </c>
      <c r="F1127" s="169" t="s">
        <v>708</v>
      </c>
      <c r="G1127" s="167"/>
      <c r="H1127" s="167"/>
      <c r="I1127" s="170"/>
      <c r="J1127" s="171">
        <f>BK1127</f>
        <v>0</v>
      </c>
      <c r="K1127" s="167"/>
      <c r="L1127" s="172"/>
      <c r="M1127" s="173"/>
      <c r="N1127" s="174"/>
      <c r="O1127" s="174"/>
      <c r="P1127" s="175">
        <f>SUM(P1128:P1197)</f>
        <v>0</v>
      </c>
      <c r="Q1127" s="174"/>
      <c r="R1127" s="175">
        <f>SUM(R1128:R1197)</f>
        <v>634.59439392000013</v>
      </c>
      <c r="S1127" s="174"/>
      <c r="T1127" s="176">
        <f>SUM(T1128:T1197)</f>
        <v>0</v>
      </c>
      <c r="AR1127" s="177" t="s">
        <v>81</v>
      </c>
      <c r="AT1127" s="178" t="s">
        <v>72</v>
      </c>
      <c r="AU1127" s="178" t="s">
        <v>73</v>
      </c>
      <c r="AY1127" s="177" t="s">
        <v>174</v>
      </c>
      <c r="BK1127" s="179">
        <f>SUM(BK1128:BK1197)</f>
        <v>0</v>
      </c>
    </row>
    <row r="1128" spans="1:65" s="2" customFormat="1" ht="24.25" customHeight="1">
      <c r="A1128" s="35"/>
      <c r="B1128" s="36"/>
      <c r="C1128" s="180" t="s">
        <v>2602</v>
      </c>
      <c r="D1128" s="180" t="s">
        <v>175</v>
      </c>
      <c r="E1128" s="181" t="s">
        <v>2603</v>
      </c>
      <c r="F1128" s="182" t="s">
        <v>2604</v>
      </c>
      <c r="G1128" s="183" t="s">
        <v>230</v>
      </c>
      <c r="H1128" s="184">
        <v>243.7</v>
      </c>
      <c r="I1128" s="185"/>
      <c r="J1128" s="186">
        <f>ROUND(I1128*H1128,2)</f>
        <v>0</v>
      </c>
      <c r="K1128" s="187"/>
      <c r="L1128" s="40"/>
      <c r="M1128" s="188" t="s">
        <v>1</v>
      </c>
      <c r="N1128" s="189" t="s">
        <v>38</v>
      </c>
      <c r="O1128" s="72"/>
      <c r="P1128" s="190">
        <f>O1128*H1128</f>
        <v>0</v>
      </c>
      <c r="Q1128" s="190">
        <v>0</v>
      </c>
      <c r="R1128" s="190">
        <f>Q1128*H1128</f>
        <v>0</v>
      </c>
      <c r="S1128" s="190">
        <v>0</v>
      </c>
      <c r="T1128" s="191">
        <f>S1128*H1128</f>
        <v>0</v>
      </c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R1128" s="192" t="s">
        <v>179</v>
      </c>
      <c r="AT1128" s="192" t="s">
        <v>175</v>
      </c>
      <c r="AU1128" s="192" t="s">
        <v>81</v>
      </c>
      <c r="AY1128" s="18" t="s">
        <v>174</v>
      </c>
      <c r="BE1128" s="193">
        <f>IF(N1128="základní",J1128,0)</f>
        <v>0</v>
      </c>
      <c r="BF1128" s="193">
        <f>IF(N1128="snížená",J1128,0)</f>
        <v>0</v>
      </c>
      <c r="BG1128" s="193">
        <f>IF(N1128="zákl. přenesená",J1128,0)</f>
        <v>0</v>
      </c>
      <c r="BH1128" s="193">
        <f>IF(N1128="sníž. přenesená",J1128,0)</f>
        <v>0</v>
      </c>
      <c r="BI1128" s="193">
        <f>IF(N1128="nulová",J1128,0)</f>
        <v>0</v>
      </c>
      <c r="BJ1128" s="18" t="s">
        <v>81</v>
      </c>
      <c r="BK1128" s="193">
        <f>ROUND(I1128*H1128,2)</f>
        <v>0</v>
      </c>
      <c r="BL1128" s="18" t="s">
        <v>179</v>
      </c>
      <c r="BM1128" s="192" t="s">
        <v>2605</v>
      </c>
    </row>
    <row r="1129" spans="1:65" s="12" customFormat="1" ht="12">
      <c r="B1129" s="194"/>
      <c r="C1129" s="195"/>
      <c r="D1129" s="196" t="s">
        <v>181</v>
      </c>
      <c r="E1129" s="197" t="s">
        <v>1</v>
      </c>
      <c r="F1129" s="198" t="s">
        <v>2606</v>
      </c>
      <c r="G1129" s="195"/>
      <c r="H1129" s="197" t="s">
        <v>1</v>
      </c>
      <c r="I1129" s="199"/>
      <c r="J1129" s="195"/>
      <c r="K1129" s="195"/>
      <c r="L1129" s="200"/>
      <c r="M1129" s="201"/>
      <c r="N1129" s="202"/>
      <c r="O1129" s="202"/>
      <c r="P1129" s="202"/>
      <c r="Q1129" s="202"/>
      <c r="R1129" s="202"/>
      <c r="S1129" s="202"/>
      <c r="T1129" s="203"/>
      <c r="AT1129" s="204" t="s">
        <v>181</v>
      </c>
      <c r="AU1129" s="204" t="s">
        <v>81</v>
      </c>
      <c r="AV1129" s="12" t="s">
        <v>81</v>
      </c>
      <c r="AW1129" s="12" t="s">
        <v>30</v>
      </c>
      <c r="AX1129" s="12" t="s">
        <v>73</v>
      </c>
      <c r="AY1129" s="204" t="s">
        <v>174</v>
      </c>
    </row>
    <row r="1130" spans="1:65" s="12" customFormat="1" ht="12">
      <c r="B1130" s="194"/>
      <c r="C1130" s="195"/>
      <c r="D1130" s="196" t="s">
        <v>181</v>
      </c>
      <c r="E1130" s="197" t="s">
        <v>1</v>
      </c>
      <c r="F1130" s="198" t="s">
        <v>2607</v>
      </c>
      <c r="G1130" s="195"/>
      <c r="H1130" s="197" t="s">
        <v>1</v>
      </c>
      <c r="I1130" s="199"/>
      <c r="J1130" s="195"/>
      <c r="K1130" s="195"/>
      <c r="L1130" s="200"/>
      <c r="M1130" s="201"/>
      <c r="N1130" s="202"/>
      <c r="O1130" s="202"/>
      <c r="P1130" s="202"/>
      <c r="Q1130" s="202"/>
      <c r="R1130" s="202"/>
      <c r="S1130" s="202"/>
      <c r="T1130" s="203"/>
      <c r="AT1130" s="204" t="s">
        <v>181</v>
      </c>
      <c r="AU1130" s="204" t="s">
        <v>81</v>
      </c>
      <c r="AV1130" s="12" t="s">
        <v>81</v>
      </c>
      <c r="AW1130" s="12" t="s">
        <v>30</v>
      </c>
      <c r="AX1130" s="12" t="s">
        <v>73</v>
      </c>
      <c r="AY1130" s="204" t="s">
        <v>174</v>
      </c>
    </row>
    <row r="1131" spans="1:65" s="13" customFormat="1" ht="12">
      <c r="B1131" s="205"/>
      <c r="C1131" s="206"/>
      <c r="D1131" s="196" t="s">
        <v>181</v>
      </c>
      <c r="E1131" s="207" t="s">
        <v>1</v>
      </c>
      <c r="F1131" s="208" t="s">
        <v>2608</v>
      </c>
      <c r="G1131" s="206"/>
      <c r="H1131" s="209">
        <v>243.7</v>
      </c>
      <c r="I1131" s="210"/>
      <c r="J1131" s="206"/>
      <c r="K1131" s="206"/>
      <c r="L1131" s="211"/>
      <c r="M1131" s="212"/>
      <c r="N1131" s="213"/>
      <c r="O1131" s="213"/>
      <c r="P1131" s="213"/>
      <c r="Q1131" s="213"/>
      <c r="R1131" s="213"/>
      <c r="S1131" s="213"/>
      <c r="T1131" s="214"/>
      <c r="AT1131" s="215" t="s">
        <v>181</v>
      </c>
      <c r="AU1131" s="215" t="s">
        <v>81</v>
      </c>
      <c r="AV1131" s="13" t="s">
        <v>83</v>
      </c>
      <c r="AW1131" s="13" t="s">
        <v>30</v>
      </c>
      <c r="AX1131" s="13" t="s">
        <v>73</v>
      </c>
      <c r="AY1131" s="215" t="s">
        <v>174</v>
      </c>
    </row>
    <row r="1132" spans="1:65" s="14" customFormat="1" ht="12">
      <c r="B1132" s="216"/>
      <c r="C1132" s="217"/>
      <c r="D1132" s="196" t="s">
        <v>181</v>
      </c>
      <c r="E1132" s="218" t="s">
        <v>1</v>
      </c>
      <c r="F1132" s="219" t="s">
        <v>183</v>
      </c>
      <c r="G1132" s="217"/>
      <c r="H1132" s="220">
        <v>243.7</v>
      </c>
      <c r="I1132" s="221"/>
      <c r="J1132" s="217"/>
      <c r="K1132" s="217"/>
      <c r="L1132" s="222"/>
      <c r="M1132" s="223"/>
      <c r="N1132" s="224"/>
      <c r="O1132" s="224"/>
      <c r="P1132" s="224"/>
      <c r="Q1132" s="224"/>
      <c r="R1132" s="224"/>
      <c r="S1132" s="224"/>
      <c r="T1132" s="225"/>
      <c r="AT1132" s="226" t="s">
        <v>181</v>
      </c>
      <c r="AU1132" s="226" t="s">
        <v>81</v>
      </c>
      <c r="AV1132" s="14" t="s">
        <v>179</v>
      </c>
      <c r="AW1132" s="14" t="s">
        <v>30</v>
      </c>
      <c r="AX1132" s="14" t="s">
        <v>81</v>
      </c>
      <c r="AY1132" s="226" t="s">
        <v>174</v>
      </c>
    </row>
    <row r="1133" spans="1:65" s="2" customFormat="1" ht="24.25" customHeight="1">
      <c r="A1133" s="35"/>
      <c r="B1133" s="36"/>
      <c r="C1133" s="227" t="s">
        <v>2609</v>
      </c>
      <c r="D1133" s="227" t="s">
        <v>422</v>
      </c>
      <c r="E1133" s="228" t="s">
        <v>725</v>
      </c>
      <c r="F1133" s="229" t="s">
        <v>726</v>
      </c>
      <c r="G1133" s="230" t="s">
        <v>178</v>
      </c>
      <c r="H1133" s="231">
        <v>17.425999999999998</v>
      </c>
      <c r="I1133" s="232"/>
      <c r="J1133" s="233">
        <f>ROUND(I1133*H1133,2)</f>
        <v>0</v>
      </c>
      <c r="K1133" s="234"/>
      <c r="L1133" s="235"/>
      <c r="M1133" s="236" t="s">
        <v>1</v>
      </c>
      <c r="N1133" s="237" t="s">
        <v>38</v>
      </c>
      <c r="O1133" s="72"/>
      <c r="P1133" s="190">
        <f>O1133*H1133</f>
        <v>0</v>
      </c>
      <c r="Q1133" s="190">
        <v>2.3999999999999998E-3</v>
      </c>
      <c r="R1133" s="190">
        <f>Q1133*H1133</f>
        <v>4.1822399999999996E-2</v>
      </c>
      <c r="S1133" s="190">
        <v>0</v>
      </c>
      <c r="T1133" s="191">
        <f>S1133*H1133</f>
        <v>0</v>
      </c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R1133" s="192" t="s">
        <v>227</v>
      </c>
      <c r="AT1133" s="192" t="s">
        <v>422</v>
      </c>
      <c r="AU1133" s="192" t="s">
        <v>81</v>
      </c>
      <c r="AY1133" s="18" t="s">
        <v>174</v>
      </c>
      <c r="BE1133" s="193">
        <f>IF(N1133="základní",J1133,0)</f>
        <v>0</v>
      </c>
      <c r="BF1133" s="193">
        <f>IF(N1133="snížená",J1133,0)</f>
        <v>0</v>
      </c>
      <c r="BG1133" s="193">
        <f>IF(N1133="zákl. přenesená",J1133,0)</f>
        <v>0</v>
      </c>
      <c r="BH1133" s="193">
        <f>IF(N1133="sníž. přenesená",J1133,0)</f>
        <v>0</v>
      </c>
      <c r="BI1133" s="193">
        <f>IF(N1133="nulová",J1133,0)</f>
        <v>0</v>
      </c>
      <c r="BJ1133" s="18" t="s">
        <v>81</v>
      </c>
      <c r="BK1133" s="193">
        <f>ROUND(I1133*H1133,2)</f>
        <v>0</v>
      </c>
      <c r="BL1133" s="18" t="s">
        <v>179</v>
      </c>
      <c r="BM1133" s="192" t="s">
        <v>2610</v>
      </c>
    </row>
    <row r="1134" spans="1:65" s="12" customFormat="1" ht="12">
      <c r="B1134" s="194"/>
      <c r="C1134" s="195"/>
      <c r="D1134" s="196" t="s">
        <v>181</v>
      </c>
      <c r="E1134" s="197" t="s">
        <v>1</v>
      </c>
      <c r="F1134" s="198" t="s">
        <v>2606</v>
      </c>
      <c r="G1134" s="195"/>
      <c r="H1134" s="197" t="s">
        <v>1</v>
      </c>
      <c r="I1134" s="199"/>
      <c r="J1134" s="195"/>
      <c r="K1134" s="195"/>
      <c r="L1134" s="200"/>
      <c r="M1134" s="201"/>
      <c r="N1134" s="202"/>
      <c r="O1134" s="202"/>
      <c r="P1134" s="202"/>
      <c r="Q1134" s="202"/>
      <c r="R1134" s="202"/>
      <c r="S1134" s="202"/>
      <c r="T1134" s="203"/>
      <c r="AT1134" s="204" t="s">
        <v>181</v>
      </c>
      <c r="AU1134" s="204" t="s">
        <v>81</v>
      </c>
      <c r="AV1134" s="12" t="s">
        <v>81</v>
      </c>
      <c r="AW1134" s="12" t="s">
        <v>30</v>
      </c>
      <c r="AX1134" s="12" t="s">
        <v>73</v>
      </c>
      <c r="AY1134" s="204" t="s">
        <v>174</v>
      </c>
    </row>
    <row r="1135" spans="1:65" s="12" customFormat="1" ht="12">
      <c r="B1135" s="194"/>
      <c r="C1135" s="195"/>
      <c r="D1135" s="196" t="s">
        <v>181</v>
      </c>
      <c r="E1135" s="197" t="s">
        <v>1</v>
      </c>
      <c r="F1135" s="198" t="s">
        <v>2611</v>
      </c>
      <c r="G1135" s="195"/>
      <c r="H1135" s="197" t="s">
        <v>1</v>
      </c>
      <c r="I1135" s="199"/>
      <c r="J1135" s="195"/>
      <c r="K1135" s="195"/>
      <c r="L1135" s="200"/>
      <c r="M1135" s="201"/>
      <c r="N1135" s="202"/>
      <c r="O1135" s="202"/>
      <c r="P1135" s="202"/>
      <c r="Q1135" s="202"/>
      <c r="R1135" s="202"/>
      <c r="S1135" s="202"/>
      <c r="T1135" s="203"/>
      <c r="AT1135" s="204" t="s">
        <v>181</v>
      </c>
      <c r="AU1135" s="204" t="s">
        <v>81</v>
      </c>
      <c r="AV1135" s="12" t="s">
        <v>81</v>
      </c>
      <c r="AW1135" s="12" t="s">
        <v>30</v>
      </c>
      <c r="AX1135" s="12" t="s">
        <v>73</v>
      </c>
      <c r="AY1135" s="204" t="s">
        <v>174</v>
      </c>
    </row>
    <row r="1136" spans="1:65" s="13" customFormat="1" ht="12">
      <c r="B1136" s="205"/>
      <c r="C1136" s="206"/>
      <c r="D1136" s="196" t="s">
        <v>181</v>
      </c>
      <c r="E1136" s="207" t="s">
        <v>1</v>
      </c>
      <c r="F1136" s="208" t="s">
        <v>2612</v>
      </c>
      <c r="G1136" s="206"/>
      <c r="H1136" s="209">
        <v>17.425999999999998</v>
      </c>
      <c r="I1136" s="210"/>
      <c r="J1136" s="206"/>
      <c r="K1136" s="206"/>
      <c r="L1136" s="211"/>
      <c r="M1136" s="212"/>
      <c r="N1136" s="213"/>
      <c r="O1136" s="213"/>
      <c r="P1136" s="213"/>
      <c r="Q1136" s="213"/>
      <c r="R1136" s="213"/>
      <c r="S1136" s="213"/>
      <c r="T1136" s="214"/>
      <c r="AT1136" s="215" t="s">
        <v>181</v>
      </c>
      <c r="AU1136" s="215" t="s">
        <v>81</v>
      </c>
      <c r="AV1136" s="13" t="s">
        <v>83</v>
      </c>
      <c r="AW1136" s="13" t="s">
        <v>30</v>
      </c>
      <c r="AX1136" s="13" t="s">
        <v>73</v>
      </c>
      <c r="AY1136" s="215" t="s">
        <v>174</v>
      </c>
    </row>
    <row r="1137" spans="1:65" s="14" customFormat="1" ht="12">
      <c r="B1137" s="216"/>
      <c r="C1137" s="217"/>
      <c r="D1137" s="196" t="s">
        <v>181</v>
      </c>
      <c r="E1137" s="218" t="s">
        <v>1</v>
      </c>
      <c r="F1137" s="219" t="s">
        <v>183</v>
      </c>
      <c r="G1137" s="217"/>
      <c r="H1137" s="220">
        <v>17.425999999999998</v>
      </c>
      <c r="I1137" s="221"/>
      <c r="J1137" s="217"/>
      <c r="K1137" s="217"/>
      <c r="L1137" s="222"/>
      <c r="M1137" s="223"/>
      <c r="N1137" s="224"/>
      <c r="O1137" s="224"/>
      <c r="P1137" s="224"/>
      <c r="Q1137" s="224"/>
      <c r="R1137" s="224"/>
      <c r="S1137" s="224"/>
      <c r="T1137" s="225"/>
      <c r="AT1137" s="226" t="s">
        <v>181</v>
      </c>
      <c r="AU1137" s="226" t="s">
        <v>81</v>
      </c>
      <c r="AV1137" s="14" t="s">
        <v>179</v>
      </c>
      <c r="AW1137" s="14" t="s">
        <v>30</v>
      </c>
      <c r="AX1137" s="14" t="s">
        <v>81</v>
      </c>
      <c r="AY1137" s="226" t="s">
        <v>174</v>
      </c>
    </row>
    <row r="1138" spans="1:65" s="2" customFormat="1" ht="24.25" customHeight="1">
      <c r="A1138" s="35"/>
      <c r="B1138" s="36"/>
      <c r="C1138" s="227" t="s">
        <v>2613</v>
      </c>
      <c r="D1138" s="227" t="s">
        <v>422</v>
      </c>
      <c r="E1138" s="228" t="s">
        <v>2614</v>
      </c>
      <c r="F1138" s="229" t="s">
        <v>2615</v>
      </c>
      <c r="G1138" s="230" t="s">
        <v>178</v>
      </c>
      <c r="H1138" s="231">
        <v>4.5220000000000002</v>
      </c>
      <c r="I1138" s="232"/>
      <c r="J1138" s="233">
        <f>ROUND(I1138*H1138,2)</f>
        <v>0</v>
      </c>
      <c r="K1138" s="234"/>
      <c r="L1138" s="235"/>
      <c r="M1138" s="236" t="s">
        <v>1</v>
      </c>
      <c r="N1138" s="237" t="s">
        <v>38</v>
      </c>
      <c r="O1138" s="72"/>
      <c r="P1138" s="190">
        <f>O1138*H1138</f>
        <v>0</v>
      </c>
      <c r="Q1138" s="190">
        <v>2.8999999999999998E-3</v>
      </c>
      <c r="R1138" s="190">
        <f>Q1138*H1138</f>
        <v>1.31138E-2</v>
      </c>
      <c r="S1138" s="190">
        <v>0</v>
      </c>
      <c r="T1138" s="191">
        <f>S1138*H1138</f>
        <v>0</v>
      </c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R1138" s="192" t="s">
        <v>227</v>
      </c>
      <c r="AT1138" s="192" t="s">
        <v>422</v>
      </c>
      <c r="AU1138" s="192" t="s">
        <v>81</v>
      </c>
      <c r="AY1138" s="18" t="s">
        <v>174</v>
      </c>
      <c r="BE1138" s="193">
        <f>IF(N1138="základní",J1138,0)</f>
        <v>0</v>
      </c>
      <c r="BF1138" s="193">
        <f>IF(N1138="snížená",J1138,0)</f>
        <v>0</v>
      </c>
      <c r="BG1138" s="193">
        <f>IF(N1138="zákl. přenesená",J1138,0)</f>
        <v>0</v>
      </c>
      <c r="BH1138" s="193">
        <f>IF(N1138="sníž. přenesená",J1138,0)</f>
        <v>0</v>
      </c>
      <c r="BI1138" s="193">
        <f>IF(N1138="nulová",J1138,0)</f>
        <v>0</v>
      </c>
      <c r="BJ1138" s="18" t="s">
        <v>81</v>
      </c>
      <c r="BK1138" s="193">
        <f>ROUND(I1138*H1138,2)</f>
        <v>0</v>
      </c>
      <c r="BL1138" s="18" t="s">
        <v>179</v>
      </c>
      <c r="BM1138" s="192" t="s">
        <v>2616</v>
      </c>
    </row>
    <row r="1139" spans="1:65" s="12" customFormat="1" ht="12">
      <c r="B1139" s="194"/>
      <c r="C1139" s="195"/>
      <c r="D1139" s="196" t="s">
        <v>181</v>
      </c>
      <c r="E1139" s="197" t="s">
        <v>1</v>
      </c>
      <c r="F1139" s="198" t="s">
        <v>2606</v>
      </c>
      <c r="G1139" s="195"/>
      <c r="H1139" s="197" t="s">
        <v>1</v>
      </c>
      <c r="I1139" s="199"/>
      <c r="J1139" s="195"/>
      <c r="K1139" s="195"/>
      <c r="L1139" s="200"/>
      <c r="M1139" s="201"/>
      <c r="N1139" s="202"/>
      <c r="O1139" s="202"/>
      <c r="P1139" s="202"/>
      <c r="Q1139" s="202"/>
      <c r="R1139" s="202"/>
      <c r="S1139" s="202"/>
      <c r="T1139" s="203"/>
      <c r="AT1139" s="204" t="s">
        <v>181</v>
      </c>
      <c r="AU1139" s="204" t="s">
        <v>81</v>
      </c>
      <c r="AV1139" s="12" t="s">
        <v>81</v>
      </c>
      <c r="AW1139" s="12" t="s">
        <v>30</v>
      </c>
      <c r="AX1139" s="12" t="s">
        <v>73</v>
      </c>
      <c r="AY1139" s="204" t="s">
        <v>174</v>
      </c>
    </row>
    <row r="1140" spans="1:65" s="12" customFormat="1" ht="12">
      <c r="B1140" s="194"/>
      <c r="C1140" s="195"/>
      <c r="D1140" s="196" t="s">
        <v>181</v>
      </c>
      <c r="E1140" s="197" t="s">
        <v>1</v>
      </c>
      <c r="F1140" s="198" t="s">
        <v>2223</v>
      </c>
      <c r="G1140" s="195"/>
      <c r="H1140" s="197" t="s">
        <v>1</v>
      </c>
      <c r="I1140" s="199"/>
      <c r="J1140" s="195"/>
      <c r="K1140" s="195"/>
      <c r="L1140" s="200"/>
      <c r="M1140" s="201"/>
      <c r="N1140" s="202"/>
      <c r="O1140" s="202"/>
      <c r="P1140" s="202"/>
      <c r="Q1140" s="202"/>
      <c r="R1140" s="202"/>
      <c r="S1140" s="202"/>
      <c r="T1140" s="203"/>
      <c r="AT1140" s="204" t="s">
        <v>181</v>
      </c>
      <c r="AU1140" s="204" t="s">
        <v>81</v>
      </c>
      <c r="AV1140" s="12" t="s">
        <v>81</v>
      </c>
      <c r="AW1140" s="12" t="s">
        <v>30</v>
      </c>
      <c r="AX1140" s="12" t="s">
        <v>73</v>
      </c>
      <c r="AY1140" s="204" t="s">
        <v>174</v>
      </c>
    </row>
    <row r="1141" spans="1:65" s="13" customFormat="1" ht="12">
      <c r="B1141" s="205"/>
      <c r="C1141" s="206"/>
      <c r="D1141" s="196" t="s">
        <v>181</v>
      </c>
      <c r="E1141" s="207" t="s">
        <v>1</v>
      </c>
      <c r="F1141" s="208" t="s">
        <v>2617</v>
      </c>
      <c r="G1141" s="206"/>
      <c r="H1141" s="209">
        <v>4.5220000000000002</v>
      </c>
      <c r="I1141" s="210"/>
      <c r="J1141" s="206"/>
      <c r="K1141" s="206"/>
      <c r="L1141" s="211"/>
      <c r="M1141" s="212"/>
      <c r="N1141" s="213"/>
      <c r="O1141" s="213"/>
      <c r="P1141" s="213"/>
      <c r="Q1141" s="213"/>
      <c r="R1141" s="213"/>
      <c r="S1141" s="213"/>
      <c r="T1141" s="214"/>
      <c r="AT1141" s="215" t="s">
        <v>181</v>
      </c>
      <c r="AU1141" s="215" t="s">
        <v>81</v>
      </c>
      <c r="AV1141" s="13" t="s">
        <v>83</v>
      </c>
      <c r="AW1141" s="13" t="s">
        <v>30</v>
      </c>
      <c r="AX1141" s="13" t="s">
        <v>73</v>
      </c>
      <c r="AY1141" s="215" t="s">
        <v>174</v>
      </c>
    </row>
    <row r="1142" spans="1:65" s="14" customFormat="1" ht="12">
      <c r="B1142" s="216"/>
      <c r="C1142" s="217"/>
      <c r="D1142" s="196" t="s">
        <v>181</v>
      </c>
      <c r="E1142" s="218" t="s">
        <v>1</v>
      </c>
      <c r="F1142" s="219" t="s">
        <v>183</v>
      </c>
      <c r="G1142" s="217"/>
      <c r="H1142" s="220">
        <v>4.5220000000000002</v>
      </c>
      <c r="I1142" s="221"/>
      <c r="J1142" s="217"/>
      <c r="K1142" s="217"/>
      <c r="L1142" s="222"/>
      <c r="M1142" s="223"/>
      <c r="N1142" s="224"/>
      <c r="O1142" s="224"/>
      <c r="P1142" s="224"/>
      <c r="Q1142" s="224"/>
      <c r="R1142" s="224"/>
      <c r="S1142" s="224"/>
      <c r="T1142" s="225"/>
      <c r="AT1142" s="226" t="s">
        <v>181</v>
      </c>
      <c r="AU1142" s="226" t="s">
        <v>81</v>
      </c>
      <c r="AV1142" s="14" t="s">
        <v>179</v>
      </c>
      <c r="AW1142" s="14" t="s">
        <v>30</v>
      </c>
      <c r="AX1142" s="14" t="s">
        <v>81</v>
      </c>
      <c r="AY1142" s="226" t="s">
        <v>174</v>
      </c>
    </row>
    <row r="1143" spans="1:65" s="2" customFormat="1" ht="24.25" customHeight="1">
      <c r="A1143" s="35"/>
      <c r="B1143" s="36"/>
      <c r="C1143" s="180" t="s">
        <v>2618</v>
      </c>
      <c r="D1143" s="180" t="s">
        <v>175</v>
      </c>
      <c r="E1143" s="181" t="s">
        <v>710</v>
      </c>
      <c r="F1143" s="182" t="s">
        <v>711</v>
      </c>
      <c r="G1143" s="183" t="s">
        <v>230</v>
      </c>
      <c r="H1143" s="184">
        <v>122.85</v>
      </c>
      <c r="I1143" s="185"/>
      <c r="J1143" s="186">
        <f>ROUND(I1143*H1143,2)</f>
        <v>0</v>
      </c>
      <c r="K1143" s="187"/>
      <c r="L1143" s="40"/>
      <c r="M1143" s="188" t="s">
        <v>1</v>
      </c>
      <c r="N1143" s="189" t="s">
        <v>38</v>
      </c>
      <c r="O1143" s="72"/>
      <c r="P1143" s="190">
        <f>O1143*H1143</f>
        <v>0</v>
      </c>
      <c r="Q1143" s="190">
        <v>0</v>
      </c>
      <c r="R1143" s="190">
        <f>Q1143*H1143</f>
        <v>0</v>
      </c>
      <c r="S1143" s="190">
        <v>0</v>
      </c>
      <c r="T1143" s="191">
        <f>S1143*H1143</f>
        <v>0</v>
      </c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R1143" s="192" t="s">
        <v>179</v>
      </c>
      <c r="AT1143" s="192" t="s">
        <v>175</v>
      </c>
      <c r="AU1143" s="192" t="s">
        <v>81</v>
      </c>
      <c r="AY1143" s="18" t="s">
        <v>174</v>
      </c>
      <c r="BE1143" s="193">
        <f>IF(N1143="základní",J1143,0)</f>
        <v>0</v>
      </c>
      <c r="BF1143" s="193">
        <f>IF(N1143="snížená",J1143,0)</f>
        <v>0</v>
      </c>
      <c r="BG1143" s="193">
        <f>IF(N1143="zákl. přenesená",J1143,0)</f>
        <v>0</v>
      </c>
      <c r="BH1143" s="193">
        <f>IF(N1143="sníž. přenesená",J1143,0)</f>
        <v>0</v>
      </c>
      <c r="BI1143" s="193">
        <f>IF(N1143="nulová",J1143,0)</f>
        <v>0</v>
      </c>
      <c r="BJ1143" s="18" t="s">
        <v>81</v>
      </c>
      <c r="BK1143" s="193">
        <f>ROUND(I1143*H1143,2)</f>
        <v>0</v>
      </c>
      <c r="BL1143" s="18" t="s">
        <v>179</v>
      </c>
      <c r="BM1143" s="192" t="s">
        <v>2619</v>
      </c>
    </row>
    <row r="1144" spans="1:65" s="12" customFormat="1" ht="12">
      <c r="B1144" s="194"/>
      <c r="C1144" s="195"/>
      <c r="D1144" s="196" t="s">
        <v>181</v>
      </c>
      <c r="E1144" s="197" t="s">
        <v>1</v>
      </c>
      <c r="F1144" s="198" t="s">
        <v>201</v>
      </c>
      <c r="G1144" s="195"/>
      <c r="H1144" s="197" t="s">
        <v>1</v>
      </c>
      <c r="I1144" s="199"/>
      <c r="J1144" s="195"/>
      <c r="K1144" s="195"/>
      <c r="L1144" s="200"/>
      <c r="M1144" s="201"/>
      <c r="N1144" s="202"/>
      <c r="O1144" s="202"/>
      <c r="P1144" s="202"/>
      <c r="Q1144" s="202"/>
      <c r="R1144" s="202"/>
      <c r="S1144" s="202"/>
      <c r="T1144" s="203"/>
      <c r="AT1144" s="204" t="s">
        <v>181</v>
      </c>
      <c r="AU1144" s="204" t="s">
        <v>81</v>
      </c>
      <c r="AV1144" s="12" t="s">
        <v>81</v>
      </c>
      <c r="AW1144" s="12" t="s">
        <v>30</v>
      </c>
      <c r="AX1144" s="12" t="s">
        <v>73</v>
      </c>
      <c r="AY1144" s="204" t="s">
        <v>174</v>
      </c>
    </row>
    <row r="1145" spans="1:65" s="12" customFormat="1" ht="12">
      <c r="B1145" s="194"/>
      <c r="C1145" s="195"/>
      <c r="D1145" s="196" t="s">
        <v>181</v>
      </c>
      <c r="E1145" s="197" t="s">
        <v>1</v>
      </c>
      <c r="F1145" s="198" t="s">
        <v>2620</v>
      </c>
      <c r="G1145" s="195"/>
      <c r="H1145" s="197" t="s">
        <v>1</v>
      </c>
      <c r="I1145" s="199"/>
      <c r="J1145" s="195"/>
      <c r="K1145" s="195"/>
      <c r="L1145" s="200"/>
      <c r="M1145" s="201"/>
      <c r="N1145" s="202"/>
      <c r="O1145" s="202"/>
      <c r="P1145" s="202"/>
      <c r="Q1145" s="202"/>
      <c r="R1145" s="202"/>
      <c r="S1145" s="202"/>
      <c r="T1145" s="203"/>
      <c r="AT1145" s="204" t="s">
        <v>181</v>
      </c>
      <c r="AU1145" s="204" t="s">
        <v>81</v>
      </c>
      <c r="AV1145" s="12" t="s">
        <v>81</v>
      </c>
      <c r="AW1145" s="12" t="s">
        <v>30</v>
      </c>
      <c r="AX1145" s="12" t="s">
        <v>73</v>
      </c>
      <c r="AY1145" s="204" t="s">
        <v>174</v>
      </c>
    </row>
    <row r="1146" spans="1:65" s="13" customFormat="1" ht="12">
      <c r="B1146" s="205"/>
      <c r="C1146" s="206"/>
      <c r="D1146" s="196" t="s">
        <v>181</v>
      </c>
      <c r="E1146" s="207" t="s">
        <v>1</v>
      </c>
      <c r="F1146" s="208" t="s">
        <v>2621</v>
      </c>
      <c r="G1146" s="206"/>
      <c r="H1146" s="209">
        <v>96.2</v>
      </c>
      <c r="I1146" s="210"/>
      <c r="J1146" s="206"/>
      <c r="K1146" s="206"/>
      <c r="L1146" s="211"/>
      <c r="M1146" s="212"/>
      <c r="N1146" s="213"/>
      <c r="O1146" s="213"/>
      <c r="P1146" s="213"/>
      <c r="Q1146" s="213"/>
      <c r="R1146" s="213"/>
      <c r="S1146" s="213"/>
      <c r="T1146" s="214"/>
      <c r="AT1146" s="215" t="s">
        <v>181</v>
      </c>
      <c r="AU1146" s="215" t="s">
        <v>81</v>
      </c>
      <c r="AV1146" s="13" t="s">
        <v>83</v>
      </c>
      <c r="AW1146" s="13" t="s">
        <v>30</v>
      </c>
      <c r="AX1146" s="13" t="s">
        <v>73</v>
      </c>
      <c r="AY1146" s="215" t="s">
        <v>174</v>
      </c>
    </row>
    <row r="1147" spans="1:65" s="12" customFormat="1" ht="12">
      <c r="B1147" s="194"/>
      <c r="C1147" s="195"/>
      <c r="D1147" s="196" t="s">
        <v>181</v>
      </c>
      <c r="E1147" s="197" t="s">
        <v>1</v>
      </c>
      <c r="F1147" s="198" t="s">
        <v>2622</v>
      </c>
      <c r="G1147" s="195"/>
      <c r="H1147" s="197" t="s">
        <v>1</v>
      </c>
      <c r="I1147" s="199"/>
      <c r="J1147" s="195"/>
      <c r="K1147" s="195"/>
      <c r="L1147" s="200"/>
      <c r="M1147" s="201"/>
      <c r="N1147" s="202"/>
      <c r="O1147" s="202"/>
      <c r="P1147" s="202"/>
      <c r="Q1147" s="202"/>
      <c r="R1147" s="202"/>
      <c r="S1147" s="202"/>
      <c r="T1147" s="203"/>
      <c r="AT1147" s="204" t="s">
        <v>181</v>
      </c>
      <c r="AU1147" s="204" t="s">
        <v>81</v>
      </c>
      <c r="AV1147" s="12" t="s">
        <v>81</v>
      </c>
      <c r="AW1147" s="12" t="s">
        <v>30</v>
      </c>
      <c r="AX1147" s="12" t="s">
        <v>73</v>
      </c>
      <c r="AY1147" s="204" t="s">
        <v>174</v>
      </c>
    </row>
    <row r="1148" spans="1:65" s="13" customFormat="1" ht="12">
      <c r="B1148" s="205"/>
      <c r="C1148" s="206"/>
      <c r="D1148" s="196" t="s">
        <v>181</v>
      </c>
      <c r="E1148" s="207" t="s">
        <v>1</v>
      </c>
      <c r="F1148" s="208" t="s">
        <v>2242</v>
      </c>
      <c r="G1148" s="206"/>
      <c r="H1148" s="209">
        <v>16.149999999999999</v>
      </c>
      <c r="I1148" s="210"/>
      <c r="J1148" s="206"/>
      <c r="K1148" s="206"/>
      <c r="L1148" s="211"/>
      <c r="M1148" s="212"/>
      <c r="N1148" s="213"/>
      <c r="O1148" s="213"/>
      <c r="P1148" s="213"/>
      <c r="Q1148" s="213"/>
      <c r="R1148" s="213"/>
      <c r="S1148" s="213"/>
      <c r="T1148" s="214"/>
      <c r="AT1148" s="215" t="s">
        <v>181</v>
      </c>
      <c r="AU1148" s="215" t="s">
        <v>81</v>
      </c>
      <c r="AV1148" s="13" t="s">
        <v>83</v>
      </c>
      <c r="AW1148" s="13" t="s">
        <v>30</v>
      </c>
      <c r="AX1148" s="13" t="s">
        <v>73</v>
      </c>
      <c r="AY1148" s="215" t="s">
        <v>174</v>
      </c>
    </row>
    <row r="1149" spans="1:65" s="12" customFormat="1" ht="12">
      <c r="B1149" s="194"/>
      <c r="C1149" s="195"/>
      <c r="D1149" s="196" t="s">
        <v>181</v>
      </c>
      <c r="E1149" s="197" t="s">
        <v>1</v>
      </c>
      <c r="F1149" s="198" t="s">
        <v>2623</v>
      </c>
      <c r="G1149" s="195"/>
      <c r="H1149" s="197" t="s">
        <v>1</v>
      </c>
      <c r="I1149" s="199"/>
      <c r="J1149" s="195"/>
      <c r="K1149" s="195"/>
      <c r="L1149" s="200"/>
      <c r="M1149" s="201"/>
      <c r="N1149" s="202"/>
      <c r="O1149" s="202"/>
      <c r="P1149" s="202"/>
      <c r="Q1149" s="202"/>
      <c r="R1149" s="202"/>
      <c r="S1149" s="202"/>
      <c r="T1149" s="203"/>
      <c r="AT1149" s="204" t="s">
        <v>181</v>
      </c>
      <c r="AU1149" s="204" t="s">
        <v>81</v>
      </c>
      <c r="AV1149" s="12" t="s">
        <v>81</v>
      </c>
      <c r="AW1149" s="12" t="s">
        <v>30</v>
      </c>
      <c r="AX1149" s="12" t="s">
        <v>73</v>
      </c>
      <c r="AY1149" s="204" t="s">
        <v>174</v>
      </c>
    </row>
    <row r="1150" spans="1:65" s="13" customFormat="1" ht="12">
      <c r="B1150" s="205"/>
      <c r="C1150" s="206"/>
      <c r="D1150" s="196" t="s">
        <v>181</v>
      </c>
      <c r="E1150" s="207" t="s">
        <v>1</v>
      </c>
      <c r="F1150" s="208" t="s">
        <v>2225</v>
      </c>
      <c r="G1150" s="206"/>
      <c r="H1150" s="209">
        <v>10.5</v>
      </c>
      <c r="I1150" s="210"/>
      <c r="J1150" s="206"/>
      <c r="K1150" s="206"/>
      <c r="L1150" s="211"/>
      <c r="M1150" s="212"/>
      <c r="N1150" s="213"/>
      <c r="O1150" s="213"/>
      <c r="P1150" s="213"/>
      <c r="Q1150" s="213"/>
      <c r="R1150" s="213"/>
      <c r="S1150" s="213"/>
      <c r="T1150" s="214"/>
      <c r="AT1150" s="215" t="s">
        <v>181</v>
      </c>
      <c r="AU1150" s="215" t="s">
        <v>81</v>
      </c>
      <c r="AV1150" s="13" t="s">
        <v>83</v>
      </c>
      <c r="AW1150" s="13" t="s">
        <v>30</v>
      </c>
      <c r="AX1150" s="13" t="s">
        <v>73</v>
      </c>
      <c r="AY1150" s="215" t="s">
        <v>174</v>
      </c>
    </row>
    <row r="1151" spans="1:65" s="14" customFormat="1" ht="12">
      <c r="B1151" s="216"/>
      <c r="C1151" s="217"/>
      <c r="D1151" s="196" t="s">
        <v>181</v>
      </c>
      <c r="E1151" s="218" t="s">
        <v>1</v>
      </c>
      <c r="F1151" s="219" t="s">
        <v>183</v>
      </c>
      <c r="G1151" s="217"/>
      <c r="H1151" s="220">
        <v>122.85</v>
      </c>
      <c r="I1151" s="221"/>
      <c r="J1151" s="217"/>
      <c r="K1151" s="217"/>
      <c r="L1151" s="222"/>
      <c r="M1151" s="223"/>
      <c r="N1151" s="224"/>
      <c r="O1151" s="224"/>
      <c r="P1151" s="224"/>
      <c r="Q1151" s="224"/>
      <c r="R1151" s="224"/>
      <c r="S1151" s="224"/>
      <c r="T1151" s="225"/>
      <c r="AT1151" s="226" t="s">
        <v>181</v>
      </c>
      <c r="AU1151" s="226" t="s">
        <v>81</v>
      </c>
      <c r="AV1151" s="14" t="s">
        <v>179</v>
      </c>
      <c r="AW1151" s="14" t="s">
        <v>30</v>
      </c>
      <c r="AX1151" s="14" t="s">
        <v>81</v>
      </c>
      <c r="AY1151" s="226" t="s">
        <v>174</v>
      </c>
    </row>
    <row r="1152" spans="1:65" s="2" customFormat="1" ht="24.25" customHeight="1">
      <c r="A1152" s="35"/>
      <c r="B1152" s="36"/>
      <c r="C1152" s="227" t="s">
        <v>2624</v>
      </c>
      <c r="D1152" s="227" t="s">
        <v>422</v>
      </c>
      <c r="E1152" s="228" t="s">
        <v>2625</v>
      </c>
      <c r="F1152" s="229" t="s">
        <v>2626</v>
      </c>
      <c r="G1152" s="230" t="s">
        <v>178</v>
      </c>
      <c r="H1152" s="231">
        <v>4.0540000000000003</v>
      </c>
      <c r="I1152" s="232"/>
      <c r="J1152" s="233">
        <f>ROUND(I1152*H1152,2)</f>
        <v>0</v>
      </c>
      <c r="K1152" s="234"/>
      <c r="L1152" s="235"/>
      <c r="M1152" s="236" t="s">
        <v>1</v>
      </c>
      <c r="N1152" s="237" t="s">
        <v>38</v>
      </c>
      <c r="O1152" s="72"/>
      <c r="P1152" s="190">
        <f>O1152*H1152</f>
        <v>0</v>
      </c>
      <c r="Q1152" s="190">
        <v>3.0000000000000001E-3</v>
      </c>
      <c r="R1152" s="190">
        <f>Q1152*H1152</f>
        <v>1.2162000000000001E-2</v>
      </c>
      <c r="S1152" s="190">
        <v>0</v>
      </c>
      <c r="T1152" s="191">
        <f>S1152*H1152</f>
        <v>0</v>
      </c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R1152" s="192" t="s">
        <v>227</v>
      </c>
      <c r="AT1152" s="192" t="s">
        <v>422</v>
      </c>
      <c r="AU1152" s="192" t="s">
        <v>81</v>
      </c>
      <c r="AY1152" s="18" t="s">
        <v>174</v>
      </c>
      <c r="BE1152" s="193">
        <f>IF(N1152="základní",J1152,0)</f>
        <v>0</v>
      </c>
      <c r="BF1152" s="193">
        <f>IF(N1152="snížená",J1152,0)</f>
        <v>0</v>
      </c>
      <c r="BG1152" s="193">
        <f>IF(N1152="zákl. přenesená",J1152,0)</f>
        <v>0</v>
      </c>
      <c r="BH1152" s="193">
        <f>IF(N1152="sníž. přenesená",J1152,0)</f>
        <v>0</v>
      </c>
      <c r="BI1152" s="193">
        <f>IF(N1152="nulová",J1152,0)</f>
        <v>0</v>
      </c>
      <c r="BJ1152" s="18" t="s">
        <v>81</v>
      </c>
      <c r="BK1152" s="193">
        <f>ROUND(I1152*H1152,2)</f>
        <v>0</v>
      </c>
      <c r="BL1152" s="18" t="s">
        <v>179</v>
      </c>
      <c r="BM1152" s="192" t="s">
        <v>2627</v>
      </c>
    </row>
    <row r="1153" spans="1:65" s="2" customFormat="1" ht="33" customHeight="1">
      <c r="A1153" s="35"/>
      <c r="B1153" s="36"/>
      <c r="C1153" s="180" t="s">
        <v>2628</v>
      </c>
      <c r="D1153" s="180" t="s">
        <v>175</v>
      </c>
      <c r="E1153" s="181" t="s">
        <v>2629</v>
      </c>
      <c r="F1153" s="182" t="s">
        <v>2630</v>
      </c>
      <c r="G1153" s="183" t="s">
        <v>230</v>
      </c>
      <c r="H1153" s="184">
        <v>317.89999999999998</v>
      </c>
      <c r="I1153" s="185"/>
      <c r="J1153" s="186">
        <f>ROUND(I1153*H1153,2)</f>
        <v>0</v>
      </c>
      <c r="K1153" s="187"/>
      <c r="L1153" s="40"/>
      <c r="M1153" s="188" t="s">
        <v>1</v>
      </c>
      <c r="N1153" s="189" t="s">
        <v>38</v>
      </c>
      <c r="O1153" s="72"/>
      <c r="P1153" s="190">
        <f>O1153*H1153</f>
        <v>0</v>
      </c>
      <c r="Q1153" s="190">
        <v>1.1590000000000001E-3</v>
      </c>
      <c r="R1153" s="190">
        <f>Q1153*H1153</f>
        <v>0.3684461</v>
      </c>
      <c r="S1153" s="190">
        <v>0</v>
      </c>
      <c r="T1153" s="191">
        <f>S1153*H1153</f>
        <v>0</v>
      </c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R1153" s="192" t="s">
        <v>179</v>
      </c>
      <c r="AT1153" s="192" t="s">
        <v>175</v>
      </c>
      <c r="AU1153" s="192" t="s">
        <v>81</v>
      </c>
      <c r="AY1153" s="18" t="s">
        <v>174</v>
      </c>
      <c r="BE1153" s="193">
        <f>IF(N1153="základní",J1153,0)</f>
        <v>0</v>
      </c>
      <c r="BF1153" s="193">
        <f>IF(N1153="snížená",J1153,0)</f>
        <v>0</v>
      </c>
      <c r="BG1153" s="193">
        <f>IF(N1153="zákl. přenesená",J1153,0)</f>
        <v>0</v>
      </c>
      <c r="BH1153" s="193">
        <f>IF(N1153="sníž. přenesená",J1153,0)</f>
        <v>0</v>
      </c>
      <c r="BI1153" s="193">
        <f>IF(N1153="nulová",J1153,0)</f>
        <v>0</v>
      </c>
      <c r="BJ1153" s="18" t="s">
        <v>81</v>
      </c>
      <c r="BK1153" s="193">
        <f>ROUND(I1153*H1153,2)</f>
        <v>0</v>
      </c>
      <c r="BL1153" s="18" t="s">
        <v>179</v>
      </c>
      <c r="BM1153" s="192" t="s">
        <v>2631</v>
      </c>
    </row>
    <row r="1154" spans="1:65" s="12" customFormat="1" ht="12">
      <c r="B1154" s="194"/>
      <c r="C1154" s="195"/>
      <c r="D1154" s="196" t="s">
        <v>181</v>
      </c>
      <c r="E1154" s="197" t="s">
        <v>1</v>
      </c>
      <c r="F1154" s="198" t="s">
        <v>2518</v>
      </c>
      <c r="G1154" s="195"/>
      <c r="H1154" s="197" t="s">
        <v>1</v>
      </c>
      <c r="I1154" s="199"/>
      <c r="J1154" s="195"/>
      <c r="K1154" s="195"/>
      <c r="L1154" s="200"/>
      <c r="M1154" s="201"/>
      <c r="N1154" s="202"/>
      <c r="O1154" s="202"/>
      <c r="P1154" s="202"/>
      <c r="Q1154" s="202"/>
      <c r="R1154" s="202"/>
      <c r="S1154" s="202"/>
      <c r="T1154" s="203"/>
      <c r="AT1154" s="204" t="s">
        <v>181</v>
      </c>
      <c r="AU1154" s="204" t="s">
        <v>81</v>
      </c>
      <c r="AV1154" s="12" t="s">
        <v>81</v>
      </c>
      <c r="AW1154" s="12" t="s">
        <v>30</v>
      </c>
      <c r="AX1154" s="12" t="s">
        <v>73</v>
      </c>
      <c r="AY1154" s="204" t="s">
        <v>174</v>
      </c>
    </row>
    <row r="1155" spans="1:65" s="13" customFormat="1" ht="12">
      <c r="B1155" s="205"/>
      <c r="C1155" s="206"/>
      <c r="D1155" s="196" t="s">
        <v>181</v>
      </c>
      <c r="E1155" s="207" t="s">
        <v>1</v>
      </c>
      <c r="F1155" s="208" t="s">
        <v>1024</v>
      </c>
      <c r="G1155" s="206"/>
      <c r="H1155" s="209">
        <v>121</v>
      </c>
      <c r="I1155" s="210"/>
      <c r="J1155" s="206"/>
      <c r="K1155" s="206"/>
      <c r="L1155" s="211"/>
      <c r="M1155" s="212"/>
      <c r="N1155" s="213"/>
      <c r="O1155" s="213"/>
      <c r="P1155" s="213"/>
      <c r="Q1155" s="213"/>
      <c r="R1155" s="213"/>
      <c r="S1155" s="213"/>
      <c r="T1155" s="214"/>
      <c r="AT1155" s="215" t="s">
        <v>181</v>
      </c>
      <c r="AU1155" s="215" t="s">
        <v>81</v>
      </c>
      <c r="AV1155" s="13" t="s">
        <v>83</v>
      </c>
      <c r="AW1155" s="13" t="s">
        <v>30</v>
      </c>
      <c r="AX1155" s="13" t="s">
        <v>73</v>
      </c>
      <c r="AY1155" s="215" t="s">
        <v>174</v>
      </c>
    </row>
    <row r="1156" spans="1:65" s="12" customFormat="1" ht="12">
      <c r="B1156" s="194"/>
      <c r="C1156" s="195"/>
      <c r="D1156" s="196" t="s">
        <v>181</v>
      </c>
      <c r="E1156" s="197" t="s">
        <v>1</v>
      </c>
      <c r="F1156" s="198" t="s">
        <v>2632</v>
      </c>
      <c r="G1156" s="195"/>
      <c r="H1156" s="197" t="s">
        <v>1</v>
      </c>
      <c r="I1156" s="199"/>
      <c r="J1156" s="195"/>
      <c r="K1156" s="195"/>
      <c r="L1156" s="200"/>
      <c r="M1156" s="201"/>
      <c r="N1156" s="202"/>
      <c r="O1156" s="202"/>
      <c r="P1156" s="202"/>
      <c r="Q1156" s="202"/>
      <c r="R1156" s="202"/>
      <c r="S1156" s="202"/>
      <c r="T1156" s="203"/>
      <c r="AT1156" s="204" t="s">
        <v>181</v>
      </c>
      <c r="AU1156" s="204" t="s">
        <v>81</v>
      </c>
      <c r="AV1156" s="12" t="s">
        <v>81</v>
      </c>
      <c r="AW1156" s="12" t="s">
        <v>30</v>
      </c>
      <c r="AX1156" s="12" t="s">
        <v>73</v>
      </c>
      <c r="AY1156" s="204" t="s">
        <v>174</v>
      </c>
    </row>
    <row r="1157" spans="1:65" s="13" customFormat="1" ht="12">
      <c r="B1157" s="205"/>
      <c r="C1157" s="206"/>
      <c r="D1157" s="196" t="s">
        <v>181</v>
      </c>
      <c r="E1157" s="207" t="s">
        <v>1</v>
      </c>
      <c r="F1157" s="208" t="s">
        <v>1024</v>
      </c>
      <c r="G1157" s="206"/>
      <c r="H1157" s="209">
        <v>121</v>
      </c>
      <c r="I1157" s="210"/>
      <c r="J1157" s="206"/>
      <c r="K1157" s="206"/>
      <c r="L1157" s="211"/>
      <c r="M1157" s="212"/>
      <c r="N1157" s="213"/>
      <c r="O1157" s="213"/>
      <c r="P1157" s="213"/>
      <c r="Q1157" s="213"/>
      <c r="R1157" s="213"/>
      <c r="S1157" s="213"/>
      <c r="T1157" s="214"/>
      <c r="AT1157" s="215" t="s">
        <v>181</v>
      </c>
      <c r="AU1157" s="215" t="s">
        <v>81</v>
      </c>
      <c r="AV1157" s="13" t="s">
        <v>83</v>
      </c>
      <c r="AW1157" s="13" t="s">
        <v>30</v>
      </c>
      <c r="AX1157" s="13" t="s">
        <v>73</v>
      </c>
      <c r="AY1157" s="215" t="s">
        <v>174</v>
      </c>
    </row>
    <row r="1158" spans="1:65" s="12" customFormat="1" ht="12">
      <c r="B1158" s="194"/>
      <c r="C1158" s="195"/>
      <c r="D1158" s="196" t="s">
        <v>181</v>
      </c>
      <c r="E1158" s="197" t="s">
        <v>1</v>
      </c>
      <c r="F1158" s="198" t="s">
        <v>2519</v>
      </c>
      <c r="G1158" s="195"/>
      <c r="H1158" s="197" t="s">
        <v>1</v>
      </c>
      <c r="I1158" s="199"/>
      <c r="J1158" s="195"/>
      <c r="K1158" s="195"/>
      <c r="L1158" s="200"/>
      <c r="M1158" s="201"/>
      <c r="N1158" s="202"/>
      <c r="O1158" s="202"/>
      <c r="P1158" s="202"/>
      <c r="Q1158" s="202"/>
      <c r="R1158" s="202"/>
      <c r="S1158" s="202"/>
      <c r="T1158" s="203"/>
      <c r="AT1158" s="204" t="s">
        <v>181</v>
      </c>
      <c r="AU1158" s="204" t="s">
        <v>81</v>
      </c>
      <c r="AV1158" s="12" t="s">
        <v>81</v>
      </c>
      <c r="AW1158" s="12" t="s">
        <v>30</v>
      </c>
      <c r="AX1158" s="12" t="s">
        <v>73</v>
      </c>
      <c r="AY1158" s="204" t="s">
        <v>174</v>
      </c>
    </row>
    <row r="1159" spans="1:65" s="13" customFormat="1" ht="12">
      <c r="B1159" s="205"/>
      <c r="C1159" s="206"/>
      <c r="D1159" s="196" t="s">
        <v>181</v>
      </c>
      <c r="E1159" s="207" t="s">
        <v>1</v>
      </c>
      <c r="F1159" s="208" t="s">
        <v>2520</v>
      </c>
      <c r="G1159" s="206"/>
      <c r="H1159" s="209">
        <v>22.8</v>
      </c>
      <c r="I1159" s="210"/>
      <c r="J1159" s="206"/>
      <c r="K1159" s="206"/>
      <c r="L1159" s="211"/>
      <c r="M1159" s="212"/>
      <c r="N1159" s="213"/>
      <c r="O1159" s="213"/>
      <c r="P1159" s="213"/>
      <c r="Q1159" s="213"/>
      <c r="R1159" s="213"/>
      <c r="S1159" s="213"/>
      <c r="T1159" s="214"/>
      <c r="AT1159" s="215" t="s">
        <v>181</v>
      </c>
      <c r="AU1159" s="215" t="s">
        <v>81</v>
      </c>
      <c r="AV1159" s="13" t="s">
        <v>83</v>
      </c>
      <c r="AW1159" s="13" t="s">
        <v>30</v>
      </c>
      <c r="AX1159" s="13" t="s">
        <v>73</v>
      </c>
      <c r="AY1159" s="215" t="s">
        <v>174</v>
      </c>
    </row>
    <row r="1160" spans="1:65" s="12" customFormat="1" ht="12">
      <c r="B1160" s="194"/>
      <c r="C1160" s="195"/>
      <c r="D1160" s="196" t="s">
        <v>181</v>
      </c>
      <c r="E1160" s="197" t="s">
        <v>1</v>
      </c>
      <c r="F1160" s="198" t="s">
        <v>2632</v>
      </c>
      <c r="G1160" s="195"/>
      <c r="H1160" s="197" t="s">
        <v>1</v>
      </c>
      <c r="I1160" s="199"/>
      <c r="J1160" s="195"/>
      <c r="K1160" s="195"/>
      <c r="L1160" s="200"/>
      <c r="M1160" s="201"/>
      <c r="N1160" s="202"/>
      <c r="O1160" s="202"/>
      <c r="P1160" s="202"/>
      <c r="Q1160" s="202"/>
      <c r="R1160" s="202"/>
      <c r="S1160" s="202"/>
      <c r="T1160" s="203"/>
      <c r="AT1160" s="204" t="s">
        <v>181</v>
      </c>
      <c r="AU1160" s="204" t="s">
        <v>81</v>
      </c>
      <c r="AV1160" s="12" t="s">
        <v>81</v>
      </c>
      <c r="AW1160" s="12" t="s">
        <v>30</v>
      </c>
      <c r="AX1160" s="12" t="s">
        <v>73</v>
      </c>
      <c r="AY1160" s="204" t="s">
        <v>174</v>
      </c>
    </row>
    <row r="1161" spans="1:65" s="13" customFormat="1" ht="12">
      <c r="B1161" s="205"/>
      <c r="C1161" s="206"/>
      <c r="D1161" s="196" t="s">
        <v>181</v>
      </c>
      <c r="E1161" s="207" t="s">
        <v>1</v>
      </c>
      <c r="F1161" s="208" t="s">
        <v>2520</v>
      </c>
      <c r="G1161" s="206"/>
      <c r="H1161" s="209">
        <v>22.8</v>
      </c>
      <c r="I1161" s="210"/>
      <c r="J1161" s="206"/>
      <c r="K1161" s="206"/>
      <c r="L1161" s="211"/>
      <c r="M1161" s="212"/>
      <c r="N1161" s="213"/>
      <c r="O1161" s="213"/>
      <c r="P1161" s="213"/>
      <c r="Q1161" s="213"/>
      <c r="R1161" s="213"/>
      <c r="S1161" s="213"/>
      <c r="T1161" s="214"/>
      <c r="AT1161" s="215" t="s">
        <v>181</v>
      </c>
      <c r="AU1161" s="215" t="s">
        <v>81</v>
      </c>
      <c r="AV1161" s="13" t="s">
        <v>83</v>
      </c>
      <c r="AW1161" s="13" t="s">
        <v>30</v>
      </c>
      <c r="AX1161" s="13" t="s">
        <v>73</v>
      </c>
      <c r="AY1161" s="215" t="s">
        <v>174</v>
      </c>
    </row>
    <row r="1162" spans="1:65" s="12" customFormat="1" ht="12">
      <c r="B1162" s="194"/>
      <c r="C1162" s="195"/>
      <c r="D1162" s="196" t="s">
        <v>181</v>
      </c>
      <c r="E1162" s="197" t="s">
        <v>1</v>
      </c>
      <c r="F1162" s="198" t="s">
        <v>2633</v>
      </c>
      <c r="G1162" s="195"/>
      <c r="H1162" s="197" t="s">
        <v>1</v>
      </c>
      <c r="I1162" s="199"/>
      <c r="J1162" s="195"/>
      <c r="K1162" s="195"/>
      <c r="L1162" s="200"/>
      <c r="M1162" s="201"/>
      <c r="N1162" s="202"/>
      <c r="O1162" s="202"/>
      <c r="P1162" s="202"/>
      <c r="Q1162" s="202"/>
      <c r="R1162" s="202"/>
      <c r="S1162" s="202"/>
      <c r="T1162" s="203"/>
      <c r="AT1162" s="204" t="s">
        <v>181</v>
      </c>
      <c r="AU1162" s="204" t="s">
        <v>81</v>
      </c>
      <c r="AV1162" s="12" t="s">
        <v>81</v>
      </c>
      <c r="AW1162" s="12" t="s">
        <v>30</v>
      </c>
      <c r="AX1162" s="12" t="s">
        <v>73</v>
      </c>
      <c r="AY1162" s="204" t="s">
        <v>174</v>
      </c>
    </row>
    <row r="1163" spans="1:65" s="13" customFormat="1" ht="12">
      <c r="B1163" s="205"/>
      <c r="C1163" s="206"/>
      <c r="D1163" s="196" t="s">
        <v>181</v>
      </c>
      <c r="E1163" s="207" t="s">
        <v>1</v>
      </c>
      <c r="F1163" s="208" t="s">
        <v>2634</v>
      </c>
      <c r="G1163" s="206"/>
      <c r="H1163" s="209">
        <v>30.3</v>
      </c>
      <c r="I1163" s="210"/>
      <c r="J1163" s="206"/>
      <c r="K1163" s="206"/>
      <c r="L1163" s="211"/>
      <c r="M1163" s="212"/>
      <c r="N1163" s="213"/>
      <c r="O1163" s="213"/>
      <c r="P1163" s="213"/>
      <c r="Q1163" s="213"/>
      <c r="R1163" s="213"/>
      <c r="S1163" s="213"/>
      <c r="T1163" s="214"/>
      <c r="AT1163" s="215" t="s">
        <v>181</v>
      </c>
      <c r="AU1163" s="215" t="s">
        <v>81</v>
      </c>
      <c r="AV1163" s="13" t="s">
        <v>83</v>
      </c>
      <c r="AW1163" s="13" t="s">
        <v>30</v>
      </c>
      <c r="AX1163" s="13" t="s">
        <v>73</v>
      </c>
      <c r="AY1163" s="215" t="s">
        <v>174</v>
      </c>
    </row>
    <row r="1164" spans="1:65" s="14" customFormat="1" ht="12">
      <c r="B1164" s="216"/>
      <c r="C1164" s="217"/>
      <c r="D1164" s="196" t="s">
        <v>181</v>
      </c>
      <c r="E1164" s="218" t="s">
        <v>1</v>
      </c>
      <c r="F1164" s="219" t="s">
        <v>183</v>
      </c>
      <c r="G1164" s="217"/>
      <c r="H1164" s="220">
        <v>317.90000000000003</v>
      </c>
      <c r="I1164" s="221"/>
      <c r="J1164" s="217"/>
      <c r="K1164" s="217"/>
      <c r="L1164" s="222"/>
      <c r="M1164" s="223"/>
      <c r="N1164" s="224"/>
      <c r="O1164" s="224"/>
      <c r="P1164" s="224"/>
      <c r="Q1164" s="224"/>
      <c r="R1164" s="224"/>
      <c r="S1164" s="224"/>
      <c r="T1164" s="225"/>
      <c r="AT1164" s="226" t="s">
        <v>181</v>
      </c>
      <c r="AU1164" s="226" t="s">
        <v>81</v>
      </c>
      <c r="AV1164" s="14" t="s">
        <v>179</v>
      </c>
      <c r="AW1164" s="14" t="s">
        <v>30</v>
      </c>
      <c r="AX1164" s="14" t="s">
        <v>81</v>
      </c>
      <c r="AY1164" s="226" t="s">
        <v>174</v>
      </c>
    </row>
    <row r="1165" spans="1:65" s="2" customFormat="1" ht="24.25" customHeight="1">
      <c r="A1165" s="35"/>
      <c r="B1165" s="36"/>
      <c r="C1165" s="227" t="s">
        <v>2635</v>
      </c>
      <c r="D1165" s="227" t="s">
        <v>422</v>
      </c>
      <c r="E1165" s="228" t="s">
        <v>2636</v>
      </c>
      <c r="F1165" s="229" t="s">
        <v>2637</v>
      </c>
      <c r="G1165" s="230" t="s">
        <v>178</v>
      </c>
      <c r="H1165" s="231">
        <v>34.606000000000002</v>
      </c>
      <c r="I1165" s="232"/>
      <c r="J1165" s="233">
        <f>ROUND(I1165*H1165,2)</f>
        <v>0</v>
      </c>
      <c r="K1165" s="234"/>
      <c r="L1165" s="235"/>
      <c r="M1165" s="236" t="s">
        <v>1</v>
      </c>
      <c r="N1165" s="237" t="s">
        <v>38</v>
      </c>
      <c r="O1165" s="72"/>
      <c r="P1165" s="190">
        <f>O1165*H1165</f>
        <v>0</v>
      </c>
      <c r="Q1165" s="190">
        <v>0.24224000000000001</v>
      </c>
      <c r="R1165" s="190">
        <f>Q1165*H1165</f>
        <v>8.3829574400000002</v>
      </c>
      <c r="S1165" s="190">
        <v>0</v>
      </c>
      <c r="T1165" s="191">
        <f>S1165*H1165</f>
        <v>0</v>
      </c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R1165" s="192" t="s">
        <v>227</v>
      </c>
      <c r="AT1165" s="192" t="s">
        <v>422</v>
      </c>
      <c r="AU1165" s="192" t="s">
        <v>81</v>
      </c>
      <c r="AY1165" s="18" t="s">
        <v>174</v>
      </c>
      <c r="BE1165" s="193">
        <f>IF(N1165="základní",J1165,0)</f>
        <v>0</v>
      </c>
      <c r="BF1165" s="193">
        <f>IF(N1165="snížená",J1165,0)</f>
        <v>0</v>
      </c>
      <c r="BG1165" s="193">
        <f>IF(N1165="zákl. přenesená",J1165,0)</f>
        <v>0</v>
      </c>
      <c r="BH1165" s="193">
        <f>IF(N1165="sníž. přenesená",J1165,0)</f>
        <v>0</v>
      </c>
      <c r="BI1165" s="193">
        <f>IF(N1165="nulová",J1165,0)</f>
        <v>0</v>
      </c>
      <c r="BJ1165" s="18" t="s">
        <v>81</v>
      </c>
      <c r="BK1165" s="193">
        <f>ROUND(I1165*H1165,2)</f>
        <v>0</v>
      </c>
      <c r="BL1165" s="18" t="s">
        <v>179</v>
      </c>
      <c r="BM1165" s="192" t="s">
        <v>2638</v>
      </c>
    </row>
    <row r="1166" spans="1:65" s="12" customFormat="1" ht="12">
      <c r="B1166" s="194"/>
      <c r="C1166" s="195"/>
      <c r="D1166" s="196" t="s">
        <v>181</v>
      </c>
      <c r="E1166" s="197" t="s">
        <v>1</v>
      </c>
      <c r="F1166" s="198" t="s">
        <v>2525</v>
      </c>
      <c r="G1166" s="195"/>
      <c r="H1166" s="197" t="s">
        <v>1</v>
      </c>
      <c r="I1166" s="199"/>
      <c r="J1166" s="195"/>
      <c r="K1166" s="195"/>
      <c r="L1166" s="200"/>
      <c r="M1166" s="201"/>
      <c r="N1166" s="202"/>
      <c r="O1166" s="202"/>
      <c r="P1166" s="202"/>
      <c r="Q1166" s="202"/>
      <c r="R1166" s="202"/>
      <c r="S1166" s="202"/>
      <c r="T1166" s="203"/>
      <c r="AT1166" s="204" t="s">
        <v>181</v>
      </c>
      <c r="AU1166" s="204" t="s">
        <v>81</v>
      </c>
      <c r="AV1166" s="12" t="s">
        <v>81</v>
      </c>
      <c r="AW1166" s="12" t="s">
        <v>30</v>
      </c>
      <c r="AX1166" s="12" t="s">
        <v>73</v>
      </c>
      <c r="AY1166" s="204" t="s">
        <v>174</v>
      </c>
    </row>
    <row r="1167" spans="1:65" s="13" customFormat="1" ht="12">
      <c r="B1167" s="205"/>
      <c r="C1167" s="206"/>
      <c r="D1167" s="196" t="s">
        <v>181</v>
      </c>
      <c r="E1167" s="207" t="s">
        <v>1</v>
      </c>
      <c r="F1167" s="208" t="s">
        <v>2639</v>
      </c>
      <c r="G1167" s="206"/>
      <c r="H1167" s="209">
        <v>34.606000000000002</v>
      </c>
      <c r="I1167" s="210"/>
      <c r="J1167" s="206"/>
      <c r="K1167" s="206"/>
      <c r="L1167" s="211"/>
      <c r="M1167" s="212"/>
      <c r="N1167" s="213"/>
      <c r="O1167" s="213"/>
      <c r="P1167" s="213"/>
      <c r="Q1167" s="213"/>
      <c r="R1167" s="213"/>
      <c r="S1167" s="213"/>
      <c r="T1167" s="214"/>
      <c r="AT1167" s="215" t="s">
        <v>181</v>
      </c>
      <c r="AU1167" s="215" t="s">
        <v>81</v>
      </c>
      <c r="AV1167" s="13" t="s">
        <v>83</v>
      </c>
      <c r="AW1167" s="13" t="s">
        <v>30</v>
      </c>
      <c r="AX1167" s="13" t="s">
        <v>73</v>
      </c>
      <c r="AY1167" s="215" t="s">
        <v>174</v>
      </c>
    </row>
    <row r="1168" spans="1:65" s="14" customFormat="1" ht="12">
      <c r="B1168" s="216"/>
      <c r="C1168" s="217"/>
      <c r="D1168" s="196" t="s">
        <v>181</v>
      </c>
      <c r="E1168" s="218" t="s">
        <v>1</v>
      </c>
      <c r="F1168" s="219" t="s">
        <v>183</v>
      </c>
      <c r="G1168" s="217"/>
      <c r="H1168" s="220">
        <v>34.606000000000002</v>
      </c>
      <c r="I1168" s="221"/>
      <c r="J1168" s="217"/>
      <c r="K1168" s="217"/>
      <c r="L1168" s="222"/>
      <c r="M1168" s="223"/>
      <c r="N1168" s="224"/>
      <c r="O1168" s="224"/>
      <c r="P1168" s="224"/>
      <c r="Q1168" s="224"/>
      <c r="R1168" s="224"/>
      <c r="S1168" s="224"/>
      <c r="T1168" s="225"/>
      <c r="AT1168" s="226" t="s">
        <v>181</v>
      </c>
      <c r="AU1168" s="226" t="s">
        <v>81</v>
      </c>
      <c r="AV1168" s="14" t="s">
        <v>179</v>
      </c>
      <c r="AW1168" s="14" t="s">
        <v>30</v>
      </c>
      <c r="AX1168" s="14" t="s">
        <v>81</v>
      </c>
      <c r="AY1168" s="226" t="s">
        <v>174</v>
      </c>
    </row>
    <row r="1169" spans="1:65" s="2" customFormat="1" ht="24.25" customHeight="1">
      <c r="A1169" s="35"/>
      <c r="B1169" s="36"/>
      <c r="C1169" s="227" t="s">
        <v>2640</v>
      </c>
      <c r="D1169" s="227" t="s">
        <v>422</v>
      </c>
      <c r="E1169" s="228" t="s">
        <v>2641</v>
      </c>
      <c r="F1169" s="229" t="s">
        <v>2642</v>
      </c>
      <c r="G1169" s="230" t="s">
        <v>178</v>
      </c>
      <c r="H1169" s="231">
        <v>3.3330000000000002</v>
      </c>
      <c r="I1169" s="232"/>
      <c r="J1169" s="233">
        <f>ROUND(I1169*H1169,2)</f>
        <v>0</v>
      </c>
      <c r="K1169" s="234"/>
      <c r="L1169" s="235"/>
      <c r="M1169" s="236" t="s">
        <v>1</v>
      </c>
      <c r="N1169" s="237" t="s">
        <v>38</v>
      </c>
      <c r="O1169" s="72"/>
      <c r="P1169" s="190">
        <f>O1169*H1169</f>
        <v>0</v>
      </c>
      <c r="Q1169" s="190">
        <v>3.5000000000000001E-3</v>
      </c>
      <c r="R1169" s="190">
        <f>Q1169*H1169</f>
        <v>1.1665500000000001E-2</v>
      </c>
      <c r="S1169" s="190">
        <v>0</v>
      </c>
      <c r="T1169" s="191">
        <f>S1169*H1169</f>
        <v>0</v>
      </c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R1169" s="192" t="s">
        <v>227</v>
      </c>
      <c r="AT1169" s="192" t="s">
        <v>422</v>
      </c>
      <c r="AU1169" s="192" t="s">
        <v>81</v>
      </c>
      <c r="AY1169" s="18" t="s">
        <v>174</v>
      </c>
      <c r="BE1169" s="193">
        <f>IF(N1169="základní",J1169,0)</f>
        <v>0</v>
      </c>
      <c r="BF1169" s="193">
        <f>IF(N1169="snížená",J1169,0)</f>
        <v>0</v>
      </c>
      <c r="BG1169" s="193">
        <f>IF(N1169="zákl. přenesená",J1169,0)</f>
        <v>0</v>
      </c>
      <c r="BH1169" s="193">
        <f>IF(N1169="sníž. přenesená",J1169,0)</f>
        <v>0</v>
      </c>
      <c r="BI1169" s="193">
        <f>IF(N1169="nulová",J1169,0)</f>
        <v>0</v>
      </c>
      <c r="BJ1169" s="18" t="s">
        <v>81</v>
      </c>
      <c r="BK1169" s="193">
        <f>ROUND(I1169*H1169,2)</f>
        <v>0</v>
      </c>
      <c r="BL1169" s="18" t="s">
        <v>179</v>
      </c>
      <c r="BM1169" s="192" t="s">
        <v>2643</v>
      </c>
    </row>
    <row r="1170" spans="1:65" s="12" customFormat="1" ht="12">
      <c r="B1170" s="194"/>
      <c r="C1170" s="195"/>
      <c r="D1170" s="196" t="s">
        <v>181</v>
      </c>
      <c r="E1170" s="197" t="s">
        <v>1</v>
      </c>
      <c r="F1170" s="198" t="s">
        <v>2633</v>
      </c>
      <c r="G1170" s="195"/>
      <c r="H1170" s="197" t="s">
        <v>1</v>
      </c>
      <c r="I1170" s="199"/>
      <c r="J1170" s="195"/>
      <c r="K1170" s="195"/>
      <c r="L1170" s="200"/>
      <c r="M1170" s="201"/>
      <c r="N1170" s="202"/>
      <c r="O1170" s="202"/>
      <c r="P1170" s="202"/>
      <c r="Q1170" s="202"/>
      <c r="R1170" s="202"/>
      <c r="S1170" s="202"/>
      <c r="T1170" s="203"/>
      <c r="AT1170" s="204" t="s">
        <v>181</v>
      </c>
      <c r="AU1170" s="204" t="s">
        <v>81</v>
      </c>
      <c r="AV1170" s="12" t="s">
        <v>81</v>
      </c>
      <c r="AW1170" s="12" t="s">
        <v>30</v>
      </c>
      <c r="AX1170" s="12" t="s">
        <v>73</v>
      </c>
      <c r="AY1170" s="204" t="s">
        <v>174</v>
      </c>
    </row>
    <row r="1171" spans="1:65" s="13" customFormat="1" ht="12">
      <c r="B1171" s="205"/>
      <c r="C1171" s="206"/>
      <c r="D1171" s="196" t="s">
        <v>181</v>
      </c>
      <c r="E1171" s="207" t="s">
        <v>1</v>
      </c>
      <c r="F1171" s="208" t="s">
        <v>2644</v>
      </c>
      <c r="G1171" s="206"/>
      <c r="H1171" s="209">
        <v>3.3330000000000002</v>
      </c>
      <c r="I1171" s="210"/>
      <c r="J1171" s="206"/>
      <c r="K1171" s="206"/>
      <c r="L1171" s="211"/>
      <c r="M1171" s="212"/>
      <c r="N1171" s="213"/>
      <c r="O1171" s="213"/>
      <c r="P1171" s="213"/>
      <c r="Q1171" s="213"/>
      <c r="R1171" s="213"/>
      <c r="S1171" s="213"/>
      <c r="T1171" s="214"/>
      <c r="AT1171" s="215" t="s">
        <v>181</v>
      </c>
      <c r="AU1171" s="215" t="s">
        <v>81</v>
      </c>
      <c r="AV1171" s="13" t="s">
        <v>83</v>
      </c>
      <c r="AW1171" s="13" t="s">
        <v>30</v>
      </c>
      <c r="AX1171" s="13" t="s">
        <v>73</v>
      </c>
      <c r="AY1171" s="215" t="s">
        <v>174</v>
      </c>
    </row>
    <row r="1172" spans="1:65" s="14" customFormat="1" ht="12">
      <c r="B1172" s="216"/>
      <c r="C1172" s="217"/>
      <c r="D1172" s="196" t="s">
        <v>181</v>
      </c>
      <c r="E1172" s="218" t="s">
        <v>1</v>
      </c>
      <c r="F1172" s="219" t="s">
        <v>183</v>
      </c>
      <c r="G1172" s="217"/>
      <c r="H1172" s="220">
        <v>3.3330000000000002</v>
      </c>
      <c r="I1172" s="221"/>
      <c r="J1172" s="217"/>
      <c r="K1172" s="217"/>
      <c r="L1172" s="222"/>
      <c r="M1172" s="223"/>
      <c r="N1172" s="224"/>
      <c r="O1172" s="224"/>
      <c r="P1172" s="224"/>
      <c r="Q1172" s="224"/>
      <c r="R1172" s="224"/>
      <c r="S1172" s="224"/>
      <c r="T1172" s="225"/>
      <c r="AT1172" s="226" t="s">
        <v>181</v>
      </c>
      <c r="AU1172" s="226" t="s">
        <v>81</v>
      </c>
      <c r="AV1172" s="14" t="s">
        <v>179</v>
      </c>
      <c r="AW1172" s="14" t="s">
        <v>30</v>
      </c>
      <c r="AX1172" s="14" t="s">
        <v>81</v>
      </c>
      <c r="AY1172" s="226" t="s">
        <v>174</v>
      </c>
    </row>
    <row r="1173" spans="1:65" s="2" customFormat="1" ht="24.25" customHeight="1">
      <c r="A1173" s="35"/>
      <c r="B1173" s="36"/>
      <c r="C1173" s="227" t="s">
        <v>2645</v>
      </c>
      <c r="D1173" s="227" t="s">
        <v>422</v>
      </c>
      <c r="E1173" s="228" t="s">
        <v>2646</v>
      </c>
      <c r="F1173" s="229" t="s">
        <v>2647</v>
      </c>
      <c r="G1173" s="230" t="s">
        <v>178</v>
      </c>
      <c r="H1173" s="231">
        <v>5.5179999999999998</v>
      </c>
      <c r="I1173" s="232"/>
      <c r="J1173" s="233">
        <f>ROUND(I1173*H1173,2)</f>
        <v>0</v>
      </c>
      <c r="K1173" s="234"/>
      <c r="L1173" s="235"/>
      <c r="M1173" s="236" t="s">
        <v>1</v>
      </c>
      <c r="N1173" s="237" t="s">
        <v>38</v>
      </c>
      <c r="O1173" s="72"/>
      <c r="P1173" s="190">
        <f>O1173*H1173</f>
        <v>0</v>
      </c>
      <c r="Q1173" s="190">
        <v>3.4759999999999999E-2</v>
      </c>
      <c r="R1173" s="190">
        <f>Q1173*H1173</f>
        <v>0.19180567999999998</v>
      </c>
      <c r="S1173" s="190">
        <v>0</v>
      </c>
      <c r="T1173" s="191">
        <f>S1173*H1173</f>
        <v>0</v>
      </c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R1173" s="192" t="s">
        <v>227</v>
      </c>
      <c r="AT1173" s="192" t="s">
        <v>422</v>
      </c>
      <c r="AU1173" s="192" t="s">
        <v>81</v>
      </c>
      <c r="AY1173" s="18" t="s">
        <v>174</v>
      </c>
      <c r="BE1173" s="193">
        <f>IF(N1173="základní",J1173,0)</f>
        <v>0</v>
      </c>
      <c r="BF1173" s="193">
        <f>IF(N1173="snížená",J1173,0)</f>
        <v>0</v>
      </c>
      <c r="BG1173" s="193">
        <f>IF(N1173="zákl. přenesená",J1173,0)</f>
        <v>0</v>
      </c>
      <c r="BH1173" s="193">
        <f>IF(N1173="sníž. přenesená",J1173,0)</f>
        <v>0</v>
      </c>
      <c r="BI1173" s="193">
        <f>IF(N1173="nulová",J1173,0)</f>
        <v>0</v>
      </c>
      <c r="BJ1173" s="18" t="s">
        <v>81</v>
      </c>
      <c r="BK1173" s="193">
        <f>ROUND(I1173*H1173,2)</f>
        <v>0</v>
      </c>
      <c r="BL1173" s="18" t="s">
        <v>179</v>
      </c>
      <c r="BM1173" s="192" t="s">
        <v>2648</v>
      </c>
    </row>
    <row r="1174" spans="1:65" s="12" customFormat="1" ht="12">
      <c r="B1174" s="194"/>
      <c r="C1174" s="195"/>
      <c r="D1174" s="196" t="s">
        <v>181</v>
      </c>
      <c r="E1174" s="197" t="s">
        <v>1</v>
      </c>
      <c r="F1174" s="198" t="s">
        <v>2519</v>
      </c>
      <c r="G1174" s="195"/>
      <c r="H1174" s="197" t="s">
        <v>1</v>
      </c>
      <c r="I1174" s="199"/>
      <c r="J1174" s="195"/>
      <c r="K1174" s="195"/>
      <c r="L1174" s="200"/>
      <c r="M1174" s="201"/>
      <c r="N1174" s="202"/>
      <c r="O1174" s="202"/>
      <c r="P1174" s="202"/>
      <c r="Q1174" s="202"/>
      <c r="R1174" s="202"/>
      <c r="S1174" s="202"/>
      <c r="T1174" s="203"/>
      <c r="AT1174" s="204" t="s">
        <v>181</v>
      </c>
      <c r="AU1174" s="204" t="s">
        <v>81</v>
      </c>
      <c r="AV1174" s="12" t="s">
        <v>81</v>
      </c>
      <c r="AW1174" s="12" t="s">
        <v>30</v>
      </c>
      <c r="AX1174" s="12" t="s">
        <v>73</v>
      </c>
      <c r="AY1174" s="204" t="s">
        <v>174</v>
      </c>
    </row>
    <row r="1175" spans="1:65" s="13" customFormat="1" ht="12">
      <c r="B1175" s="205"/>
      <c r="C1175" s="206"/>
      <c r="D1175" s="196" t="s">
        <v>181</v>
      </c>
      <c r="E1175" s="207" t="s">
        <v>1</v>
      </c>
      <c r="F1175" s="208" t="s">
        <v>2649</v>
      </c>
      <c r="G1175" s="206"/>
      <c r="H1175" s="209">
        <v>5.5179999999999998</v>
      </c>
      <c r="I1175" s="210"/>
      <c r="J1175" s="206"/>
      <c r="K1175" s="206"/>
      <c r="L1175" s="211"/>
      <c r="M1175" s="212"/>
      <c r="N1175" s="213"/>
      <c r="O1175" s="213"/>
      <c r="P1175" s="213"/>
      <c r="Q1175" s="213"/>
      <c r="R1175" s="213"/>
      <c r="S1175" s="213"/>
      <c r="T1175" s="214"/>
      <c r="AT1175" s="215" t="s">
        <v>181</v>
      </c>
      <c r="AU1175" s="215" t="s">
        <v>81</v>
      </c>
      <c r="AV1175" s="13" t="s">
        <v>83</v>
      </c>
      <c r="AW1175" s="13" t="s">
        <v>30</v>
      </c>
      <c r="AX1175" s="13" t="s">
        <v>73</v>
      </c>
      <c r="AY1175" s="215" t="s">
        <v>174</v>
      </c>
    </row>
    <row r="1176" spans="1:65" s="14" customFormat="1" ht="12">
      <c r="B1176" s="216"/>
      <c r="C1176" s="217"/>
      <c r="D1176" s="196" t="s">
        <v>181</v>
      </c>
      <c r="E1176" s="218" t="s">
        <v>1</v>
      </c>
      <c r="F1176" s="219" t="s">
        <v>183</v>
      </c>
      <c r="G1176" s="217"/>
      <c r="H1176" s="220">
        <v>5.5179999999999998</v>
      </c>
      <c r="I1176" s="221"/>
      <c r="J1176" s="217"/>
      <c r="K1176" s="217"/>
      <c r="L1176" s="222"/>
      <c r="M1176" s="223"/>
      <c r="N1176" s="224"/>
      <c r="O1176" s="224"/>
      <c r="P1176" s="224"/>
      <c r="Q1176" s="224"/>
      <c r="R1176" s="224"/>
      <c r="S1176" s="224"/>
      <c r="T1176" s="225"/>
      <c r="AT1176" s="226" t="s">
        <v>181</v>
      </c>
      <c r="AU1176" s="226" t="s">
        <v>81</v>
      </c>
      <c r="AV1176" s="14" t="s">
        <v>179</v>
      </c>
      <c r="AW1176" s="14" t="s">
        <v>30</v>
      </c>
      <c r="AX1176" s="14" t="s">
        <v>81</v>
      </c>
      <c r="AY1176" s="226" t="s">
        <v>174</v>
      </c>
    </row>
    <row r="1177" spans="1:65" s="2" customFormat="1" ht="24.25" customHeight="1">
      <c r="A1177" s="35"/>
      <c r="B1177" s="36"/>
      <c r="C1177" s="227" t="s">
        <v>2650</v>
      </c>
      <c r="D1177" s="227" t="s">
        <v>422</v>
      </c>
      <c r="E1177" s="228" t="s">
        <v>2651</v>
      </c>
      <c r="F1177" s="229" t="s">
        <v>2652</v>
      </c>
      <c r="G1177" s="230" t="s">
        <v>230</v>
      </c>
      <c r="H1177" s="231">
        <v>158.18</v>
      </c>
      <c r="I1177" s="232"/>
      <c r="J1177" s="233">
        <f>ROUND(I1177*H1177,2)</f>
        <v>0</v>
      </c>
      <c r="K1177" s="234"/>
      <c r="L1177" s="235"/>
      <c r="M1177" s="236" t="s">
        <v>1</v>
      </c>
      <c r="N1177" s="237" t="s">
        <v>38</v>
      </c>
      <c r="O1177" s="72"/>
      <c r="P1177" s="190">
        <f>O1177*H1177</f>
        <v>0</v>
      </c>
      <c r="Q1177" s="190">
        <v>3.9544999999999999</v>
      </c>
      <c r="R1177" s="190">
        <f>Q1177*H1177</f>
        <v>625.52281000000005</v>
      </c>
      <c r="S1177" s="190">
        <v>0</v>
      </c>
      <c r="T1177" s="191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92" t="s">
        <v>227</v>
      </c>
      <c r="AT1177" s="192" t="s">
        <v>422</v>
      </c>
      <c r="AU1177" s="192" t="s">
        <v>81</v>
      </c>
      <c r="AY1177" s="18" t="s">
        <v>174</v>
      </c>
      <c r="BE1177" s="193">
        <f>IF(N1177="základní",J1177,0)</f>
        <v>0</v>
      </c>
      <c r="BF1177" s="193">
        <f>IF(N1177="snížená",J1177,0)</f>
        <v>0</v>
      </c>
      <c r="BG1177" s="193">
        <f>IF(N1177="zákl. přenesená",J1177,0)</f>
        <v>0</v>
      </c>
      <c r="BH1177" s="193">
        <f>IF(N1177="sníž. přenesená",J1177,0)</f>
        <v>0</v>
      </c>
      <c r="BI1177" s="193">
        <f>IF(N1177="nulová",J1177,0)</f>
        <v>0</v>
      </c>
      <c r="BJ1177" s="18" t="s">
        <v>81</v>
      </c>
      <c r="BK1177" s="193">
        <f>ROUND(I1177*H1177,2)</f>
        <v>0</v>
      </c>
      <c r="BL1177" s="18" t="s">
        <v>179</v>
      </c>
      <c r="BM1177" s="192" t="s">
        <v>2653</v>
      </c>
    </row>
    <row r="1178" spans="1:65" s="12" customFormat="1" ht="12">
      <c r="B1178" s="194"/>
      <c r="C1178" s="195"/>
      <c r="D1178" s="196" t="s">
        <v>181</v>
      </c>
      <c r="E1178" s="197" t="s">
        <v>1</v>
      </c>
      <c r="F1178" s="198" t="s">
        <v>2525</v>
      </c>
      <c r="G1178" s="195"/>
      <c r="H1178" s="197" t="s">
        <v>1</v>
      </c>
      <c r="I1178" s="199"/>
      <c r="J1178" s="195"/>
      <c r="K1178" s="195"/>
      <c r="L1178" s="200"/>
      <c r="M1178" s="201"/>
      <c r="N1178" s="202"/>
      <c r="O1178" s="202"/>
      <c r="P1178" s="202"/>
      <c r="Q1178" s="202"/>
      <c r="R1178" s="202"/>
      <c r="S1178" s="202"/>
      <c r="T1178" s="203"/>
      <c r="AT1178" s="204" t="s">
        <v>181</v>
      </c>
      <c r="AU1178" s="204" t="s">
        <v>81</v>
      </c>
      <c r="AV1178" s="12" t="s">
        <v>81</v>
      </c>
      <c r="AW1178" s="12" t="s">
        <v>30</v>
      </c>
      <c r="AX1178" s="12" t="s">
        <v>73</v>
      </c>
      <c r="AY1178" s="204" t="s">
        <v>174</v>
      </c>
    </row>
    <row r="1179" spans="1:65" s="12" customFormat="1" ht="12">
      <c r="B1179" s="194"/>
      <c r="C1179" s="195"/>
      <c r="D1179" s="196" t="s">
        <v>181</v>
      </c>
      <c r="E1179" s="197" t="s">
        <v>1</v>
      </c>
      <c r="F1179" s="198" t="s">
        <v>2632</v>
      </c>
      <c r="G1179" s="195"/>
      <c r="H1179" s="197" t="s">
        <v>1</v>
      </c>
      <c r="I1179" s="199"/>
      <c r="J1179" s="195"/>
      <c r="K1179" s="195"/>
      <c r="L1179" s="200"/>
      <c r="M1179" s="201"/>
      <c r="N1179" s="202"/>
      <c r="O1179" s="202"/>
      <c r="P1179" s="202"/>
      <c r="Q1179" s="202"/>
      <c r="R1179" s="202"/>
      <c r="S1179" s="202"/>
      <c r="T1179" s="203"/>
      <c r="AT1179" s="204" t="s">
        <v>181</v>
      </c>
      <c r="AU1179" s="204" t="s">
        <v>81</v>
      </c>
      <c r="AV1179" s="12" t="s">
        <v>81</v>
      </c>
      <c r="AW1179" s="12" t="s">
        <v>30</v>
      </c>
      <c r="AX1179" s="12" t="s">
        <v>73</v>
      </c>
      <c r="AY1179" s="204" t="s">
        <v>174</v>
      </c>
    </row>
    <row r="1180" spans="1:65" s="13" customFormat="1" ht="12">
      <c r="B1180" s="205"/>
      <c r="C1180" s="206"/>
      <c r="D1180" s="196" t="s">
        <v>181</v>
      </c>
      <c r="E1180" s="207" t="s">
        <v>1</v>
      </c>
      <c r="F1180" s="208" t="s">
        <v>2654</v>
      </c>
      <c r="G1180" s="206"/>
      <c r="H1180" s="209">
        <v>133.1</v>
      </c>
      <c r="I1180" s="210"/>
      <c r="J1180" s="206"/>
      <c r="K1180" s="206"/>
      <c r="L1180" s="211"/>
      <c r="M1180" s="212"/>
      <c r="N1180" s="213"/>
      <c r="O1180" s="213"/>
      <c r="P1180" s="213"/>
      <c r="Q1180" s="213"/>
      <c r="R1180" s="213"/>
      <c r="S1180" s="213"/>
      <c r="T1180" s="214"/>
      <c r="AT1180" s="215" t="s">
        <v>181</v>
      </c>
      <c r="AU1180" s="215" t="s">
        <v>81</v>
      </c>
      <c r="AV1180" s="13" t="s">
        <v>83</v>
      </c>
      <c r="AW1180" s="13" t="s">
        <v>30</v>
      </c>
      <c r="AX1180" s="13" t="s">
        <v>73</v>
      </c>
      <c r="AY1180" s="215" t="s">
        <v>174</v>
      </c>
    </row>
    <row r="1181" spans="1:65" s="12" customFormat="1" ht="12">
      <c r="B1181" s="194"/>
      <c r="C1181" s="195"/>
      <c r="D1181" s="196" t="s">
        <v>181</v>
      </c>
      <c r="E1181" s="197" t="s">
        <v>1</v>
      </c>
      <c r="F1181" s="198" t="s">
        <v>2519</v>
      </c>
      <c r="G1181" s="195"/>
      <c r="H1181" s="197" t="s">
        <v>1</v>
      </c>
      <c r="I1181" s="199"/>
      <c r="J1181" s="195"/>
      <c r="K1181" s="195"/>
      <c r="L1181" s="200"/>
      <c r="M1181" s="201"/>
      <c r="N1181" s="202"/>
      <c r="O1181" s="202"/>
      <c r="P1181" s="202"/>
      <c r="Q1181" s="202"/>
      <c r="R1181" s="202"/>
      <c r="S1181" s="202"/>
      <c r="T1181" s="203"/>
      <c r="AT1181" s="204" t="s">
        <v>181</v>
      </c>
      <c r="AU1181" s="204" t="s">
        <v>81</v>
      </c>
      <c r="AV1181" s="12" t="s">
        <v>81</v>
      </c>
      <c r="AW1181" s="12" t="s">
        <v>30</v>
      </c>
      <c r="AX1181" s="12" t="s">
        <v>73</v>
      </c>
      <c r="AY1181" s="204" t="s">
        <v>174</v>
      </c>
    </row>
    <row r="1182" spans="1:65" s="12" customFormat="1" ht="12">
      <c r="B1182" s="194"/>
      <c r="C1182" s="195"/>
      <c r="D1182" s="196" t="s">
        <v>181</v>
      </c>
      <c r="E1182" s="197" t="s">
        <v>1</v>
      </c>
      <c r="F1182" s="198" t="s">
        <v>2632</v>
      </c>
      <c r="G1182" s="195"/>
      <c r="H1182" s="197" t="s">
        <v>1</v>
      </c>
      <c r="I1182" s="199"/>
      <c r="J1182" s="195"/>
      <c r="K1182" s="195"/>
      <c r="L1182" s="200"/>
      <c r="M1182" s="201"/>
      <c r="N1182" s="202"/>
      <c r="O1182" s="202"/>
      <c r="P1182" s="202"/>
      <c r="Q1182" s="202"/>
      <c r="R1182" s="202"/>
      <c r="S1182" s="202"/>
      <c r="T1182" s="203"/>
      <c r="AT1182" s="204" t="s">
        <v>181</v>
      </c>
      <c r="AU1182" s="204" t="s">
        <v>81</v>
      </c>
      <c r="AV1182" s="12" t="s">
        <v>81</v>
      </c>
      <c r="AW1182" s="12" t="s">
        <v>30</v>
      </c>
      <c r="AX1182" s="12" t="s">
        <v>73</v>
      </c>
      <c r="AY1182" s="204" t="s">
        <v>174</v>
      </c>
    </row>
    <row r="1183" spans="1:65" s="13" customFormat="1" ht="12">
      <c r="B1183" s="205"/>
      <c r="C1183" s="206"/>
      <c r="D1183" s="196" t="s">
        <v>181</v>
      </c>
      <c r="E1183" s="207" t="s">
        <v>1</v>
      </c>
      <c r="F1183" s="208" t="s">
        <v>2655</v>
      </c>
      <c r="G1183" s="206"/>
      <c r="H1183" s="209">
        <v>25.08</v>
      </c>
      <c r="I1183" s="210"/>
      <c r="J1183" s="206"/>
      <c r="K1183" s="206"/>
      <c r="L1183" s="211"/>
      <c r="M1183" s="212"/>
      <c r="N1183" s="213"/>
      <c r="O1183" s="213"/>
      <c r="P1183" s="213"/>
      <c r="Q1183" s="213"/>
      <c r="R1183" s="213"/>
      <c r="S1183" s="213"/>
      <c r="T1183" s="214"/>
      <c r="AT1183" s="215" t="s">
        <v>181</v>
      </c>
      <c r="AU1183" s="215" t="s">
        <v>81</v>
      </c>
      <c r="AV1183" s="13" t="s">
        <v>83</v>
      </c>
      <c r="AW1183" s="13" t="s">
        <v>30</v>
      </c>
      <c r="AX1183" s="13" t="s">
        <v>73</v>
      </c>
      <c r="AY1183" s="215" t="s">
        <v>174</v>
      </c>
    </row>
    <row r="1184" spans="1:65" s="14" customFormat="1" ht="12">
      <c r="B1184" s="216"/>
      <c r="C1184" s="217"/>
      <c r="D1184" s="196" t="s">
        <v>181</v>
      </c>
      <c r="E1184" s="218" t="s">
        <v>1</v>
      </c>
      <c r="F1184" s="219" t="s">
        <v>183</v>
      </c>
      <c r="G1184" s="217"/>
      <c r="H1184" s="220">
        <v>158.18</v>
      </c>
      <c r="I1184" s="221"/>
      <c r="J1184" s="217"/>
      <c r="K1184" s="217"/>
      <c r="L1184" s="222"/>
      <c r="M1184" s="223"/>
      <c r="N1184" s="224"/>
      <c r="O1184" s="224"/>
      <c r="P1184" s="224"/>
      <c r="Q1184" s="224"/>
      <c r="R1184" s="224"/>
      <c r="S1184" s="224"/>
      <c r="T1184" s="225"/>
      <c r="AT1184" s="226" t="s">
        <v>181</v>
      </c>
      <c r="AU1184" s="226" t="s">
        <v>81</v>
      </c>
      <c r="AV1184" s="14" t="s">
        <v>179</v>
      </c>
      <c r="AW1184" s="14" t="s">
        <v>30</v>
      </c>
      <c r="AX1184" s="14" t="s">
        <v>81</v>
      </c>
      <c r="AY1184" s="226" t="s">
        <v>174</v>
      </c>
    </row>
    <row r="1185" spans="1:65" s="2" customFormat="1" ht="24.25" customHeight="1">
      <c r="A1185" s="35"/>
      <c r="B1185" s="36"/>
      <c r="C1185" s="180" t="s">
        <v>2656</v>
      </c>
      <c r="D1185" s="180" t="s">
        <v>175</v>
      </c>
      <c r="E1185" s="181" t="s">
        <v>730</v>
      </c>
      <c r="F1185" s="182" t="s">
        <v>731</v>
      </c>
      <c r="G1185" s="183" t="s">
        <v>230</v>
      </c>
      <c r="H1185" s="184">
        <v>143.80000000000001</v>
      </c>
      <c r="I1185" s="185"/>
      <c r="J1185" s="186">
        <f>ROUND(I1185*H1185,2)</f>
        <v>0</v>
      </c>
      <c r="K1185" s="187"/>
      <c r="L1185" s="40"/>
      <c r="M1185" s="188" t="s">
        <v>1</v>
      </c>
      <c r="N1185" s="189" t="s">
        <v>38</v>
      </c>
      <c r="O1185" s="72"/>
      <c r="P1185" s="190">
        <f>O1185*H1185</f>
        <v>0</v>
      </c>
      <c r="Q1185" s="190">
        <v>0</v>
      </c>
      <c r="R1185" s="190">
        <f>Q1185*H1185</f>
        <v>0</v>
      </c>
      <c r="S1185" s="190">
        <v>0</v>
      </c>
      <c r="T1185" s="191">
        <f>S1185*H1185</f>
        <v>0</v>
      </c>
      <c r="U1185" s="35"/>
      <c r="V1185" s="35"/>
      <c r="W1185" s="35"/>
      <c r="X1185" s="35"/>
      <c r="Y1185" s="35"/>
      <c r="Z1185" s="35"/>
      <c r="AA1185" s="35"/>
      <c r="AB1185" s="35"/>
      <c r="AC1185" s="35"/>
      <c r="AD1185" s="35"/>
      <c r="AE1185" s="35"/>
      <c r="AR1185" s="192" t="s">
        <v>179</v>
      </c>
      <c r="AT1185" s="192" t="s">
        <v>175</v>
      </c>
      <c r="AU1185" s="192" t="s">
        <v>81</v>
      </c>
      <c r="AY1185" s="18" t="s">
        <v>174</v>
      </c>
      <c r="BE1185" s="193">
        <f>IF(N1185="základní",J1185,0)</f>
        <v>0</v>
      </c>
      <c r="BF1185" s="193">
        <f>IF(N1185="snížená",J1185,0)</f>
        <v>0</v>
      </c>
      <c r="BG1185" s="193">
        <f>IF(N1185="zákl. přenesená",J1185,0)</f>
        <v>0</v>
      </c>
      <c r="BH1185" s="193">
        <f>IF(N1185="sníž. přenesená",J1185,0)</f>
        <v>0</v>
      </c>
      <c r="BI1185" s="193">
        <f>IF(N1185="nulová",J1185,0)</f>
        <v>0</v>
      </c>
      <c r="BJ1185" s="18" t="s">
        <v>81</v>
      </c>
      <c r="BK1185" s="193">
        <f>ROUND(I1185*H1185,2)</f>
        <v>0</v>
      </c>
      <c r="BL1185" s="18" t="s">
        <v>179</v>
      </c>
      <c r="BM1185" s="192" t="s">
        <v>2657</v>
      </c>
    </row>
    <row r="1186" spans="1:65" s="12" customFormat="1" ht="12">
      <c r="B1186" s="194"/>
      <c r="C1186" s="195"/>
      <c r="D1186" s="196" t="s">
        <v>181</v>
      </c>
      <c r="E1186" s="197" t="s">
        <v>1</v>
      </c>
      <c r="F1186" s="198" t="s">
        <v>2525</v>
      </c>
      <c r="G1186" s="195"/>
      <c r="H1186" s="197" t="s">
        <v>1</v>
      </c>
      <c r="I1186" s="199"/>
      <c r="J1186" s="195"/>
      <c r="K1186" s="195"/>
      <c r="L1186" s="200"/>
      <c r="M1186" s="201"/>
      <c r="N1186" s="202"/>
      <c r="O1186" s="202"/>
      <c r="P1186" s="202"/>
      <c r="Q1186" s="202"/>
      <c r="R1186" s="202"/>
      <c r="S1186" s="202"/>
      <c r="T1186" s="203"/>
      <c r="AT1186" s="204" t="s">
        <v>181</v>
      </c>
      <c r="AU1186" s="204" t="s">
        <v>81</v>
      </c>
      <c r="AV1186" s="12" t="s">
        <v>81</v>
      </c>
      <c r="AW1186" s="12" t="s">
        <v>30</v>
      </c>
      <c r="AX1186" s="12" t="s">
        <v>73</v>
      </c>
      <c r="AY1186" s="204" t="s">
        <v>174</v>
      </c>
    </row>
    <row r="1187" spans="1:65" s="13" customFormat="1" ht="12">
      <c r="B1187" s="205"/>
      <c r="C1187" s="206"/>
      <c r="D1187" s="196" t="s">
        <v>181</v>
      </c>
      <c r="E1187" s="207" t="s">
        <v>1</v>
      </c>
      <c r="F1187" s="208" t="s">
        <v>1024</v>
      </c>
      <c r="G1187" s="206"/>
      <c r="H1187" s="209">
        <v>121</v>
      </c>
      <c r="I1187" s="210"/>
      <c r="J1187" s="206"/>
      <c r="K1187" s="206"/>
      <c r="L1187" s="211"/>
      <c r="M1187" s="212"/>
      <c r="N1187" s="213"/>
      <c r="O1187" s="213"/>
      <c r="P1187" s="213"/>
      <c r="Q1187" s="213"/>
      <c r="R1187" s="213"/>
      <c r="S1187" s="213"/>
      <c r="T1187" s="214"/>
      <c r="AT1187" s="215" t="s">
        <v>181</v>
      </c>
      <c r="AU1187" s="215" t="s">
        <v>81</v>
      </c>
      <c r="AV1187" s="13" t="s">
        <v>83</v>
      </c>
      <c r="AW1187" s="13" t="s">
        <v>30</v>
      </c>
      <c r="AX1187" s="13" t="s">
        <v>73</v>
      </c>
      <c r="AY1187" s="215" t="s">
        <v>174</v>
      </c>
    </row>
    <row r="1188" spans="1:65" s="12" customFormat="1" ht="12">
      <c r="B1188" s="194"/>
      <c r="C1188" s="195"/>
      <c r="D1188" s="196" t="s">
        <v>181</v>
      </c>
      <c r="E1188" s="197" t="s">
        <v>1</v>
      </c>
      <c r="F1188" s="198" t="s">
        <v>2519</v>
      </c>
      <c r="G1188" s="195"/>
      <c r="H1188" s="197" t="s">
        <v>1</v>
      </c>
      <c r="I1188" s="199"/>
      <c r="J1188" s="195"/>
      <c r="K1188" s="195"/>
      <c r="L1188" s="200"/>
      <c r="M1188" s="201"/>
      <c r="N1188" s="202"/>
      <c r="O1188" s="202"/>
      <c r="P1188" s="202"/>
      <c r="Q1188" s="202"/>
      <c r="R1188" s="202"/>
      <c r="S1188" s="202"/>
      <c r="T1188" s="203"/>
      <c r="AT1188" s="204" t="s">
        <v>181</v>
      </c>
      <c r="AU1188" s="204" t="s">
        <v>81</v>
      </c>
      <c r="AV1188" s="12" t="s">
        <v>81</v>
      </c>
      <c r="AW1188" s="12" t="s">
        <v>30</v>
      </c>
      <c r="AX1188" s="12" t="s">
        <v>73</v>
      </c>
      <c r="AY1188" s="204" t="s">
        <v>174</v>
      </c>
    </row>
    <row r="1189" spans="1:65" s="13" customFormat="1" ht="12">
      <c r="B1189" s="205"/>
      <c r="C1189" s="206"/>
      <c r="D1189" s="196" t="s">
        <v>181</v>
      </c>
      <c r="E1189" s="207" t="s">
        <v>1</v>
      </c>
      <c r="F1189" s="208" t="s">
        <v>2520</v>
      </c>
      <c r="G1189" s="206"/>
      <c r="H1189" s="209">
        <v>22.8</v>
      </c>
      <c r="I1189" s="210"/>
      <c r="J1189" s="206"/>
      <c r="K1189" s="206"/>
      <c r="L1189" s="211"/>
      <c r="M1189" s="212"/>
      <c r="N1189" s="213"/>
      <c r="O1189" s="213"/>
      <c r="P1189" s="213"/>
      <c r="Q1189" s="213"/>
      <c r="R1189" s="213"/>
      <c r="S1189" s="213"/>
      <c r="T1189" s="214"/>
      <c r="AT1189" s="215" t="s">
        <v>181</v>
      </c>
      <c r="AU1189" s="215" t="s">
        <v>81</v>
      </c>
      <c r="AV1189" s="13" t="s">
        <v>83</v>
      </c>
      <c r="AW1189" s="13" t="s">
        <v>30</v>
      </c>
      <c r="AX1189" s="13" t="s">
        <v>73</v>
      </c>
      <c r="AY1189" s="215" t="s">
        <v>174</v>
      </c>
    </row>
    <row r="1190" spans="1:65" s="14" customFormat="1" ht="12">
      <c r="B1190" s="216"/>
      <c r="C1190" s="217"/>
      <c r="D1190" s="196" t="s">
        <v>181</v>
      </c>
      <c r="E1190" s="218" t="s">
        <v>1</v>
      </c>
      <c r="F1190" s="219" t="s">
        <v>183</v>
      </c>
      <c r="G1190" s="217"/>
      <c r="H1190" s="220">
        <v>143.80000000000001</v>
      </c>
      <c r="I1190" s="221"/>
      <c r="J1190" s="217"/>
      <c r="K1190" s="217"/>
      <c r="L1190" s="222"/>
      <c r="M1190" s="223"/>
      <c r="N1190" s="224"/>
      <c r="O1190" s="224"/>
      <c r="P1190" s="224"/>
      <c r="Q1190" s="224"/>
      <c r="R1190" s="224"/>
      <c r="S1190" s="224"/>
      <c r="T1190" s="225"/>
      <c r="AT1190" s="226" t="s">
        <v>181</v>
      </c>
      <c r="AU1190" s="226" t="s">
        <v>81</v>
      </c>
      <c r="AV1190" s="14" t="s">
        <v>179</v>
      </c>
      <c r="AW1190" s="14" t="s">
        <v>30</v>
      </c>
      <c r="AX1190" s="14" t="s">
        <v>81</v>
      </c>
      <c r="AY1190" s="226" t="s">
        <v>174</v>
      </c>
    </row>
    <row r="1191" spans="1:65" s="2" customFormat="1" ht="24.25" customHeight="1">
      <c r="A1191" s="35"/>
      <c r="B1191" s="36"/>
      <c r="C1191" s="227" t="s">
        <v>2658</v>
      </c>
      <c r="D1191" s="227" t="s">
        <v>422</v>
      </c>
      <c r="E1191" s="228" t="s">
        <v>2569</v>
      </c>
      <c r="F1191" s="229" t="s">
        <v>2570</v>
      </c>
      <c r="G1191" s="230" t="s">
        <v>230</v>
      </c>
      <c r="H1191" s="231">
        <v>165.37</v>
      </c>
      <c r="I1191" s="232"/>
      <c r="J1191" s="233">
        <f>ROUND(I1191*H1191,2)</f>
        <v>0</v>
      </c>
      <c r="K1191" s="234"/>
      <c r="L1191" s="235"/>
      <c r="M1191" s="236" t="s">
        <v>1</v>
      </c>
      <c r="N1191" s="237" t="s">
        <v>38</v>
      </c>
      <c r="O1191" s="72"/>
      <c r="P1191" s="190">
        <f>O1191*H1191</f>
        <v>0</v>
      </c>
      <c r="Q1191" s="190">
        <v>2.9999999999999997E-4</v>
      </c>
      <c r="R1191" s="190">
        <f>Q1191*H1191</f>
        <v>4.9610999999999995E-2</v>
      </c>
      <c r="S1191" s="190">
        <v>0</v>
      </c>
      <c r="T1191" s="191">
        <f>S1191*H1191</f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92" t="s">
        <v>227</v>
      </c>
      <c r="AT1191" s="192" t="s">
        <v>422</v>
      </c>
      <c r="AU1191" s="192" t="s">
        <v>81</v>
      </c>
      <c r="AY1191" s="18" t="s">
        <v>174</v>
      </c>
      <c r="BE1191" s="193">
        <f>IF(N1191="základní",J1191,0)</f>
        <v>0</v>
      </c>
      <c r="BF1191" s="193">
        <f>IF(N1191="snížená",J1191,0)</f>
        <v>0</v>
      </c>
      <c r="BG1191" s="193">
        <f>IF(N1191="zákl. přenesená",J1191,0)</f>
        <v>0</v>
      </c>
      <c r="BH1191" s="193">
        <f>IF(N1191="sníž. přenesená",J1191,0)</f>
        <v>0</v>
      </c>
      <c r="BI1191" s="193">
        <f>IF(N1191="nulová",J1191,0)</f>
        <v>0</v>
      </c>
      <c r="BJ1191" s="18" t="s">
        <v>81</v>
      </c>
      <c r="BK1191" s="193">
        <f>ROUND(I1191*H1191,2)</f>
        <v>0</v>
      </c>
      <c r="BL1191" s="18" t="s">
        <v>179</v>
      </c>
      <c r="BM1191" s="192" t="s">
        <v>2659</v>
      </c>
    </row>
    <row r="1192" spans="1:65" s="12" customFormat="1" ht="12">
      <c r="B1192" s="194"/>
      <c r="C1192" s="195"/>
      <c r="D1192" s="196" t="s">
        <v>181</v>
      </c>
      <c r="E1192" s="197" t="s">
        <v>1</v>
      </c>
      <c r="F1192" s="198" t="s">
        <v>2525</v>
      </c>
      <c r="G1192" s="195"/>
      <c r="H1192" s="197" t="s">
        <v>1</v>
      </c>
      <c r="I1192" s="199"/>
      <c r="J1192" s="195"/>
      <c r="K1192" s="195"/>
      <c r="L1192" s="200"/>
      <c r="M1192" s="201"/>
      <c r="N1192" s="202"/>
      <c r="O1192" s="202"/>
      <c r="P1192" s="202"/>
      <c r="Q1192" s="202"/>
      <c r="R1192" s="202"/>
      <c r="S1192" s="202"/>
      <c r="T1192" s="203"/>
      <c r="AT1192" s="204" t="s">
        <v>181</v>
      </c>
      <c r="AU1192" s="204" t="s">
        <v>81</v>
      </c>
      <c r="AV1192" s="12" t="s">
        <v>81</v>
      </c>
      <c r="AW1192" s="12" t="s">
        <v>30</v>
      </c>
      <c r="AX1192" s="12" t="s">
        <v>73</v>
      </c>
      <c r="AY1192" s="204" t="s">
        <v>174</v>
      </c>
    </row>
    <row r="1193" spans="1:65" s="13" customFormat="1" ht="12">
      <c r="B1193" s="205"/>
      <c r="C1193" s="206"/>
      <c r="D1193" s="196" t="s">
        <v>181</v>
      </c>
      <c r="E1193" s="207" t="s">
        <v>1</v>
      </c>
      <c r="F1193" s="208" t="s">
        <v>2554</v>
      </c>
      <c r="G1193" s="206"/>
      <c r="H1193" s="209">
        <v>139.15</v>
      </c>
      <c r="I1193" s="210"/>
      <c r="J1193" s="206"/>
      <c r="K1193" s="206"/>
      <c r="L1193" s="211"/>
      <c r="M1193" s="212"/>
      <c r="N1193" s="213"/>
      <c r="O1193" s="213"/>
      <c r="P1193" s="213"/>
      <c r="Q1193" s="213"/>
      <c r="R1193" s="213"/>
      <c r="S1193" s="213"/>
      <c r="T1193" s="214"/>
      <c r="AT1193" s="215" t="s">
        <v>181</v>
      </c>
      <c r="AU1193" s="215" t="s">
        <v>81</v>
      </c>
      <c r="AV1193" s="13" t="s">
        <v>83</v>
      </c>
      <c r="AW1193" s="13" t="s">
        <v>30</v>
      </c>
      <c r="AX1193" s="13" t="s">
        <v>73</v>
      </c>
      <c r="AY1193" s="215" t="s">
        <v>174</v>
      </c>
    </row>
    <row r="1194" spans="1:65" s="12" customFormat="1" ht="12">
      <c r="B1194" s="194"/>
      <c r="C1194" s="195"/>
      <c r="D1194" s="196" t="s">
        <v>181</v>
      </c>
      <c r="E1194" s="197" t="s">
        <v>1</v>
      </c>
      <c r="F1194" s="198" t="s">
        <v>2519</v>
      </c>
      <c r="G1194" s="195"/>
      <c r="H1194" s="197" t="s">
        <v>1</v>
      </c>
      <c r="I1194" s="199"/>
      <c r="J1194" s="195"/>
      <c r="K1194" s="195"/>
      <c r="L1194" s="200"/>
      <c r="M1194" s="201"/>
      <c r="N1194" s="202"/>
      <c r="O1194" s="202"/>
      <c r="P1194" s="202"/>
      <c r="Q1194" s="202"/>
      <c r="R1194" s="202"/>
      <c r="S1194" s="202"/>
      <c r="T1194" s="203"/>
      <c r="AT1194" s="204" t="s">
        <v>181</v>
      </c>
      <c r="AU1194" s="204" t="s">
        <v>81</v>
      </c>
      <c r="AV1194" s="12" t="s">
        <v>81</v>
      </c>
      <c r="AW1194" s="12" t="s">
        <v>30</v>
      </c>
      <c r="AX1194" s="12" t="s">
        <v>73</v>
      </c>
      <c r="AY1194" s="204" t="s">
        <v>174</v>
      </c>
    </row>
    <row r="1195" spans="1:65" s="13" customFormat="1" ht="12">
      <c r="B1195" s="205"/>
      <c r="C1195" s="206"/>
      <c r="D1195" s="196" t="s">
        <v>181</v>
      </c>
      <c r="E1195" s="207" t="s">
        <v>1</v>
      </c>
      <c r="F1195" s="208" t="s">
        <v>2555</v>
      </c>
      <c r="G1195" s="206"/>
      <c r="H1195" s="209">
        <v>26.22</v>
      </c>
      <c r="I1195" s="210"/>
      <c r="J1195" s="206"/>
      <c r="K1195" s="206"/>
      <c r="L1195" s="211"/>
      <c r="M1195" s="212"/>
      <c r="N1195" s="213"/>
      <c r="O1195" s="213"/>
      <c r="P1195" s="213"/>
      <c r="Q1195" s="213"/>
      <c r="R1195" s="213"/>
      <c r="S1195" s="213"/>
      <c r="T1195" s="214"/>
      <c r="AT1195" s="215" t="s">
        <v>181</v>
      </c>
      <c r="AU1195" s="215" t="s">
        <v>81</v>
      </c>
      <c r="AV1195" s="13" t="s">
        <v>83</v>
      </c>
      <c r="AW1195" s="13" t="s">
        <v>30</v>
      </c>
      <c r="AX1195" s="13" t="s">
        <v>73</v>
      </c>
      <c r="AY1195" s="215" t="s">
        <v>174</v>
      </c>
    </row>
    <row r="1196" spans="1:65" s="14" customFormat="1" ht="12">
      <c r="B1196" s="216"/>
      <c r="C1196" s="217"/>
      <c r="D1196" s="196" t="s">
        <v>181</v>
      </c>
      <c r="E1196" s="218" t="s">
        <v>1</v>
      </c>
      <c r="F1196" s="219" t="s">
        <v>183</v>
      </c>
      <c r="G1196" s="217"/>
      <c r="H1196" s="220">
        <v>165.37</v>
      </c>
      <c r="I1196" s="221"/>
      <c r="J1196" s="217"/>
      <c r="K1196" s="217"/>
      <c r="L1196" s="222"/>
      <c r="M1196" s="223"/>
      <c r="N1196" s="224"/>
      <c r="O1196" s="224"/>
      <c r="P1196" s="224"/>
      <c r="Q1196" s="224"/>
      <c r="R1196" s="224"/>
      <c r="S1196" s="224"/>
      <c r="T1196" s="225"/>
      <c r="AT1196" s="226" t="s">
        <v>181</v>
      </c>
      <c r="AU1196" s="226" t="s">
        <v>81</v>
      </c>
      <c r="AV1196" s="14" t="s">
        <v>179</v>
      </c>
      <c r="AW1196" s="14" t="s">
        <v>30</v>
      </c>
      <c r="AX1196" s="14" t="s">
        <v>81</v>
      </c>
      <c r="AY1196" s="226" t="s">
        <v>174</v>
      </c>
    </row>
    <row r="1197" spans="1:65" s="2" customFormat="1" ht="24.25" customHeight="1">
      <c r="A1197" s="35"/>
      <c r="B1197" s="36"/>
      <c r="C1197" s="180" t="s">
        <v>2660</v>
      </c>
      <c r="D1197" s="180" t="s">
        <v>175</v>
      </c>
      <c r="E1197" s="181" t="s">
        <v>752</v>
      </c>
      <c r="F1197" s="182" t="s">
        <v>753</v>
      </c>
      <c r="G1197" s="183" t="s">
        <v>705</v>
      </c>
      <c r="H1197" s="249"/>
      <c r="I1197" s="185"/>
      <c r="J1197" s="186">
        <f>ROUND(I1197*H1197,2)</f>
        <v>0</v>
      </c>
      <c r="K1197" s="187"/>
      <c r="L1197" s="40"/>
      <c r="M1197" s="188" t="s">
        <v>1</v>
      </c>
      <c r="N1197" s="189" t="s">
        <v>38</v>
      </c>
      <c r="O1197" s="72"/>
      <c r="P1197" s="190">
        <f>O1197*H1197</f>
        <v>0</v>
      </c>
      <c r="Q1197" s="190">
        <v>0</v>
      </c>
      <c r="R1197" s="190">
        <f>Q1197*H1197</f>
        <v>0</v>
      </c>
      <c r="S1197" s="190">
        <v>0</v>
      </c>
      <c r="T1197" s="191">
        <f>S1197*H1197</f>
        <v>0</v>
      </c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R1197" s="192" t="s">
        <v>179</v>
      </c>
      <c r="AT1197" s="192" t="s">
        <v>175</v>
      </c>
      <c r="AU1197" s="192" t="s">
        <v>81</v>
      </c>
      <c r="AY1197" s="18" t="s">
        <v>174</v>
      </c>
      <c r="BE1197" s="193">
        <f>IF(N1197="základní",J1197,0)</f>
        <v>0</v>
      </c>
      <c r="BF1197" s="193">
        <f>IF(N1197="snížená",J1197,0)</f>
        <v>0</v>
      </c>
      <c r="BG1197" s="193">
        <f>IF(N1197="zákl. přenesená",J1197,0)</f>
        <v>0</v>
      </c>
      <c r="BH1197" s="193">
        <f>IF(N1197="sníž. přenesená",J1197,0)</f>
        <v>0</v>
      </c>
      <c r="BI1197" s="193">
        <f>IF(N1197="nulová",J1197,0)</f>
        <v>0</v>
      </c>
      <c r="BJ1197" s="18" t="s">
        <v>81</v>
      </c>
      <c r="BK1197" s="193">
        <f>ROUND(I1197*H1197,2)</f>
        <v>0</v>
      </c>
      <c r="BL1197" s="18" t="s">
        <v>179</v>
      </c>
      <c r="BM1197" s="192" t="s">
        <v>2661</v>
      </c>
    </row>
    <row r="1198" spans="1:65" s="11" customFormat="1" ht="26" customHeight="1">
      <c r="B1198" s="166"/>
      <c r="C1198" s="167"/>
      <c r="D1198" s="168" t="s">
        <v>72</v>
      </c>
      <c r="E1198" s="169" t="s">
        <v>906</v>
      </c>
      <c r="F1198" s="169" t="s">
        <v>756</v>
      </c>
      <c r="G1198" s="167"/>
      <c r="H1198" s="167"/>
      <c r="I1198" s="170"/>
      <c r="J1198" s="171">
        <f>BK1198</f>
        <v>0</v>
      </c>
      <c r="K1198" s="167"/>
      <c r="L1198" s="172"/>
      <c r="M1198" s="173"/>
      <c r="N1198" s="174"/>
      <c r="O1198" s="174"/>
      <c r="P1198" s="175">
        <f>SUM(P1199:P1202)</f>
        <v>0</v>
      </c>
      <c r="Q1198" s="174"/>
      <c r="R1198" s="175">
        <f>SUM(R1199:R1202)</f>
        <v>5.7099999999999998E-3</v>
      </c>
      <c r="S1198" s="174"/>
      <c r="T1198" s="176">
        <f>SUM(T1199:T1202)</f>
        <v>0</v>
      </c>
      <c r="AR1198" s="177" t="s">
        <v>81</v>
      </c>
      <c r="AT1198" s="178" t="s">
        <v>72</v>
      </c>
      <c r="AU1198" s="178" t="s">
        <v>73</v>
      </c>
      <c r="AY1198" s="177" t="s">
        <v>174</v>
      </c>
      <c r="BK1198" s="179">
        <f>SUM(BK1199:BK1202)</f>
        <v>0</v>
      </c>
    </row>
    <row r="1199" spans="1:65" s="2" customFormat="1" ht="16.5" customHeight="1">
      <c r="A1199" s="35"/>
      <c r="B1199" s="36"/>
      <c r="C1199" s="180" t="s">
        <v>2662</v>
      </c>
      <c r="D1199" s="180" t="s">
        <v>175</v>
      </c>
      <c r="E1199" s="181" t="s">
        <v>2663</v>
      </c>
      <c r="F1199" s="182" t="s">
        <v>2664</v>
      </c>
      <c r="G1199" s="183" t="s">
        <v>217</v>
      </c>
      <c r="H1199" s="184">
        <v>1</v>
      </c>
      <c r="I1199" s="185"/>
      <c r="J1199" s="186">
        <f>ROUND(I1199*H1199,2)</f>
        <v>0</v>
      </c>
      <c r="K1199" s="187"/>
      <c r="L1199" s="40"/>
      <c r="M1199" s="188" t="s">
        <v>1</v>
      </c>
      <c r="N1199" s="189" t="s">
        <v>38</v>
      </c>
      <c r="O1199" s="72"/>
      <c r="P1199" s="190">
        <f>O1199*H1199</f>
        <v>0</v>
      </c>
      <c r="Q1199" s="190">
        <v>9.2000000000000003E-4</v>
      </c>
      <c r="R1199" s="190">
        <f>Q1199*H1199</f>
        <v>9.2000000000000003E-4</v>
      </c>
      <c r="S1199" s="190">
        <v>0</v>
      </c>
      <c r="T1199" s="191">
        <f>S1199*H1199</f>
        <v>0</v>
      </c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R1199" s="192" t="s">
        <v>179</v>
      </c>
      <c r="AT1199" s="192" t="s">
        <v>175</v>
      </c>
      <c r="AU1199" s="192" t="s">
        <v>81</v>
      </c>
      <c r="AY1199" s="18" t="s">
        <v>174</v>
      </c>
      <c r="BE1199" s="193">
        <f>IF(N1199="základní",J1199,0)</f>
        <v>0</v>
      </c>
      <c r="BF1199" s="193">
        <f>IF(N1199="snížená",J1199,0)</f>
        <v>0</v>
      </c>
      <c r="BG1199" s="193">
        <f>IF(N1199="zákl. přenesená",J1199,0)</f>
        <v>0</v>
      </c>
      <c r="BH1199" s="193">
        <f>IF(N1199="sníž. přenesená",J1199,0)</f>
        <v>0</v>
      </c>
      <c r="BI1199" s="193">
        <f>IF(N1199="nulová",J1199,0)</f>
        <v>0</v>
      </c>
      <c r="BJ1199" s="18" t="s">
        <v>81</v>
      </c>
      <c r="BK1199" s="193">
        <f>ROUND(I1199*H1199,2)</f>
        <v>0</v>
      </c>
      <c r="BL1199" s="18" t="s">
        <v>179</v>
      </c>
      <c r="BM1199" s="192" t="s">
        <v>2665</v>
      </c>
    </row>
    <row r="1200" spans="1:65" s="2" customFormat="1" ht="24.25" customHeight="1">
      <c r="A1200" s="35"/>
      <c r="B1200" s="36"/>
      <c r="C1200" s="180" t="s">
        <v>2666</v>
      </c>
      <c r="D1200" s="180" t="s">
        <v>175</v>
      </c>
      <c r="E1200" s="181" t="s">
        <v>2667</v>
      </c>
      <c r="F1200" s="182" t="s">
        <v>2668</v>
      </c>
      <c r="G1200" s="183" t="s">
        <v>217</v>
      </c>
      <c r="H1200" s="184">
        <v>1</v>
      </c>
      <c r="I1200" s="185"/>
      <c r="J1200" s="186">
        <f>ROUND(I1200*H1200,2)</f>
        <v>0</v>
      </c>
      <c r="K1200" s="187"/>
      <c r="L1200" s="40"/>
      <c r="M1200" s="188" t="s">
        <v>1</v>
      </c>
      <c r="N1200" s="189" t="s">
        <v>38</v>
      </c>
      <c r="O1200" s="72"/>
      <c r="P1200" s="190">
        <f>O1200*H1200</f>
        <v>0</v>
      </c>
      <c r="Q1200" s="190">
        <v>2.1199999999999999E-3</v>
      </c>
      <c r="R1200" s="190">
        <f>Q1200*H1200</f>
        <v>2.1199999999999999E-3</v>
      </c>
      <c r="S1200" s="190">
        <v>0</v>
      </c>
      <c r="T1200" s="191">
        <f>S1200*H1200</f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92" t="s">
        <v>179</v>
      </c>
      <c r="AT1200" s="192" t="s">
        <v>175</v>
      </c>
      <c r="AU1200" s="192" t="s">
        <v>81</v>
      </c>
      <c r="AY1200" s="18" t="s">
        <v>174</v>
      </c>
      <c r="BE1200" s="193">
        <f>IF(N1200="základní",J1200,0)</f>
        <v>0</v>
      </c>
      <c r="BF1200" s="193">
        <f>IF(N1200="snížená",J1200,0)</f>
        <v>0</v>
      </c>
      <c r="BG1200" s="193">
        <f>IF(N1200="zákl. přenesená",J1200,0)</f>
        <v>0</v>
      </c>
      <c r="BH1200" s="193">
        <f>IF(N1200="sníž. přenesená",J1200,0)</f>
        <v>0</v>
      </c>
      <c r="BI1200" s="193">
        <f>IF(N1200="nulová",J1200,0)</f>
        <v>0</v>
      </c>
      <c r="BJ1200" s="18" t="s">
        <v>81</v>
      </c>
      <c r="BK1200" s="193">
        <f>ROUND(I1200*H1200,2)</f>
        <v>0</v>
      </c>
      <c r="BL1200" s="18" t="s">
        <v>179</v>
      </c>
      <c r="BM1200" s="192" t="s">
        <v>2669</v>
      </c>
    </row>
    <row r="1201" spans="1:65" s="2" customFormat="1" ht="24.25" customHeight="1">
      <c r="A1201" s="35"/>
      <c r="B1201" s="36"/>
      <c r="C1201" s="180" t="s">
        <v>2670</v>
      </c>
      <c r="D1201" s="180" t="s">
        <v>175</v>
      </c>
      <c r="E1201" s="181" t="s">
        <v>2671</v>
      </c>
      <c r="F1201" s="182" t="s">
        <v>2672</v>
      </c>
      <c r="G1201" s="183" t="s">
        <v>217</v>
      </c>
      <c r="H1201" s="184">
        <v>1</v>
      </c>
      <c r="I1201" s="185"/>
      <c r="J1201" s="186">
        <f>ROUND(I1201*H1201,2)</f>
        <v>0</v>
      </c>
      <c r="K1201" s="187"/>
      <c r="L1201" s="40"/>
      <c r="M1201" s="188" t="s">
        <v>1</v>
      </c>
      <c r="N1201" s="189" t="s">
        <v>38</v>
      </c>
      <c r="O1201" s="72"/>
      <c r="P1201" s="190">
        <f>O1201*H1201</f>
        <v>0</v>
      </c>
      <c r="Q1201" s="190">
        <v>2.6700000000000001E-3</v>
      </c>
      <c r="R1201" s="190">
        <f>Q1201*H1201</f>
        <v>2.6700000000000001E-3</v>
      </c>
      <c r="S1201" s="190">
        <v>0</v>
      </c>
      <c r="T1201" s="191">
        <f>S1201*H1201</f>
        <v>0</v>
      </c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R1201" s="192" t="s">
        <v>179</v>
      </c>
      <c r="AT1201" s="192" t="s">
        <v>175</v>
      </c>
      <c r="AU1201" s="192" t="s">
        <v>81</v>
      </c>
      <c r="AY1201" s="18" t="s">
        <v>174</v>
      </c>
      <c r="BE1201" s="193">
        <f>IF(N1201="základní",J1201,0)</f>
        <v>0</v>
      </c>
      <c r="BF1201" s="193">
        <f>IF(N1201="snížená",J1201,0)</f>
        <v>0</v>
      </c>
      <c r="BG1201" s="193">
        <f>IF(N1201="zákl. přenesená",J1201,0)</f>
        <v>0</v>
      </c>
      <c r="BH1201" s="193">
        <f>IF(N1201="sníž. přenesená",J1201,0)</f>
        <v>0</v>
      </c>
      <c r="BI1201" s="193">
        <f>IF(N1201="nulová",J1201,0)</f>
        <v>0</v>
      </c>
      <c r="BJ1201" s="18" t="s">
        <v>81</v>
      </c>
      <c r="BK1201" s="193">
        <f>ROUND(I1201*H1201,2)</f>
        <v>0</v>
      </c>
      <c r="BL1201" s="18" t="s">
        <v>179</v>
      </c>
      <c r="BM1201" s="192" t="s">
        <v>2673</v>
      </c>
    </row>
    <row r="1202" spans="1:65" s="2" customFormat="1" ht="24.25" customHeight="1">
      <c r="A1202" s="35"/>
      <c r="B1202" s="36"/>
      <c r="C1202" s="180" t="s">
        <v>2674</v>
      </c>
      <c r="D1202" s="180" t="s">
        <v>175</v>
      </c>
      <c r="E1202" s="181" t="s">
        <v>762</v>
      </c>
      <c r="F1202" s="182" t="s">
        <v>763</v>
      </c>
      <c r="G1202" s="183" t="s">
        <v>705</v>
      </c>
      <c r="H1202" s="249"/>
      <c r="I1202" s="185"/>
      <c r="J1202" s="186">
        <f>ROUND(I1202*H1202,2)</f>
        <v>0</v>
      </c>
      <c r="K1202" s="187"/>
      <c r="L1202" s="40"/>
      <c r="M1202" s="188" t="s">
        <v>1</v>
      </c>
      <c r="N1202" s="189" t="s">
        <v>38</v>
      </c>
      <c r="O1202" s="72"/>
      <c r="P1202" s="190">
        <f>O1202*H1202</f>
        <v>0</v>
      </c>
      <c r="Q1202" s="190">
        <v>0</v>
      </c>
      <c r="R1202" s="190">
        <f>Q1202*H1202</f>
        <v>0</v>
      </c>
      <c r="S1202" s="190">
        <v>0</v>
      </c>
      <c r="T1202" s="191">
        <f>S1202*H1202</f>
        <v>0</v>
      </c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R1202" s="192" t="s">
        <v>179</v>
      </c>
      <c r="AT1202" s="192" t="s">
        <v>175</v>
      </c>
      <c r="AU1202" s="192" t="s">
        <v>81</v>
      </c>
      <c r="AY1202" s="18" t="s">
        <v>174</v>
      </c>
      <c r="BE1202" s="193">
        <f>IF(N1202="základní",J1202,0)</f>
        <v>0</v>
      </c>
      <c r="BF1202" s="193">
        <f>IF(N1202="snížená",J1202,0)</f>
        <v>0</v>
      </c>
      <c r="BG1202" s="193">
        <f>IF(N1202="zákl. přenesená",J1202,0)</f>
        <v>0</v>
      </c>
      <c r="BH1202" s="193">
        <f>IF(N1202="sníž. přenesená",J1202,0)</f>
        <v>0</v>
      </c>
      <c r="BI1202" s="193">
        <f>IF(N1202="nulová",J1202,0)</f>
        <v>0</v>
      </c>
      <c r="BJ1202" s="18" t="s">
        <v>81</v>
      </c>
      <c r="BK1202" s="193">
        <f>ROUND(I1202*H1202,2)</f>
        <v>0</v>
      </c>
      <c r="BL1202" s="18" t="s">
        <v>179</v>
      </c>
      <c r="BM1202" s="192" t="s">
        <v>2675</v>
      </c>
    </row>
    <row r="1203" spans="1:65" s="11" customFormat="1" ht="26" customHeight="1">
      <c r="B1203" s="166"/>
      <c r="C1203" s="167"/>
      <c r="D1203" s="168" t="s">
        <v>72</v>
      </c>
      <c r="E1203" s="169" t="s">
        <v>959</v>
      </c>
      <c r="F1203" s="169" t="s">
        <v>2676</v>
      </c>
      <c r="G1203" s="167"/>
      <c r="H1203" s="167"/>
      <c r="I1203" s="170"/>
      <c r="J1203" s="171">
        <f>BK1203</f>
        <v>0</v>
      </c>
      <c r="K1203" s="167"/>
      <c r="L1203" s="172"/>
      <c r="M1203" s="173"/>
      <c r="N1203" s="174"/>
      <c r="O1203" s="174"/>
      <c r="P1203" s="175">
        <f>SUM(P1204:P1207)</f>
        <v>0</v>
      </c>
      <c r="Q1203" s="174"/>
      <c r="R1203" s="175">
        <f>SUM(R1204:R1207)</f>
        <v>7.1999999999999998E-3</v>
      </c>
      <c r="S1203" s="174"/>
      <c r="T1203" s="176">
        <f>SUM(T1204:T1207)</f>
        <v>0</v>
      </c>
      <c r="AR1203" s="177" t="s">
        <v>81</v>
      </c>
      <c r="AT1203" s="178" t="s">
        <v>72</v>
      </c>
      <c r="AU1203" s="178" t="s">
        <v>73</v>
      </c>
      <c r="AY1203" s="177" t="s">
        <v>174</v>
      </c>
      <c r="BK1203" s="179">
        <f>SUM(BK1204:BK1207)</f>
        <v>0</v>
      </c>
    </row>
    <row r="1204" spans="1:65" s="2" customFormat="1" ht="24.25" customHeight="1">
      <c r="A1204" s="35"/>
      <c r="B1204" s="36"/>
      <c r="C1204" s="180" t="s">
        <v>2677</v>
      </c>
      <c r="D1204" s="180" t="s">
        <v>175</v>
      </c>
      <c r="E1204" s="181" t="s">
        <v>2678</v>
      </c>
      <c r="F1204" s="182" t="s">
        <v>2679</v>
      </c>
      <c r="G1204" s="183" t="s">
        <v>988</v>
      </c>
      <c r="H1204" s="184">
        <v>1</v>
      </c>
      <c r="I1204" s="185"/>
      <c r="J1204" s="186">
        <f>ROUND(I1204*H1204,2)</f>
        <v>0</v>
      </c>
      <c r="K1204" s="187"/>
      <c r="L1204" s="40"/>
      <c r="M1204" s="188" t="s">
        <v>1</v>
      </c>
      <c r="N1204" s="189" t="s">
        <v>38</v>
      </c>
      <c r="O1204" s="72"/>
      <c r="P1204" s="190">
        <f>O1204*H1204</f>
        <v>0</v>
      </c>
      <c r="Q1204" s="190">
        <v>8.0000000000000004E-4</v>
      </c>
      <c r="R1204" s="190">
        <f>Q1204*H1204</f>
        <v>8.0000000000000004E-4</v>
      </c>
      <c r="S1204" s="190">
        <v>0</v>
      </c>
      <c r="T1204" s="191">
        <f>S1204*H1204</f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192" t="s">
        <v>179</v>
      </c>
      <c r="AT1204" s="192" t="s">
        <v>175</v>
      </c>
      <c r="AU1204" s="192" t="s">
        <v>81</v>
      </c>
      <c r="AY1204" s="18" t="s">
        <v>174</v>
      </c>
      <c r="BE1204" s="193">
        <f>IF(N1204="základní",J1204,0)</f>
        <v>0</v>
      </c>
      <c r="BF1204" s="193">
        <f>IF(N1204="snížená",J1204,0)</f>
        <v>0</v>
      </c>
      <c r="BG1204" s="193">
        <f>IF(N1204="zákl. přenesená",J1204,0)</f>
        <v>0</v>
      </c>
      <c r="BH1204" s="193">
        <f>IF(N1204="sníž. přenesená",J1204,0)</f>
        <v>0</v>
      </c>
      <c r="BI1204" s="193">
        <f>IF(N1204="nulová",J1204,0)</f>
        <v>0</v>
      </c>
      <c r="BJ1204" s="18" t="s">
        <v>81</v>
      </c>
      <c r="BK1204" s="193">
        <f>ROUND(I1204*H1204,2)</f>
        <v>0</v>
      </c>
      <c r="BL1204" s="18" t="s">
        <v>179</v>
      </c>
      <c r="BM1204" s="192" t="s">
        <v>2680</v>
      </c>
    </row>
    <row r="1205" spans="1:65" s="2" customFormat="1" ht="24.25" customHeight="1">
      <c r="A1205" s="35"/>
      <c r="B1205" s="36"/>
      <c r="C1205" s="180" t="s">
        <v>2681</v>
      </c>
      <c r="D1205" s="180" t="s">
        <v>175</v>
      </c>
      <c r="E1205" s="181" t="s">
        <v>2682</v>
      </c>
      <c r="F1205" s="182" t="s">
        <v>2683</v>
      </c>
      <c r="G1205" s="183" t="s">
        <v>988</v>
      </c>
      <c r="H1205" s="184">
        <v>2</v>
      </c>
      <c r="I1205" s="185"/>
      <c r="J1205" s="186">
        <f>ROUND(I1205*H1205,2)</f>
        <v>0</v>
      </c>
      <c r="K1205" s="187"/>
      <c r="L1205" s="40"/>
      <c r="M1205" s="188" t="s">
        <v>1</v>
      </c>
      <c r="N1205" s="189" t="s">
        <v>38</v>
      </c>
      <c r="O1205" s="72"/>
      <c r="P1205" s="190">
        <f>O1205*H1205</f>
        <v>0</v>
      </c>
      <c r="Q1205" s="190">
        <v>1.6999999999999999E-3</v>
      </c>
      <c r="R1205" s="190">
        <f>Q1205*H1205</f>
        <v>3.3999999999999998E-3</v>
      </c>
      <c r="S1205" s="190">
        <v>0</v>
      </c>
      <c r="T1205" s="191">
        <f>S1205*H1205</f>
        <v>0</v>
      </c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R1205" s="192" t="s">
        <v>179</v>
      </c>
      <c r="AT1205" s="192" t="s">
        <v>175</v>
      </c>
      <c r="AU1205" s="192" t="s">
        <v>81</v>
      </c>
      <c r="AY1205" s="18" t="s">
        <v>174</v>
      </c>
      <c r="BE1205" s="193">
        <f>IF(N1205="základní",J1205,0)</f>
        <v>0</v>
      </c>
      <c r="BF1205" s="193">
        <f>IF(N1205="snížená",J1205,0)</f>
        <v>0</v>
      </c>
      <c r="BG1205" s="193">
        <f>IF(N1205="zákl. přenesená",J1205,0)</f>
        <v>0</v>
      </c>
      <c r="BH1205" s="193">
        <f>IF(N1205="sníž. přenesená",J1205,0)</f>
        <v>0</v>
      </c>
      <c r="BI1205" s="193">
        <f>IF(N1205="nulová",J1205,0)</f>
        <v>0</v>
      </c>
      <c r="BJ1205" s="18" t="s">
        <v>81</v>
      </c>
      <c r="BK1205" s="193">
        <f>ROUND(I1205*H1205,2)</f>
        <v>0</v>
      </c>
      <c r="BL1205" s="18" t="s">
        <v>179</v>
      </c>
      <c r="BM1205" s="192" t="s">
        <v>2684</v>
      </c>
    </row>
    <row r="1206" spans="1:65" s="2" customFormat="1" ht="24.25" customHeight="1">
      <c r="A1206" s="35"/>
      <c r="B1206" s="36"/>
      <c r="C1206" s="180" t="s">
        <v>2685</v>
      </c>
      <c r="D1206" s="180" t="s">
        <v>175</v>
      </c>
      <c r="E1206" s="181" t="s">
        <v>2686</v>
      </c>
      <c r="F1206" s="182" t="s">
        <v>2687</v>
      </c>
      <c r="G1206" s="183" t="s">
        <v>988</v>
      </c>
      <c r="H1206" s="184">
        <v>1</v>
      </c>
      <c r="I1206" s="185"/>
      <c r="J1206" s="186">
        <f>ROUND(I1206*H1206,2)</f>
        <v>0</v>
      </c>
      <c r="K1206" s="187"/>
      <c r="L1206" s="40"/>
      <c r="M1206" s="188" t="s">
        <v>1</v>
      </c>
      <c r="N1206" s="189" t="s">
        <v>38</v>
      </c>
      <c r="O1206" s="72"/>
      <c r="P1206" s="190">
        <f>O1206*H1206</f>
        <v>0</v>
      </c>
      <c r="Q1206" s="190">
        <v>3.0000000000000001E-3</v>
      </c>
      <c r="R1206" s="190">
        <f>Q1206*H1206</f>
        <v>3.0000000000000001E-3</v>
      </c>
      <c r="S1206" s="190">
        <v>0</v>
      </c>
      <c r="T1206" s="191">
        <f>S1206*H1206</f>
        <v>0</v>
      </c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R1206" s="192" t="s">
        <v>179</v>
      </c>
      <c r="AT1206" s="192" t="s">
        <v>175</v>
      </c>
      <c r="AU1206" s="192" t="s">
        <v>81</v>
      </c>
      <c r="AY1206" s="18" t="s">
        <v>174</v>
      </c>
      <c r="BE1206" s="193">
        <f>IF(N1206="základní",J1206,0)</f>
        <v>0</v>
      </c>
      <c r="BF1206" s="193">
        <f>IF(N1206="snížená",J1206,0)</f>
        <v>0</v>
      </c>
      <c r="BG1206" s="193">
        <f>IF(N1206="zákl. přenesená",J1206,0)</f>
        <v>0</v>
      </c>
      <c r="BH1206" s="193">
        <f>IF(N1206="sníž. přenesená",J1206,0)</f>
        <v>0</v>
      </c>
      <c r="BI1206" s="193">
        <f>IF(N1206="nulová",J1206,0)</f>
        <v>0</v>
      </c>
      <c r="BJ1206" s="18" t="s">
        <v>81</v>
      </c>
      <c r="BK1206" s="193">
        <f>ROUND(I1206*H1206,2)</f>
        <v>0</v>
      </c>
      <c r="BL1206" s="18" t="s">
        <v>179</v>
      </c>
      <c r="BM1206" s="192" t="s">
        <v>2688</v>
      </c>
    </row>
    <row r="1207" spans="1:65" s="2" customFormat="1" ht="24.25" customHeight="1">
      <c r="A1207" s="35"/>
      <c r="B1207" s="36"/>
      <c r="C1207" s="180" t="s">
        <v>2689</v>
      </c>
      <c r="D1207" s="180" t="s">
        <v>175</v>
      </c>
      <c r="E1207" s="181" t="s">
        <v>2690</v>
      </c>
      <c r="F1207" s="182" t="s">
        <v>2691</v>
      </c>
      <c r="G1207" s="183" t="s">
        <v>705</v>
      </c>
      <c r="H1207" s="249"/>
      <c r="I1207" s="185"/>
      <c r="J1207" s="186">
        <f>ROUND(I1207*H1207,2)</f>
        <v>0</v>
      </c>
      <c r="K1207" s="187"/>
      <c r="L1207" s="40"/>
      <c r="M1207" s="188" t="s">
        <v>1</v>
      </c>
      <c r="N1207" s="189" t="s">
        <v>38</v>
      </c>
      <c r="O1207" s="72"/>
      <c r="P1207" s="190">
        <f>O1207*H1207</f>
        <v>0</v>
      </c>
      <c r="Q1207" s="190">
        <v>0</v>
      </c>
      <c r="R1207" s="190">
        <f>Q1207*H1207</f>
        <v>0</v>
      </c>
      <c r="S1207" s="190">
        <v>0</v>
      </c>
      <c r="T1207" s="191">
        <f>S1207*H1207</f>
        <v>0</v>
      </c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R1207" s="192" t="s">
        <v>179</v>
      </c>
      <c r="AT1207" s="192" t="s">
        <v>175</v>
      </c>
      <c r="AU1207" s="192" t="s">
        <v>81</v>
      </c>
      <c r="AY1207" s="18" t="s">
        <v>174</v>
      </c>
      <c r="BE1207" s="193">
        <f>IF(N1207="základní",J1207,0)</f>
        <v>0</v>
      </c>
      <c r="BF1207" s="193">
        <f>IF(N1207="snížená",J1207,0)</f>
        <v>0</v>
      </c>
      <c r="BG1207" s="193">
        <f>IF(N1207="zákl. přenesená",J1207,0)</f>
        <v>0</v>
      </c>
      <c r="BH1207" s="193">
        <f>IF(N1207="sníž. přenesená",J1207,0)</f>
        <v>0</v>
      </c>
      <c r="BI1207" s="193">
        <f>IF(N1207="nulová",J1207,0)</f>
        <v>0</v>
      </c>
      <c r="BJ1207" s="18" t="s">
        <v>81</v>
      </c>
      <c r="BK1207" s="193">
        <f>ROUND(I1207*H1207,2)</f>
        <v>0</v>
      </c>
      <c r="BL1207" s="18" t="s">
        <v>179</v>
      </c>
      <c r="BM1207" s="192" t="s">
        <v>2692</v>
      </c>
    </row>
    <row r="1208" spans="1:65" s="11" customFormat="1" ht="26" customHeight="1">
      <c r="B1208" s="166"/>
      <c r="C1208" s="167"/>
      <c r="D1208" s="168" t="s">
        <v>72</v>
      </c>
      <c r="E1208" s="169" t="s">
        <v>1007</v>
      </c>
      <c r="F1208" s="169" t="s">
        <v>2693</v>
      </c>
      <c r="G1208" s="167"/>
      <c r="H1208" s="167"/>
      <c r="I1208" s="170"/>
      <c r="J1208" s="171">
        <f>BK1208</f>
        <v>0</v>
      </c>
      <c r="K1208" s="167"/>
      <c r="L1208" s="172"/>
      <c r="M1208" s="173"/>
      <c r="N1208" s="174"/>
      <c r="O1208" s="174"/>
      <c r="P1208" s="175">
        <f>SUM(P1209:P1219)</f>
        <v>0</v>
      </c>
      <c r="Q1208" s="174"/>
      <c r="R1208" s="175">
        <f>SUM(R1209:R1219)</f>
        <v>0.36734368000000001</v>
      </c>
      <c r="S1208" s="174"/>
      <c r="T1208" s="176">
        <f>SUM(T1209:T1219)</f>
        <v>0</v>
      </c>
      <c r="AR1208" s="177" t="s">
        <v>81</v>
      </c>
      <c r="AT1208" s="178" t="s">
        <v>72</v>
      </c>
      <c r="AU1208" s="178" t="s">
        <v>73</v>
      </c>
      <c r="AY1208" s="177" t="s">
        <v>174</v>
      </c>
      <c r="BK1208" s="179">
        <f>SUM(BK1209:BK1219)</f>
        <v>0</v>
      </c>
    </row>
    <row r="1209" spans="1:65" s="2" customFormat="1" ht="37.75" customHeight="1">
      <c r="A1209" s="35"/>
      <c r="B1209" s="36"/>
      <c r="C1209" s="180" t="s">
        <v>2694</v>
      </c>
      <c r="D1209" s="180" t="s">
        <v>175</v>
      </c>
      <c r="E1209" s="181" t="s">
        <v>2695</v>
      </c>
      <c r="F1209" s="182" t="s">
        <v>2696</v>
      </c>
      <c r="G1209" s="183" t="s">
        <v>230</v>
      </c>
      <c r="H1209" s="184">
        <v>211.36</v>
      </c>
      <c r="I1209" s="185"/>
      <c r="J1209" s="186">
        <f>ROUND(I1209*H1209,2)</f>
        <v>0</v>
      </c>
      <c r="K1209" s="187"/>
      <c r="L1209" s="40"/>
      <c r="M1209" s="188" t="s">
        <v>1</v>
      </c>
      <c r="N1209" s="189" t="s">
        <v>38</v>
      </c>
      <c r="O1209" s="72"/>
      <c r="P1209" s="190">
        <f>O1209*H1209</f>
        <v>0</v>
      </c>
      <c r="Q1209" s="190">
        <v>1.738E-3</v>
      </c>
      <c r="R1209" s="190">
        <f>Q1209*H1209</f>
        <v>0.36734368000000001</v>
      </c>
      <c r="S1209" s="190">
        <v>0</v>
      </c>
      <c r="T1209" s="191">
        <f>S1209*H1209</f>
        <v>0</v>
      </c>
      <c r="U1209" s="35"/>
      <c r="V1209" s="35"/>
      <c r="W1209" s="35"/>
      <c r="X1209" s="35"/>
      <c r="Y1209" s="35"/>
      <c r="Z1209" s="35"/>
      <c r="AA1209" s="35"/>
      <c r="AB1209" s="35"/>
      <c r="AC1209" s="35"/>
      <c r="AD1209" s="35"/>
      <c r="AE1209" s="35"/>
      <c r="AR1209" s="192" t="s">
        <v>179</v>
      </c>
      <c r="AT1209" s="192" t="s">
        <v>175</v>
      </c>
      <c r="AU1209" s="192" t="s">
        <v>81</v>
      </c>
      <c r="AY1209" s="18" t="s">
        <v>174</v>
      </c>
      <c r="BE1209" s="193">
        <f>IF(N1209="základní",J1209,0)</f>
        <v>0</v>
      </c>
      <c r="BF1209" s="193">
        <f>IF(N1209="snížená",J1209,0)</f>
        <v>0</v>
      </c>
      <c r="BG1209" s="193">
        <f>IF(N1209="zákl. přenesená",J1209,0)</f>
        <v>0</v>
      </c>
      <c r="BH1209" s="193">
        <f>IF(N1209="sníž. přenesená",J1209,0)</f>
        <v>0</v>
      </c>
      <c r="BI1209" s="193">
        <f>IF(N1209="nulová",J1209,0)</f>
        <v>0</v>
      </c>
      <c r="BJ1209" s="18" t="s">
        <v>81</v>
      </c>
      <c r="BK1209" s="193">
        <f>ROUND(I1209*H1209,2)</f>
        <v>0</v>
      </c>
      <c r="BL1209" s="18" t="s">
        <v>179</v>
      </c>
      <c r="BM1209" s="192" t="s">
        <v>2697</v>
      </c>
    </row>
    <row r="1210" spans="1:65" s="12" customFormat="1" ht="12">
      <c r="B1210" s="194"/>
      <c r="C1210" s="195"/>
      <c r="D1210" s="196" t="s">
        <v>181</v>
      </c>
      <c r="E1210" s="197" t="s">
        <v>1</v>
      </c>
      <c r="F1210" s="198" t="s">
        <v>2606</v>
      </c>
      <c r="G1210" s="195"/>
      <c r="H1210" s="197" t="s">
        <v>1</v>
      </c>
      <c r="I1210" s="199"/>
      <c r="J1210" s="195"/>
      <c r="K1210" s="195"/>
      <c r="L1210" s="200"/>
      <c r="M1210" s="201"/>
      <c r="N1210" s="202"/>
      <c r="O1210" s="202"/>
      <c r="P1210" s="202"/>
      <c r="Q1210" s="202"/>
      <c r="R1210" s="202"/>
      <c r="S1210" s="202"/>
      <c r="T1210" s="203"/>
      <c r="AT1210" s="204" t="s">
        <v>181</v>
      </c>
      <c r="AU1210" s="204" t="s">
        <v>81</v>
      </c>
      <c r="AV1210" s="12" t="s">
        <v>81</v>
      </c>
      <c r="AW1210" s="12" t="s">
        <v>30</v>
      </c>
      <c r="AX1210" s="12" t="s">
        <v>73</v>
      </c>
      <c r="AY1210" s="204" t="s">
        <v>174</v>
      </c>
    </row>
    <row r="1211" spans="1:65" s="12" customFormat="1" ht="12">
      <c r="B1211" s="194"/>
      <c r="C1211" s="195"/>
      <c r="D1211" s="196" t="s">
        <v>181</v>
      </c>
      <c r="E1211" s="197" t="s">
        <v>1</v>
      </c>
      <c r="F1211" s="198" t="s">
        <v>190</v>
      </c>
      <c r="G1211" s="195"/>
      <c r="H1211" s="197" t="s">
        <v>1</v>
      </c>
      <c r="I1211" s="199"/>
      <c r="J1211" s="195"/>
      <c r="K1211" s="195"/>
      <c r="L1211" s="200"/>
      <c r="M1211" s="201"/>
      <c r="N1211" s="202"/>
      <c r="O1211" s="202"/>
      <c r="P1211" s="202"/>
      <c r="Q1211" s="202"/>
      <c r="R1211" s="202"/>
      <c r="S1211" s="202"/>
      <c r="T1211" s="203"/>
      <c r="AT1211" s="204" t="s">
        <v>181</v>
      </c>
      <c r="AU1211" s="204" t="s">
        <v>81</v>
      </c>
      <c r="AV1211" s="12" t="s">
        <v>81</v>
      </c>
      <c r="AW1211" s="12" t="s">
        <v>30</v>
      </c>
      <c r="AX1211" s="12" t="s">
        <v>73</v>
      </c>
      <c r="AY1211" s="204" t="s">
        <v>174</v>
      </c>
    </row>
    <row r="1212" spans="1:65" s="12" customFormat="1" ht="12">
      <c r="B1212" s="194"/>
      <c r="C1212" s="195"/>
      <c r="D1212" s="196" t="s">
        <v>181</v>
      </c>
      <c r="E1212" s="197" t="s">
        <v>1</v>
      </c>
      <c r="F1212" s="198" t="s">
        <v>2611</v>
      </c>
      <c r="G1212" s="195"/>
      <c r="H1212" s="197" t="s">
        <v>1</v>
      </c>
      <c r="I1212" s="199"/>
      <c r="J1212" s="195"/>
      <c r="K1212" s="195"/>
      <c r="L1212" s="200"/>
      <c r="M1212" s="201"/>
      <c r="N1212" s="202"/>
      <c r="O1212" s="202"/>
      <c r="P1212" s="202"/>
      <c r="Q1212" s="202"/>
      <c r="R1212" s="202"/>
      <c r="S1212" s="202"/>
      <c r="T1212" s="203"/>
      <c r="AT1212" s="204" t="s">
        <v>181</v>
      </c>
      <c r="AU1212" s="204" t="s">
        <v>81</v>
      </c>
      <c r="AV1212" s="12" t="s">
        <v>81</v>
      </c>
      <c r="AW1212" s="12" t="s">
        <v>30</v>
      </c>
      <c r="AX1212" s="12" t="s">
        <v>73</v>
      </c>
      <c r="AY1212" s="204" t="s">
        <v>174</v>
      </c>
    </row>
    <row r="1213" spans="1:65" s="13" customFormat="1" ht="12">
      <c r="B1213" s="205"/>
      <c r="C1213" s="206"/>
      <c r="D1213" s="196" t="s">
        <v>181</v>
      </c>
      <c r="E1213" s="207" t="s">
        <v>1</v>
      </c>
      <c r="F1213" s="208" t="s">
        <v>2233</v>
      </c>
      <c r="G1213" s="206"/>
      <c r="H1213" s="209">
        <v>99.01</v>
      </c>
      <c r="I1213" s="210"/>
      <c r="J1213" s="206"/>
      <c r="K1213" s="206"/>
      <c r="L1213" s="211"/>
      <c r="M1213" s="212"/>
      <c r="N1213" s="213"/>
      <c r="O1213" s="213"/>
      <c r="P1213" s="213"/>
      <c r="Q1213" s="213"/>
      <c r="R1213" s="213"/>
      <c r="S1213" s="213"/>
      <c r="T1213" s="214"/>
      <c r="AT1213" s="215" t="s">
        <v>181</v>
      </c>
      <c r="AU1213" s="215" t="s">
        <v>81</v>
      </c>
      <c r="AV1213" s="13" t="s">
        <v>83</v>
      </c>
      <c r="AW1213" s="13" t="s">
        <v>30</v>
      </c>
      <c r="AX1213" s="13" t="s">
        <v>73</v>
      </c>
      <c r="AY1213" s="215" t="s">
        <v>174</v>
      </c>
    </row>
    <row r="1214" spans="1:65" s="12" customFormat="1" ht="12">
      <c r="B1214" s="194"/>
      <c r="C1214" s="195"/>
      <c r="D1214" s="196" t="s">
        <v>181</v>
      </c>
      <c r="E1214" s="197" t="s">
        <v>1</v>
      </c>
      <c r="F1214" s="198" t="s">
        <v>2234</v>
      </c>
      <c r="G1214" s="195"/>
      <c r="H1214" s="197" t="s">
        <v>1</v>
      </c>
      <c r="I1214" s="199"/>
      <c r="J1214" s="195"/>
      <c r="K1214" s="195"/>
      <c r="L1214" s="200"/>
      <c r="M1214" s="201"/>
      <c r="N1214" s="202"/>
      <c r="O1214" s="202"/>
      <c r="P1214" s="202"/>
      <c r="Q1214" s="202"/>
      <c r="R1214" s="202"/>
      <c r="S1214" s="202"/>
      <c r="T1214" s="203"/>
      <c r="AT1214" s="204" t="s">
        <v>181</v>
      </c>
      <c r="AU1214" s="204" t="s">
        <v>81</v>
      </c>
      <c r="AV1214" s="12" t="s">
        <v>81</v>
      </c>
      <c r="AW1214" s="12" t="s">
        <v>30</v>
      </c>
      <c r="AX1214" s="12" t="s">
        <v>73</v>
      </c>
      <c r="AY1214" s="204" t="s">
        <v>174</v>
      </c>
    </row>
    <row r="1215" spans="1:65" s="12" customFormat="1" ht="12">
      <c r="B1215" s="194"/>
      <c r="C1215" s="195"/>
      <c r="D1215" s="196" t="s">
        <v>181</v>
      </c>
      <c r="E1215" s="197" t="s">
        <v>1</v>
      </c>
      <c r="F1215" s="198" t="s">
        <v>201</v>
      </c>
      <c r="G1215" s="195"/>
      <c r="H1215" s="197" t="s">
        <v>1</v>
      </c>
      <c r="I1215" s="199"/>
      <c r="J1215" s="195"/>
      <c r="K1215" s="195"/>
      <c r="L1215" s="200"/>
      <c r="M1215" s="201"/>
      <c r="N1215" s="202"/>
      <c r="O1215" s="202"/>
      <c r="P1215" s="202"/>
      <c r="Q1215" s="202"/>
      <c r="R1215" s="202"/>
      <c r="S1215" s="202"/>
      <c r="T1215" s="203"/>
      <c r="AT1215" s="204" t="s">
        <v>181</v>
      </c>
      <c r="AU1215" s="204" t="s">
        <v>81</v>
      </c>
      <c r="AV1215" s="12" t="s">
        <v>81</v>
      </c>
      <c r="AW1215" s="12" t="s">
        <v>30</v>
      </c>
      <c r="AX1215" s="12" t="s">
        <v>73</v>
      </c>
      <c r="AY1215" s="204" t="s">
        <v>174</v>
      </c>
    </row>
    <row r="1216" spans="1:65" s="12" customFormat="1" ht="12">
      <c r="B1216" s="194"/>
      <c r="C1216" s="195"/>
      <c r="D1216" s="196" t="s">
        <v>181</v>
      </c>
      <c r="E1216" s="197" t="s">
        <v>1</v>
      </c>
      <c r="F1216" s="198" t="s">
        <v>2698</v>
      </c>
      <c r="G1216" s="195"/>
      <c r="H1216" s="197" t="s">
        <v>1</v>
      </c>
      <c r="I1216" s="199"/>
      <c r="J1216" s="195"/>
      <c r="K1216" s="195"/>
      <c r="L1216" s="200"/>
      <c r="M1216" s="201"/>
      <c r="N1216" s="202"/>
      <c r="O1216" s="202"/>
      <c r="P1216" s="202"/>
      <c r="Q1216" s="202"/>
      <c r="R1216" s="202"/>
      <c r="S1216" s="202"/>
      <c r="T1216" s="203"/>
      <c r="AT1216" s="204" t="s">
        <v>181</v>
      </c>
      <c r="AU1216" s="204" t="s">
        <v>81</v>
      </c>
      <c r="AV1216" s="12" t="s">
        <v>81</v>
      </c>
      <c r="AW1216" s="12" t="s">
        <v>30</v>
      </c>
      <c r="AX1216" s="12" t="s">
        <v>73</v>
      </c>
      <c r="AY1216" s="204" t="s">
        <v>174</v>
      </c>
    </row>
    <row r="1217" spans="1:65" s="13" customFormat="1" ht="12">
      <c r="B1217" s="205"/>
      <c r="C1217" s="206"/>
      <c r="D1217" s="196" t="s">
        <v>181</v>
      </c>
      <c r="E1217" s="207" t="s">
        <v>1</v>
      </c>
      <c r="F1217" s="208" t="s">
        <v>2235</v>
      </c>
      <c r="G1217" s="206"/>
      <c r="H1217" s="209">
        <v>112.35</v>
      </c>
      <c r="I1217" s="210"/>
      <c r="J1217" s="206"/>
      <c r="K1217" s="206"/>
      <c r="L1217" s="211"/>
      <c r="M1217" s="212"/>
      <c r="N1217" s="213"/>
      <c r="O1217" s="213"/>
      <c r="P1217" s="213"/>
      <c r="Q1217" s="213"/>
      <c r="R1217" s="213"/>
      <c r="S1217" s="213"/>
      <c r="T1217" s="214"/>
      <c r="AT1217" s="215" t="s">
        <v>181</v>
      </c>
      <c r="AU1217" s="215" t="s">
        <v>81</v>
      </c>
      <c r="AV1217" s="13" t="s">
        <v>83</v>
      </c>
      <c r="AW1217" s="13" t="s">
        <v>30</v>
      </c>
      <c r="AX1217" s="13" t="s">
        <v>73</v>
      </c>
      <c r="AY1217" s="215" t="s">
        <v>174</v>
      </c>
    </row>
    <row r="1218" spans="1:65" s="14" customFormat="1" ht="12">
      <c r="B1218" s="216"/>
      <c r="C1218" s="217"/>
      <c r="D1218" s="196" t="s">
        <v>181</v>
      </c>
      <c r="E1218" s="218" t="s">
        <v>1</v>
      </c>
      <c r="F1218" s="219" t="s">
        <v>183</v>
      </c>
      <c r="G1218" s="217"/>
      <c r="H1218" s="220">
        <v>211.36</v>
      </c>
      <c r="I1218" s="221"/>
      <c r="J1218" s="217"/>
      <c r="K1218" s="217"/>
      <c r="L1218" s="222"/>
      <c r="M1218" s="223"/>
      <c r="N1218" s="224"/>
      <c r="O1218" s="224"/>
      <c r="P1218" s="224"/>
      <c r="Q1218" s="224"/>
      <c r="R1218" s="224"/>
      <c r="S1218" s="224"/>
      <c r="T1218" s="225"/>
      <c r="AT1218" s="226" t="s">
        <v>181</v>
      </c>
      <c r="AU1218" s="226" t="s">
        <v>81</v>
      </c>
      <c r="AV1218" s="14" t="s">
        <v>179</v>
      </c>
      <c r="AW1218" s="14" t="s">
        <v>30</v>
      </c>
      <c r="AX1218" s="14" t="s">
        <v>81</v>
      </c>
      <c r="AY1218" s="226" t="s">
        <v>174</v>
      </c>
    </row>
    <row r="1219" spans="1:65" s="2" customFormat="1" ht="24.25" customHeight="1">
      <c r="A1219" s="35"/>
      <c r="B1219" s="36"/>
      <c r="C1219" s="180" t="s">
        <v>2699</v>
      </c>
      <c r="D1219" s="180" t="s">
        <v>175</v>
      </c>
      <c r="E1219" s="181" t="s">
        <v>2700</v>
      </c>
      <c r="F1219" s="182" t="s">
        <v>2701</v>
      </c>
      <c r="G1219" s="183" t="s">
        <v>705</v>
      </c>
      <c r="H1219" s="249"/>
      <c r="I1219" s="185"/>
      <c r="J1219" s="186">
        <f>ROUND(I1219*H1219,2)</f>
        <v>0</v>
      </c>
      <c r="K1219" s="187"/>
      <c r="L1219" s="40"/>
      <c r="M1219" s="188" t="s">
        <v>1</v>
      </c>
      <c r="N1219" s="189" t="s">
        <v>38</v>
      </c>
      <c r="O1219" s="72"/>
      <c r="P1219" s="190">
        <f>O1219*H1219</f>
        <v>0</v>
      </c>
      <c r="Q1219" s="190">
        <v>0</v>
      </c>
      <c r="R1219" s="190">
        <f>Q1219*H1219</f>
        <v>0</v>
      </c>
      <c r="S1219" s="190">
        <v>0</v>
      </c>
      <c r="T1219" s="191">
        <f>S1219*H1219</f>
        <v>0</v>
      </c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R1219" s="192" t="s">
        <v>179</v>
      </c>
      <c r="AT1219" s="192" t="s">
        <v>175</v>
      </c>
      <c r="AU1219" s="192" t="s">
        <v>81</v>
      </c>
      <c r="AY1219" s="18" t="s">
        <v>174</v>
      </c>
      <c r="BE1219" s="193">
        <f>IF(N1219="základní",J1219,0)</f>
        <v>0</v>
      </c>
      <c r="BF1219" s="193">
        <f>IF(N1219="snížená",J1219,0)</f>
        <v>0</v>
      </c>
      <c r="BG1219" s="193">
        <f>IF(N1219="zákl. přenesená",J1219,0)</f>
        <v>0</v>
      </c>
      <c r="BH1219" s="193">
        <f>IF(N1219="sníž. přenesená",J1219,0)</f>
        <v>0</v>
      </c>
      <c r="BI1219" s="193">
        <f>IF(N1219="nulová",J1219,0)</f>
        <v>0</v>
      </c>
      <c r="BJ1219" s="18" t="s">
        <v>81</v>
      </c>
      <c r="BK1219" s="193">
        <f>ROUND(I1219*H1219,2)</f>
        <v>0</v>
      </c>
      <c r="BL1219" s="18" t="s">
        <v>179</v>
      </c>
      <c r="BM1219" s="192" t="s">
        <v>2702</v>
      </c>
    </row>
    <row r="1220" spans="1:65" s="11" customFormat="1" ht="26" customHeight="1">
      <c r="B1220" s="166"/>
      <c r="C1220" s="167"/>
      <c r="D1220" s="168" t="s">
        <v>72</v>
      </c>
      <c r="E1220" s="169" t="s">
        <v>1042</v>
      </c>
      <c r="F1220" s="169" t="s">
        <v>2703</v>
      </c>
      <c r="G1220" s="167"/>
      <c r="H1220" s="167"/>
      <c r="I1220" s="170"/>
      <c r="J1220" s="171">
        <f>BK1220</f>
        <v>0</v>
      </c>
      <c r="K1220" s="167"/>
      <c r="L1220" s="172"/>
      <c r="M1220" s="173"/>
      <c r="N1220" s="174"/>
      <c r="O1220" s="174"/>
      <c r="P1220" s="175">
        <f>SUM(P1221:P1245)</f>
        <v>0</v>
      </c>
      <c r="Q1220" s="174"/>
      <c r="R1220" s="175">
        <f>SUM(R1221:R1245)</f>
        <v>283472.66760536068</v>
      </c>
      <c r="S1220" s="174"/>
      <c r="T1220" s="176">
        <f>SUM(T1221:T1245)</f>
        <v>0</v>
      </c>
      <c r="AR1220" s="177" t="s">
        <v>81</v>
      </c>
      <c r="AT1220" s="178" t="s">
        <v>72</v>
      </c>
      <c r="AU1220" s="178" t="s">
        <v>73</v>
      </c>
      <c r="AY1220" s="177" t="s">
        <v>174</v>
      </c>
      <c r="BK1220" s="179">
        <f>SUM(BK1221:BK1245)</f>
        <v>0</v>
      </c>
    </row>
    <row r="1221" spans="1:65" s="2" customFormat="1" ht="24.25" customHeight="1">
      <c r="A1221" s="35"/>
      <c r="B1221" s="36"/>
      <c r="C1221" s="180" t="s">
        <v>2704</v>
      </c>
      <c r="D1221" s="180" t="s">
        <v>175</v>
      </c>
      <c r="E1221" s="181" t="s">
        <v>2705</v>
      </c>
      <c r="F1221" s="182" t="s">
        <v>2706</v>
      </c>
      <c r="G1221" s="183" t="s">
        <v>230</v>
      </c>
      <c r="H1221" s="184">
        <v>130.62</v>
      </c>
      <c r="I1221" s="185"/>
      <c r="J1221" s="186">
        <f>ROUND(I1221*H1221,2)</f>
        <v>0</v>
      </c>
      <c r="K1221" s="187"/>
      <c r="L1221" s="40"/>
      <c r="M1221" s="188" t="s">
        <v>1</v>
      </c>
      <c r="N1221" s="189" t="s">
        <v>38</v>
      </c>
      <c r="O1221" s="72"/>
      <c r="P1221" s="190">
        <f>O1221*H1221</f>
        <v>0</v>
      </c>
      <c r="Q1221" s="190">
        <v>0</v>
      </c>
      <c r="R1221" s="190">
        <f>Q1221*H1221</f>
        <v>0</v>
      </c>
      <c r="S1221" s="190">
        <v>0</v>
      </c>
      <c r="T1221" s="191">
        <f>S1221*H1221</f>
        <v>0</v>
      </c>
      <c r="U1221" s="35"/>
      <c r="V1221" s="35"/>
      <c r="W1221" s="35"/>
      <c r="X1221" s="35"/>
      <c r="Y1221" s="35"/>
      <c r="Z1221" s="35"/>
      <c r="AA1221" s="35"/>
      <c r="AB1221" s="35"/>
      <c r="AC1221" s="35"/>
      <c r="AD1221" s="35"/>
      <c r="AE1221" s="35"/>
      <c r="AR1221" s="192" t="s">
        <v>179</v>
      </c>
      <c r="AT1221" s="192" t="s">
        <v>175</v>
      </c>
      <c r="AU1221" s="192" t="s">
        <v>81</v>
      </c>
      <c r="AY1221" s="18" t="s">
        <v>174</v>
      </c>
      <c r="BE1221" s="193">
        <f>IF(N1221="základní",J1221,0)</f>
        <v>0</v>
      </c>
      <c r="BF1221" s="193">
        <f>IF(N1221="snížená",J1221,0)</f>
        <v>0</v>
      </c>
      <c r="BG1221" s="193">
        <f>IF(N1221="zákl. přenesená",J1221,0)</f>
        <v>0</v>
      </c>
      <c r="BH1221" s="193">
        <f>IF(N1221="sníž. přenesená",J1221,0)</f>
        <v>0</v>
      </c>
      <c r="BI1221" s="193">
        <f>IF(N1221="nulová",J1221,0)</f>
        <v>0</v>
      </c>
      <c r="BJ1221" s="18" t="s">
        <v>81</v>
      </c>
      <c r="BK1221" s="193">
        <f>ROUND(I1221*H1221,2)</f>
        <v>0</v>
      </c>
      <c r="BL1221" s="18" t="s">
        <v>179</v>
      </c>
      <c r="BM1221" s="192" t="s">
        <v>2707</v>
      </c>
    </row>
    <row r="1222" spans="1:65" s="12" customFormat="1" ht="12">
      <c r="B1222" s="194"/>
      <c r="C1222" s="195"/>
      <c r="D1222" s="196" t="s">
        <v>181</v>
      </c>
      <c r="E1222" s="197" t="s">
        <v>1</v>
      </c>
      <c r="F1222" s="198" t="s">
        <v>2708</v>
      </c>
      <c r="G1222" s="195"/>
      <c r="H1222" s="197" t="s">
        <v>1</v>
      </c>
      <c r="I1222" s="199"/>
      <c r="J1222" s="195"/>
      <c r="K1222" s="195"/>
      <c r="L1222" s="200"/>
      <c r="M1222" s="201"/>
      <c r="N1222" s="202"/>
      <c r="O1222" s="202"/>
      <c r="P1222" s="202"/>
      <c r="Q1222" s="202"/>
      <c r="R1222" s="202"/>
      <c r="S1222" s="202"/>
      <c r="T1222" s="203"/>
      <c r="AT1222" s="204" t="s">
        <v>181</v>
      </c>
      <c r="AU1222" s="204" t="s">
        <v>81</v>
      </c>
      <c r="AV1222" s="12" t="s">
        <v>81</v>
      </c>
      <c r="AW1222" s="12" t="s">
        <v>30</v>
      </c>
      <c r="AX1222" s="12" t="s">
        <v>73</v>
      </c>
      <c r="AY1222" s="204" t="s">
        <v>174</v>
      </c>
    </row>
    <row r="1223" spans="1:65" s="13" customFormat="1" ht="12">
      <c r="B1223" s="205"/>
      <c r="C1223" s="206"/>
      <c r="D1223" s="196" t="s">
        <v>181</v>
      </c>
      <c r="E1223" s="207" t="s">
        <v>1</v>
      </c>
      <c r="F1223" s="208" t="s">
        <v>2709</v>
      </c>
      <c r="G1223" s="206"/>
      <c r="H1223" s="209">
        <v>107.94</v>
      </c>
      <c r="I1223" s="210"/>
      <c r="J1223" s="206"/>
      <c r="K1223" s="206"/>
      <c r="L1223" s="211"/>
      <c r="M1223" s="212"/>
      <c r="N1223" s="213"/>
      <c r="O1223" s="213"/>
      <c r="P1223" s="213"/>
      <c r="Q1223" s="213"/>
      <c r="R1223" s="213"/>
      <c r="S1223" s="213"/>
      <c r="T1223" s="214"/>
      <c r="AT1223" s="215" t="s">
        <v>181</v>
      </c>
      <c r="AU1223" s="215" t="s">
        <v>81</v>
      </c>
      <c r="AV1223" s="13" t="s">
        <v>83</v>
      </c>
      <c r="AW1223" s="13" t="s">
        <v>30</v>
      </c>
      <c r="AX1223" s="13" t="s">
        <v>73</v>
      </c>
      <c r="AY1223" s="215" t="s">
        <v>174</v>
      </c>
    </row>
    <row r="1224" spans="1:65" s="12" customFormat="1" ht="12">
      <c r="B1224" s="194"/>
      <c r="C1224" s="195"/>
      <c r="D1224" s="196" t="s">
        <v>181</v>
      </c>
      <c r="E1224" s="197" t="s">
        <v>1</v>
      </c>
      <c r="F1224" s="198" t="s">
        <v>2710</v>
      </c>
      <c r="G1224" s="195"/>
      <c r="H1224" s="197" t="s">
        <v>1</v>
      </c>
      <c r="I1224" s="199"/>
      <c r="J1224" s="195"/>
      <c r="K1224" s="195"/>
      <c r="L1224" s="200"/>
      <c r="M1224" s="201"/>
      <c r="N1224" s="202"/>
      <c r="O1224" s="202"/>
      <c r="P1224" s="202"/>
      <c r="Q1224" s="202"/>
      <c r="R1224" s="202"/>
      <c r="S1224" s="202"/>
      <c r="T1224" s="203"/>
      <c r="AT1224" s="204" t="s">
        <v>181</v>
      </c>
      <c r="AU1224" s="204" t="s">
        <v>81</v>
      </c>
      <c r="AV1224" s="12" t="s">
        <v>81</v>
      </c>
      <c r="AW1224" s="12" t="s">
        <v>30</v>
      </c>
      <c r="AX1224" s="12" t="s">
        <v>73</v>
      </c>
      <c r="AY1224" s="204" t="s">
        <v>174</v>
      </c>
    </row>
    <row r="1225" spans="1:65" s="13" customFormat="1" ht="12">
      <c r="B1225" s="205"/>
      <c r="C1225" s="206"/>
      <c r="D1225" s="196" t="s">
        <v>181</v>
      </c>
      <c r="E1225" s="207" t="s">
        <v>1</v>
      </c>
      <c r="F1225" s="208" t="s">
        <v>2711</v>
      </c>
      <c r="G1225" s="206"/>
      <c r="H1225" s="209">
        <v>22.68</v>
      </c>
      <c r="I1225" s="210"/>
      <c r="J1225" s="206"/>
      <c r="K1225" s="206"/>
      <c r="L1225" s="211"/>
      <c r="M1225" s="212"/>
      <c r="N1225" s="213"/>
      <c r="O1225" s="213"/>
      <c r="P1225" s="213"/>
      <c r="Q1225" s="213"/>
      <c r="R1225" s="213"/>
      <c r="S1225" s="213"/>
      <c r="T1225" s="214"/>
      <c r="AT1225" s="215" t="s">
        <v>181</v>
      </c>
      <c r="AU1225" s="215" t="s">
        <v>81</v>
      </c>
      <c r="AV1225" s="13" t="s">
        <v>83</v>
      </c>
      <c r="AW1225" s="13" t="s">
        <v>30</v>
      </c>
      <c r="AX1225" s="13" t="s">
        <v>73</v>
      </c>
      <c r="AY1225" s="215" t="s">
        <v>174</v>
      </c>
    </row>
    <row r="1226" spans="1:65" s="14" customFormat="1" ht="12">
      <c r="B1226" s="216"/>
      <c r="C1226" s="217"/>
      <c r="D1226" s="196" t="s">
        <v>181</v>
      </c>
      <c r="E1226" s="218" t="s">
        <v>1</v>
      </c>
      <c r="F1226" s="219" t="s">
        <v>183</v>
      </c>
      <c r="G1226" s="217"/>
      <c r="H1226" s="220">
        <v>130.62</v>
      </c>
      <c r="I1226" s="221"/>
      <c r="J1226" s="217"/>
      <c r="K1226" s="217"/>
      <c r="L1226" s="222"/>
      <c r="M1226" s="223"/>
      <c r="N1226" s="224"/>
      <c r="O1226" s="224"/>
      <c r="P1226" s="224"/>
      <c r="Q1226" s="224"/>
      <c r="R1226" s="224"/>
      <c r="S1226" s="224"/>
      <c r="T1226" s="225"/>
      <c r="AT1226" s="226" t="s">
        <v>181</v>
      </c>
      <c r="AU1226" s="226" t="s">
        <v>81</v>
      </c>
      <c r="AV1226" s="14" t="s">
        <v>179</v>
      </c>
      <c r="AW1226" s="14" t="s">
        <v>30</v>
      </c>
      <c r="AX1226" s="14" t="s">
        <v>81</v>
      </c>
      <c r="AY1226" s="226" t="s">
        <v>174</v>
      </c>
    </row>
    <row r="1227" spans="1:65" s="2" customFormat="1" ht="16.5" customHeight="1">
      <c r="A1227" s="35"/>
      <c r="B1227" s="36"/>
      <c r="C1227" s="227" t="s">
        <v>2712</v>
      </c>
      <c r="D1227" s="227" t="s">
        <v>422</v>
      </c>
      <c r="E1227" s="228" t="s">
        <v>2713</v>
      </c>
      <c r="F1227" s="229" t="s">
        <v>2714</v>
      </c>
      <c r="G1227" s="230" t="s">
        <v>444</v>
      </c>
      <c r="H1227" s="231">
        <v>717.91499999999996</v>
      </c>
      <c r="I1227" s="232"/>
      <c r="J1227" s="233">
        <f>ROUND(I1227*H1227,2)</f>
        <v>0</v>
      </c>
      <c r="K1227" s="234"/>
      <c r="L1227" s="235"/>
      <c r="M1227" s="236" t="s">
        <v>1</v>
      </c>
      <c r="N1227" s="237" t="s">
        <v>38</v>
      </c>
      <c r="O1227" s="72"/>
      <c r="P1227" s="190">
        <f>O1227*H1227</f>
        <v>0</v>
      </c>
      <c r="Q1227" s="190">
        <v>394.85325</v>
      </c>
      <c r="R1227" s="190">
        <f>Q1227*H1227</f>
        <v>283471.07097374997</v>
      </c>
      <c r="S1227" s="190">
        <v>0</v>
      </c>
      <c r="T1227" s="191">
        <f>S1227*H1227</f>
        <v>0</v>
      </c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R1227" s="192" t="s">
        <v>227</v>
      </c>
      <c r="AT1227" s="192" t="s">
        <v>422</v>
      </c>
      <c r="AU1227" s="192" t="s">
        <v>81</v>
      </c>
      <c r="AY1227" s="18" t="s">
        <v>174</v>
      </c>
      <c r="BE1227" s="193">
        <f>IF(N1227="základní",J1227,0)</f>
        <v>0</v>
      </c>
      <c r="BF1227" s="193">
        <f>IF(N1227="snížená",J1227,0)</f>
        <v>0</v>
      </c>
      <c r="BG1227" s="193">
        <f>IF(N1227="zákl. přenesená",J1227,0)</f>
        <v>0</v>
      </c>
      <c r="BH1227" s="193">
        <f>IF(N1227="sníž. přenesená",J1227,0)</f>
        <v>0</v>
      </c>
      <c r="BI1227" s="193">
        <f>IF(N1227="nulová",J1227,0)</f>
        <v>0</v>
      </c>
      <c r="BJ1227" s="18" t="s">
        <v>81</v>
      </c>
      <c r="BK1227" s="193">
        <f>ROUND(I1227*H1227,2)</f>
        <v>0</v>
      </c>
      <c r="BL1227" s="18" t="s">
        <v>179</v>
      </c>
      <c r="BM1227" s="192" t="s">
        <v>2715</v>
      </c>
    </row>
    <row r="1228" spans="1:65" s="12" customFormat="1" ht="12">
      <c r="B1228" s="194"/>
      <c r="C1228" s="195"/>
      <c r="D1228" s="196" t="s">
        <v>181</v>
      </c>
      <c r="E1228" s="197" t="s">
        <v>1</v>
      </c>
      <c r="F1228" s="198" t="s">
        <v>2716</v>
      </c>
      <c r="G1228" s="195"/>
      <c r="H1228" s="197" t="s">
        <v>1</v>
      </c>
      <c r="I1228" s="199"/>
      <c r="J1228" s="195"/>
      <c r="K1228" s="195"/>
      <c r="L1228" s="200"/>
      <c r="M1228" s="201"/>
      <c r="N1228" s="202"/>
      <c r="O1228" s="202"/>
      <c r="P1228" s="202"/>
      <c r="Q1228" s="202"/>
      <c r="R1228" s="202"/>
      <c r="S1228" s="202"/>
      <c r="T1228" s="203"/>
      <c r="AT1228" s="204" t="s">
        <v>181</v>
      </c>
      <c r="AU1228" s="204" t="s">
        <v>81</v>
      </c>
      <c r="AV1228" s="12" t="s">
        <v>81</v>
      </c>
      <c r="AW1228" s="12" t="s">
        <v>30</v>
      </c>
      <c r="AX1228" s="12" t="s">
        <v>73</v>
      </c>
      <c r="AY1228" s="204" t="s">
        <v>174</v>
      </c>
    </row>
    <row r="1229" spans="1:65" s="13" customFormat="1" ht="12">
      <c r="B1229" s="205"/>
      <c r="C1229" s="206"/>
      <c r="D1229" s="196" t="s">
        <v>181</v>
      </c>
      <c r="E1229" s="207" t="s">
        <v>1</v>
      </c>
      <c r="F1229" s="208" t="s">
        <v>2717</v>
      </c>
      <c r="G1229" s="206"/>
      <c r="H1229" s="209">
        <v>421.08</v>
      </c>
      <c r="I1229" s="210"/>
      <c r="J1229" s="206"/>
      <c r="K1229" s="206"/>
      <c r="L1229" s="211"/>
      <c r="M1229" s="212"/>
      <c r="N1229" s="213"/>
      <c r="O1229" s="213"/>
      <c r="P1229" s="213"/>
      <c r="Q1229" s="213"/>
      <c r="R1229" s="213"/>
      <c r="S1229" s="213"/>
      <c r="T1229" s="214"/>
      <c r="AT1229" s="215" t="s">
        <v>181</v>
      </c>
      <c r="AU1229" s="215" t="s">
        <v>81</v>
      </c>
      <c r="AV1229" s="13" t="s">
        <v>83</v>
      </c>
      <c r="AW1229" s="13" t="s">
        <v>30</v>
      </c>
      <c r="AX1229" s="13" t="s">
        <v>73</v>
      </c>
      <c r="AY1229" s="215" t="s">
        <v>174</v>
      </c>
    </row>
    <row r="1230" spans="1:65" s="12" customFormat="1" ht="12">
      <c r="B1230" s="194"/>
      <c r="C1230" s="195"/>
      <c r="D1230" s="196" t="s">
        <v>181</v>
      </c>
      <c r="E1230" s="197" t="s">
        <v>1</v>
      </c>
      <c r="F1230" s="198" t="s">
        <v>2718</v>
      </c>
      <c r="G1230" s="195"/>
      <c r="H1230" s="197" t="s">
        <v>1</v>
      </c>
      <c r="I1230" s="199"/>
      <c r="J1230" s="195"/>
      <c r="K1230" s="195"/>
      <c r="L1230" s="200"/>
      <c r="M1230" s="201"/>
      <c r="N1230" s="202"/>
      <c r="O1230" s="202"/>
      <c r="P1230" s="202"/>
      <c r="Q1230" s="202"/>
      <c r="R1230" s="202"/>
      <c r="S1230" s="202"/>
      <c r="T1230" s="203"/>
      <c r="AT1230" s="204" t="s">
        <v>181</v>
      </c>
      <c r="AU1230" s="204" t="s">
        <v>81</v>
      </c>
      <c r="AV1230" s="12" t="s">
        <v>81</v>
      </c>
      <c r="AW1230" s="12" t="s">
        <v>30</v>
      </c>
      <c r="AX1230" s="12" t="s">
        <v>73</v>
      </c>
      <c r="AY1230" s="204" t="s">
        <v>174</v>
      </c>
    </row>
    <row r="1231" spans="1:65" s="13" customFormat="1" ht="12">
      <c r="B1231" s="205"/>
      <c r="C1231" s="206"/>
      <c r="D1231" s="196" t="s">
        <v>181</v>
      </c>
      <c r="E1231" s="207" t="s">
        <v>1</v>
      </c>
      <c r="F1231" s="208" t="s">
        <v>2719</v>
      </c>
      <c r="G1231" s="206"/>
      <c r="H1231" s="209">
        <v>296.83499999999998</v>
      </c>
      <c r="I1231" s="210"/>
      <c r="J1231" s="206"/>
      <c r="K1231" s="206"/>
      <c r="L1231" s="211"/>
      <c r="M1231" s="212"/>
      <c r="N1231" s="213"/>
      <c r="O1231" s="213"/>
      <c r="P1231" s="213"/>
      <c r="Q1231" s="213"/>
      <c r="R1231" s="213"/>
      <c r="S1231" s="213"/>
      <c r="T1231" s="214"/>
      <c r="AT1231" s="215" t="s">
        <v>181</v>
      </c>
      <c r="AU1231" s="215" t="s">
        <v>81</v>
      </c>
      <c r="AV1231" s="13" t="s">
        <v>83</v>
      </c>
      <c r="AW1231" s="13" t="s">
        <v>30</v>
      </c>
      <c r="AX1231" s="13" t="s">
        <v>73</v>
      </c>
      <c r="AY1231" s="215" t="s">
        <v>174</v>
      </c>
    </row>
    <row r="1232" spans="1:65" s="14" customFormat="1" ht="12">
      <c r="B1232" s="216"/>
      <c r="C1232" s="217"/>
      <c r="D1232" s="196" t="s">
        <v>181</v>
      </c>
      <c r="E1232" s="218" t="s">
        <v>1</v>
      </c>
      <c r="F1232" s="219" t="s">
        <v>183</v>
      </c>
      <c r="G1232" s="217"/>
      <c r="H1232" s="220">
        <v>717.91499999999996</v>
      </c>
      <c r="I1232" s="221"/>
      <c r="J1232" s="217"/>
      <c r="K1232" s="217"/>
      <c r="L1232" s="222"/>
      <c r="M1232" s="223"/>
      <c r="N1232" s="224"/>
      <c r="O1232" s="224"/>
      <c r="P1232" s="224"/>
      <c r="Q1232" s="224"/>
      <c r="R1232" s="224"/>
      <c r="S1232" s="224"/>
      <c r="T1232" s="225"/>
      <c r="AT1232" s="226" t="s">
        <v>181</v>
      </c>
      <c r="AU1232" s="226" t="s">
        <v>81</v>
      </c>
      <c r="AV1232" s="14" t="s">
        <v>179</v>
      </c>
      <c r="AW1232" s="14" t="s">
        <v>30</v>
      </c>
      <c r="AX1232" s="14" t="s">
        <v>81</v>
      </c>
      <c r="AY1232" s="226" t="s">
        <v>174</v>
      </c>
    </row>
    <row r="1233" spans="1:65" s="2" customFormat="1" ht="33" customHeight="1">
      <c r="A1233" s="35"/>
      <c r="B1233" s="36"/>
      <c r="C1233" s="180" t="s">
        <v>2720</v>
      </c>
      <c r="D1233" s="180" t="s">
        <v>175</v>
      </c>
      <c r="E1233" s="181" t="s">
        <v>2721</v>
      </c>
      <c r="F1233" s="182" t="s">
        <v>2722</v>
      </c>
      <c r="G1233" s="183" t="s">
        <v>230</v>
      </c>
      <c r="H1233" s="184">
        <v>76.650000000000006</v>
      </c>
      <c r="I1233" s="185"/>
      <c r="J1233" s="186">
        <f>ROUND(I1233*H1233,2)</f>
        <v>0</v>
      </c>
      <c r="K1233" s="187"/>
      <c r="L1233" s="40"/>
      <c r="M1233" s="188" t="s">
        <v>1</v>
      </c>
      <c r="N1233" s="189" t="s">
        <v>38</v>
      </c>
      <c r="O1233" s="72"/>
      <c r="P1233" s="190">
        <f>O1233*H1233</f>
        <v>0</v>
      </c>
      <c r="Q1233" s="190">
        <v>4.0157999999999997E-5</v>
      </c>
      <c r="R1233" s="190">
        <f>Q1233*H1233</f>
        <v>3.0781107E-3</v>
      </c>
      <c r="S1233" s="190">
        <v>0</v>
      </c>
      <c r="T1233" s="191">
        <f>S1233*H1233</f>
        <v>0</v>
      </c>
      <c r="U1233" s="35"/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R1233" s="192" t="s">
        <v>179</v>
      </c>
      <c r="AT1233" s="192" t="s">
        <v>175</v>
      </c>
      <c r="AU1233" s="192" t="s">
        <v>81</v>
      </c>
      <c r="AY1233" s="18" t="s">
        <v>174</v>
      </c>
      <c r="BE1233" s="193">
        <f>IF(N1233="základní",J1233,0)</f>
        <v>0</v>
      </c>
      <c r="BF1233" s="193">
        <f>IF(N1233="snížená",J1233,0)</f>
        <v>0</v>
      </c>
      <c r="BG1233" s="193">
        <f>IF(N1233="zákl. přenesená",J1233,0)</f>
        <v>0</v>
      </c>
      <c r="BH1233" s="193">
        <f>IF(N1233="sníž. přenesená",J1233,0)</f>
        <v>0</v>
      </c>
      <c r="BI1233" s="193">
        <f>IF(N1233="nulová",J1233,0)</f>
        <v>0</v>
      </c>
      <c r="BJ1233" s="18" t="s">
        <v>81</v>
      </c>
      <c r="BK1233" s="193">
        <f>ROUND(I1233*H1233,2)</f>
        <v>0</v>
      </c>
      <c r="BL1233" s="18" t="s">
        <v>179</v>
      </c>
      <c r="BM1233" s="192" t="s">
        <v>2723</v>
      </c>
    </row>
    <row r="1234" spans="1:65" s="12" customFormat="1" ht="12">
      <c r="B1234" s="194"/>
      <c r="C1234" s="195"/>
      <c r="D1234" s="196" t="s">
        <v>181</v>
      </c>
      <c r="E1234" s="197" t="s">
        <v>1</v>
      </c>
      <c r="F1234" s="198" t="s">
        <v>2724</v>
      </c>
      <c r="G1234" s="195"/>
      <c r="H1234" s="197" t="s">
        <v>1</v>
      </c>
      <c r="I1234" s="199"/>
      <c r="J1234" s="195"/>
      <c r="K1234" s="195"/>
      <c r="L1234" s="200"/>
      <c r="M1234" s="201"/>
      <c r="N1234" s="202"/>
      <c r="O1234" s="202"/>
      <c r="P1234" s="202"/>
      <c r="Q1234" s="202"/>
      <c r="R1234" s="202"/>
      <c r="S1234" s="202"/>
      <c r="T1234" s="203"/>
      <c r="AT1234" s="204" t="s">
        <v>181</v>
      </c>
      <c r="AU1234" s="204" t="s">
        <v>81</v>
      </c>
      <c r="AV1234" s="12" t="s">
        <v>81</v>
      </c>
      <c r="AW1234" s="12" t="s">
        <v>30</v>
      </c>
      <c r="AX1234" s="12" t="s">
        <v>73</v>
      </c>
      <c r="AY1234" s="204" t="s">
        <v>174</v>
      </c>
    </row>
    <row r="1235" spans="1:65" s="13" customFormat="1" ht="12">
      <c r="B1235" s="205"/>
      <c r="C1235" s="206"/>
      <c r="D1235" s="196" t="s">
        <v>181</v>
      </c>
      <c r="E1235" s="207" t="s">
        <v>1</v>
      </c>
      <c r="F1235" s="208" t="s">
        <v>2725</v>
      </c>
      <c r="G1235" s="206"/>
      <c r="H1235" s="209">
        <v>53.97</v>
      </c>
      <c r="I1235" s="210"/>
      <c r="J1235" s="206"/>
      <c r="K1235" s="206"/>
      <c r="L1235" s="211"/>
      <c r="M1235" s="212"/>
      <c r="N1235" s="213"/>
      <c r="O1235" s="213"/>
      <c r="P1235" s="213"/>
      <c r="Q1235" s="213"/>
      <c r="R1235" s="213"/>
      <c r="S1235" s="213"/>
      <c r="T1235" s="214"/>
      <c r="AT1235" s="215" t="s">
        <v>181</v>
      </c>
      <c r="AU1235" s="215" t="s">
        <v>81</v>
      </c>
      <c r="AV1235" s="13" t="s">
        <v>83</v>
      </c>
      <c r="AW1235" s="13" t="s">
        <v>30</v>
      </c>
      <c r="AX1235" s="13" t="s">
        <v>73</v>
      </c>
      <c r="AY1235" s="215" t="s">
        <v>174</v>
      </c>
    </row>
    <row r="1236" spans="1:65" s="12" customFormat="1" ht="12">
      <c r="B1236" s="194"/>
      <c r="C1236" s="195"/>
      <c r="D1236" s="196" t="s">
        <v>181</v>
      </c>
      <c r="E1236" s="197" t="s">
        <v>1</v>
      </c>
      <c r="F1236" s="198" t="s">
        <v>2710</v>
      </c>
      <c r="G1236" s="195"/>
      <c r="H1236" s="197" t="s">
        <v>1</v>
      </c>
      <c r="I1236" s="199"/>
      <c r="J1236" s="195"/>
      <c r="K1236" s="195"/>
      <c r="L1236" s="200"/>
      <c r="M1236" s="201"/>
      <c r="N1236" s="202"/>
      <c r="O1236" s="202"/>
      <c r="P1236" s="202"/>
      <c r="Q1236" s="202"/>
      <c r="R1236" s="202"/>
      <c r="S1236" s="202"/>
      <c r="T1236" s="203"/>
      <c r="AT1236" s="204" t="s">
        <v>181</v>
      </c>
      <c r="AU1236" s="204" t="s">
        <v>81</v>
      </c>
      <c r="AV1236" s="12" t="s">
        <v>81</v>
      </c>
      <c r="AW1236" s="12" t="s">
        <v>30</v>
      </c>
      <c r="AX1236" s="12" t="s">
        <v>73</v>
      </c>
      <c r="AY1236" s="204" t="s">
        <v>174</v>
      </c>
    </row>
    <row r="1237" spans="1:65" s="13" customFormat="1" ht="12">
      <c r="B1237" s="205"/>
      <c r="C1237" s="206"/>
      <c r="D1237" s="196" t="s">
        <v>181</v>
      </c>
      <c r="E1237" s="207" t="s">
        <v>1</v>
      </c>
      <c r="F1237" s="208" t="s">
        <v>2711</v>
      </c>
      <c r="G1237" s="206"/>
      <c r="H1237" s="209">
        <v>22.68</v>
      </c>
      <c r="I1237" s="210"/>
      <c r="J1237" s="206"/>
      <c r="K1237" s="206"/>
      <c r="L1237" s="211"/>
      <c r="M1237" s="212"/>
      <c r="N1237" s="213"/>
      <c r="O1237" s="213"/>
      <c r="P1237" s="213"/>
      <c r="Q1237" s="213"/>
      <c r="R1237" s="213"/>
      <c r="S1237" s="213"/>
      <c r="T1237" s="214"/>
      <c r="AT1237" s="215" t="s">
        <v>181</v>
      </c>
      <c r="AU1237" s="215" t="s">
        <v>81</v>
      </c>
      <c r="AV1237" s="13" t="s">
        <v>83</v>
      </c>
      <c r="AW1237" s="13" t="s">
        <v>30</v>
      </c>
      <c r="AX1237" s="13" t="s">
        <v>73</v>
      </c>
      <c r="AY1237" s="215" t="s">
        <v>174</v>
      </c>
    </row>
    <row r="1238" spans="1:65" s="14" customFormat="1" ht="12">
      <c r="B1238" s="216"/>
      <c r="C1238" s="217"/>
      <c r="D1238" s="196" t="s">
        <v>181</v>
      </c>
      <c r="E1238" s="218" t="s">
        <v>1</v>
      </c>
      <c r="F1238" s="219" t="s">
        <v>183</v>
      </c>
      <c r="G1238" s="217"/>
      <c r="H1238" s="220">
        <v>76.650000000000006</v>
      </c>
      <c r="I1238" s="221"/>
      <c r="J1238" s="217"/>
      <c r="K1238" s="217"/>
      <c r="L1238" s="222"/>
      <c r="M1238" s="223"/>
      <c r="N1238" s="224"/>
      <c r="O1238" s="224"/>
      <c r="P1238" s="224"/>
      <c r="Q1238" s="224"/>
      <c r="R1238" s="224"/>
      <c r="S1238" s="224"/>
      <c r="T1238" s="225"/>
      <c r="AT1238" s="226" t="s">
        <v>181</v>
      </c>
      <c r="AU1238" s="226" t="s">
        <v>81</v>
      </c>
      <c r="AV1238" s="14" t="s">
        <v>179</v>
      </c>
      <c r="AW1238" s="14" t="s">
        <v>30</v>
      </c>
      <c r="AX1238" s="14" t="s">
        <v>81</v>
      </c>
      <c r="AY1238" s="226" t="s">
        <v>174</v>
      </c>
    </row>
    <row r="1239" spans="1:65" s="2" customFormat="1" ht="16.5" customHeight="1">
      <c r="A1239" s="35"/>
      <c r="B1239" s="36"/>
      <c r="C1239" s="227" t="s">
        <v>2726</v>
      </c>
      <c r="D1239" s="227" t="s">
        <v>422</v>
      </c>
      <c r="E1239" s="228" t="s">
        <v>2727</v>
      </c>
      <c r="F1239" s="229" t="s">
        <v>2728</v>
      </c>
      <c r="G1239" s="230" t="s">
        <v>230</v>
      </c>
      <c r="H1239" s="231">
        <v>84.314999999999998</v>
      </c>
      <c r="I1239" s="232"/>
      <c r="J1239" s="233">
        <f>ROUND(I1239*H1239,2)</f>
        <v>0</v>
      </c>
      <c r="K1239" s="234"/>
      <c r="L1239" s="235"/>
      <c r="M1239" s="236" t="s">
        <v>1</v>
      </c>
      <c r="N1239" s="237" t="s">
        <v>38</v>
      </c>
      <c r="O1239" s="72"/>
      <c r="P1239" s="190">
        <f>O1239*H1239</f>
        <v>0</v>
      </c>
      <c r="Q1239" s="190">
        <v>1.89E-2</v>
      </c>
      <c r="R1239" s="190">
        <f>Q1239*H1239</f>
        <v>1.5935535000000001</v>
      </c>
      <c r="S1239" s="190">
        <v>0</v>
      </c>
      <c r="T1239" s="191">
        <f>S1239*H1239</f>
        <v>0</v>
      </c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R1239" s="192" t="s">
        <v>227</v>
      </c>
      <c r="AT1239" s="192" t="s">
        <v>422</v>
      </c>
      <c r="AU1239" s="192" t="s">
        <v>81</v>
      </c>
      <c r="AY1239" s="18" t="s">
        <v>174</v>
      </c>
      <c r="BE1239" s="193">
        <f>IF(N1239="základní",J1239,0)</f>
        <v>0</v>
      </c>
      <c r="BF1239" s="193">
        <f>IF(N1239="snížená",J1239,0)</f>
        <v>0</v>
      </c>
      <c r="BG1239" s="193">
        <f>IF(N1239="zákl. přenesená",J1239,0)</f>
        <v>0</v>
      </c>
      <c r="BH1239" s="193">
        <f>IF(N1239="sníž. přenesená",J1239,0)</f>
        <v>0</v>
      </c>
      <c r="BI1239" s="193">
        <f>IF(N1239="nulová",J1239,0)</f>
        <v>0</v>
      </c>
      <c r="BJ1239" s="18" t="s">
        <v>81</v>
      </c>
      <c r="BK1239" s="193">
        <f>ROUND(I1239*H1239,2)</f>
        <v>0</v>
      </c>
      <c r="BL1239" s="18" t="s">
        <v>179</v>
      </c>
      <c r="BM1239" s="192" t="s">
        <v>2729</v>
      </c>
    </row>
    <row r="1240" spans="1:65" s="12" customFormat="1" ht="12">
      <c r="B1240" s="194"/>
      <c r="C1240" s="195"/>
      <c r="D1240" s="196" t="s">
        <v>181</v>
      </c>
      <c r="E1240" s="197" t="s">
        <v>1</v>
      </c>
      <c r="F1240" s="198" t="s">
        <v>2730</v>
      </c>
      <c r="G1240" s="195"/>
      <c r="H1240" s="197" t="s">
        <v>1</v>
      </c>
      <c r="I1240" s="199"/>
      <c r="J1240" s="195"/>
      <c r="K1240" s="195"/>
      <c r="L1240" s="200"/>
      <c r="M1240" s="201"/>
      <c r="N1240" s="202"/>
      <c r="O1240" s="202"/>
      <c r="P1240" s="202"/>
      <c r="Q1240" s="202"/>
      <c r="R1240" s="202"/>
      <c r="S1240" s="202"/>
      <c r="T1240" s="203"/>
      <c r="AT1240" s="204" t="s">
        <v>181</v>
      </c>
      <c r="AU1240" s="204" t="s">
        <v>81</v>
      </c>
      <c r="AV1240" s="12" t="s">
        <v>81</v>
      </c>
      <c r="AW1240" s="12" t="s">
        <v>30</v>
      </c>
      <c r="AX1240" s="12" t="s">
        <v>73</v>
      </c>
      <c r="AY1240" s="204" t="s">
        <v>174</v>
      </c>
    </row>
    <row r="1241" spans="1:65" s="13" customFormat="1" ht="12">
      <c r="B1241" s="205"/>
      <c r="C1241" s="206"/>
      <c r="D1241" s="196" t="s">
        <v>181</v>
      </c>
      <c r="E1241" s="207" t="s">
        <v>1</v>
      </c>
      <c r="F1241" s="208" t="s">
        <v>2731</v>
      </c>
      <c r="G1241" s="206"/>
      <c r="H1241" s="209">
        <v>59.366999999999997</v>
      </c>
      <c r="I1241" s="210"/>
      <c r="J1241" s="206"/>
      <c r="K1241" s="206"/>
      <c r="L1241" s="211"/>
      <c r="M1241" s="212"/>
      <c r="N1241" s="213"/>
      <c r="O1241" s="213"/>
      <c r="P1241" s="213"/>
      <c r="Q1241" s="213"/>
      <c r="R1241" s="213"/>
      <c r="S1241" s="213"/>
      <c r="T1241" s="214"/>
      <c r="AT1241" s="215" t="s">
        <v>181</v>
      </c>
      <c r="AU1241" s="215" t="s">
        <v>81</v>
      </c>
      <c r="AV1241" s="13" t="s">
        <v>83</v>
      </c>
      <c r="AW1241" s="13" t="s">
        <v>30</v>
      </c>
      <c r="AX1241" s="13" t="s">
        <v>73</v>
      </c>
      <c r="AY1241" s="215" t="s">
        <v>174</v>
      </c>
    </row>
    <row r="1242" spans="1:65" s="12" customFormat="1" ht="12">
      <c r="B1242" s="194"/>
      <c r="C1242" s="195"/>
      <c r="D1242" s="196" t="s">
        <v>181</v>
      </c>
      <c r="E1242" s="197" t="s">
        <v>1</v>
      </c>
      <c r="F1242" s="198" t="s">
        <v>2710</v>
      </c>
      <c r="G1242" s="195"/>
      <c r="H1242" s="197" t="s">
        <v>1</v>
      </c>
      <c r="I1242" s="199"/>
      <c r="J1242" s="195"/>
      <c r="K1242" s="195"/>
      <c r="L1242" s="200"/>
      <c r="M1242" s="201"/>
      <c r="N1242" s="202"/>
      <c r="O1242" s="202"/>
      <c r="P1242" s="202"/>
      <c r="Q1242" s="202"/>
      <c r="R1242" s="202"/>
      <c r="S1242" s="202"/>
      <c r="T1242" s="203"/>
      <c r="AT1242" s="204" t="s">
        <v>181</v>
      </c>
      <c r="AU1242" s="204" t="s">
        <v>81</v>
      </c>
      <c r="AV1242" s="12" t="s">
        <v>81</v>
      </c>
      <c r="AW1242" s="12" t="s">
        <v>30</v>
      </c>
      <c r="AX1242" s="12" t="s">
        <v>73</v>
      </c>
      <c r="AY1242" s="204" t="s">
        <v>174</v>
      </c>
    </row>
    <row r="1243" spans="1:65" s="13" customFormat="1" ht="12">
      <c r="B1243" s="205"/>
      <c r="C1243" s="206"/>
      <c r="D1243" s="196" t="s">
        <v>181</v>
      </c>
      <c r="E1243" s="207" t="s">
        <v>1</v>
      </c>
      <c r="F1243" s="208" t="s">
        <v>2732</v>
      </c>
      <c r="G1243" s="206"/>
      <c r="H1243" s="209">
        <v>24.948</v>
      </c>
      <c r="I1243" s="210"/>
      <c r="J1243" s="206"/>
      <c r="K1243" s="206"/>
      <c r="L1243" s="211"/>
      <c r="M1243" s="212"/>
      <c r="N1243" s="213"/>
      <c r="O1243" s="213"/>
      <c r="P1243" s="213"/>
      <c r="Q1243" s="213"/>
      <c r="R1243" s="213"/>
      <c r="S1243" s="213"/>
      <c r="T1243" s="214"/>
      <c r="AT1243" s="215" t="s">
        <v>181</v>
      </c>
      <c r="AU1243" s="215" t="s">
        <v>81</v>
      </c>
      <c r="AV1243" s="13" t="s">
        <v>83</v>
      </c>
      <c r="AW1243" s="13" t="s">
        <v>30</v>
      </c>
      <c r="AX1243" s="13" t="s">
        <v>73</v>
      </c>
      <c r="AY1243" s="215" t="s">
        <v>174</v>
      </c>
    </row>
    <row r="1244" spans="1:65" s="14" customFormat="1" ht="12">
      <c r="B1244" s="216"/>
      <c r="C1244" s="217"/>
      <c r="D1244" s="196" t="s">
        <v>181</v>
      </c>
      <c r="E1244" s="218" t="s">
        <v>1</v>
      </c>
      <c r="F1244" s="219" t="s">
        <v>183</v>
      </c>
      <c r="G1244" s="217"/>
      <c r="H1244" s="220">
        <v>84.314999999999998</v>
      </c>
      <c r="I1244" s="221"/>
      <c r="J1244" s="217"/>
      <c r="K1244" s="217"/>
      <c r="L1244" s="222"/>
      <c r="M1244" s="223"/>
      <c r="N1244" s="224"/>
      <c r="O1244" s="224"/>
      <c r="P1244" s="224"/>
      <c r="Q1244" s="224"/>
      <c r="R1244" s="224"/>
      <c r="S1244" s="224"/>
      <c r="T1244" s="225"/>
      <c r="AT1244" s="226" t="s">
        <v>181</v>
      </c>
      <c r="AU1244" s="226" t="s">
        <v>81</v>
      </c>
      <c r="AV1244" s="14" t="s">
        <v>179</v>
      </c>
      <c r="AW1244" s="14" t="s">
        <v>30</v>
      </c>
      <c r="AX1244" s="14" t="s">
        <v>81</v>
      </c>
      <c r="AY1244" s="226" t="s">
        <v>174</v>
      </c>
    </row>
    <row r="1245" spans="1:65" s="2" customFormat="1" ht="24.25" customHeight="1">
      <c r="A1245" s="35"/>
      <c r="B1245" s="36"/>
      <c r="C1245" s="180" t="s">
        <v>2733</v>
      </c>
      <c r="D1245" s="180" t="s">
        <v>175</v>
      </c>
      <c r="E1245" s="181" t="s">
        <v>2734</v>
      </c>
      <c r="F1245" s="182" t="s">
        <v>2735</v>
      </c>
      <c r="G1245" s="183" t="s">
        <v>705</v>
      </c>
      <c r="H1245" s="249"/>
      <c r="I1245" s="185"/>
      <c r="J1245" s="186">
        <f>ROUND(I1245*H1245,2)</f>
        <v>0</v>
      </c>
      <c r="K1245" s="187"/>
      <c r="L1245" s="40"/>
      <c r="M1245" s="188" t="s">
        <v>1</v>
      </c>
      <c r="N1245" s="189" t="s">
        <v>38</v>
      </c>
      <c r="O1245" s="72"/>
      <c r="P1245" s="190">
        <f>O1245*H1245</f>
        <v>0</v>
      </c>
      <c r="Q1245" s="190">
        <v>0</v>
      </c>
      <c r="R1245" s="190">
        <f>Q1245*H1245</f>
        <v>0</v>
      </c>
      <c r="S1245" s="190">
        <v>0</v>
      </c>
      <c r="T1245" s="191">
        <f>S1245*H1245</f>
        <v>0</v>
      </c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R1245" s="192" t="s">
        <v>179</v>
      </c>
      <c r="AT1245" s="192" t="s">
        <v>175</v>
      </c>
      <c r="AU1245" s="192" t="s">
        <v>81</v>
      </c>
      <c r="AY1245" s="18" t="s">
        <v>174</v>
      </c>
      <c r="BE1245" s="193">
        <f>IF(N1245="základní",J1245,0)</f>
        <v>0</v>
      </c>
      <c r="BF1245" s="193">
        <f>IF(N1245="snížená",J1245,0)</f>
        <v>0</v>
      </c>
      <c r="BG1245" s="193">
        <f>IF(N1245="zákl. přenesená",J1245,0)</f>
        <v>0</v>
      </c>
      <c r="BH1245" s="193">
        <f>IF(N1245="sníž. přenesená",J1245,0)</f>
        <v>0</v>
      </c>
      <c r="BI1245" s="193">
        <f>IF(N1245="nulová",J1245,0)</f>
        <v>0</v>
      </c>
      <c r="BJ1245" s="18" t="s">
        <v>81</v>
      </c>
      <c r="BK1245" s="193">
        <f>ROUND(I1245*H1245,2)</f>
        <v>0</v>
      </c>
      <c r="BL1245" s="18" t="s">
        <v>179</v>
      </c>
      <c r="BM1245" s="192" t="s">
        <v>2736</v>
      </c>
    </row>
    <row r="1246" spans="1:65" s="11" customFormat="1" ht="26" customHeight="1">
      <c r="B1246" s="166"/>
      <c r="C1246" s="167"/>
      <c r="D1246" s="168" t="s">
        <v>72</v>
      </c>
      <c r="E1246" s="169" t="s">
        <v>1062</v>
      </c>
      <c r="F1246" s="169" t="s">
        <v>772</v>
      </c>
      <c r="G1246" s="167"/>
      <c r="H1246" s="167"/>
      <c r="I1246" s="170"/>
      <c r="J1246" s="171">
        <f>BK1246</f>
        <v>0</v>
      </c>
      <c r="K1246" s="167"/>
      <c r="L1246" s="172"/>
      <c r="M1246" s="173"/>
      <c r="N1246" s="174"/>
      <c r="O1246" s="174"/>
      <c r="P1246" s="175">
        <f>SUM(P1247:P1273)</f>
        <v>0</v>
      </c>
      <c r="Q1246" s="174"/>
      <c r="R1246" s="175">
        <f>SUM(R1247:R1273)</f>
        <v>385.15337076779997</v>
      </c>
      <c r="S1246" s="174"/>
      <c r="T1246" s="176">
        <f>SUM(T1247:T1273)</f>
        <v>0</v>
      </c>
      <c r="AR1246" s="177" t="s">
        <v>81</v>
      </c>
      <c r="AT1246" s="178" t="s">
        <v>72</v>
      </c>
      <c r="AU1246" s="178" t="s">
        <v>73</v>
      </c>
      <c r="AY1246" s="177" t="s">
        <v>174</v>
      </c>
      <c r="BK1246" s="179">
        <f>SUM(BK1247:BK1273)</f>
        <v>0</v>
      </c>
    </row>
    <row r="1247" spans="1:65" s="2" customFormat="1" ht="24.25" customHeight="1">
      <c r="A1247" s="35"/>
      <c r="B1247" s="36"/>
      <c r="C1247" s="180" t="s">
        <v>2737</v>
      </c>
      <c r="D1247" s="180" t="s">
        <v>175</v>
      </c>
      <c r="E1247" s="181" t="s">
        <v>2738</v>
      </c>
      <c r="F1247" s="182" t="s">
        <v>2739</v>
      </c>
      <c r="G1247" s="183" t="s">
        <v>230</v>
      </c>
      <c r="H1247" s="184">
        <v>45.79</v>
      </c>
      <c r="I1247" s="185"/>
      <c r="J1247" s="186">
        <f>ROUND(I1247*H1247,2)</f>
        <v>0</v>
      </c>
      <c r="K1247" s="187"/>
      <c r="L1247" s="40"/>
      <c r="M1247" s="188" t="s">
        <v>1</v>
      </c>
      <c r="N1247" s="189" t="s">
        <v>38</v>
      </c>
      <c r="O1247" s="72"/>
      <c r="P1247" s="190">
        <f>O1247*H1247</f>
        <v>0</v>
      </c>
      <c r="Q1247" s="190">
        <v>1.384872E-2</v>
      </c>
      <c r="R1247" s="190">
        <f>Q1247*H1247</f>
        <v>0.63413288879999996</v>
      </c>
      <c r="S1247" s="190">
        <v>0</v>
      </c>
      <c r="T1247" s="191">
        <f>S1247*H1247</f>
        <v>0</v>
      </c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R1247" s="192" t="s">
        <v>179</v>
      </c>
      <c r="AT1247" s="192" t="s">
        <v>175</v>
      </c>
      <c r="AU1247" s="192" t="s">
        <v>81</v>
      </c>
      <c r="AY1247" s="18" t="s">
        <v>174</v>
      </c>
      <c r="BE1247" s="193">
        <f>IF(N1247="základní",J1247,0)</f>
        <v>0</v>
      </c>
      <c r="BF1247" s="193">
        <f>IF(N1247="snížená",J1247,0)</f>
        <v>0</v>
      </c>
      <c r="BG1247" s="193">
        <f>IF(N1247="zákl. přenesená",J1247,0)</f>
        <v>0</v>
      </c>
      <c r="BH1247" s="193">
        <f>IF(N1247="sníž. přenesená",J1247,0)</f>
        <v>0</v>
      </c>
      <c r="BI1247" s="193">
        <f>IF(N1247="nulová",J1247,0)</f>
        <v>0</v>
      </c>
      <c r="BJ1247" s="18" t="s">
        <v>81</v>
      </c>
      <c r="BK1247" s="193">
        <f>ROUND(I1247*H1247,2)</f>
        <v>0</v>
      </c>
      <c r="BL1247" s="18" t="s">
        <v>179</v>
      </c>
      <c r="BM1247" s="192" t="s">
        <v>2740</v>
      </c>
    </row>
    <row r="1248" spans="1:65" s="12" customFormat="1" ht="12">
      <c r="B1248" s="194"/>
      <c r="C1248" s="195"/>
      <c r="D1248" s="196" t="s">
        <v>181</v>
      </c>
      <c r="E1248" s="197" t="s">
        <v>1</v>
      </c>
      <c r="F1248" s="198" t="s">
        <v>2741</v>
      </c>
      <c r="G1248" s="195"/>
      <c r="H1248" s="197" t="s">
        <v>1</v>
      </c>
      <c r="I1248" s="199"/>
      <c r="J1248" s="195"/>
      <c r="K1248" s="195"/>
      <c r="L1248" s="200"/>
      <c r="M1248" s="201"/>
      <c r="N1248" s="202"/>
      <c r="O1248" s="202"/>
      <c r="P1248" s="202"/>
      <c r="Q1248" s="202"/>
      <c r="R1248" s="202"/>
      <c r="S1248" s="202"/>
      <c r="T1248" s="203"/>
      <c r="AT1248" s="204" t="s">
        <v>181</v>
      </c>
      <c r="AU1248" s="204" t="s">
        <v>81</v>
      </c>
      <c r="AV1248" s="12" t="s">
        <v>81</v>
      </c>
      <c r="AW1248" s="12" t="s">
        <v>30</v>
      </c>
      <c r="AX1248" s="12" t="s">
        <v>73</v>
      </c>
      <c r="AY1248" s="204" t="s">
        <v>174</v>
      </c>
    </row>
    <row r="1249" spans="1:65" s="13" customFormat="1" ht="12">
      <c r="B1249" s="205"/>
      <c r="C1249" s="206"/>
      <c r="D1249" s="196" t="s">
        <v>181</v>
      </c>
      <c r="E1249" s="207" t="s">
        <v>1</v>
      </c>
      <c r="F1249" s="208" t="s">
        <v>2097</v>
      </c>
      <c r="G1249" s="206"/>
      <c r="H1249" s="209">
        <v>22.84</v>
      </c>
      <c r="I1249" s="210"/>
      <c r="J1249" s="206"/>
      <c r="K1249" s="206"/>
      <c r="L1249" s="211"/>
      <c r="M1249" s="212"/>
      <c r="N1249" s="213"/>
      <c r="O1249" s="213"/>
      <c r="P1249" s="213"/>
      <c r="Q1249" s="213"/>
      <c r="R1249" s="213"/>
      <c r="S1249" s="213"/>
      <c r="T1249" s="214"/>
      <c r="AT1249" s="215" t="s">
        <v>181</v>
      </c>
      <c r="AU1249" s="215" t="s">
        <v>81</v>
      </c>
      <c r="AV1249" s="13" t="s">
        <v>83</v>
      </c>
      <c r="AW1249" s="13" t="s">
        <v>30</v>
      </c>
      <c r="AX1249" s="13" t="s">
        <v>73</v>
      </c>
      <c r="AY1249" s="215" t="s">
        <v>174</v>
      </c>
    </row>
    <row r="1250" spans="1:65" s="12" customFormat="1" ht="12">
      <c r="B1250" s="194"/>
      <c r="C1250" s="195"/>
      <c r="D1250" s="196" t="s">
        <v>181</v>
      </c>
      <c r="E1250" s="197" t="s">
        <v>1</v>
      </c>
      <c r="F1250" s="198" t="s">
        <v>2623</v>
      </c>
      <c r="G1250" s="195"/>
      <c r="H1250" s="197" t="s">
        <v>1</v>
      </c>
      <c r="I1250" s="199"/>
      <c r="J1250" s="195"/>
      <c r="K1250" s="195"/>
      <c r="L1250" s="200"/>
      <c r="M1250" s="201"/>
      <c r="N1250" s="202"/>
      <c r="O1250" s="202"/>
      <c r="P1250" s="202"/>
      <c r="Q1250" s="202"/>
      <c r="R1250" s="202"/>
      <c r="S1250" s="202"/>
      <c r="T1250" s="203"/>
      <c r="AT1250" s="204" t="s">
        <v>181</v>
      </c>
      <c r="AU1250" s="204" t="s">
        <v>81</v>
      </c>
      <c r="AV1250" s="12" t="s">
        <v>81</v>
      </c>
      <c r="AW1250" s="12" t="s">
        <v>30</v>
      </c>
      <c r="AX1250" s="12" t="s">
        <v>73</v>
      </c>
      <c r="AY1250" s="204" t="s">
        <v>174</v>
      </c>
    </row>
    <row r="1251" spans="1:65" s="13" customFormat="1" ht="12">
      <c r="B1251" s="205"/>
      <c r="C1251" s="206"/>
      <c r="D1251" s="196" t="s">
        <v>181</v>
      </c>
      <c r="E1251" s="207" t="s">
        <v>1</v>
      </c>
      <c r="F1251" s="208" t="s">
        <v>2225</v>
      </c>
      <c r="G1251" s="206"/>
      <c r="H1251" s="209">
        <v>10.5</v>
      </c>
      <c r="I1251" s="210"/>
      <c r="J1251" s="206"/>
      <c r="K1251" s="206"/>
      <c r="L1251" s="211"/>
      <c r="M1251" s="212"/>
      <c r="N1251" s="213"/>
      <c r="O1251" s="213"/>
      <c r="P1251" s="213"/>
      <c r="Q1251" s="213"/>
      <c r="R1251" s="213"/>
      <c r="S1251" s="213"/>
      <c r="T1251" s="214"/>
      <c r="AT1251" s="215" t="s">
        <v>181</v>
      </c>
      <c r="AU1251" s="215" t="s">
        <v>81</v>
      </c>
      <c r="AV1251" s="13" t="s">
        <v>83</v>
      </c>
      <c r="AW1251" s="13" t="s">
        <v>30</v>
      </c>
      <c r="AX1251" s="13" t="s">
        <v>73</v>
      </c>
      <c r="AY1251" s="215" t="s">
        <v>174</v>
      </c>
    </row>
    <row r="1252" spans="1:65" s="12" customFormat="1" ht="12">
      <c r="B1252" s="194"/>
      <c r="C1252" s="195"/>
      <c r="D1252" s="196" t="s">
        <v>181</v>
      </c>
      <c r="E1252" s="197" t="s">
        <v>1</v>
      </c>
      <c r="F1252" s="198" t="s">
        <v>2620</v>
      </c>
      <c r="G1252" s="195"/>
      <c r="H1252" s="197" t="s">
        <v>1</v>
      </c>
      <c r="I1252" s="199"/>
      <c r="J1252" s="195"/>
      <c r="K1252" s="195"/>
      <c r="L1252" s="200"/>
      <c r="M1252" s="201"/>
      <c r="N1252" s="202"/>
      <c r="O1252" s="202"/>
      <c r="P1252" s="202"/>
      <c r="Q1252" s="202"/>
      <c r="R1252" s="202"/>
      <c r="S1252" s="202"/>
      <c r="T1252" s="203"/>
      <c r="AT1252" s="204" t="s">
        <v>181</v>
      </c>
      <c r="AU1252" s="204" t="s">
        <v>81</v>
      </c>
      <c r="AV1252" s="12" t="s">
        <v>81</v>
      </c>
      <c r="AW1252" s="12" t="s">
        <v>30</v>
      </c>
      <c r="AX1252" s="12" t="s">
        <v>73</v>
      </c>
      <c r="AY1252" s="204" t="s">
        <v>174</v>
      </c>
    </row>
    <row r="1253" spans="1:65" s="13" customFormat="1" ht="12">
      <c r="B1253" s="205"/>
      <c r="C1253" s="206"/>
      <c r="D1253" s="196" t="s">
        <v>181</v>
      </c>
      <c r="E1253" s="207" t="s">
        <v>1</v>
      </c>
      <c r="F1253" s="208" t="s">
        <v>2742</v>
      </c>
      <c r="G1253" s="206"/>
      <c r="H1253" s="209">
        <v>12.45</v>
      </c>
      <c r="I1253" s="210"/>
      <c r="J1253" s="206"/>
      <c r="K1253" s="206"/>
      <c r="L1253" s="211"/>
      <c r="M1253" s="212"/>
      <c r="N1253" s="213"/>
      <c r="O1253" s="213"/>
      <c r="P1253" s="213"/>
      <c r="Q1253" s="213"/>
      <c r="R1253" s="213"/>
      <c r="S1253" s="213"/>
      <c r="T1253" s="214"/>
      <c r="AT1253" s="215" t="s">
        <v>181</v>
      </c>
      <c r="AU1253" s="215" t="s">
        <v>81</v>
      </c>
      <c r="AV1253" s="13" t="s">
        <v>83</v>
      </c>
      <c r="AW1253" s="13" t="s">
        <v>30</v>
      </c>
      <c r="AX1253" s="13" t="s">
        <v>73</v>
      </c>
      <c r="AY1253" s="215" t="s">
        <v>174</v>
      </c>
    </row>
    <row r="1254" spans="1:65" s="14" customFormat="1" ht="12">
      <c r="B1254" s="216"/>
      <c r="C1254" s="217"/>
      <c r="D1254" s="196" t="s">
        <v>181</v>
      </c>
      <c r="E1254" s="218" t="s">
        <v>1</v>
      </c>
      <c r="F1254" s="219" t="s">
        <v>183</v>
      </c>
      <c r="G1254" s="217"/>
      <c r="H1254" s="220">
        <v>45.790000000000006</v>
      </c>
      <c r="I1254" s="221"/>
      <c r="J1254" s="217"/>
      <c r="K1254" s="217"/>
      <c r="L1254" s="222"/>
      <c r="M1254" s="223"/>
      <c r="N1254" s="224"/>
      <c r="O1254" s="224"/>
      <c r="P1254" s="224"/>
      <c r="Q1254" s="224"/>
      <c r="R1254" s="224"/>
      <c r="S1254" s="224"/>
      <c r="T1254" s="225"/>
      <c r="AT1254" s="226" t="s">
        <v>181</v>
      </c>
      <c r="AU1254" s="226" t="s">
        <v>81</v>
      </c>
      <c r="AV1254" s="14" t="s">
        <v>179</v>
      </c>
      <c r="AW1254" s="14" t="s">
        <v>30</v>
      </c>
      <c r="AX1254" s="14" t="s">
        <v>81</v>
      </c>
      <c r="AY1254" s="226" t="s">
        <v>174</v>
      </c>
    </row>
    <row r="1255" spans="1:65" s="2" customFormat="1" ht="33" customHeight="1">
      <c r="A1255" s="35"/>
      <c r="B1255" s="36"/>
      <c r="C1255" s="180" t="s">
        <v>2743</v>
      </c>
      <c r="D1255" s="180" t="s">
        <v>175</v>
      </c>
      <c r="E1255" s="181" t="s">
        <v>794</v>
      </c>
      <c r="F1255" s="182" t="s">
        <v>2744</v>
      </c>
      <c r="G1255" s="183" t="s">
        <v>230</v>
      </c>
      <c r="H1255" s="184">
        <v>33.15</v>
      </c>
      <c r="I1255" s="185"/>
      <c r="J1255" s="186">
        <f>ROUND(I1255*H1255,2)</f>
        <v>0</v>
      </c>
      <c r="K1255" s="187"/>
      <c r="L1255" s="40"/>
      <c r="M1255" s="188" t="s">
        <v>1</v>
      </c>
      <c r="N1255" s="189" t="s">
        <v>38</v>
      </c>
      <c r="O1255" s="72"/>
      <c r="P1255" s="190">
        <f>O1255*H1255</f>
        <v>0</v>
      </c>
      <c r="Q1255" s="190">
        <v>1.25314E-3</v>
      </c>
      <c r="R1255" s="190">
        <f>Q1255*H1255</f>
        <v>4.1541590999999996E-2</v>
      </c>
      <c r="S1255" s="190">
        <v>0</v>
      </c>
      <c r="T1255" s="191">
        <f>S1255*H1255</f>
        <v>0</v>
      </c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R1255" s="192" t="s">
        <v>179</v>
      </c>
      <c r="AT1255" s="192" t="s">
        <v>175</v>
      </c>
      <c r="AU1255" s="192" t="s">
        <v>81</v>
      </c>
      <c r="AY1255" s="18" t="s">
        <v>174</v>
      </c>
      <c r="BE1255" s="193">
        <f>IF(N1255="základní",J1255,0)</f>
        <v>0</v>
      </c>
      <c r="BF1255" s="193">
        <f>IF(N1255="snížená",J1255,0)</f>
        <v>0</v>
      </c>
      <c r="BG1255" s="193">
        <f>IF(N1255="zákl. přenesená",J1255,0)</f>
        <v>0</v>
      </c>
      <c r="BH1255" s="193">
        <f>IF(N1255="sníž. přenesená",J1255,0)</f>
        <v>0</v>
      </c>
      <c r="BI1255" s="193">
        <f>IF(N1255="nulová",J1255,0)</f>
        <v>0</v>
      </c>
      <c r="BJ1255" s="18" t="s">
        <v>81</v>
      </c>
      <c r="BK1255" s="193">
        <f>ROUND(I1255*H1255,2)</f>
        <v>0</v>
      </c>
      <c r="BL1255" s="18" t="s">
        <v>179</v>
      </c>
      <c r="BM1255" s="192" t="s">
        <v>2745</v>
      </c>
    </row>
    <row r="1256" spans="1:65" s="12" customFormat="1" ht="12">
      <c r="B1256" s="194"/>
      <c r="C1256" s="195"/>
      <c r="D1256" s="196" t="s">
        <v>181</v>
      </c>
      <c r="E1256" s="197" t="s">
        <v>1</v>
      </c>
      <c r="F1256" s="198" t="s">
        <v>1685</v>
      </c>
      <c r="G1256" s="195"/>
      <c r="H1256" s="197" t="s">
        <v>1</v>
      </c>
      <c r="I1256" s="199"/>
      <c r="J1256" s="195"/>
      <c r="K1256" s="195"/>
      <c r="L1256" s="200"/>
      <c r="M1256" s="201"/>
      <c r="N1256" s="202"/>
      <c r="O1256" s="202"/>
      <c r="P1256" s="202"/>
      <c r="Q1256" s="202"/>
      <c r="R1256" s="202"/>
      <c r="S1256" s="202"/>
      <c r="T1256" s="203"/>
      <c r="AT1256" s="204" t="s">
        <v>181</v>
      </c>
      <c r="AU1256" s="204" t="s">
        <v>81</v>
      </c>
      <c r="AV1256" s="12" t="s">
        <v>81</v>
      </c>
      <c r="AW1256" s="12" t="s">
        <v>30</v>
      </c>
      <c r="AX1256" s="12" t="s">
        <v>73</v>
      </c>
      <c r="AY1256" s="204" t="s">
        <v>174</v>
      </c>
    </row>
    <row r="1257" spans="1:65" s="13" customFormat="1" ht="12">
      <c r="B1257" s="205"/>
      <c r="C1257" s="206"/>
      <c r="D1257" s="196" t="s">
        <v>181</v>
      </c>
      <c r="E1257" s="207" t="s">
        <v>1</v>
      </c>
      <c r="F1257" s="208" t="s">
        <v>293</v>
      </c>
      <c r="G1257" s="206"/>
      <c r="H1257" s="209">
        <v>17</v>
      </c>
      <c r="I1257" s="210"/>
      <c r="J1257" s="206"/>
      <c r="K1257" s="206"/>
      <c r="L1257" s="211"/>
      <c r="M1257" s="212"/>
      <c r="N1257" s="213"/>
      <c r="O1257" s="213"/>
      <c r="P1257" s="213"/>
      <c r="Q1257" s="213"/>
      <c r="R1257" s="213"/>
      <c r="S1257" s="213"/>
      <c r="T1257" s="214"/>
      <c r="AT1257" s="215" t="s">
        <v>181</v>
      </c>
      <c r="AU1257" s="215" t="s">
        <v>81</v>
      </c>
      <c r="AV1257" s="13" t="s">
        <v>83</v>
      </c>
      <c r="AW1257" s="13" t="s">
        <v>30</v>
      </c>
      <c r="AX1257" s="13" t="s">
        <v>73</v>
      </c>
      <c r="AY1257" s="215" t="s">
        <v>174</v>
      </c>
    </row>
    <row r="1258" spans="1:65" s="12" customFormat="1" ht="12">
      <c r="B1258" s="194"/>
      <c r="C1258" s="195"/>
      <c r="D1258" s="196" t="s">
        <v>181</v>
      </c>
      <c r="E1258" s="197" t="s">
        <v>1</v>
      </c>
      <c r="F1258" s="198" t="s">
        <v>2622</v>
      </c>
      <c r="G1258" s="195"/>
      <c r="H1258" s="197" t="s">
        <v>1</v>
      </c>
      <c r="I1258" s="199"/>
      <c r="J1258" s="195"/>
      <c r="K1258" s="195"/>
      <c r="L1258" s="200"/>
      <c r="M1258" s="201"/>
      <c r="N1258" s="202"/>
      <c r="O1258" s="202"/>
      <c r="P1258" s="202"/>
      <c r="Q1258" s="202"/>
      <c r="R1258" s="202"/>
      <c r="S1258" s="202"/>
      <c r="T1258" s="203"/>
      <c r="AT1258" s="204" t="s">
        <v>181</v>
      </c>
      <c r="AU1258" s="204" t="s">
        <v>81</v>
      </c>
      <c r="AV1258" s="12" t="s">
        <v>81</v>
      </c>
      <c r="AW1258" s="12" t="s">
        <v>30</v>
      </c>
      <c r="AX1258" s="12" t="s">
        <v>73</v>
      </c>
      <c r="AY1258" s="204" t="s">
        <v>174</v>
      </c>
    </row>
    <row r="1259" spans="1:65" s="13" customFormat="1" ht="12">
      <c r="B1259" s="205"/>
      <c r="C1259" s="206"/>
      <c r="D1259" s="196" t="s">
        <v>181</v>
      </c>
      <c r="E1259" s="207" t="s">
        <v>1</v>
      </c>
      <c r="F1259" s="208" t="s">
        <v>2242</v>
      </c>
      <c r="G1259" s="206"/>
      <c r="H1259" s="209">
        <v>16.149999999999999</v>
      </c>
      <c r="I1259" s="210"/>
      <c r="J1259" s="206"/>
      <c r="K1259" s="206"/>
      <c r="L1259" s="211"/>
      <c r="M1259" s="212"/>
      <c r="N1259" s="213"/>
      <c r="O1259" s="213"/>
      <c r="P1259" s="213"/>
      <c r="Q1259" s="213"/>
      <c r="R1259" s="213"/>
      <c r="S1259" s="213"/>
      <c r="T1259" s="214"/>
      <c r="AT1259" s="215" t="s">
        <v>181</v>
      </c>
      <c r="AU1259" s="215" t="s">
        <v>81</v>
      </c>
      <c r="AV1259" s="13" t="s">
        <v>83</v>
      </c>
      <c r="AW1259" s="13" t="s">
        <v>30</v>
      </c>
      <c r="AX1259" s="13" t="s">
        <v>73</v>
      </c>
      <c r="AY1259" s="215" t="s">
        <v>174</v>
      </c>
    </row>
    <row r="1260" spans="1:65" s="14" customFormat="1" ht="12">
      <c r="B1260" s="216"/>
      <c r="C1260" s="217"/>
      <c r="D1260" s="196" t="s">
        <v>181</v>
      </c>
      <c r="E1260" s="218" t="s">
        <v>1</v>
      </c>
      <c r="F1260" s="219" t="s">
        <v>183</v>
      </c>
      <c r="G1260" s="217"/>
      <c r="H1260" s="220">
        <v>33.15</v>
      </c>
      <c r="I1260" s="221"/>
      <c r="J1260" s="217"/>
      <c r="K1260" s="217"/>
      <c r="L1260" s="222"/>
      <c r="M1260" s="223"/>
      <c r="N1260" s="224"/>
      <c r="O1260" s="224"/>
      <c r="P1260" s="224"/>
      <c r="Q1260" s="224"/>
      <c r="R1260" s="224"/>
      <c r="S1260" s="224"/>
      <c r="T1260" s="225"/>
      <c r="AT1260" s="226" t="s">
        <v>181</v>
      </c>
      <c r="AU1260" s="226" t="s">
        <v>81</v>
      </c>
      <c r="AV1260" s="14" t="s">
        <v>179</v>
      </c>
      <c r="AW1260" s="14" t="s">
        <v>30</v>
      </c>
      <c r="AX1260" s="14" t="s">
        <v>81</v>
      </c>
      <c r="AY1260" s="226" t="s">
        <v>174</v>
      </c>
    </row>
    <row r="1261" spans="1:65" s="2" customFormat="1" ht="16.5" customHeight="1">
      <c r="A1261" s="35"/>
      <c r="B1261" s="36"/>
      <c r="C1261" s="180" t="s">
        <v>2746</v>
      </c>
      <c r="D1261" s="180" t="s">
        <v>175</v>
      </c>
      <c r="E1261" s="181" t="s">
        <v>2747</v>
      </c>
      <c r="F1261" s="182" t="s">
        <v>2748</v>
      </c>
      <c r="G1261" s="183" t="s">
        <v>230</v>
      </c>
      <c r="H1261" s="184">
        <v>151.19999999999999</v>
      </c>
      <c r="I1261" s="185"/>
      <c r="J1261" s="186">
        <f>ROUND(I1261*H1261,2)</f>
        <v>0</v>
      </c>
      <c r="K1261" s="187"/>
      <c r="L1261" s="40"/>
      <c r="M1261" s="188" t="s">
        <v>1</v>
      </c>
      <c r="N1261" s="189" t="s">
        <v>38</v>
      </c>
      <c r="O1261" s="72"/>
      <c r="P1261" s="190">
        <f>O1261*H1261</f>
        <v>0</v>
      </c>
      <c r="Q1261" s="190">
        <v>2.5416699999999999</v>
      </c>
      <c r="R1261" s="190">
        <f>Q1261*H1261</f>
        <v>384.30050399999993</v>
      </c>
      <c r="S1261" s="190">
        <v>0</v>
      </c>
      <c r="T1261" s="191">
        <f>S1261*H1261</f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192" t="s">
        <v>179</v>
      </c>
      <c r="AT1261" s="192" t="s">
        <v>175</v>
      </c>
      <c r="AU1261" s="192" t="s">
        <v>81</v>
      </c>
      <c r="AY1261" s="18" t="s">
        <v>174</v>
      </c>
      <c r="BE1261" s="193">
        <f>IF(N1261="základní",J1261,0)</f>
        <v>0</v>
      </c>
      <c r="BF1261" s="193">
        <f>IF(N1261="snížená",J1261,0)</f>
        <v>0</v>
      </c>
      <c r="BG1261" s="193">
        <f>IF(N1261="zákl. přenesená",J1261,0)</f>
        <v>0</v>
      </c>
      <c r="BH1261" s="193">
        <f>IF(N1261="sníž. přenesená",J1261,0)</f>
        <v>0</v>
      </c>
      <c r="BI1261" s="193">
        <f>IF(N1261="nulová",J1261,0)</f>
        <v>0</v>
      </c>
      <c r="BJ1261" s="18" t="s">
        <v>81</v>
      </c>
      <c r="BK1261" s="193">
        <f>ROUND(I1261*H1261,2)</f>
        <v>0</v>
      </c>
      <c r="BL1261" s="18" t="s">
        <v>179</v>
      </c>
      <c r="BM1261" s="192" t="s">
        <v>2749</v>
      </c>
    </row>
    <row r="1262" spans="1:65" s="12" customFormat="1" ht="12">
      <c r="B1262" s="194"/>
      <c r="C1262" s="195"/>
      <c r="D1262" s="196" t="s">
        <v>181</v>
      </c>
      <c r="E1262" s="197" t="s">
        <v>1</v>
      </c>
      <c r="F1262" s="198" t="s">
        <v>2750</v>
      </c>
      <c r="G1262" s="195"/>
      <c r="H1262" s="197" t="s">
        <v>1</v>
      </c>
      <c r="I1262" s="199"/>
      <c r="J1262" s="195"/>
      <c r="K1262" s="195"/>
      <c r="L1262" s="200"/>
      <c r="M1262" s="201"/>
      <c r="N1262" s="202"/>
      <c r="O1262" s="202"/>
      <c r="P1262" s="202"/>
      <c r="Q1262" s="202"/>
      <c r="R1262" s="202"/>
      <c r="S1262" s="202"/>
      <c r="T1262" s="203"/>
      <c r="AT1262" s="204" t="s">
        <v>181</v>
      </c>
      <c r="AU1262" s="204" t="s">
        <v>81</v>
      </c>
      <c r="AV1262" s="12" t="s">
        <v>81</v>
      </c>
      <c r="AW1262" s="12" t="s">
        <v>30</v>
      </c>
      <c r="AX1262" s="12" t="s">
        <v>73</v>
      </c>
      <c r="AY1262" s="204" t="s">
        <v>174</v>
      </c>
    </row>
    <row r="1263" spans="1:65" s="13" customFormat="1" ht="12">
      <c r="B1263" s="205"/>
      <c r="C1263" s="206"/>
      <c r="D1263" s="196" t="s">
        <v>181</v>
      </c>
      <c r="E1263" s="207" t="s">
        <v>1</v>
      </c>
      <c r="F1263" s="208" t="s">
        <v>2751</v>
      </c>
      <c r="G1263" s="206"/>
      <c r="H1263" s="209">
        <v>67.45</v>
      </c>
      <c r="I1263" s="210"/>
      <c r="J1263" s="206"/>
      <c r="K1263" s="206"/>
      <c r="L1263" s="211"/>
      <c r="M1263" s="212"/>
      <c r="N1263" s="213"/>
      <c r="O1263" s="213"/>
      <c r="P1263" s="213"/>
      <c r="Q1263" s="213"/>
      <c r="R1263" s="213"/>
      <c r="S1263" s="213"/>
      <c r="T1263" s="214"/>
      <c r="AT1263" s="215" t="s">
        <v>181</v>
      </c>
      <c r="AU1263" s="215" t="s">
        <v>81</v>
      </c>
      <c r="AV1263" s="13" t="s">
        <v>83</v>
      </c>
      <c r="AW1263" s="13" t="s">
        <v>30</v>
      </c>
      <c r="AX1263" s="13" t="s">
        <v>73</v>
      </c>
      <c r="AY1263" s="215" t="s">
        <v>174</v>
      </c>
    </row>
    <row r="1264" spans="1:65" s="12" customFormat="1" ht="12">
      <c r="B1264" s="194"/>
      <c r="C1264" s="195"/>
      <c r="D1264" s="196" t="s">
        <v>181</v>
      </c>
      <c r="E1264" s="197" t="s">
        <v>1</v>
      </c>
      <c r="F1264" s="198" t="s">
        <v>2620</v>
      </c>
      <c r="G1264" s="195"/>
      <c r="H1264" s="197" t="s">
        <v>1</v>
      </c>
      <c r="I1264" s="199"/>
      <c r="J1264" s="195"/>
      <c r="K1264" s="195"/>
      <c r="L1264" s="200"/>
      <c r="M1264" s="201"/>
      <c r="N1264" s="202"/>
      <c r="O1264" s="202"/>
      <c r="P1264" s="202"/>
      <c r="Q1264" s="202"/>
      <c r="R1264" s="202"/>
      <c r="S1264" s="202"/>
      <c r="T1264" s="203"/>
      <c r="AT1264" s="204" t="s">
        <v>181</v>
      </c>
      <c r="AU1264" s="204" t="s">
        <v>81</v>
      </c>
      <c r="AV1264" s="12" t="s">
        <v>81</v>
      </c>
      <c r="AW1264" s="12" t="s">
        <v>30</v>
      </c>
      <c r="AX1264" s="12" t="s">
        <v>73</v>
      </c>
      <c r="AY1264" s="204" t="s">
        <v>174</v>
      </c>
    </row>
    <row r="1265" spans="1:65" s="13" customFormat="1" ht="12">
      <c r="B1265" s="205"/>
      <c r="C1265" s="206"/>
      <c r="D1265" s="196" t="s">
        <v>181</v>
      </c>
      <c r="E1265" s="207" t="s">
        <v>1</v>
      </c>
      <c r="F1265" s="208" t="s">
        <v>2621</v>
      </c>
      <c r="G1265" s="206"/>
      <c r="H1265" s="209">
        <v>96.2</v>
      </c>
      <c r="I1265" s="210"/>
      <c r="J1265" s="206"/>
      <c r="K1265" s="206"/>
      <c r="L1265" s="211"/>
      <c r="M1265" s="212"/>
      <c r="N1265" s="213"/>
      <c r="O1265" s="213"/>
      <c r="P1265" s="213"/>
      <c r="Q1265" s="213"/>
      <c r="R1265" s="213"/>
      <c r="S1265" s="213"/>
      <c r="T1265" s="214"/>
      <c r="AT1265" s="215" t="s">
        <v>181</v>
      </c>
      <c r="AU1265" s="215" t="s">
        <v>81</v>
      </c>
      <c r="AV1265" s="13" t="s">
        <v>83</v>
      </c>
      <c r="AW1265" s="13" t="s">
        <v>30</v>
      </c>
      <c r="AX1265" s="13" t="s">
        <v>73</v>
      </c>
      <c r="AY1265" s="215" t="s">
        <v>174</v>
      </c>
    </row>
    <row r="1266" spans="1:65" s="12" customFormat="1" ht="12">
      <c r="B1266" s="194"/>
      <c r="C1266" s="195"/>
      <c r="D1266" s="196" t="s">
        <v>181</v>
      </c>
      <c r="E1266" s="197" t="s">
        <v>1</v>
      </c>
      <c r="F1266" s="198" t="s">
        <v>2752</v>
      </c>
      <c r="G1266" s="195"/>
      <c r="H1266" s="197" t="s">
        <v>1</v>
      </c>
      <c r="I1266" s="199"/>
      <c r="J1266" s="195"/>
      <c r="K1266" s="195"/>
      <c r="L1266" s="200"/>
      <c r="M1266" s="201"/>
      <c r="N1266" s="202"/>
      <c r="O1266" s="202"/>
      <c r="P1266" s="202"/>
      <c r="Q1266" s="202"/>
      <c r="R1266" s="202"/>
      <c r="S1266" s="202"/>
      <c r="T1266" s="203"/>
      <c r="AT1266" s="204" t="s">
        <v>181</v>
      </c>
      <c r="AU1266" s="204" t="s">
        <v>81</v>
      </c>
      <c r="AV1266" s="12" t="s">
        <v>81</v>
      </c>
      <c r="AW1266" s="12" t="s">
        <v>30</v>
      </c>
      <c r="AX1266" s="12" t="s">
        <v>73</v>
      </c>
      <c r="AY1266" s="204" t="s">
        <v>174</v>
      </c>
    </row>
    <row r="1267" spans="1:65" s="13" customFormat="1" ht="12">
      <c r="B1267" s="205"/>
      <c r="C1267" s="206"/>
      <c r="D1267" s="196" t="s">
        <v>181</v>
      </c>
      <c r="E1267" s="207" t="s">
        <v>1</v>
      </c>
      <c r="F1267" s="208" t="s">
        <v>2753</v>
      </c>
      <c r="G1267" s="206"/>
      <c r="H1267" s="209">
        <v>-12.45</v>
      </c>
      <c r="I1267" s="210"/>
      <c r="J1267" s="206"/>
      <c r="K1267" s="206"/>
      <c r="L1267" s="211"/>
      <c r="M1267" s="212"/>
      <c r="N1267" s="213"/>
      <c r="O1267" s="213"/>
      <c r="P1267" s="213"/>
      <c r="Q1267" s="213"/>
      <c r="R1267" s="213"/>
      <c r="S1267" s="213"/>
      <c r="T1267" s="214"/>
      <c r="AT1267" s="215" t="s">
        <v>181</v>
      </c>
      <c r="AU1267" s="215" t="s">
        <v>81</v>
      </c>
      <c r="AV1267" s="13" t="s">
        <v>83</v>
      </c>
      <c r="AW1267" s="13" t="s">
        <v>30</v>
      </c>
      <c r="AX1267" s="13" t="s">
        <v>73</v>
      </c>
      <c r="AY1267" s="215" t="s">
        <v>174</v>
      </c>
    </row>
    <row r="1268" spans="1:65" s="14" customFormat="1" ht="12">
      <c r="B1268" s="216"/>
      <c r="C1268" s="217"/>
      <c r="D1268" s="196" t="s">
        <v>181</v>
      </c>
      <c r="E1268" s="218" t="s">
        <v>1</v>
      </c>
      <c r="F1268" s="219" t="s">
        <v>183</v>
      </c>
      <c r="G1268" s="217"/>
      <c r="H1268" s="220">
        <v>151.20000000000002</v>
      </c>
      <c r="I1268" s="221"/>
      <c r="J1268" s="217"/>
      <c r="K1268" s="217"/>
      <c r="L1268" s="222"/>
      <c r="M1268" s="223"/>
      <c r="N1268" s="224"/>
      <c r="O1268" s="224"/>
      <c r="P1268" s="224"/>
      <c r="Q1268" s="224"/>
      <c r="R1268" s="224"/>
      <c r="S1268" s="224"/>
      <c r="T1268" s="225"/>
      <c r="AT1268" s="226" t="s">
        <v>181</v>
      </c>
      <c r="AU1268" s="226" t="s">
        <v>81</v>
      </c>
      <c r="AV1268" s="14" t="s">
        <v>179</v>
      </c>
      <c r="AW1268" s="14" t="s">
        <v>30</v>
      </c>
      <c r="AX1268" s="14" t="s">
        <v>81</v>
      </c>
      <c r="AY1268" s="226" t="s">
        <v>174</v>
      </c>
    </row>
    <row r="1269" spans="1:65" s="2" customFormat="1" ht="24.25" customHeight="1">
      <c r="A1269" s="35"/>
      <c r="B1269" s="36"/>
      <c r="C1269" s="180" t="s">
        <v>2754</v>
      </c>
      <c r="D1269" s="180" t="s">
        <v>175</v>
      </c>
      <c r="E1269" s="181" t="s">
        <v>2755</v>
      </c>
      <c r="F1269" s="182" t="s">
        <v>2756</v>
      </c>
      <c r="G1269" s="183" t="s">
        <v>230</v>
      </c>
      <c r="H1269" s="184">
        <v>14.56</v>
      </c>
      <c r="I1269" s="185"/>
      <c r="J1269" s="186">
        <f>ROUND(I1269*H1269,2)</f>
        <v>0</v>
      </c>
      <c r="K1269" s="187"/>
      <c r="L1269" s="40"/>
      <c r="M1269" s="188" t="s">
        <v>1</v>
      </c>
      <c r="N1269" s="189" t="s">
        <v>38</v>
      </c>
      <c r="O1269" s="72"/>
      <c r="P1269" s="190">
        <f>O1269*H1269</f>
        <v>0</v>
      </c>
      <c r="Q1269" s="190">
        <v>1.21698E-2</v>
      </c>
      <c r="R1269" s="190">
        <f>Q1269*H1269</f>
        <v>0.177192288</v>
      </c>
      <c r="S1269" s="190">
        <v>0</v>
      </c>
      <c r="T1269" s="191">
        <f>S1269*H1269</f>
        <v>0</v>
      </c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R1269" s="192" t="s">
        <v>179</v>
      </c>
      <c r="AT1269" s="192" t="s">
        <v>175</v>
      </c>
      <c r="AU1269" s="192" t="s">
        <v>81</v>
      </c>
      <c r="AY1269" s="18" t="s">
        <v>174</v>
      </c>
      <c r="BE1269" s="193">
        <f>IF(N1269="základní",J1269,0)</f>
        <v>0</v>
      </c>
      <c r="BF1269" s="193">
        <f>IF(N1269="snížená",J1269,0)</f>
        <v>0</v>
      </c>
      <c r="BG1269" s="193">
        <f>IF(N1269="zákl. přenesená",J1269,0)</f>
        <v>0</v>
      </c>
      <c r="BH1269" s="193">
        <f>IF(N1269="sníž. přenesená",J1269,0)</f>
        <v>0</v>
      </c>
      <c r="BI1269" s="193">
        <f>IF(N1269="nulová",J1269,0)</f>
        <v>0</v>
      </c>
      <c r="BJ1269" s="18" t="s">
        <v>81</v>
      </c>
      <c r="BK1269" s="193">
        <f>ROUND(I1269*H1269,2)</f>
        <v>0</v>
      </c>
      <c r="BL1269" s="18" t="s">
        <v>179</v>
      </c>
      <c r="BM1269" s="192" t="s">
        <v>2757</v>
      </c>
    </row>
    <row r="1270" spans="1:65" s="12" customFormat="1" ht="12">
      <c r="B1270" s="194"/>
      <c r="C1270" s="195"/>
      <c r="D1270" s="196" t="s">
        <v>181</v>
      </c>
      <c r="E1270" s="197" t="s">
        <v>1</v>
      </c>
      <c r="F1270" s="198" t="s">
        <v>2758</v>
      </c>
      <c r="G1270" s="195"/>
      <c r="H1270" s="197" t="s">
        <v>1</v>
      </c>
      <c r="I1270" s="199"/>
      <c r="J1270" s="195"/>
      <c r="K1270" s="195"/>
      <c r="L1270" s="200"/>
      <c r="M1270" s="201"/>
      <c r="N1270" s="202"/>
      <c r="O1270" s="202"/>
      <c r="P1270" s="202"/>
      <c r="Q1270" s="202"/>
      <c r="R1270" s="202"/>
      <c r="S1270" s="202"/>
      <c r="T1270" s="203"/>
      <c r="AT1270" s="204" t="s">
        <v>181</v>
      </c>
      <c r="AU1270" s="204" t="s">
        <v>81</v>
      </c>
      <c r="AV1270" s="12" t="s">
        <v>81</v>
      </c>
      <c r="AW1270" s="12" t="s">
        <v>30</v>
      </c>
      <c r="AX1270" s="12" t="s">
        <v>73</v>
      </c>
      <c r="AY1270" s="204" t="s">
        <v>174</v>
      </c>
    </row>
    <row r="1271" spans="1:65" s="13" customFormat="1" ht="12">
      <c r="B1271" s="205"/>
      <c r="C1271" s="206"/>
      <c r="D1271" s="196" t="s">
        <v>181</v>
      </c>
      <c r="E1271" s="207" t="s">
        <v>1</v>
      </c>
      <c r="F1271" s="208" t="s">
        <v>2240</v>
      </c>
      <c r="G1271" s="206"/>
      <c r="H1271" s="209">
        <v>14.56</v>
      </c>
      <c r="I1271" s="210"/>
      <c r="J1271" s="206"/>
      <c r="K1271" s="206"/>
      <c r="L1271" s="211"/>
      <c r="M1271" s="212"/>
      <c r="N1271" s="213"/>
      <c r="O1271" s="213"/>
      <c r="P1271" s="213"/>
      <c r="Q1271" s="213"/>
      <c r="R1271" s="213"/>
      <c r="S1271" s="213"/>
      <c r="T1271" s="214"/>
      <c r="AT1271" s="215" t="s">
        <v>181</v>
      </c>
      <c r="AU1271" s="215" t="s">
        <v>81</v>
      </c>
      <c r="AV1271" s="13" t="s">
        <v>83</v>
      </c>
      <c r="AW1271" s="13" t="s">
        <v>30</v>
      </c>
      <c r="AX1271" s="13" t="s">
        <v>73</v>
      </c>
      <c r="AY1271" s="215" t="s">
        <v>174</v>
      </c>
    </row>
    <row r="1272" spans="1:65" s="14" customFormat="1" ht="12">
      <c r="B1272" s="216"/>
      <c r="C1272" s="217"/>
      <c r="D1272" s="196" t="s">
        <v>181</v>
      </c>
      <c r="E1272" s="218" t="s">
        <v>1</v>
      </c>
      <c r="F1272" s="219" t="s">
        <v>183</v>
      </c>
      <c r="G1272" s="217"/>
      <c r="H1272" s="220">
        <v>14.56</v>
      </c>
      <c r="I1272" s="221"/>
      <c r="J1272" s="217"/>
      <c r="K1272" s="217"/>
      <c r="L1272" s="222"/>
      <c r="M1272" s="223"/>
      <c r="N1272" s="224"/>
      <c r="O1272" s="224"/>
      <c r="P1272" s="224"/>
      <c r="Q1272" s="224"/>
      <c r="R1272" s="224"/>
      <c r="S1272" s="224"/>
      <c r="T1272" s="225"/>
      <c r="AT1272" s="226" t="s">
        <v>181</v>
      </c>
      <c r="AU1272" s="226" t="s">
        <v>81</v>
      </c>
      <c r="AV1272" s="14" t="s">
        <v>179</v>
      </c>
      <c r="AW1272" s="14" t="s">
        <v>30</v>
      </c>
      <c r="AX1272" s="14" t="s">
        <v>81</v>
      </c>
      <c r="AY1272" s="226" t="s">
        <v>174</v>
      </c>
    </row>
    <row r="1273" spans="1:65" s="2" customFormat="1" ht="24.25" customHeight="1">
      <c r="A1273" s="35"/>
      <c r="B1273" s="36"/>
      <c r="C1273" s="180" t="s">
        <v>2759</v>
      </c>
      <c r="D1273" s="180" t="s">
        <v>175</v>
      </c>
      <c r="E1273" s="181" t="s">
        <v>839</v>
      </c>
      <c r="F1273" s="182" t="s">
        <v>840</v>
      </c>
      <c r="G1273" s="183" t="s">
        <v>705</v>
      </c>
      <c r="H1273" s="249"/>
      <c r="I1273" s="185"/>
      <c r="J1273" s="186">
        <f>ROUND(I1273*H1273,2)</f>
        <v>0</v>
      </c>
      <c r="K1273" s="187"/>
      <c r="L1273" s="40"/>
      <c r="M1273" s="188" t="s">
        <v>1</v>
      </c>
      <c r="N1273" s="189" t="s">
        <v>38</v>
      </c>
      <c r="O1273" s="72"/>
      <c r="P1273" s="190">
        <f>O1273*H1273</f>
        <v>0</v>
      </c>
      <c r="Q1273" s="190">
        <v>0</v>
      </c>
      <c r="R1273" s="190">
        <f>Q1273*H1273</f>
        <v>0</v>
      </c>
      <c r="S1273" s="190">
        <v>0</v>
      </c>
      <c r="T1273" s="191">
        <f>S1273*H1273</f>
        <v>0</v>
      </c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R1273" s="192" t="s">
        <v>179</v>
      </c>
      <c r="AT1273" s="192" t="s">
        <v>175</v>
      </c>
      <c r="AU1273" s="192" t="s">
        <v>81</v>
      </c>
      <c r="AY1273" s="18" t="s">
        <v>174</v>
      </c>
      <c r="BE1273" s="193">
        <f>IF(N1273="základní",J1273,0)</f>
        <v>0</v>
      </c>
      <c r="BF1273" s="193">
        <f>IF(N1273="snížená",J1273,0)</f>
        <v>0</v>
      </c>
      <c r="BG1273" s="193">
        <f>IF(N1273="zákl. přenesená",J1273,0)</f>
        <v>0</v>
      </c>
      <c r="BH1273" s="193">
        <f>IF(N1273="sníž. přenesená",J1273,0)</f>
        <v>0</v>
      </c>
      <c r="BI1273" s="193">
        <f>IF(N1273="nulová",J1273,0)</f>
        <v>0</v>
      </c>
      <c r="BJ1273" s="18" t="s">
        <v>81</v>
      </c>
      <c r="BK1273" s="193">
        <f>ROUND(I1273*H1273,2)</f>
        <v>0</v>
      </c>
      <c r="BL1273" s="18" t="s">
        <v>179</v>
      </c>
      <c r="BM1273" s="192" t="s">
        <v>2760</v>
      </c>
    </row>
    <row r="1274" spans="1:65" s="11" customFormat="1" ht="26" customHeight="1">
      <c r="B1274" s="166"/>
      <c r="C1274" s="167"/>
      <c r="D1274" s="168" t="s">
        <v>72</v>
      </c>
      <c r="E1274" s="169" t="s">
        <v>1106</v>
      </c>
      <c r="F1274" s="169" t="s">
        <v>843</v>
      </c>
      <c r="G1274" s="167"/>
      <c r="H1274" s="167"/>
      <c r="I1274" s="170"/>
      <c r="J1274" s="171">
        <f>BK1274</f>
        <v>0</v>
      </c>
      <c r="K1274" s="167"/>
      <c r="L1274" s="172"/>
      <c r="M1274" s="173"/>
      <c r="N1274" s="174"/>
      <c r="O1274" s="174"/>
      <c r="P1274" s="175">
        <f>SUM(P1275:P1300)</f>
        <v>0</v>
      </c>
      <c r="Q1274" s="174"/>
      <c r="R1274" s="175">
        <f>SUM(R1275:R1300)</f>
        <v>55.536990600000003</v>
      </c>
      <c r="S1274" s="174"/>
      <c r="T1274" s="176">
        <f>SUM(T1275:T1300)</f>
        <v>0</v>
      </c>
      <c r="AR1274" s="177" t="s">
        <v>81</v>
      </c>
      <c r="AT1274" s="178" t="s">
        <v>72</v>
      </c>
      <c r="AU1274" s="178" t="s">
        <v>73</v>
      </c>
      <c r="AY1274" s="177" t="s">
        <v>174</v>
      </c>
      <c r="BK1274" s="179">
        <f>SUM(BK1275:BK1300)</f>
        <v>0</v>
      </c>
    </row>
    <row r="1275" spans="1:65" s="2" customFormat="1" ht="24.25" customHeight="1">
      <c r="A1275" s="35"/>
      <c r="B1275" s="36"/>
      <c r="C1275" s="180" t="s">
        <v>2761</v>
      </c>
      <c r="D1275" s="180" t="s">
        <v>175</v>
      </c>
      <c r="E1275" s="181" t="s">
        <v>2762</v>
      </c>
      <c r="F1275" s="182" t="s">
        <v>2763</v>
      </c>
      <c r="G1275" s="183" t="s">
        <v>217</v>
      </c>
      <c r="H1275" s="184">
        <v>1</v>
      </c>
      <c r="I1275" s="185"/>
      <c r="J1275" s="186">
        <f>ROUND(I1275*H1275,2)</f>
        <v>0</v>
      </c>
      <c r="K1275" s="187"/>
      <c r="L1275" s="40"/>
      <c r="M1275" s="188" t="s">
        <v>1</v>
      </c>
      <c r="N1275" s="189" t="s">
        <v>38</v>
      </c>
      <c r="O1275" s="72"/>
      <c r="P1275" s="190">
        <f>O1275*H1275</f>
        <v>0</v>
      </c>
      <c r="Q1275" s="190">
        <v>0</v>
      </c>
      <c r="R1275" s="190">
        <f>Q1275*H1275</f>
        <v>0</v>
      </c>
      <c r="S1275" s="190">
        <v>0</v>
      </c>
      <c r="T1275" s="191">
        <f>S1275*H1275</f>
        <v>0</v>
      </c>
      <c r="U1275" s="35"/>
      <c r="V1275" s="35"/>
      <c r="W1275" s="35"/>
      <c r="X1275" s="35"/>
      <c r="Y1275" s="35"/>
      <c r="Z1275" s="35"/>
      <c r="AA1275" s="35"/>
      <c r="AB1275" s="35"/>
      <c r="AC1275" s="35"/>
      <c r="AD1275" s="35"/>
      <c r="AE1275" s="35"/>
      <c r="AR1275" s="192" t="s">
        <v>179</v>
      </c>
      <c r="AT1275" s="192" t="s">
        <v>175</v>
      </c>
      <c r="AU1275" s="192" t="s">
        <v>81</v>
      </c>
      <c r="AY1275" s="18" t="s">
        <v>174</v>
      </c>
      <c r="BE1275" s="193">
        <f>IF(N1275="základní",J1275,0)</f>
        <v>0</v>
      </c>
      <c r="BF1275" s="193">
        <f>IF(N1275="snížená",J1275,0)</f>
        <v>0</v>
      </c>
      <c r="BG1275" s="193">
        <f>IF(N1275="zákl. přenesená",J1275,0)</f>
        <v>0</v>
      </c>
      <c r="BH1275" s="193">
        <f>IF(N1275="sníž. přenesená",J1275,0)</f>
        <v>0</v>
      </c>
      <c r="BI1275" s="193">
        <f>IF(N1275="nulová",J1275,0)</f>
        <v>0</v>
      </c>
      <c r="BJ1275" s="18" t="s">
        <v>81</v>
      </c>
      <c r="BK1275" s="193">
        <f>ROUND(I1275*H1275,2)</f>
        <v>0</v>
      </c>
      <c r="BL1275" s="18" t="s">
        <v>179</v>
      </c>
      <c r="BM1275" s="192" t="s">
        <v>2764</v>
      </c>
    </row>
    <row r="1276" spans="1:65" s="12" customFormat="1" ht="12">
      <c r="B1276" s="194"/>
      <c r="C1276" s="195"/>
      <c r="D1276" s="196" t="s">
        <v>181</v>
      </c>
      <c r="E1276" s="197" t="s">
        <v>1</v>
      </c>
      <c r="F1276" s="198" t="s">
        <v>2765</v>
      </c>
      <c r="G1276" s="195"/>
      <c r="H1276" s="197" t="s">
        <v>1</v>
      </c>
      <c r="I1276" s="199"/>
      <c r="J1276" s="195"/>
      <c r="K1276" s="195"/>
      <c r="L1276" s="200"/>
      <c r="M1276" s="201"/>
      <c r="N1276" s="202"/>
      <c r="O1276" s="202"/>
      <c r="P1276" s="202"/>
      <c r="Q1276" s="202"/>
      <c r="R1276" s="202"/>
      <c r="S1276" s="202"/>
      <c r="T1276" s="203"/>
      <c r="AT1276" s="204" t="s">
        <v>181</v>
      </c>
      <c r="AU1276" s="204" t="s">
        <v>81</v>
      </c>
      <c r="AV1276" s="12" t="s">
        <v>81</v>
      </c>
      <c r="AW1276" s="12" t="s">
        <v>30</v>
      </c>
      <c r="AX1276" s="12" t="s">
        <v>73</v>
      </c>
      <c r="AY1276" s="204" t="s">
        <v>174</v>
      </c>
    </row>
    <row r="1277" spans="1:65" s="13" customFormat="1" ht="12">
      <c r="B1277" s="205"/>
      <c r="C1277" s="206"/>
      <c r="D1277" s="196" t="s">
        <v>181</v>
      </c>
      <c r="E1277" s="207" t="s">
        <v>1</v>
      </c>
      <c r="F1277" s="208" t="s">
        <v>81</v>
      </c>
      <c r="G1277" s="206"/>
      <c r="H1277" s="209">
        <v>1</v>
      </c>
      <c r="I1277" s="210"/>
      <c r="J1277" s="206"/>
      <c r="K1277" s="206"/>
      <c r="L1277" s="211"/>
      <c r="M1277" s="212"/>
      <c r="N1277" s="213"/>
      <c r="O1277" s="213"/>
      <c r="P1277" s="213"/>
      <c r="Q1277" s="213"/>
      <c r="R1277" s="213"/>
      <c r="S1277" s="213"/>
      <c r="T1277" s="214"/>
      <c r="AT1277" s="215" t="s">
        <v>181</v>
      </c>
      <c r="AU1277" s="215" t="s">
        <v>81</v>
      </c>
      <c r="AV1277" s="13" t="s">
        <v>83</v>
      </c>
      <c r="AW1277" s="13" t="s">
        <v>30</v>
      </c>
      <c r="AX1277" s="13" t="s">
        <v>73</v>
      </c>
      <c r="AY1277" s="215" t="s">
        <v>174</v>
      </c>
    </row>
    <row r="1278" spans="1:65" s="14" customFormat="1" ht="12">
      <c r="B1278" s="216"/>
      <c r="C1278" s="217"/>
      <c r="D1278" s="196" t="s">
        <v>181</v>
      </c>
      <c r="E1278" s="218" t="s">
        <v>1</v>
      </c>
      <c r="F1278" s="219" t="s">
        <v>183</v>
      </c>
      <c r="G1278" s="217"/>
      <c r="H1278" s="220">
        <v>1</v>
      </c>
      <c r="I1278" s="221"/>
      <c r="J1278" s="217"/>
      <c r="K1278" s="217"/>
      <c r="L1278" s="222"/>
      <c r="M1278" s="223"/>
      <c r="N1278" s="224"/>
      <c r="O1278" s="224"/>
      <c r="P1278" s="224"/>
      <c r="Q1278" s="224"/>
      <c r="R1278" s="224"/>
      <c r="S1278" s="224"/>
      <c r="T1278" s="225"/>
      <c r="AT1278" s="226" t="s">
        <v>181</v>
      </c>
      <c r="AU1278" s="226" t="s">
        <v>81</v>
      </c>
      <c r="AV1278" s="14" t="s">
        <v>179</v>
      </c>
      <c r="AW1278" s="14" t="s">
        <v>30</v>
      </c>
      <c r="AX1278" s="14" t="s">
        <v>81</v>
      </c>
      <c r="AY1278" s="226" t="s">
        <v>174</v>
      </c>
    </row>
    <row r="1279" spans="1:65" s="2" customFormat="1" ht="21.75" customHeight="1">
      <c r="A1279" s="35"/>
      <c r="B1279" s="36"/>
      <c r="C1279" s="180" t="s">
        <v>2766</v>
      </c>
      <c r="D1279" s="180" t="s">
        <v>175</v>
      </c>
      <c r="E1279" s="181" t="s">
        <v>2767</v>
      </c>
      <c r="F1279" s="182" t="s">
        <v>2768</v>
      </c>
      <c r="G1279" s="183" t="s">
        <v>217</v>
      </c>
      <c r="H1279" s="184">
        <v>1</v>
      </c>
      <c r="I1279" s="185"/>
      <c r="J1279" s="186">
        <f>ROUND(I1279*H1279,2)</f>
        <v>0</v>
      </c>
      <c r="K1279" s="187"/>
      <c r="L1279" s="40"/>
      <c r="M1279" s="188" t="s">
        <v>1</v>
      </c>
      <c r="N1279" s="189" t="s">
        <v>38</v>
      </c>
      <c r="O1279" s="72"/>
      <c r="P1279" s="190">
        <f>O1279*H1279</f>
        <v>0</v>
      </c>
      <c r="Q1279" s="190">
        <v>6.0000000000000001E-3</v>
      </c>
      <c r="R1279" s="190">
        <f>Q1279*H1279</f>
        <v>6.0000000000000001E-3</v>
      </c>
      <c r="S1279" s="190">
        <v>0</v>
      </c>
      <c r="T1279" s="191">
        <f>S1279*H1279</f>
        <v>0</v>
      </c>
      <c r="U1279" s="35"/>
      <c r="V1279" s="35"/>
      <c r="W1279" s="35"/>
      <c r="X1279" s="35"/>
      <c r="Y1279" s="35"/>
      <c r="Z1279" s="35"/>
      <c r="AA1279" s="35"/>
      <c r="AB1279" s="35"/>
      <c r="AC1279" s="35"/>
      <c r="AD1279" s="35"/>
      <c r="AE1279" s="35"/>
      <c r="AR1279" s="192" t="s">
        <v>179</v>
      </c>
      <c r="AT1279" s="192" t="s">
        <v>175</v>
      </c>
      <c r="AU1279" s="192" t="s">
        <v>81</v>
      </c>
      <c r="AY1279" s="18" t="s">
        <v>174</v>
      </c>
      <c r="BE1279" s="193">
        <f>IF(N1279="základní",J1279,0)</f>
        <v>0</v>
      </c>
      <c r="BF1279" s="193">
        <f>IF(N1279="snížená",J1279,0)</f>
        <v>0</v>
      </c>
      <c r="BG1279" s="193">
        <f>IF(N1279="zákl. přenesená",J1279,0)</f>
        <v>0</v>
      </c>
      <c r="BH1279" s="193">
        <f>IF(N1279="sníž. přenesená",J1279,0)</f>
        <v>0</v>
      </c>
      <c r="BI1279" s="193">
        <f>IF(N1279="nulová",J1279,0)</f>
        <v>0</v>
      </c>
      <c r="BJ1279" s="18" t="s">
        <v>81</v>
      </c>
      <c r="BK1279" s="193">
        <f>ROUND(I1279*H1279,2)</f>
        <v>0</v>
      </c>
      <c r="BL1279" s="18" t="s">
        <v>179</v>
      </c>
      <c r="BM1279" s="192" t="s">
        <v>2769</v>
      </c>
    </row>
    <row r="1280" spans="1:65" s="2" customFormat="1" ht="21.75" customHeight="1">
      <c r="A1280" s="35"/>
      <c r="B1280" s="36"/>
      <c r="C1280" s="180" t="s">
        <v>2770</v>
      </c>
      <c r="D1280" s="180" t="s">
        <v>175</v>
      </c>
      <c r="E1280" s="181" t="s">
        <v>2771</v>
      </c>
      <c r="F1280" s="182" t="s">
        <v>2772</v>
      </c>
      <c r="G1280" s="183" t="s">
        <v>217</v>
      </c>
      <c r="H1280" s="184">
        <v>6</v>
      </c>
      <c r="I1280" s="185"/>
      <c r="J1280" s="186">
        <f>ROUND(I1280*H1280,2)</f>
        <v>0</v>
      </c>
      <c r="K1280" s="187"/>
      <c r="L1280" s="40"/>
      <c r="M1280" s="188" t="s">
        <v>1</v>
      </c>
      <c r="N1280" s="189" t="s">
        <v>38</v>
      </c>
      <c r="O1280" s="72"/>
      <c r="P1280" s="190">
        <f>O1280*H1280</f>
        <v>0</v>
      </c>
      <c r="Q1280" s="190">
        <v>0</v>
      </c>
      <c r="R1280" s="190">
        <f>Q1280*H1280</f>
        <v>0</v>
      </c>
      <c r="S1280" s="190">
        <v>0</v>
      </c>
      <c r="T1280" s="191">
        <f>S1280*H1280</f>
        <v>0</v>
      </c>
      <c r="U1280" s="35"/>
      <c r="V1280" s="35"/>
      <c r="W1280" s="35"/>
      <c r="X1280" s="35"/>
      <c r="Y1280" s="35"/>
      <c r="Z1280" s="35"/>
      <c r="AA1280" s="35"/>
      <c r="AB1280" s="35"/>
      <c r="AC1280" s="35"/>
      <c r="AD1280" s="35"/>
      <c r="AE1280" s="35"/>
      <c r="AR1280" s="192" t="s">
        <v>179</v>
      </c>
      <c r="AT1280" s="192" t="s">
        <v>175</v>
      </c>
      <c r="AU1280" s="192" t="s">
        <v>81</v>
      </c>
      <c r="AY1280" s="18" t="s">
        <v>174</v>
      </c>
      <c r="BE1280" s="193">
        <f>IF(N1280="základní",J1280,0)</f>
        <v>0</v>
      </c>
      <c r="BF1280" s="193">
        <f>IF(N1280="snížená",J1280,0)</f>
        <v>0</v>
      </c>
      <c r="BG1280" s="193">
        <f>IF(N1280="zákl. přenesená",J1280,0)</f>
        <v>0</v>
      </c>
      <c r="BH1280" s="193">
        <f>IF(N1280="sníž. přenesená",J1280,0)</f>
        <v>0</v>
      </c>
      <c r="BI1280" s="193">
        <f>IF(N1280="nulová",J1280,0)</f>
        <v>0</v>
      </c>
      <c r="BJ1280" s="18" t="s">
        <v>81</v>
      </c>
      <c r="BK1280" s="193">
        <f>ROUND(I1280*H1280,2)</f>
        <v>0</v>
      </c>
      <c r="BL1280" s="18" t="s">
        <v>179</v>
      </c>
      <c r="BM1280" s="192" t="s">
        <v>2773</v>
      </c>
    </row>
    <row r="1281" spans="1:65" s="2" customFormat="1" ht="49" customHeight="1">
      <c r="A1281" s="35"/>
      <c r="B1281" s="36"/>
      <c r="C1281" s="180" t="s">
        <v>2774</v>
      </c>
      <c r="D1281" s="180" t="s">
        <v>175</v>
      </c>
      <c r="E1281" s="181" t="s">
        <v>2775</v>
      </c>
      <c r="F1281" s="182" t="s">
        <v>2776</v>
      </c>
      <c r="G1281" s="183" t="s">
        <v>444</v>
      </c>
      <c r="H1281" s="184">
        <v>28.53</v>
      </c>
      <c r="I1281" s="185"/>
      <c r="J1281" s="186">
        <f>ROUND(I1281*H1281,2)</f>
        <v>0</v>
      </c>
      <c r="K1281" s="187"/>
      <c r="L1281" s="40"/>
      <c r="M1281" s="188" t="s">
        <v>1</v>
      </c>
      <c r="N1281" s="189" t="s">
        <v>38</v>
      </c>
      <c r="O1281" s="72"/>
      <c r="P1281" s="190">
        <f>O1281*H1281</f>
        <v>0</v>
      </c>
      <c r="Q1281" s="190">
        <v>8.3019999999999997E-2</v>
      </c>
      <c r="R1281" s="190">
        <f>Q1281*H1281</f>
        <v>2.3685605999999999</v>
      </c>
      <c r="S1281" s="190">
        <v>0</v>
      </c>
      <c r="T1281" s="191">
        <f>S1281*H1281</f>
        <v>0</v>
      </c>
      <c r="U1281" s="35"/>
      <c r="V1281" s="35"/>
      <c r="W1281" s="35"/>
      <c r="X1281" s="35"/>
      <c r="Y1281" s="35"/>
      <c r="Z1281" s="35"/>
      <c r="AA1281" s="35"/>
      <c r="AB1281" s="35"/>
      <c r="AC1281" s="35"/>
      <c r="AD1281" s="35"/>
      <c r="AE1281" s="35"/>
      <c r="AR1281" s="192" t="s">
        <v>179</v>
      </c>
      <c r="AT1281" s="192" t="s">
        <v>175</v>
      </c>
      <c r="AU1281" s="192" t="s">
        <v>81</v>
      </c>
      <c r="AY1281" s="18" t="s">
        <v>174</v>
      </c>
      <c r="BE1281" s="193">
        <f>IF(N1281="základní",J1281,0)</f>
        <v>0</v>
      </c>
      <c r="BF1281" s="193">
        <f>IF(N1281="snížená",J1281,0)</f>
        <v>0</v>
      </c>
      <c r="BG1281" s="193">
        <f>IF(N1281="zákl. přenesená",J1281,0)</f>
        <v>0</v>
      </c>
      <c r="BH1281" s="193">
        <f>IF(N1281="sníž. přenesená",J1281,0)</f>
        <v>0</v>
      </c>
      <c r="BI1281" s="193">
        <f>IF(N1281="nulová",J1281,0)</f>
        <v>0</v>
      </c>
      <c r="BJ1281" s="18" t="s">
        <v>81</v>
      </c>
      <c r="BK1281" s="193">
        <f>ROUND(I1281*H1281,2)</f>
        <v>0</v>
      </c>
      <c r="BL1281" s="18" t="s">
        <v>179</v>
      </c>
      <c r="BM1281" s="192" t="s">
        <v>2777</v>
      </c>
    </row>
    <row r="1282" spans="1:65" s="12" customFormat="1" ht="12">
      <c r="B1282" s="194"/>
      <c r="C1282" s="195"/>
      <c r="D1282" s="196" t="s">
        <v>181</v>
      </c>
      <c r="E1282" s="197" t="s">
        <v>1</v>
      </c>
      <c r="F1282" s="198" t="s">
        <v>2778</v>
      </c>
      <c r="G1282" s="195"/>
      <c r="H1282" s="197" t="s">
        <v>1</v>
      </c>
      <c r="I1282" s="199"/>
      <c r="J1282" s="195"/>
      <c r="K1282" s="195"/>
      <c r="L1282" s="200"/>
      <c r="M1282" s="201"/>
      <c r="N1282" s="202"/>
      <c r="O1282" s="202"/>
      <c r="P1282" s="202"/>
      <c r="Q1282" s="202"/>
      <c r="R1282" s="202"/>
      <c r="S1282" s="202"/>
      <c r="T1282" s="203"/>
      <c r="AT1282" s="204" t="s">
        <v>181</v>
      </c>
      <c r="AU1282" s="204" t="s">
        <v>81</v>
      </c>
      <c r="AV1282" s="12" t="s">
        <v>81</v>
      </c>
      <c r="AW1282" s="12" t="s">
        <v>30</v>
      </c>
      <c r="AX1282" s="12" t="s">
        <v>73</v>
      </c>
      <c r="AY1282" s="204" t="s">
        <v>174</v>
      </c>
    </row>
    <row r="1283" spans="1:65" s="13" customFormat="1" ht="12">
      <c r="B1283" s="205"/>
      <c r="C1283" s="206"/>
      <c r="D1283" s="196" t="s">
        <v>181</v>
      </c>
      <c r="E1283" s="207" t="s">
        <v>1</v>
      </c>
      <c r="F1283" s="208" t="s">
        <v>2779</v>
      </c>
      <c r="G1283" s="206"/>
      <c r="H1283" s="209">
        <v>25.41</v>
      </c>
      <c r="I1283" s="210"/>
      <c r="J1283" s="206"/>
      <c r="K1283" s="206"/>
      <c r="L1283" s="211"/>
      <c r="M1283" s="212"/>
      <c r="N1283" s="213"/>
      <c r="O1283" s="213"/>
      <c r="P1283" s="213"/>
      <c r="Q1283" s="213"/>
      <c r="R1283" s="213"/>
      <c r="S1283" s="213"/>
      <c r="T1283" s="214"/>
      <c r="AT1283" s="215" t="s">
        <v>181</v>
      </c>
      <c r="AU1283" s="215" t="s">
        <v>81</v>
      </c>
      <c r="AV1283" s="13" t="s">
        <v>83</v>
      </c>
      <c r="AW1283" s="13" t="s">
        <v>30</v>
      </c>
      <c r="AX1283" s="13" t="s">
        <v>73</v>
      </c>
      <c r="AY1283" s="215" t="s">
        <v>174</v>
      </c>
    </row>
    <row r="1284" spans="1:65" s="12" customFormat="1" ht="12">
      <c r="B1284" s="194"/>
      <c r="C1284" s="195"/>
      <c r="D1284" s="196" t="s">
        <v>181</v>
      </c>
      <c r="E1284" s="197" t="s">
        <v>1</v>
      </c>
      <c r="F1284" s="198" t="s">
        <v>2780</v>
      </c>
      <c r="G1284" s="195"/>
      <c r="H1284" s="197" t="s">
        <v>1</v>
      </c>
      <c r="I1284" s="199"/>
      <c r="J1284" s="195"/>
      <c r="K1284" s="195"/>
      <c r="L1284" s="200"/>
      <c r="M1284" s="201"/>
      <c r="N1284" s="202"/>
      <c r="O1284" s="202"/>
      <c r="P1284" s="202"/>
      <c r="Q1284" s="202"/>
      <c r="R1284" s="202"/>
      <c r="S1284" s="202"/>
      <c r="T1284" s="203"/>
      <c r="AT1284" s="204" t="s">
        <v>181</v>
      </c>
      <c r="AU1284" s="204" t="s">
        <v>81</v>
      </c>
      <c r="AV1284" s="12" t="s">
        <v>81</v>
      </c>
      <c r="AW1284" s="12" t="s">
        <v>30</v>
      </c>
      <c r="AX1284" s="12" t="s">
        <v>73</v>
      </c>
      <c r="AY1284" s="204" t="s">
        <v>174</v>
      </c>
    </row>
    <row r="1285" spans="1:65" s="13" customFormat="1" ht="12">
      <c r="B1285" s="205"/>
      <c r="C1285" s="206"/>
      <c r="D1285" s="196" t="s">
        <v>181</v>
      </c>
      <c r="E1285" s="207" t="s">
        <v>1</v>
      </c>
      <c r="F1285" s="208" t="s">
        <v>2781</v>
      </c>
      <c r="G1285" s="206"/>
      <c r="H1285" s="209">
        <v>1.81</v>
      </c>
      <c r="I1285" s="210"/>
      <c r="J1285" s="206"/>
      <c r="K1285" s="206"/>
      <c r="L1285" s="211"/>
      <c r="M1285" s="212"/>
      <c r="N1285" s="213"/>
      <c r="O1285" s="213"/>
      <c r="P1285" s="213"/>
      <c r="Q1285" s="213"/>
      <c r="R1285" s="213"/>
      <c r="S1285" s="213"/>
      <c r="T1285" s="214"/>
      <c r="AT1285" s="215" t="s">
        <v>181</v>
      </c>
      <c r="AU1285" s="215" t="s">
        <v>81</v>
      </c>
      <c r="AV1285" s="13" t="s">
        <v>83</v>
      </c>
      <c r="AW1285" s="13" t="s">
        <v>30</v>
      </c>
      <c r="AX1285" s="13" t="s">
        <v>73</v>
      </c>
      <c r="AY1285" s="215" t="s">
        <v>174</v>
      </c>
    </row>
    <row r="1286" spans="1:65" s="12" customFormat="1" ht="12">
      <c r="B1286" s="194"/>
      <c r="C1286" s="195"/>
      <c r="D1286" s="196" t="s">
        <v>181</v>
      </c>
      <c r="E1286" s="197" t="s">
        <v>1</v>
      </c>
      <c r="F1286" s="198" t="s">
        <v>2782</v>
      </c>
      <c r="G1286" s="195"/>
      <c r="H1286" s="197" t="s">
        <v>1</v>
      </c>
      <c r="I1286" s="199"/>
      <c r="J1286" s="195"/>
      <c r="K1286" s="195"/>
      <c r="L1286" s="200"/>
      <c r="M1286" s="201"/>
      <c r="N1286" s="202"/>
      <c r="O1286" s="202"/>
      <c r="P1286" s="202"/>
      <c r="Q1286" s="202"/>
      <c r="R1286" s="202"/>
      <c r="S1286" s="202"/>
      <c r="T1286" s="203"/>
      <c r="AT1286" s="204" t="s">
        <v>181</v>
      </c>
      <c r="AU1286" s="204" t="s">
        <v>81</v>
      </c>
      <c r="AV1286" s="12" t="s">
        <v>81</v>
      </c>
      <c r="AW1286" s="12" t="s">
        <v>30</v>
      </c>
      <c r="AX1286" s="12" t="s">
        <v>73</v>
      </c>
      <c r="AY1286" s="204" t="s">
        <v>174</v>
      </c>
    </row>
    <row r="1287" spans="1:65" s="13" customFormat="1" ht="12">
      <c r="B1287" s="205"/>
      <c r="C1287" s="206"/>
      <c r="D1287" s="196" t="s">
        <v>181</v>
      </c>
      <c r="E1287" s="207" t="s">
        <v>1</v>
      </c>
      <c r="F1287" s="208" t="s">
        <v>2783</v>
      </c>
      <c r="G1287" s="206"/>
      <c r="H1287" s="209">
        <v>1.31</v>
      </c>
      <c r="I1287" s="210"/>
      <c r="J1287" s="206"/>
      <c r="K1287" s="206"/>
      <c r="L1287" s="211"/>
      <c r="M1287" s="212"/>
      <c r="N1287" s="213"/>
      <c r="O1287" s="213"/>
      <c r="P1287" s="213"/>
      <c r="Q1287" s="213"/>
      <c r="R1287" s="213"/>
      <c r="S1287" s="213"/>
      <c r="T1287" s="214"/>
      <c r="AT1287" s="215" t="s">
        <v>181</v>
      </c>
      <c r="AU1287" s="215" t="s">
        <v>81</v>
      </c>
      <c r="AV1287" s="13" t="s">
        <v>83</v>
      </c>
      <c r="AW1287" s="13" t="s">
        <v>30</v>
      </c>
      <c r="AX1287" s="13" t="s">
        <v>73</v>
      </c>
      <c r="AY1287" s="215" t="s">
        <v>174</v>
      </c>
    </row>
    <row r="1288" spans="1:65" s="14" customFormat="1" ht="12">
      <c r="B1288" s="216"/>
      <c r="C1288" s="217"/>
      <c r="D1288" s="196" t="s">
        <v>181</v>
      </c>
      <c r="E1288" s="218" t="s">
        <v>1</v>
      </c>
      <c r="F1288" s="219" t="s">
        <v>183</v>
      </c>
      <c r="G1288" s="217"/>
      <c r="H1288" s="220">
        <v>28.529999999999998</v>
      </c>
      <c r="I1288" s="221"/>
      <c r="J1288" s="217"/>
      <c r="K1288" s="217"/>
      <c r="L1288" s="222"/>
      <c r="M1288" s="223"/>
      <c r="N1288" s="224"/>
      <c r="O1288" s="224"/>
      <c r="P1288" s="224"/>
      <c r="Q1288" s="224"/>
      <c r="R1288" s="224"/>
      <c r="S1288" s="224"/>
      <c r="T1288" s="225"/>
      <c r="AT1288" s="226" t="s">
        <v>181</v>
      </c>
      <c r="AU1288" s="226" t="s">
        <v>81</v>
      </c>
      <c r="AV1288" s="14" t="s">
        <v>179</v>
      </c>
      <c r="AW1288" s="14" t="s">
        <v>30</v>
      </c>
      <c r="AX1288" s="14" t="s">
        <v>81</v>
      </c>
      <c r="AY1288" s="226" t="s">
        <v>174</v>
      </c>
    </row>
    <row r="1289" spans="1:65" s="2" customFormat="1" ht="33" customHeight="1">
      <c r="A1289" s="35"/>
      <c r="B1289" s="36"/>
      <c r="C1289" s="180" t="s">
        <v>2784</v>
      </c>
      <c r="D1289" s="180" t="s">
        <v>175</v>
      </c>
      <c r="E1289" s="181" t="s">
        <v>864</v>
      </c>
      <c r="F1289" s="182" t="s">
        <v>865</v>
      </c>
      <c r="G1289" s="183" t="s">
        <v>217</v>
      </c>
      <c r="H1289" s="184">
        <v>26</v>
      </c>
      <c r="I1289" s="185"/>
      <c r="J1289" s="186">
        <f>ROUND(I1289*H1289,2)</f>
        <v>0</v>
      </c>
      <c r="K1289" s="187"/>
      <c r="L1289" s="40"/>
      <c r="M1289" s="188" t="s">
        <v>1</v>
      </c>
      <c r="N1289" s="189" t="s">
        <v>38</v>
      </c>
      <c r="O1289" s="72"/>
      <c r="P1289" s="190">
        <f>O1289*H1289</f>
        <v>0</v>
      </c>
      <c r="Q1289" s="190">
        <v>0</v>
      </c>
      <c r="R1289" s="190">
        <f>Q1289*H1289</f>
        <v>0</v>
      </c>
      <c r="S1289" s="190">
        <v>0</v>
      </c>
      <c r="T1289" s="191">
        <f>S1289*H1289</f>
        <v>0</v>
      </c>
      <c r="U1289" s="35"/>
      <c r="V1289" s="35"/>
      <c r="W1289" s="35"/>
      <c r="X1289" s="35"/>
      <c r="Y1289" s="35"/>
      <c r="Z1289" s="35"/>
      <c r="AA1289" s="35"/>
      <c r="AB1289" s="35"/>
      <c r="AC1289" s="35"/>
      <c r="AD1289" s="35"/>
      <c r="AE1289" s="35"/>
      <c r="AR1289" s="192" t="s">
        <v>179</v>
      </c>
      <c r="AT1289" s="192" t="s">
        <v>175</v>
      </c>
      <c r="AU1289" s="192" t="s">
        <v>81</v>
      </c>
      <c r="AY1289" s="18" t="s">
        <v>174</v>
      </c>
      <c r="BE1289" s="193">
        <f>IF(N1289="základní",J1289,0)</f>
        <v>0</v>
      </c>
      <c r="BF1289" s="193">
        <f>IF(N1289="snížená",J1289,0)</f>
        <v>0</v>
      </c>
      <c r="BG1289" s="193">
        <f>IF(N1289="zákl. přenesená",J1289,0)</f>
        <v>0</v>
      </c>
      <c r="BH1289" s="193">
        <f>IF(N1289="sníž. přenesená",J1289,0)</f>
        <v>0</v>
      </c>
      <c r="BI1289" s="193">
        <f>IF(N1289="nulová",J1289,0)</f>
        <v>0</v>
      </c>
      <c r="BJ1289" s="18" t="s">
        <v>81</v>
      </c>
      <c r="BK1289" s="193">
        <f>ROUND(I1289*H1289,2)</f>
        <v>0</v>
      </c>
      <c r="BL1289" s="18" t="s">
        <v>179</v>
      </c>
      <c r="BM1289" s="192" t="s">
        <v>2785</v>
      </c>
    </row>
    <row r="1290" spans="1:65" s="12" customFormat="1" ht="12">
      <c r="B1290" s="194"/>
      <c r="C1290" s="195"/>
      <c r="D1290" s="196" t="s">
        <v>181</v>
      </c>
      <c r="E1290" s="197" t="s">
        <v>1</v>
      </c>
      <c r="F1290" s="198" t="s">
        <v>2778</v>
      </c>
      <c r="G1290" s="195"/>
      <c r="H1290" s="197" t="s">
        <v>1</v>
      </c>
      <c r="I1290" s="199"/>
      <c r="J1290" s="195"/>
      <c r="K1290" s="195"/>
      <c r="L1290" s="200"/>
      <c r="M1290" s="201"/>
      <c r="N1290" s="202"/>
      <c r="O1290" s="202"/>
      <c r="P1290" s="202"/>
      <c r="Q1290" s="202"/>
      <c r="R1290" s="202"/>
      <c r="S1290" s="202"/>
      <c r="T1290" s="203"/>
      <c r="AT1290" s="204" t="s">
        <v>181</v>
      </c>
      <c r="AU1290" s="204" t="s">
        <v>81</v>
      </c>
      <c r="AV1290" s="12" t="s">
        <v>81</v>
      </c>
      <c r="AW1290" s="12" t="s">
        <v>30</v>
      </c>
      <c r="AX1290" s="12" t="s">
        <v>73</v>
      </c>
      <c r="AY1290" s="204" t="s">
        <v>174</v>
      </c>
    </row>
    <row r="1291" spans="1:65" s="13" customFormat="1" ht="12">
      <c r="B1291" s="205"/>
      <c r="C1291" s="206"/>
      <c r="D1291" s="196" t="s">
        <v>181</v>
      </c>
      <c r="E1291" s="207" t="s">
        <v>1</v>
      </c>
      <c r="F1291" s="208" t="s">
        <v>2786</v>
      </c>
      <c r="G1291" s="206"/>
      <c r="H1291" s="209">
        <v>22</v>
      </c>
      <c r="I1291" s="210"/>
      <c r="J1291" s="206"/>
      <c r="K1291" s="206"/>
      <c r="L1291" s="211"/>
      <c r="M1291" s="212"/>
      <c r="N1291" s="213"/>
      <c r="O1291" s="213"/>
      <c r="P1291" s="213"/>
      <c r="Q1291" s="213"/>
      <c r="R1291" s="213"/>
      <c r="S1291" s="213"/>
      <c r="T1291" s="214"/>
      <c r="AT1291" s="215" t="s">
        <v>181</v>
      </c>
      <c r="AU1291" s="215" t="s">
        <v>81</v>
      </c>
      <c r="AV1291" s="13" t="s">
        <v>83</v>
      </c>
      <c r="AW1291" s="13" t="s">
        <v>30</v>
      </c>
      <c r="AX1291" s="13" t="s">
        <v>73</v>
      </c>
      <c r="AY1291" s="215" t="s">
        <v>174</v>
      </c>
    </row>
    <row r="1292" spans="1:65" s="12" customFormat="1" ht="12">
      <c r="B1292" s="194"/>
      <c r="C1292" s="195"/>
      <c r="D1292" s="196" t="s">
        <v>181</v>
      </c>
      <c r="E1292" s="197" t="s">
        <v>1</v>
      </c>
      <c r="F1292" s="198" t="s">
        <v>2780</v>
      </c>
      <c r="G1292" s="195"/>
      <c r="H1292" s="197" t="s">
        <v>1</v>
      </c>
      <c r="I1292" s="199"/>
      <c r="J1292" s="195"/>
      <c r="K1292" s="195"/>
      <c r="L1292" s="200"/>
      <c r="M1292" s="201"/>
      <c r="N1292" s="202"/>
      <c r="O1292" s="202"/>
      <c r="P1292" s="202"/>
      <c r="Q1292" s="202"/>
      <c r="R1292" s="202"/>
      <c r="S1292" s="202"/>
      <c r="T1292" s="203"/>
      <c r="AT1292" s="204" t="s">
        <v>181</v>
      </c>
      <c r="AU1292" s="204" t="s">
        <v>81</v>
      </c>
      <c r="AV1292" s="12" t="s">
        <v>81</v>
      </c>
      <c r="AW1292" s="12" t="s">
        <v>30</v>
      </c>
      <c r="AX1292" s="12" t="s">
        <v>73</v>
      </c>
      <c r="AY1292" s="204" t="s">
        <v>174</v>
      </c>
    </row>
    <row r="1293" spans="1:65" s="13" customFormat="1" ht="12">
      <c r="B1293" s="205"/>
      <c r="C1293" s="206"/>
      <c r="D1293" s="196" t="s">
        <v>181</v>
      </c>
      <c r="E1293" s="207" t="s">
        <v>1</v>
      </c>
      <c r="F1293" s="208" t="s">
        <v>2015</v>
      </c>
      <c r="G1293" s="206"/>
      <c r="H1293" s="209">
        <v>2</v>
      </c>
      <c r="I1293" s="210"/>
      <c r="J1293" s="206"/>
      <c r="K1293" s="206"/>
      <c r="L1293" s="211"/>
      <c r="M1293" s="212"/>
      <c r="N1293" s="213"/>
      <c r="O1293" s="213"/>
      <c r="P1293" s="213"/>
      <c r="Q1293" s="213"/>
      <c r="R1293" s="213"/>
      <c r="S1293" s="213"/>
      <c r="T1293" s="214"/>
      <c r="AT1293" s="215" t="s">
        <v>181</v>
      </c>
      <c r="AU1293" s="215" t="s">
        <v>81</v>
      </c>
      <c r="AV1293" s="13" t="s">
        <v>83</v>
      </c>
      <c r="AW1293" s="13" t="s">
        <v>30</v>
      </c>
      <c r="AX1293" s="13" t="s">
        <v>73</v>
      </c>
      <c r="AY1293" s="215" t="s">
        <v>174</v>
      </c>
    </row>
    <row r="1294" spans="1:65" s="12" customFormat="1" ht="12">
      <c r="B1294" s="194"/>
      <c r="C1294" s="195"/>
      <c r="D1294" s="196" t="s">
        <v>181</v>
      </c>
      <c r="E1294" s="197" t="s">
        <v>1</v>
      </c>
      <c r="F1294" s="198" t="s">
        <v>2782</v>
      </c>
      <c r="G1294" s="195"/>
      <c r="H1294" s="197" t="s">
        <v>1</v>
      </c>
      <c r="I1294" s="199"/>
      <c r="J1294" s="195"/>
      <c r="K1294" s="195"/>
      <c r="L1294" s="200"/>
      <c r="M1294" s="201"/>
      <c r="N1294" s="202"/>
      <c r="O1294" s="202"/>
      <c r="P1294" s="202"/>
      <c r="Q1294" s="202"/>
      <c r="R1294" s="202"/>
      <c r="S1294" s="202"/>
      <c r="T1294" s="203"/>
      <c r="AT1294" s="204" t="s">
        <v>181</v>
      </c>
      <c r="AU1294" s="204" t="s">
        <v>81</v>
      </c>
      <c r="AV1294" s="12" t="s">
        <v>81</v>
      </c>
      <c r="AW1294" s="12" t="s">
        <v>30</v>
      </c>
      <c r="AX1294" s="12" t="s">
        <v>73</v>
      </c>
      <c r="AY1294" s="204" t="s">
        <v>174</v>
      </c>
    </row>
    <row r="1295" spans="1:65" s="13" customFormat="1" ht="12">
      <c r="B1295" s="205"/>
      <c r="C1295" s="206"/>
      <c r="D1295" s="196" t="s">
        <v>181</v>
      </c>
      <c r="E1295" s="207" t="s">
        <v>1</v>
      </c>
      <c r="F1295" s="208" t="s">
        <v>2015</v>
      </c>
      <c r="G1295" s="206"/>
      <c r="H1295" s="209">
        <v>2</v>
      </c>
      <c r="I1295" s="210"/>
      <c r="J1295" s="206"/>
      <c r="K1295" s="206"/>
      <c r="L1295" s="211"/>
      <c r="M1295" s="212"/>
      <c r="N1295" s="213"/>
      <c r="O1295" s="213"/>
      <c r="P1295" s="213"/>
      <c r="Q1295" s="213"/>
      <c r="R1295" s="213"/>
      <c r="S1295" s="213"/>
      <c r="T1295" s="214"/>
      <c r="AT1295" s="215" t="s">
        <v>181</v>
      </c>
      <c r="AU1295" s="215" t="s">
        <v>81</v>
      </c>
      <c r="AV1295" s="13" t="s">
        <v>83</v>
      </c>
      <c r="AW1295" s="13" t="s">
        <v>30</v>
      </c>
      <c r="AX1295" s="13" t="s">
        <v>73</v>
      </c>
      <c r="AY1295" s="215" t="s">
        <v>174</v>
      </c>
    </row>
    <row r="1296" spans="1:65" s="14" customFormat="1" ht="12">
      <c r="B1296" s="216"/>
      <c r="C1296" s="217"/>
      <c r="D1296" s="196" t="s">
        <v>181</v>
      </c>
      <c r="E1296" s="218" t="s">
        <v>1</v>
      </c>
      <c r="F1296" s="219" t="s">
        <v>183</v>
      </c>
      <c r="G1296" s="217"/>
      <c r="H1296" s="220">
        <v>26</v>
      </c>
      <c r="I1296" s="221"/>
      <c r="J1296" s="217"/>
      <c r="K1296" s="217"/>
      <c r="L1296" s="222"/>
      <c r="M1296" s="223"/>
      <c r="N1296" s="224"/>
      <c r="O1296" s="224"/>
      <c r="P1296" s="224"/>
      <c r="Q1296" s="224"/>
      <c r="R1296" s="224"/>
      <c r="S1296" s="224"/>
      <c r="T1296" s="225"/>
      <c r="AT1296" s="226" t="s">
        <v>181</v>
      </c>
      <c r="AU1296" s="226" t="s">
        <v>81</v>
      </c>
      <c r="AV1296" s="14" t="s">
        <v>179</v>
      </c>
      <c r="AW1296" s="14" t="s">
        <v>30</v>
      </c>
      <c r="AX1296" s="14" t="s">
        <v>81</v>
      </c>
      <c r="AY1296" s="226" t="s">
        <v>174</v>
      </c>
    </row>
    <row r="1297" spans="1:65" s="2" customFormat="1" ht="16.5" customHeight="1">
      <c r="A1297" s="35"/>
      <c r="B1297" s="36"/>
      <c r="C1297" s="180" t="s">
        <v>2787</v>
      </c>
      <c r="D1297" s="180" t="s">
        <v>175</v>
      </c>
      <c r="E1297" s="181" t="s">
        <v>2788</v>
      </c>
      <c r="F1297" s="182" t="s">
        <v>2789</v>
      </c>
      <c r="G1297" s="183" t="s">
        <v>444</v>
      </c>
      <c r="H1297" s="184">
        <v>40</v>
      </c>
      <c r="I1297" s="185"/>
      <c r="J1297" s="186">
        <f>ROUND(I1297*H1297,2)</f>
        <v>0</v>
      </c>
      <c r="K1297" s="187"/>
      <c r="L1297" s="40"/>
      <c r="M1297" s="188" t="s">
        <v>1</v>
      </c>
      <c r="N1297" s="189" t="s">
        <v>38</v>
      </c>
      <c r="O1297" s="72"/>
      <c r="P1297" s="190">
        <f>O1297*H1297</f>
        <v>0</v>
      </c>
      <c r="Q1297" s="190">
        <v>0.11559999999999999</v>
      </c>
      <c r="R1297" s="190">
        <f>Q1297*H1297</f>
        <v>4.6239999999999997</v>
      </c>
      <c r="S1297" s="190">
        <v>0</v>
      </c>
      <c r="T1297" s="191">
        <f>S1297*H1297</f>
        <v>0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92" t="s">
        <v>179</v>
      </c>
      <c r="AT1297" s="192" t="s">
        <v>175</v>
      </c>
      <c r="AU1297" s="192" t="s">
        <v>81</v>
      </c>
      <c r="AY1297" s="18" t="s">
        <v>174</v>
      </c>
      <c r="BE1297" s="193">
        <f>IF(N1297="základní",J1297,0)</f>
        <v>0</v>
      </c>
      <c r="BF1297" s="193">
        <f>IF(N1297="snížená",J1297,0)</f>
        <v>0</v>
      </c>
      <c r="BG1297" s="193">
        <f>IF(N1297="zákl. přenesená",J1297,0)</f>
        <v>0</v>
      </c>
      <c r="BH1297" s="193">
        <f>IF(N1297="sníž. přenesená",J1297,0)</f>
        <v>0</v>
      </c>
      <c r="BI1297" s="193">
        <f>IF(N1297="nulová",J1297,0)</f>
        <v>0</v>
      </c>
      <c r="BJ1297" s="18" t="s">
        <v>81</v>
      </c>
      <c r="BK1297" s="193">
        <f>ROUND(I1297*H1297,2)</f>
        <v>0</v>
      </c>
      <c r="BL1297" s="18" t="s">
        <v>179</v>
      </c>
      <c r="BM1297" s="192" t="s">
        <v>2790</v>
      </c>
    </row>
    <row r="1298" spans="1:65" s="2" customFormat="1" ht="16.5" customHeight="1">
      <c r="A1298" s="35"/>
      <c r="B1298" s="36"/>
      <c r="C1298" s="180" t="s">
        <v>2791</v>
      </c>
      <c r="D1298" s="180" t="s">
        <v>175</v>
      </c>
      <c r="E1298" s="181" t="s">
        <v>2792</v>
      </c>
      <c r="F1298" s="182" t="s">
        <v>2793</v>
      </c>
      <c r="G1298" s="183" t="s">
        <v>444</v>
      </c>
      <c r="H1298" s="184">
        <v>123</v>
      </c>
      <c r="I1298" s="185"/>
      <c r="J1298" s="186">
        <f>ROUND(I1298*H1298,2)</f>
        <v>0</v>
      </c>
      <c r="K1298" s="187"/>
      <c r="L1298" s="40"/>
      <c r="M1298" s="188" t="s">
        <v>1</v>
      </c>
      <c r="N1298" s="189" t="s">
        <v>38</v>
      </c>
      <c r="O1298" s="72"/>
      <c r="P1298" s="190">
        <f>O1298*H1298</f>
        <v>0</v>
      </c>
      <c r="Q1298" s="190">
        <v>0.35547000000000001</v>
      </c>
      <c r="R1298" s="190">
        <f>Q1298*H1298</f>
        <v>43.722810000000003</v>
      </c>
      <c r="S1298" s="190">
        <v>0</v>
      </c>
      <c r="T1298" s="191">
        <f>S1298*H1298</f>
        <v>0</v>
      </c>
      <c r="U1298" s="35"/>
      <c r="V1298" s="35"/>
      <c r="W1298" s="35"/>
      <c r="X1298" s="35"/>
      <c r="Y1298" s="35"/>
      <c r="Z1298" s="35"/>
      <c r="AA1298" s="35"/>
      <c r="AB1298" s="35"/>
      <c r="AC1298" s="35"/>
      <c r="AD1298" s="35"/>
      <c r="AE1298" s="35"/>
      <c r="AR1298" s="192" t="s">
        <v>179</v>
      </c>
      <c r="AT1298" s="192" t="s">
        <v>175</v>
      </c>
      <c r="AU1298" s="192" t="s">
        <v>81</v>
      </c>
      <c r="AY1298" s="18" t="s">
        <v>174</v>
      </c>
      <c r="BE1298" s="193">
        <f>IF(N1298="základní",J1298,0)</f>
        <v>0</v>
      </c>
      <c r="BF1298" s="193">
        <f>IF(N1298="snížená",J1298,0)</f>
        <v>0</v>
      </c>
      <c r="BG1298" s="193">
        <f>IF(N1298="zákl. přenesená",J1298,0)</f>
        <v>0</v>
      </c>
      <c r="BH1298" s="193">
        <f>IF(N1298="sníž. přenesená",J1298,0)</f>
        <v>0</v>
      </c>
      <c r="BI1298" s="193">
        <f>IF(N1298="nulová",J1298,0)</f>
        <v>0</v>
      </c>
      <c r="BJ1298" s="18" t="s">
        <v>81</v>
      </c>
      <c r="BK1298" s="193">
        <f>ROUND(I1298*H1298,2)</f>
        <v>0</v>
      </c>
      <c r="BL1298" s="18" t="s">
        <v>179</v>
      </c>
      <c r="BM1298" s="192" t="s">
        <v>2794</v>
      </c>
    </row>
    <row r="1299" spans="1:65" s="2" customFormat="1" ht="16.5" customHeight="1">
      <c r="A1299" s="35"/>
      <c r="B1299" s="36"/>
      <c r="C1299" s="180" t="s">
        <v>2795</v>
      </c>
      <c r="D1299" s="180" t="s">
        <v>175</v>
      </c>
      <c r="E1299" s="181" t="s">
        <v>2796</v>
      </c>
      <c r="F1299" s="182" t="s">
        <v>2797</v>
      </c>
      <c r="G1299" s="183" t="s">
        <v>444</v>
      </c>
      <c r="H1299" s="184">
        <v>47</v>
      </c>
      <c r="I1299" s="185"/>
      <c r="J1299" s="186">
        <f>ROUND(I1299*H1299,2)</f>
        <v>0</v>
      </c>
      <c r="K1299" s="187"/>
      <c r="L1299" s="40"/>
      <c r="M1299" s="188" t="s">
        <v>1</v>
      </c>
      <c r="N1299" s="189" t="s">
        <v>38</v>
      </c>
      <c r="O1299" s="72"/>
      <c r="P1299" s="190">
        <f>O1299*H1299</f>
        <v>0</v>
      </c>
      <c r="Q1299" s="190">
        <v>0.10246</v>
      </c>
      <c r="R1299" s="190">
        <f>Q1299*H1299</f>
        <v>4.81562</v>
      </c>
      <c r="S1299" s="190">
        <v>0</v>
      </c>
      <c r="T1299" s="191">
        <f>S1299*H1299</f>
        <v>0</v>
      </c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R1299" s="192" t="s">
        <v>179</v>
      </c>
      <c r="AT1299" s="192" t="s">
        <v>175</v>
      </c>
      <c r="AU1299" s="192" t="s">
        <v>81</v>
      </c>
      <c r="AY1299" s="18" t="s">
        <v>174</v>
      </c>
      <c r="BE1299" s="193">
        <f>IF(N1299="základní",J1299,0)</f>
        <v>0</v>
      </c>
      <c r="BF1299" s="193">
        <f>IF(N1299="snížená",J1299,0)</f>
        <v>0</v>
      </c>
      <c r="BG1299" s="193">
        <f>IF(N1299="zákl. přenesená",J1299,0)</f>
        <v>0</v>
      </c>
      <c r="BH1299" s="193">
        <f>IF(N1299="sníž. přenesená",J1299,0)</f>
        <v>0</v>
      </c>
      <c r="BI1299" s="193">
        <f>IF(N1299="nulová",J1299,0)</f>
        <v>0</v>
      </c>
      <c r="BJ1299" s="18" t="s">
        <v>81</v>
      </c>
      <c r="BK1299" s="193">
        <f>ROUND(I1299*H1299,2)</f>
        <v>0</v>
      </c>
      <c r="BL1299" s="18" t="s">
        <v>179</v>
      </c>
      <c r="BM1299" s="192" t="s">
        <v>2798</v>
      </c>
    </row>
    <row r="1300" spans="1:65" s="2" customFormat="1" ht="24.25" customHeight="1">
      <c r="A1300" s="35"/>
      <c r="B1300" s="36"/>
      <c r="C1300" s="180" t="s">
        <v>2799</v>
      </c>
      <c r="D1300" s="180" t="s">
        <v>175</v>
      </c>
      <c r="E1300" s="181" t="s">
        <v>903</v>
      </c>
      <c r="F1300" s="182" t="s">
        <v>904</v>
      </c>
      <c r="G1300" s="183" t="s">
        <v>705</v>
      </c>
      <c r="H1300" s="249"/>
      <c r="I1300" s="185"/>
      <c r="J1300" s="186">
        <f>ROUND(I1300*H1300,2)</f>
        <v>0</v>
      </c>
      <c r="K1300" s="187"/>
      <c r="L1300" s="40"/>
      <c r="M1300" s="188" t="s">
        <v>1</v>
      </c>
      <c r="N1300" s="189" t="s">
        <v>38</v>
      </c>
      <c r="O1300" s="72"/>
      <c r="P1300" s="190">
        <f>O1300*H1300</f>
        <v>0</v>
      </c>
      <c r="Q1300" s="190">
        <v>0</v>
      </c>
      <c r="R1300" s="190">
        <f>Q1300*H1300</f>
        <v>0</v>
      </c>
      <c r="S1300" s="190">
        <v>0</v>
      </c>
      <c r="T1300" s="191">
        <f>S1300*H1300</f>
        <v>0</v>
      </c>
      <c r="U1300" s="35"/>
      <c r="V1300" s="35"/>
      <c r="W1300" s="35"/>
      <c r="X1300" s="35"/>
      <c r="Y1300" s="35"/>
      <c r="Z1300" s="35"/>
      <c r="AA1300" s="35"/>
      <c r="AB1300" s="35"/>
      <c r="AC1300" s="35"/>
      <c r="AD1300" s="35"/>
      <c r="AE1300" s="35"/>
      <c r="AR1300" s="192" t="s">
        <v>179</v>
      </c>
      <c r="AT1300" s="192" t="s">
        <v>175</v>
      </c>
      <c r="AU1300" s="192" t="s">
        <v>81</v>
      </c>
      <c r="AY1300" s="18" t="s">
        <v>174</v>
      </c>
      <c r="BE1300" s="193">
        <f>IF(N1300="základní",J1300,0)</f>
        <v>0</v>
      </c>
      <c r="BF1300" s="193">
        <f>IF(N1300="snížená",J1300,0)</f>
        <v>0</v>
      </c>
      <c r="BG1300" s="193">
        <f>IF(N1300="zákl. přenesená",J1300,0)</f>
        <v>0</v>
      </c>
      <c r="BH1300" s="193">
        <f>IF(N1300="sníž. přenesená",J1300,0)</f>
        <v>0</v>
      </c>
      <c r="BI1300" s="193">
        <f>IF(N1300="nulová",J1300,0)</f>
        <v>0</v>
      </c>
      <c r="BJ1300" s="18" t="s">
        <v>81</v>
      </c>
      <c r="BK1300" s="193">
        <f>ROUND(I1300*H1300,2)</f>
        <v>0</v>
      </c>
      <c r="BL1300" s="18" t="s">
        <v>179</v>
      </c>
      <c r="BM1300" s="192" t="s">
        <v>2800</v>
      </c>
    </row>
    <row r="1301" spans="1:65" s="11" customFormat="1" ht="26" customHeight="1">
      <c r="B1301" s="166"/>
      <c r="C1301" s="167"/>
      <c r="D1301" s="168" t="s">
        <v>72</v>
      </c>
      <c r="E1301" s="169" t="s">
        <v>1151</v>
      </c>
      <c r="F1301" s="169" t="s">
        <v>907</v>
      </c>
      <c r="G1301" s="167"/>
      <c r="H1301" s="167"/>
      <c r="I1301" s="170"/>
      <c r="J1301" s="171">
        <f>BK1301</f>
        <v>0</v>
      </c>
      <c r="K1301" s="167"/>
      <c r="L1301" s="172"/>
      <c r="M1301" s="173"/>
      <c r="N1301" s="174"/>
      <c r="O1301" s="174"/>
      <c r="P1301" s="175">
        <f>SUM(P1302:P1319)</f>
        <v>0</v>
      </c>
      <c r="Q1301" s="174"/>
      <c r="R1301" s="175">
        <f>SUM(R1302:R1319)</f>
        <v>6.8473382999999997</v>
      </c>
      <c r="S1301" s="174"/>
      <c r="T1301" s="176">
        <f>SUM(T1302:T1319)</f>
        <v>0</v>
      </c>
      <c r="AR1301" s="177" t="s">
        <v>81</v>
      </c>
      <c r="AT1301" s="178" t="s">
        <v>72</v>
      </c>
      <c r="AU1301" s="178" t="s">
        <v>73</v>
      </c>
      <c r="AY1301" s="177" t="s">
        <v>174</v>
      </c>
      <c r="BK1301" s="179">
        <f>SUM(BK1302:BK1319)</f>
        <v>0</v>
      </c>
    </row>
    <row r="1302" spans="1:65" s="2" customFormat="1" ht="24.25" customHeight="1">
      <c r="A1302" s="35"/>
      <c r="B1302" s="36"/>
      <c r="C1302" s="180" t="s">
        <v>2801</v>
      </c>
      <c r="D1302" s="180" t="s">
        <v>175</v>
      </c>
      <c r="E1302" s="181" t="s">
        <v>2802</v>
      </c>
      <c r="F1302" s="182" t="s">
        <v>2803</v>
      </c>
      <c r="G1302" s="183" t="s">
        <v>230</v>
      </c>
      <c r="H1302" s="184">
        <v>24.597000000000001</v>
      </c>
      <c r="I1302" s="185"/>
      <c r="J1302" s="186">
        <f>ROUND(I1302*H1302,2)</f>
        <v>0</v>
      </c>
      <c r="K1302" s="187"/>
      <c r="L1302" s="40"/>
      <c r="M1302" s="188" t="s">
        <v>1</v>
      </c>
      <c r="N1302" s="189" t="s">
        <v>38</v>
      </c>
      <c r="O1302" s="72"/>
      <c r="P1302" s="190">
        <f>O1302*H1302</f>
        <v>0</v>
      </c>
      <c r="Q1302" s="190">
        <v>0</v>
      </c>
      <c r="R1302" s="190">
        <f>Q1302*H1302</f>
        <v>0</v>
      </c>
      <c r="S1302" s="190">
        <v>0</v>
      </c>
      <c r="T1302" s="191">
        <f>S1302*H1302</f>
        <v>0</v>
      </c>
      <c r="U1302" s="35"/>
      <c r="V1302" s="35"/>
      <c r="W1302" s="35"/>
      <c r="X1302" s="35"/>
      <c r="Y1302" s="35"/>
      <c r="Z1302" s="35"/>
      <c r="AA1302" s="35"/>
      <c r="AB1302" s="35"/>
      <c r="AC1302" s="35"/>
      <c r="AD1302" s="35"/>
      <c r="AE1302" s="35"/>
      <c r="AR1302" s="192" t="s">
        <v>179</v>
      </c>
      <c r="AT1302" s="192" t="s">
        <v>175</v>
      </c>
      <c r="AU1302" s="192" t="s">
        <v>81</v>
      </c>
      <c r="AY1302" s="18" t="s">
        <v>174</v>
      </c>
      <c r="BE1302" s="193">
        <f>IF(N1302="základní",J1302,0)</f>
        <v>0</v>
      </c>
      <c r="BF1302" s="193">
        <f>IF(N1302="snížená",J1302,0)</f>
        <v>0</v>
      </c>
      <c r="BG1302" s="193">
        <f>IF(N1302="zákl. přenesená",J1302,0)</f>
        <v>0</v>
      </c>
      <c r="BH1302" s="193">
        <f>IF(N1302="sníž. přenesená",J1302,0)</f>
        <v>0</v>
      </c>
      <c r="BI1302" s="193">
        <f>IF(N1302="nulová",J1302,0)</f>
        <v>0</v>
      </c>
      <c r="BJ1302" s="18" t="s">
        <v>81</v>
      </c>
      <c r="BK1302" s="193">
        <f>ROUND(I1302*H1302,2)</f>
        <v>0</v>
      </c>
      <c r="BL1302" s="18" t="s">
        <v>179</v>
      </c>
      <c r="BM1302" s="192" t="s">
        <v>2804</v>
      </c>
    </row>
    <row r="1303" spans="1:65" s="2" customFormat="1" ht="24.25" customHeight="1">
      <c r="A1303" s="35"/>
      <c r="B1303" s="36"/>
      <c r="C1303" s="180" t="s">
        <v>2805</v>
      </c>
      <c r="D1303" s="180" t="s">
        <v>175</v>
      </c>
      <c r="E1303" s="181" t="s">
        <v>2806</v>
      </c>
      <c r="F1303" s="182" t="s">
        <v>2807</v>
      </c>
      <c r="G1303" s="183" t="s">
        <v>230</v>
      </c>
      <c r="H1303" s="184">
        <v>27.056999999999999</v>
      </c>
      <c r="I1303" s="185"/>
      <c r="J1303" s="186">
        <f>ROUND(I1303*H1303,2)</f>
        <v>0</v>
      </c>
      <c r="K1303" s="187"/>
      <c r="L1303" s="40"/>
      <c r="M1303" s="188" t="s">
        <v>1</v>
      </c>
      <c r="N1303" s="189" t="s">
        <v>38</v>
      </c>
      <c r="O1303" s="72"/>
      <c r="P1303" s="190">
        <f>O1303*H1303</f>
        <v>0</v>
      </c>
      <c r="Q1303" s="190">
        <v>0.25190000000000001</v>
      </c>
      <c r="R1303" s="190">
        <f>Q1303*H1303</f>
        <v>6.8156582999999999</v>
      </c>
      <c r="S1303" s="190">
        <v>0</v>
      </c>
      <c r="T1303" s="191">
        <f>S1303*H1303</f>
        <v>0</v>
      </c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R1303" s="192" t="s">
        <v>179</v>
      </c>
      <c r="AT1303" s="192" t="s">
        <v>175</v>
      </c>
      <c r="AU1303" s="192" t="s">
        <v>81</v>
      </c>
      <c r="AY1303" s="18" t="s">
        <v>174</v>
      </c>
      <c r="BE1303" s="193">
        <f>IF(N1303="základní",J1303,0)</f>
        <v>0</v>
      </c>
      <c r="BF1303" s="193">
        <f>IF(N1303="snížená",J1303,0)</f>
        <v>0</v>
      </c>
      <c r="BG1303" s="193">
        <f>IF(N1303="zákl. přenesená",J1303,0)</f>
        <v>0</v>
      </c>
      <c r="BH1303" s="193">
        <f>IF(N1303="sníž. přenesená",J1303,0)</f>
        <v>0</v>
      </c>
      <c r="BI1303" s="193">
        <f>IF(N1303="nulová",J1303,0)</f>
        <v>0</v>
      </c>
      <c r="BJ1303" s="18" t="s">
        <v>81</v>
      </c>
      <c r="BK1303" s="193">
        <f>ROUND(I1303*H1303,2)</f>
        <v>0</v>
      </c>
      <c r="BL1303" s="18" t="s">
        <v>179</v>
      </c>
      <c r="BM1303" s="192" t="s">
        <v>2808</v>
      </c>
    </row>
    <row r="1304" spans="1:65" s="13" customFormat="1" ht="12">
      <c r="B1304" s="205"/>
      <c r="C1304" s="206"/>
      <c r="D1304" s="196" t="s">
        <v>181</v>
      </c>
      <c r="E1304" s="207" t="s">
        <v>1</v>
      </c>
      <c r="F1304" s="208" t="s">
        <v>2809</v>
      </c>
      <c r="G1304" s="206"/>
      <c r="H1304" s="209">
        <v>27.056999999999999</v>
      </c>
      <c r="I1304" s="210"/>
      <c r="J1304" s="206"/>
      <c r="K1304" s="206"/>
      <c r="L1304" s="211"/>
      <c r="M1304" s="212"/>
      <c r="N1304" s="213"/>
      <c r="O1304" s="213"/>
      <c r="P1304" s="213"/>
      <c r="Q1304" s="213"/>
      <c r="R1304" s="213"/>
      <c r="S1304" s="213"/>
      <c r="T1304" s="214"/>
      <c r="AT1304" s="215" t="s">
        <v>181</v>
      </c>
      <c r="AU1304" s="215" t="s">
        <v>81</v>
      </c>
      <c r="AV1304" s="13" t="s">
        <v>83</v>
      </c>
      <c r="AW1304" s="13" t="s">
        <v>30</v>
      </c>
      <c r="AX1304" s="13" t="s">
        <v>73</v>
      </c>
      <c r="AY1304" s="215" t="s">
        <v>174</v>
      </c>
    </row>
    <row r="1305" spans="1:65" s="14" customFormat="1" ht="12">
      <c r="B1305" s="216"/>
      <c r="C1305" s="217"/>
      <c r="D1305" s="196" t="s">
        <v>181</v>
      </c>
      <c r="E1305" s="218" t="s">
        <v>1</v>
      </c>
      <c r="F1305" s="219" t="s">
        <v>183</v>
      </c>
      <c r="G1305" s="217"/>
      <c r="H1305" s="220">
        <v>27.056999999999999</v>
      </c>
      <c r="I1305" s="221"/>
      <c r="J1305" s="217"/>
      <c r="K1305" s="217"/>
      <c r="L1305" s="222"/>
      <c r="M1305" s="223"/>
      <c r="N1305" s="224"/>
      <c r="O1305" s="224"/>
      <c r="P1305" s="224"/>
      <c r="Q1305" s="224"/>
      <c r="R1305" s="224"/>
      <c r="S1305" s="224"/>
      <c r="T1305" s="225"/>
      <c r="AT1305" s="226" t="s">
        <v>181</v>
      </c>
      <c r="AU1305" s="226" t="s">
        <v>81</v>
      </c>
      <c r="AV1305" s="14" t="s">
        <v>179</v>
      </c>
      <c r="AW1305" s="14" t="s">
        <v>30</v>
      </c>
      <c r="AX1305" s="14" t="s">
        <v>81</v>
      </c>
      <c r="AY1305" s="226" t="s">
        <v>174</v>
      </c>
    </row>
    <row r="1306" spans="1:65" s="2" customFormat="1" ht="24.25" customHeight="1">
      <c r="A1306" s="35"/>
      <c r="B1306" s="36"/>
      <c r="C1306" s="180" t="s">
        <v>2810</v>
      </c>
      <c r="D1306" s="180" t="s">
        <v>175</v>
      </c>
      <c r="E1306" s="181" t="s">
        <v>2811</v>
      </c>
      <c r="F1306" s="182" t="s">
        <v>2812</v>
      </c>
      <c r="G1306" s="183" t="s">
        <v>444</v>
      </c>
      <c r="H1306" s="184">
        <v>40.74</v>
      </c>
      <c r="I1306" s="185"/>
      <c r="J1306" s="186">
        <f>ROUND(I1306*H1306,2)</f>
        <v>0</v>
      </c>
      <c r="K1306" s="187"/>
      <c r="L1306" s="40"/>
      <c r="M1306" s="188" t="s">
        <v>1</v>
      </c>
      <c r="N1306" s="189" t="s">
        <v>38</v>
      </c>
      <c r="O1306" s="72"/>
      <c r="P1306" s="190">
        <f>O1306*H1306</f>
        <v>0</v>
      </c>
      <c r="Q1306" s="190">
        <v>0</v>
      </c>
      <c r="R1306" s="190">
        <f>Q1306*H1306</f>
        <v>0</v>
      </c>
      <c r="S1306" s="190">
        <v>0</v>
      </c>
      <c r="T1306" s="191">
        <f>S1306*H1306</f>
        <v>0</v>
      </c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R1306" s="192" t="s">
        <v>179</v>
      </c>
      <c r="AT1306" s="192" t="s">
        <v>175</v>
      </c>
      <c r="AU1306" s="192" t="s">
        <v>81</v>
      </c>
      <c r="AY1306" s="18" t="s">
        <v>174</v>
      </c>
      <c r="BE1306" s="193">
        <f>IF(N1306="základní",J1306,0)</f>
        <v>0</v>
      </c>
      <c r="BF1306" s="193">
        <f>IF(N1306="snížená",J1306,0)</f>
        <v>0</v>
      </c>
      <c r="BG1306" s="193">
        <f>IF(N1306="zákl. přenesená",J1306,0)</f>
        <v>0</v>
      </c>
      <c r="BH1306" s="193">
        <f>IF(N1306="sníž. přenesená",J1306,0)</f>
        <v>0</v>
      </c>
      <c r="BI1306" s="193">
        <f>IF(N1306="nulová",J1306,0)</f>
        <v>0</v>
      </c>
      <c r="BJ1306" s="18" t="s">
        <v>81</v>
      </c>
      <c r="BK1306" s="193">
        <f>ROUND(I1306*H1306,2)</f>
        <v>0</v>
      </c>
      <c r="BL1306" s="18" t="s">
        <v>179</v>
      </c>
      <c r="BM1306" s="192" t="s">
        <v>2813</v>
      </c>
    </row>
    <row r="1307" spans="1:65" s="13" customFormat="1" ht="12">
      <c r="B1307" s="205"/>
      <c r="C1307" s="206"/>
      <c r="D1307" s="196" t="s">
        <v>181</v>
      </c>
      <c r="E1307" s="207" t="s">
        <v>1</v>
      </c>
      <c r="F1307" s="208" t="s">
        <v>2814</v>
      </c>
      <c r="G1307" s="206"/>
      <c r="H1307" s="209">
        <v>40.74</v>
      </c>
      <c r="I1307" s="210"/>
      <c r="J1307" s="206"/>
      <c r="K1307" s="206"/>
      <c r="L1307" s="211"/>
      <c r="M1307" s="212"/>
      <c r="N1307" s="213"/>
      <c r="O1307" s="213"/>
      <c r="P1307" s="213"/>
      <c r="Q1307" s="213"/>
      <c r="R1307" s="213"/>
      <c r="S1307" s="213"/>
      <c r="T1307" s="214"/>
      <c r="AT1307" s="215" t="s">
        <v>181</v>
      </c>
      <c r="AU1307" s="215" t="s">
        <v>81</v>
      </c>
      <c r="AV1307" s="13" t="s">
        <v>83</v>
      </c>
      <c r="AW1307" s="13" t="s">
        <v>30</v>
      </c>
      <c r="AX1307" s="13" t="s">
        <v>73</v>
      </c>
      <c r="AY1307" s="215" t="s">
        <v>174</v>
      </c>
    </row>
    <row r="1308" spans="1:65" s="14" customFormat="1" ht="12">
      <c r="B1308" s="216"/>
      <c r="C1308" s="217"/>
      <c r="D1308" s="196" t="s">
        <v>181</v>
      </c>
      <c r="E1308" s="218" t="s">
        <v>1</v>
      </c>
      <c r="F1308" s="219" t="s">
        <v>183</v>
      </c>
      <c r="G1308" s="217"/>
      <c r="H1308" s="220">
        <v>40.74</v>
      </c>
      <c r="I1308" s="221"/>
      <c r="J1308" s="217"/>
      <c r="K1308" s="217"/>
      <c r="L1308" s="222"/>
      <c r="M1308" s="223"/>
      <c r="N1308" s="224"/>
      <c r="O1308" s="224"/>
      <c r="P1308" s="224"/>
      <c r="Q1308" s="224"/>
      <c r="R1308" s="224"/>
      <c r="S1308" s="224"/>
      <c r="T1308" s="225"/>
      <c r="AT1308" s="226" t="s">
        <v>181</v>
      </c>
      <c r="AU1308" s="226" t="s">
        <v>81</v>
      </c>
      <c r="AV1308" s="14" t="s">
        <v>179</v>
      </c>
      <c r="AW1308" s="14" t="s">
        <v>30</v>
      </c>
      <c r="AX1308" s="14" t="s">
        <v>81</v>
      </c>
      <c r="AY1308" s="226" t="s">
        <v>174</v>
      </c>
    </row>
    <row r="1309" spans="1:65" s="2" customFormat="1" ht="16.5" customHeight="1">
      <c r="A1309" s="35"/>
      <c r="B1309" s="36"/>
      <c r="C1309" s="227" t="s">
        <v>2815</v>
      </c>
      <c r="D1309" s="227" t="s">
        <v>422</v>
      </c>
      <c r="E1309" s="228" t="s">
        <v>2816</v>
      </c>
      <c r="F1309" s="229" t="s">
        <v>2817</v>
      </c>
      <c r="G1309" s="230" t="s">
        <v>178</v>
      </c>
      <c r="H1309" s="231">
        <v>7.1999999999999995E-2</v>
      </c>
      <c r="I1309" s="232"/>
      <c r="J1309" s="233">
        <f>ROUND(I1309*H1309,2)</f>
        <v>0</v>
      </c>
      <c r="K1309" s="234"/>
      <c r="L1309" s="235"/>
      <c r="M1309" s="236" t="s">
        <v>1</v>
      </c>
      <c r="N1309" s="237" t="s">
        <v>38</v>
      </c>
      <c r="O1309" s="72"/>
      <c r="P1309" s="190">
        <f>O1309*H1309</f>
        <v>0</v>
      </c>
      <c r="Q1309" s="190">
        <v>0.44</v>
      </c>
      <c r="R1309" s="190">
        <f>Q1309*H1309</f>
        <v>3.168E-2</v>
      </c>
      <c r="S1309" s="190">
        <v>0</v>
      </c>
      <c r="T1309" s="191">
        <f>S1309*H1309</f>
        <v>0</v>
      </c>
      <c r="U1309" s="35"/>
      <c r="V1309" s="35"/>
      <c r="W1309" s="35"/>
      <c r="X1309" s="35"/>
      <c r="Y1309" s="35"/>
      <c r="Z1309" s="35"/>
      <c r="AA1309" s="35"/>
      <c r="AB1309" s="35"/>
      <c r="AC1309" s="35"/>
      <c r="AD1309" s="35"/>
      <c r="AE1309" s="35"/>
      <c r="AR1309" s="192" t="s">
        <v>227</v>
      </c>
      <c r="AT1309" s="192" t="s">
        <v>422</v>
      </c>
      <c r="AU1309" s="192" t="s">
        <v>81</v>
      </c>
      <c r="AY1309" s="18" t="s">
        <v>174</v>
      </c>
      <c r="BE1309" s="193">
        <f>IF(N1309="základní",J1309,0)</f>
        <v>0</v>
      </c>
      <c r="BF1309" s="193">
        <f>IF(N1309="snížená",J1309,0)</f>
        <v>0</v>
      </c>
      <c r="BG1309" s="193">
        <f>IF(N1309="zákl. přenesená",J1309,0)</f>
        <v>0</v>
      </c>
      <c r="BH1309" s="193">
        <f>IF(N1309="sníž. přenesená",J1309,0)</f>
        <v>0</v>
      </c>
      <c r="BI1309" s="193">
        <f>IF(N1309="nulová",J1309,0)</f>
        <v>0</v>
      </c>
      <c r="BJ1309" s="18" t="s">
        <v>81</v>
      </c>
      <c r="BK1309" s="193">
        <f>ROUND(I1309*H1309,2)</f>
        <v>0</v>
      </c>
      <c r="BL1309" s="18" t="s">
        <v>179</v>
      </c>
      <c r="BM1309" s="192" t="s">
        <v>2818</v>
      </c>
    </row>
    <row r="1310" spans="1:65" s="13" customFormat="1" ht="12">
      <c r="B1310" s="205"/>
      <c r="C1310" s="206"/>
      <c r="D1310" s="196" t="s">
        <v>181</v>
      </c>
      <c r="E1310" s="207" t="s">
        <v>1</v>
      </c>
      <c r="F1310" s="208" t="s">
        <v>2819</v>
      </c>
      <c r="G1310" s="206"/>
      <c r="H1310" s="209">
        <v>7.1999999999999995E-2</v>
      </c>
      <c r="I1310" s="210"/>
      <c r="J1310" s="206"/>
      <c r="K1310" s="206"/>
      <c r="L1310" s="211"/>
      <c r="M1310" s="212"/>
      <c r="N1310" s="213"/>
      <c r="O1310" s="213"/>
      <c r="P1310" s="213"/>
      <c r="Q1310" s="213"/>
      <c r="R1310" s="213"/>
      <c r="S1310" s="213"/>
      <c r="T1310" s="214"/>
      <c r="AT1310" s="215" t="s">
        <v>181</v>
      </c>
      <c r="AU1310" s="215" t="s">
        <v>81</v>
      </c>
      <c r="AV1310" s="13" t="s">
        <v>83</v>
      </c>
      <c r="AW1310" s="13" t="s">
        <v>30</v>
      </c>
      <c r="AX1310" s="13" t="s">
        <v>73</v>
      </c>
      <c r="AY1310" s="215" t="s">
        <v>174</v>
      </c>
    </row>
    <row r="1311" spans="1:65" s="14" customFormat="1" ht="12">
      <c r="B1311" s="216"/>
      <c r="C1311" s="217"/>
      <c r="D1311" s="196" t="s">
        <v>181</v>
      </c>
      <c r="E1311" s="218" t="s">
        <v>1</v>
      </c>
      <c r="F1311" s="219" t="s">
        <v>183</v>
      </c>
      <c r="G1311" s="217"/>
      <c r="H1311" s="220">
        <v>7.1999999999999995E-2</v>
      </c>
      <c r="I1311" s="221"/>
      <c r="J1311" s="217"/>
      <c r="K1311" s="217"/>
      <c r="L1311" s="222"/>
      <c r="M1311" s="223"/>
      <c r="N1311" s="224"/>
      <c r="O1311" s="224"/>
      <c r="P1311" s="224"/>
      <c r="Q1311" s="224"/>
      <c r="R1311" s="224"/>
      <c r="S1311" s="224"/>
      <c r="T1311" s="225"/>
      <c r="AT1311" s="226" t="s">
        <v>181</v>
      </c>
      <c r="AU1311" s="226" t="s">
        <v>81</v>
      </c>
      <c r="AV1311" s="14" t="s">
        <v>179</v>
      </c>
      <c r="AW1311" s="14" t="s">
        <v>30</v>
      </c>
      <c r="AX1311" s="14" t="s">
        <v>81</v>
      </c>
      <c r="AY1311" s="226" t="s">
        <v>174</v>
      </c>
    </row>
    <row r="1312" spans="1:65" s="2" customFormat="1" ht="37.75" customHeight="1">
      <c r="A1312" s="35"/>
      <c r="B1312" s="36"/>
      <c r="C1312" s="180" t="s">
        <v>2820</v>
      </c>
      <c r="D1312" s="180" t="s">
        <v>175</v>
      </c>
      <c r="E1312" s="181" t="s">
        <v>2821</v>
      </c>
      <c r="F1312" s="182" t="s">
        <v>2822</v>
      </c>
      <c r="G1312" s="183" t="s">
        <v>217</v>
      </c>
      <c r="H1312" s="184">
        <v>1</v>
      </c>
      <c r="I1312" s="185"/>
      <c r="J1312" s="186">
        <f t="shared" ref="J1312:J1319" si="0">ROUND(I1312*H1312,2)</f>
        <v>0</v>
      </c>
      <c r="K1312" s="187"/>
      <c r="L1312" s="40"/>
      <c r="M1312" s="188" t="s">
        <v>1</v>
      </c>
      <c r="N1312" s="189" t="s">
        <v>38</v>
      </c>
      <c r="O1312" s="72"/>
      <c r="P1312" s="190">
        <f t="shared" ref="P1312:P1319" si="1">O1312*H1312</f>
        <v>0</v>
      </c>
      <c r="Q1312" s="190">
        <v>0</v>
      </c>
      <c r="R1312" s="190">
        <f t="shared" ref="R1312:R1319" si="2">Q1312*H1312</f>
        <v>0</v>
      </c>
      <c r="S1312" s="190">
        <v>0</v>
      </c>
      <c r="T1312" s="191">
        <f t="shared" ref="T1312:T1319" si="3">S1312*H1312</f>
        <v>0</v>
      </c>
      <c r="U1312" s="35"/>
      <c r="V1312" s="35"/>
      <c r="W1312" s="35"/>
      <c r="X1312" s="35"/>
      <c r="Y1312" s="35"/>
      <c r="Z1312" s="35"/>
      <c r="AA1312" s="35"/>
      <c r="AB1312" s="35"/>
      <c r="AC1312" s="35"/>
      <c r="AD1312" s="35"/>
      <c r="AE1312" s="35"/>
      <c r="AR1312" s="192" t="s">
        <v>179</v>
      </c>
      <c r="AT1312" s="192" t="s">
        <v>175</v>
      </c>
      <c r="AU1312" s="192" t="s">
        <v>81</v>
      </c>
      <c r="AY1312" s="18" t="s">
        <v>174</v>
      </c>
      <c r="BE1312" s="193">
        <f t="shared" ref="BE1312:BE1319" si="4">IF(N1312="základní",J1312,0)</f>
        <v>0</v>
      </c>
      <c r="BF1312" s="193">
        <f t="shared" ref="BF1312:BF1319" si="5">IF(N1312="snížená",J1312,0)</f>
        <v>0</v>
      </c>
      <c r="BG1312" s="193">
        <f t="shared" ref="BG1312:BG1319" si="6">IF(N1312="zákl. přenesená",J1312,0)</f>
        <v>0</v>
      </c>
      <c r="BH1312" s="193">
        <f t="shared" ref="BH1312:BH1319" si="7">IF(N1312="sníž. přenesená",J1312,0)</f>
        <v>0</v>
      </c>
      <c r="BI1312" s="193">
        <f t="shared" ref="BI1312:BI1319" si="8">IF(N1312="nulová",J1312,0)</f>
        <v>0</v>
      </c>
      <c r="BJ1312" s="18" t="s">
        <v>81</v>
      </c>
      <c r="BK1312" s="193">
        <f t="shared" ref="BK1312:BK1319" si="9">ROUND(I1312*H1312,2)</f>
        <v>0</v>
      </c>
      <c r="BL1312" s="18" t="s">
        <v>179</v>
      </c>
      <c r="BM1312" s="192" t="s">
        <v>2823</v>
      </c>
    </row>
    <row r="1313" spans="1:65" s="2" customFormat="1" ht="37.75" customHeight="1">
      <c r="A1313" s="35"/>
      <c r="B1313" s="36"/>
      <c r="C1313" s="180" t="s">
        <v>2824</v>
      </c>
      <c r="D1313" s="180" t="s">
        <v>175</v>
      </c>
      <c r="E1313" s="181" t="s">
        <v>2825</v>
      </c>
      <c r="F1313" s="182" t="s">
        <v>2826</v>
      </c>
      <c r="G1313" s="183" t="s">
        <v>217</v>
      </c>
      <c r="H1313" s="184">
        <v>1</v>
      </c>
      <c r="I1313" s="185"/>
      <c r="J1313" s="186">
        <f t="shared" si="0"/>
        <v>0</v>
      </c>
      <c r="K1313" s="187"/>
      <c r="L1313" s="40"/>
      <c r="M1313" s="188" t="s">
        <v>1</v>
      </c>
      <c r="N1313" s="189" t="s">
        <v>38</v>
      </c>
      <c r="O1313" s="72"/>
      <c r="P1313" s="190">
        <f t="shared" si="1"/>
        <v>0</v>
      </c>
      <c r="Q1313" s="190">
        <v>0</v>
      </c>
      <c r="R1313" s="190">
        <f t="shared" si="2"/>
        <v>0</v>
      </c>
      <c r="S1313" s="190">
        <v>0</v>
      </c>
      <c r="T1313" s="191">
        <f t="shared" si="3"/>
        <v>0</v>
      </c>
      <c r="U1313" s="35"/>
      <c r="V1313" s="35"/>
      <c r="W1313" s="35"/>
      <c r="X1313" s="35"/>
      <c r="Y1313" s="35"/>
      <c r="Z1313" s="35"/>
      <c r="AA1313" s="35"/>
      <c r="AB1313" s="35"/>
      <c r="AC1313" s="35"/>
      <c r="AD1313" s="35"/>
      <c r="AE1313" s="35"/>
      <c r="AR1313" s="192" t="s">
        <v>179</v>
      </c>
      <c r="AT1313" s="192" t="s">
        <v>175</v>
      </c>
      <c r="AU1313" s="192" t="s">
        <v>81</v>
      </c>
      <c r="AY1313" s="18" t="s">
        <v>174</v>
      </c>
      <c r="BE1313" s="193">
        <f t="shared" si="4"/>
        <v>0</v>
      </c>
      <c r="BF1313" s="193">
        <f t="shared" si="5"/>
        <v>0</v>
      </c>
      <c r="BG1313" s="193">
        <f t="shared" si="6"/>
        <v>0</v>
      </c>
      <c r="BH1313" s="193">
        <f t="shared" si="7"/>
        <v>0</v>
      </c>
      <c r="BI1313" s="193">
        <f t="shared" si="8"/>
        <v>0</v>
      </c>
      <c r="BJ1313" s="18" t="s">
        <v>81</v>
      </c>
      <c r="BK1313" s="193">
        <f t="shared" si="9"/>
        <v>0</v>
      </c>
      <c r="BL1313" s="18" t="s">
        <v>179</v>
      </c>
      <c r="BM1313" s="192" t="s">
        <v>2827</v>
      </c>
    </row>
    <row r="1314" spans="1:65" s="2" customFormat="1" ht="37.75" customHeight="1">
      <c r="A1314" s="35"/>
      <c r="B1314" s="36"/>
      <c r="C1314" s="180" t="s">
        <v>2828</v>
      </c>
      <c r="D1314" s="180" t="s">
        <v>175</v>
      </c>
      <c r="E1314" s="181" t="s">
        <v>2829</v>
      </c>
      <c r="F1314" s="182" t="s">
        <v>2830</v>
      </c>
      <c r="G1314" s="183" t="s">
        <v>217</v>
      </c>
      <c r="H1314" s="184">
        <v>3</v>
      </c>
      <c r="I1314" s="185"/>
      <c r="J1314" s="186">
        <f t="shared" si="0"/>
        <v>0</v>
      </c>
      <c r="K1314" s="187"/>
      <c r="L1314" s="40"/>
      <c r="M1314" s="188" t="s">
        <v>1</v>
      </c>
      <c r="N1314" s="189" t="s">
        <v>38</v>
      </c>
      <c r="O1314" s="72"/>
      <c r="P1314" s="190">
        <f t="shared" si="1"/>
        <v>0</v>
      </c>
      <c r="Q1314" s="190">
        <v>0</v>
      </c>
      <c r="R1314" s="190">
        <f t="shared" si="2"/>
        <v>0</v>
      </c>
      <c r="S1314" s="190">
        <v>0</v>
      </c>
      <c r="T1314" s="191">
        <f t="shared" si="3"/>
        <v>0</v>
      </c>
      <c r="U1314" s="35"/>
      <c r="V1314" s="35"/>
      <c r="W1314" s="35"/>
      <c r="X1314" s="35"/>
      <c r="Y1314" s="35"/>
      <c r="Z1314" s="35"/>
      <c r="AA1314" s="35"/>
      <c r="AB1314" s="35"/>
      <c r="AC1314" s="35"/>
      <c r="AD1314" s="35"/>
      <c r="AE1314" s="35"/>
      <c r="AR1314" s="192" t="s">
        <v>179</v>
      </c>
      <c r="AT1314" s="192" t="s">
        <v>175</v>
      </c>
      <c r="AU1314" s="192" t="s">
        <v>81</v>
      </c>
      <c r="AY1314" s="18" t="s">
        <v>174</v>
      </c>
      <c r="BE1314" s="193">
        <f t="shared" si="4"/>
        <v>0</v>
      </c>
      <c r="BF1314" s="193">
        <f t="shared" si="5"/>
        <v>0</v>
      </c>
      <c r="BG1314" s="193">
        <f t="shared" si="6"/>
        <v>0</v>
      </c>
      <c r="BH1314" s="193">
        <f t="shared" si="7"/>
        <v>0</v>
      </c>
      <c r="BI1314" s="193">
        <f t="shared" si="8"/>
        <v>0</v>
      </c>
      <c r="BJ1314" s="18" t="s">
        <v>81</v>
      </c>
      <c r="BK1314" s="193">
        <f t="shared" si="9"/>
        <v>0</v>
      </c>
      <c r="BL1314" s="18" t="s">
        <v>179</v>
      </c>
      <c r="BM1314" s="192" t="s">
        <v>2831</v>
      </c>
    </row>
    <row r="1315" spans="1:65" s="2" customFormat="1" ht="37.75" customHeight="1">
      <c r="A1315" s="35"/>
      <c r="B1315" s="36"/>
      <c r="C1315" s="180" t="s">
        <v>2832</v>
      </c>
      <c r="D1315" s="180" t="s">
        <v>175</v>
      </c>
      <c r="E1315" s="181" t="s">
        <v>2833</v>
      </c>
      <c r="F1315" s="182" t="s">
        <v>2834</v>
      </c>
      <c r="G1315" s="183" t="s">
        <v>217</v>
      </c>
      <c r="H1315" s="184">
        <v>1</v>
      </c>
      <c r="I1315" s="185"/>
      <c r="J1315" s="186">
        <f t="shared" si="0"/>
        <v>0</v>
      </c>
      <c r="K1315" s="187"/>
      <c r="L1315" s="40"/>
      <c r="M1315" s="188" t="s">
        <v>1</v>
      </c>
      <c r="N1315" s="189" t="s">
        <v>38</v>
      </c>
      <c r="O1315" s="72"/>
      <c r="P1315" s="190">
        <f t="shared" si="1"/>
        <v>0</v>
      </c>
      <c r="Q1315" s="190">
        <v>0</v>
      </c>
      <c r="R1315" s="190">
        <f t="shared" si="2"/>
        <v>0</v>
      </c>
      <c r="S1315" s="190">
        <v>0</v>
      </c>
      <c r="T1315" s="191">
        <f t="shared" si="3"/>
        <v>0</v>
      </c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R1315" s="192" t="s">
        <v>179</v>
      </c>
      <c r="AT1315" s="192" t="s">
        <v>175</v>
      </c>
      <c r="AU1315" s="192" t="s">
        <v>81</v>
      </c>
      <c r="AY1315" s="18" t="s">
        <v>174</v>
      </c>
      <c r="BE1315" s="193">
        <f t="shared" si="4"/>
        <v>0</v>
      </c>
      <c r="BF1315" s="193">
        <f t="shared" si="5"/>
        <v>0</v>
      </c>
      <c r="BG1315" s="193">
        <f t="shared" si="6"/>
        <v>0</v>
      </c>
      <c r="BH1315" s="193">
        <f t="shared" si="7"/>
        <v>0</v>
      </c>
      <c r="BI1315" s="193">
        <f t="shared" si="8"/>
        <v>0</v>
      </c>
      <c r="BJ1315" s="18" t="s">
        <v>81</v>
      </c>
      <c r="BK1315" s="193">
        <f t="shared" si="9"/>
        <v>0</v>
      </c>
      <c r="BL1315" s="18" t="s">
        <v>179</v>
      </c>
      <c r="BM1315" s="192" t="s">
        <v>2835</v>
      </c>
    </row>
    <row r="1316" spans="1:65" s="2" customFormat="1" ht="44.25" customHeight="1">
      <c r="A1316" s="35"/>
      <c r="B1316" s="36"/>
      <c r="C1316" s="180" t="s">
        <v>2836</v>
      </c>
      <c r="D1316" s="180" t="s">
        <v>175</v>
      </c>
      <c r="E1316" s="181" t="s">
        <v>2837</v>
      </c>
      <c r="F1316" s="182" t="s">
        <v>2838</v>
      </c>
      <c r="G1316" s="183" t="s">
        <v>217</v>
      </c>
      <c r="H1316" s="184">
        <v>1</v>
      </c>
      <c r="I1316" s="185"/>
      <c r="J1316" s="186">
        <f t="shared" si="0"/>
        <v>0</v>
      </c>
      <c r="K1316" s="187"/>
      <c r="L1316" s="40"/>
      <c r="M1316" s="188" t="s">
        <v>1</v>
      </c>
      <c r="N1316" s="189" t="s">
        <v>38</v>
      </c>
      <c r="O1316" s="72"/>
      <c r="P1316" s="190">
        <f t="shared" si="1"/>
        <v>0</v>
      </c>
      <c r="Q1316" s="190">
        <v>0</v>
      </c>
      <c r="R1316" s="190">
        <f t="shared" si="2"/>
        <v>0</v>
      </c>
      <c r="S1316" s="190">
        <v>0</v>
      </c>
      <c r="T1316" s="191">
        <f t="shared" si="3"/>
        <v>0</v>
      </c>
      <c r="U1316" s="35"/>
      <c r="V1316" s="35"/>
      <c r="W1316" s="35"/>
      <c r="X1316" s="35"/>
      <c r="Y1316" s="35"/>
      <c r="Z1316" s="35"/>
      <c r="AA1316" s="35"/>
      <c r="AB1316" s="35"/>
      <c r="AC1316" s="35"/>
      <c r="AD1316" s="35"/>
      <c r="AE1316" s="35"/>
      <c r="AR1316" s="192" t="s">
        <v>179</v>
      </c>
      <c r="AT1316" s="192" t="s">
        <v>175</v>
      </c>
      <c r="AU1316" s="192" t="s">
        <v>81</v>
      </c>
      <c r="AY1316" s="18" t="s">
        <v>174</v>
      </c>
      <c r="BE1316" s="193">
        <f t="shared" si="4"/>
        <v>0</v>
      </c>
      <c r="BF1316" s="193">
        <f t="shared" si="5"/>
        <v>0</v>
      </c>
      <c r="BG1316" s="193">
        <f t="shared" si="6"/>
        <v>0</v>
      </c>
      <c r="BH1316" s="193">
        <f t="shared" si="7"/>
        <v>0</v>
      </c>
      <c r="BI1316" s="193">
        <f t="shared" si="8"/>
        <v>0</v>
      </c>
      <c r="BJ1316" s="18" t="s">
        <v>81</v>
      </c>
      <c r="BK1316" s="193">
        <f t="shared" si="9"/>
        <v>0</v>
      </c>
      <c r="BL1316" s="18" t="s">
        <v>179</v>
      </c>
      <c r="BM1316" s="192" t="s">
        <v>2839</v>
      </c>
    </row>
    <row r="1317" spans="1:65" s="2" customFormat="1" ht="33" customHeight="1">
      <c r="A1317" s="35"/>
      <c r="B1317" s="36"/>
      <c r="C1317" s="180" t="s">
        <v>2840</v>
      </c>
      <c r="D1317" s="180" t="s">
        <v>175</v>
      </c>
      <c r="E1317" s="181" t="s">
        <v>2841</v>
      </c>
      <c r="F1317" s="182" t="s">
        <v>2842</v>
      </c>
      <c r="G1317" s="183" t="s">
        <v>217</v>
      </c>
      <c r="H1317" s="184">
        <v>1</v>
      </c>
      <c r="I1317" s="185"/>
      <c r="J1317" s="186">
        <f t="shared" si="0"/>
        <v>0</v>
      </c>
      <c r="K1317" s="187"/>
      <c r="L1317" s="40"/>
      <c r="M1317" s="188" t="s">
        <v>1</v>
      </c>
      <c r="N1317" s="189" t="s">
        <v>38</v>
      </c>
      <c r="O1317" s="72"/>
      <c r="P1317" s="190">
        <f t="shared" si="1"/>
        <v>0</v>
      </c>
      <c r="Q1317" s="190">
        <v>0</v>
      </c>
      <c r="R1317" s="190">
        <f t="shared" si="2"/>
        <v>0</v>
      </c>
      <c r="S1317" s="190">
        <v>0</v>
      </c>
      <c r="T1317" s="191">
        <f t="shared" si="3"/>
        <v>0</v>
      </c>
      <c r="U1317" s="35"/>
      <c r="V1317" s="35"/>
      <c r="W1317" s="35"/>
      <c r="X1317" s="35"/>
      <c r="Y1317" s="35"/>
      <c r="Z1317" s="35"/>
      <c r="AA1317" s="35"/>
      <c r="AB1317" s="35"/>
      <c r="AC1317" s="35"/>
      <c r="AD1317" s="35"/>
      <c r="AE1317" s="35"/>
      <c r="AR1317" s="192" t="s">
        <v>179</v>
      </c>
      <c r="AT1317" s="192" t="s">
        <v>175</v>
      </c>
      <c r="AU1317" s="192" t="s">
        <v>81</v>
      </c>
      <c r="AY1317" s="18" t="s">
        <v>174</v>
      </c>
      <c r="BE1317" s="193">
        <f t="shared" si="4"/>
        <v>0</v>
      </c>
      <c r="BF1317" s="193">
        <f t="shared" si="5"/>
        <v>0</v>
      </c>
      <c r="BG1317" s="193">
        <f t="shared" si="6"/>
        <v>0</v>
      </c>
      <c r="BH1317" s="193">
        <f t="shared" si="7"/>
        <v>0</v>
      </c>
      <c r="BI1317" s="193">
        <f t="shared" si="8"/>
        <v>0</v>
      </c>
      <c r="BJ1317" s="18" t="s">
        <v>81</v>
      </c>
      <c r="BK1317" s="193">
        <f t="shared" si="9"/>
        <v>0</v>
      </c>
      <c r="BL1317" s="18" t="s">
        <v>179</v>
      </c>
      <c r="BM1317" s="192" t="s">
        <v>2843</v>
      </c>
    </row>
    <row r="1318" spans="1:65" s="2" customFormat="1" ht="33" customHeight="1">
      <c r="A1318" s="35"/>
      <c r="B1318" s="36"/>
      <c r="C1318" s="180" t="s">
        <v>2844</v>
      </c>
      <c r="D1318" s="180" t="s">
        <v>175</v>
      </c>
      <c r="E1318" s="181" t="s">
        <v>2845</v>
      </c>
      <c r="F1318" s="182" t="s">
        <v>2846</v>
      </c>
      <c r="G1318" s="183" t="s">
        <v>988</v>
      </c>
      <c r="H1318" s="184">
        <v>1</v>
      </c>
      <c r="I1318" s="185"/>
      <c r="J1318" s="186">
        <f t="shared" si="0"/>
        <v>0</v>
      </c>
      <c r="K1318" s="187"/>
      <c r="L1318" s="40"/>
      <c r="M1318" s="188" t="s">
        <v>1</v>
      </c>
      <c r="N1318" s="189" t="s">
        <v>38</v>
      </c>
      <c r="O1318" s="72"/>
      <c r="P1318" s="190">
        <f t="shared" si="1"/>
        <v>0</v>
      </c>
      <c r="Q1318" s="190">
        <v>0</v>
      </c>
      <c r="R1318" s="190">
        <f t="shared" si="2"/>
        <v>0</v>
      </c>
      <c r="S1318" s="190">
        <v>0</v>
      </c>
      <c r="T1318" s="191">
        <f t="shared" si="3"/>
        <v>0</v>
      </c>
      <c r="U1318" s="35"/>
      <c r="V1318" s="35"/>
      <c r="W1318" s="35"/>
      <c r="X1318" s="35"/>
      <c r="Y1318" s="35"/>
      <c r="Z1318" s="35"/>
      <c r="AA1318" s="35"/>
      <c r="AB1318" s="35"/>
      <c r="AC1318" s="35"/>
      <c r="AD1318" s="35"/>
      <c r="AE1318" s="35"/>
      <c r="AR1318" s="192" t="s">
        <v>179</v>
      </c>
      <c r="AT1318" s="192" t="s">
        <v>175</v>
      </c>
      <c r="AU1318" s="192" t="s">
        <v>81</v>
      </c>
      <c r="AY1318" s="18" t="s">
        <v>174</v>
      </c>
      <c r="BE1318" s="193">
        <f t="shared" si="4"/>
        <v>0</v>
      </c>
      <c r="BF1318" s="193">
        <f t="shared" si="5"/>
        <v>0</v>
      </c>
      <c r="BG1318" s="193">
        <f t="shared" si="6"/>
        <v>0</v>
      </c>
      <c r="BH1318" s="193">
        <f t="shared" si="7"/>
        <v>0</v>
      </c>
      <c r="BI1318" s="193">
        <f t="shared" si="8"/>
        <v>0</v>
      </c>
      <c r="BJ1318" s="18" t="s">
        <v>81</v>
      </c>
      <c r="BK1318" s="193">
        <f t="shared" si="9"/>
        <v>0</v>
      </c>
      <c r="BL1318" s="18" t="s">
        <v>179</v>
      </c>
      <c r="BM1318" s="192" t="s">
        <v>2847</v>
      </c>
    </row>
    <row r="1319" spans="1:65" s="2" customFormat="1" ht="24.25" customHeight="1">
      <c r="A1319" s="35"/>
      <c r="B1319" s="36"/>
      <c r="C1319" s="180" t="s">
        <v>2848</v>
      </c>
      <c r="D1319" s="180" t="s">
        <v>175</v>
      </c>
      <c r="E1319" s="181" t="s">
        <v>956</v>
      </c>
      <c r="F1319" s="182" t="s">
        <v>957</v>
      </c>
      <c r="G1319" s="183" t="s">
        <v>705</v>
      </c>
      <c r="H1319" s="249"/>
      <c r="I1319" s="185"/>
      <c r="J1319" s="186">
        <f t="shared" si="0"/>
        <v>0</v>
      </c>
      <c r="K1319" s="187"/>
      <c r="L1319" s="40"/>
      <c r="M1319" s="188" t="s">
        <v>1</v>
      </c>
      <c r="N1319" s="189" t="s">
        <v>38</v>
      </c>
      <c r="O1319" s="72"/>
      <c r="P1319" s="190">
        <f t="shared" si="1"/>
        <v>0</v>
      </c>
      <c r="Q1319" s="190">
        <v>0</v>
      </c>
      <c r="R1319" s="190">
        <f t="shared" si="2"/>
        <v>0</v>
      </c>
      <c r="S1319" s="190">
        <v>0</v>
      </c>
      <c r="T1319" s="191">
        <f t="shared" si="3"/>
        <v>0</v>
      </c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R1319" s="192" t="s">
        <v>179</v>
      </c>
      <c r="AT1319" s="192" t="s">
        <v>175</v>
      </c>
      <c r="AU1319" s="192" t="s">
        <v>81</v>
      </c>
      <c r="AY1319" s="18" t="s">
        <v>174</v>
      </c>
      <c r="BE1319" s="193">
        <f t="shared" si="4"/>
        <v>0</v>
      </c>
      <c r="BF1319" s="193">
        <f t="shared" si="5"/>
        <v>0</v>
      </c>
      <c r="BG1319" s="193">
        <f t="shared" si="6"/>
        <v>0</v>
      </c>
      <c r="BH1319" s="193">
        <f t="shared" si="7"/>
        <v>0</v>
      </c>
      <c r="BI1319" s="193">
        <f t="shared" si="8"/>
        <v>0</v>
      </c>
      <c r="BJ1319" s="18" t="s">
        <v>81</v>
      </c>
      <c r="BK1319" s="193">
        <f t="shared" si="9"/>
        <v>0</v>
      </c>
      <c r="BL1319" s="18" t="s">
        <v>179</v>
      </c>
      <c r="BM1319" s="192" t="s">
        <v>2849</v>
      </c>
    </row>
    <row r="1320" spans="1:65" s="11" customFormat="1" ht="26" customHeight="1">
      <c r="B1320" s="166"/>
      <c r="C1320" s="167"/>
      <c r="D1320" s="168" t="s">
        <v>72</v>
      </c>
      <c r="E1320" s="169" t="s">
        <v>1194</v>
      </c>
      <c r="F1320" s="169" t="s">
        <v>960</v>
      </c>
      <c r="G1320" s="167"/>
      <c r="H1320" s="167"/>
      <c r="I1320" s="170"/>
      <c r="J1320" s="171">
        <f>BK1320</f>
        <v>0</v>
      </c>
      <c r="K1320" s="167"/>
      <c r="L1320" s="172"/>
      <c r="M1320" s="173"/>
      <c r="N1320" s="174"/>
      <c r="O1320" s="174"/>
      <c r="P1320" s="175">
        <f>SUM(P1321:P1370)</f>
        <v>0</v>
      </c>
      <c r="Q1320" s="174"/>
      <c r="R1320" s="175">
        <f>SUM(R1321:R1370)</f>
        <v>81.392436430000004</v>
      </c>
      <c r="S1320" s="174"/>
      <c r="T1320" s="176">
        <f>SUM(T1321:T1370)</f>
        <v>0</v>
      </c>
      <c r="AR1320" s="177" t="s">
        <v>81</v>
      </c>
      <c r="AT1320" s="178" t="s">
        <v>72</v>
      </c>
      <c r="AU1320" s="178" t="s">
        <v>73</v>
      </c>
      <c r="AY1320" s="177" t="s">
        <v>174</v>
      </c>
      <c r="BK1320" s="179">
        <f>SUM(BK1321:BK1370)</f>
        <v>0</v>
      </c>
    </row>
    <row r="1321" spans="1:65" s="2" customFormat="1" ht="41" customHeight="1">
      <c r="A1321" s="35"/>
      <c r="B1321" s="36"/>
      <c r="C1321" s="180" t="s">
        <v>2850</v>
      </c>
      <c r="D1321" s="180" t="s">
        <v>175</v>
      </c>
      <c r="E1321" s="181" t="s">
        <v>2851</v>
      </c>
      <c r="F1321" s="182" t="s">
        <v>2852</v>
      </c>
      <c r="G1321" s="183" t="s">
        <v>964</v>
      </c>
      <c r="H1321" s="184">
        <v>1155.4000000000001</v>
      </c>
      <c r="I1321" s="185"/>
      <c r="J1321" s="186">
        <f>ROUND(I1321*H1321,2)</f>
        <v>0</v>
      </c>
      <c r="K1321" s="187"/>
      <c r="L1321" s="40"/>
      <c r="M1321" s="188" t="s">
        <v>1</v>
      </c>
      <c r="N1321" s="189" t="s">
        <v>38</v>
      </c>
      <c r="O1321" s="72"/>
      <c r="P1321" s="190">
        <f>O1321*H1321</f>
        <v>0</v>
      </c>
      <c r="Q1321" s="190">
        <v>6.9320000000000007E-2</v>
      </c>
      <c r="R1321" s="190">
        <f>Q1321*H1321</f>
        <v>80.092328000000009</v>
      </c>
      <c r="S1321" s="190">
        <v>0</v>
      </c>
      <c r="T1321" s="191">
        <f>S1321*H1321</f>
        <v>0</v>
      </c>
      <c r="U1321" s="35"/>
      <c r="V1321" s="35"/>
      <c r="W1321" s="35"/>
      <c r="X1321" s="35"/>
      <c r="Y1321" s="35"/>
      <c r="Z1321" s="35"/>
      <c r="AA1321" s="35"/>
      <c r="AB1321" s="35"/>
      <c r="AC1321" s="35"/>
      <c r="AD1321" s="35"/>
      <c r="AE1321" s="35"/>
      <c r="AR1321" s="192" t="s">
        <v>179</v>
      </c>
      <c r="AT1321" s="192" t="s">
        <v>175</v>
      </c>
      <c r="AU1321" s="192" t="s">
        <v>81</v>
      </c>
      <c r="AY1321" s="18" t="s">
        <v>174</v>
      </c>
      <c r="BE1321" s="193">
        <f>IF(N1321="základní",J1321,0)</f>
        <v>0</v>
      </c>
      <c r="BF1321" s="193">
        <f>IF(N1321="snížená",J1321,0)</f>
        <v>0</v>
      </c>
      <c r="BG1321" s="193">
        <f>IF(N1321="zákl. přenesená",J1321,0)</f>
        <v>0</v>
      </c>
      <c r="BH1321" s="193">
        <f>IF(N1321="sníž. přenesená",J1321,0)</f>
        <v>0</v>
      </c>
      <c r="BI1321" s="193">
        <f>IF(N1321="nulová",J1321,0)</f>
        <v>0</v>
      </c>
      <c r="BJ1321" s="18" t="s">
        <v>81</v>
      </c>
      <c r="BK1321" s="193">
        <f>ROUND(I1321*H1321,2)</f>
        <v>0</v>
      </c>
      <c r="BL1321" s="18" t="s">
        <v>179</v>
      </c>
      <c r="BM1321" s="192" t="s">
        <v>2853</v>
      </c>
    </row>
    <row r="1322" spans="1:65" s="2" customFormat="1" ht="33" customHeight="1">
      <c r="A1322" s="35"/>
      <c r="B1322" s="36"/>
      <c r="C1322" s="180" t="s">
        <v>2854</v>
      </c>
      <c r="D1322" s="180" t="s">
        <v>175</v>
      </c>
      <c r="E1322" s="181" t="s">
        <v>2855</v>
      </c>
      <c r="F1322" s="182" t="s">
        <v>2856</v>
      </c>
      <c r="G1322" s="183" t="s">
        <v>217</v>
      </c>
      <c r="H1322" s="184">
        <v>4</v>
      </c>
      <c r="I1322" s="185"/>
      <c r="J1322" s="186">
        <f>ROUND(I1322*H1322,2)</f>
        <v>0</v>
      </c>
      <c r="K1322" s="187"/>
      <c r="L1322" s="40"/>
      <c r="M1322" s="188" t="s">
        <v>1</v>
      </c>
      <c r="N1322" s="189" t="s">
        <v>38</v>
      </c>
      <c r="O1322" s="72"/>
      <c r="P1322" s="190">
        <f>O1322*H1322</f>
        <v>0</v>
      </c>
      <c r="Q1322" s="190">
        <v>0</v>
      </c>
      <c r="R1322" s="190">
        <f>Q1322*H1322</f>
        <v>0</v>
      </c>
      <c r="S1322" s="190">
        <v>0</v>
      </c>
      <c r="T1322" s="191">
        <f>S1322*H1322</f>
        <v>0</v>
      </c>
      <c r="U1322" s="35"/>
      <c r="V1322" s="35"/>
      <c r="W1322" s="35"/>
      <c r="X1322" s="35"/>
      <c r="Y1322" s="35"/>
      <c r="Z1322" s="35"/>
      <c r="AA1322" s="35"/>
      <c r="AB1322" s="35"/>
      <c r="AC1322" s="35"/>
      <c r="AD1322" s="35"/>
      <c r="AE1322" s="35"/>
      <c r="AR1322" s="192" t="s">
        <v>179</v>
      </c>
      <c r="AT1322" s="192" t="s">
        <v>175</v>
      </c>
      <c r="AU1322" s="192" t="s">
        <v>81</v>
      </c>
      <c r="AY1322" s="18" t="s">
        <v>174</v>
      </c>
      <c r="BE1322" s="193">
        <f>IF(N1322="základní",J1322,0)</f>
        <v>0</v>
      </c>
      <c r="BF1322" s="193">
        <f>IF(N1322="snížená",J1322,0)</f>
        <v>0</v>
      </c>
      <c r="BG1322" s="193">
        <f>IF(N1322="zákl. přenesená",J1322,0)</f>
        <v>0</v>
      </c>
      <c r="BH1322" s="193">
        <f>IF(N1322="sníž. přenesená",J1322,0)</f>
        <v>0</v>
      </c>
      <c r="BI1322" s="193">
        <f>IF(N1322="nulová",J1322,0)</f>
        <v>0</v>
      </c>
      <c r="BJ1322" s="18" t="s">
        <v>81</v>
      </c>
      <c r="BK1322" s="193">
        <f>ROUND(I1322*H1322,2)</f>
        <v>0</v>
      </c>
      <c r="BL1322" s="18" t="s">
        <v>179</v>
      </c>
      <c r="BM1322" s="192" t="s">
        <v>2857</v>
      </c>
    </row>
    <row r="1323" spans="1:65" s="2" customFormat="1" ht="33" customHeight="1">
      <c r="A1323" s="35"/>
      <c r="B1323" s="36"/>
      <c r="C1323" s="180" t="s">
        <v>2858</v>
      </c>
      <c r="D1323" s="180" t="s">
        <v>175</v>
      </c>
      <c r="E1323" s="181" t="s">
        <v>2859</v>
      </c>
      <c r="F1323" s="182" t="s">
        <v>2860</v>
      </c>
      <c r="G1323" s="183" t="s">
        <v>217</v>
      </c>
      <c r="H1323" s="184">
        <v>2</v>
      </c>
      <c r="I1323" s="185"/>
      <c r="J1323" s="186">
        <f>ROUND(I1323*H1323,2)</f>
        <v>0</v>
      </c>
      <c r="K1323" s="187"/>
      <c r="L1323" s="40"/>
      <c r="M1323" s="188" t="s">
        <v>1</v>
      </c>
      <c r="N1323" s="189" t="s">
        <v>38</v>
      </c>
      <c r="O1323" s="72"/>
      <c r="P1323" s="190">
        <f>O1323*H1323</f>
        <v>0</v>
      </c>
      <c r="Q1323" s="190">
        <v>0</v>
      </c>
      <c r="R1323" s="190">
        <f>Q1323*H1323</f>
        <v>0</v>
      </c>
      <c r="S1323" s="190">
        <v>0</v>
      </c>
      <c r="T1323" s="191">
        <f>S1323*H1323</f>
        <v>0</v>
      </c>
      <c r="U1323" s="35"/>
      <c r="V1323" s="35"/>
      <c r="W1323" s="35"/>
      <c r="X1323" s="35"/>
      <c r="Y1323" s="35"/>
      <c r="Z1323" s="35"/>
      <c r="AA1323" s="35"/>
      <c r="AB1323" s="35"/>
      <c r="AC1323" s="35"/>
      <c r="AD1323" s="35"/>
      <c r="AE1323" s="35"/>
      <c r="AR1323" s="192" t="s">
        <v>179</v>
      </c>
      <c r="AT1323" s="192" t="s">
        <v>175</v>
      </c>
      <c r="AU1323" s="192" t="s">
        <v>81</v>
      </c>
      <c r="AY1323" s="18" t="s">
        <v>174</v>
      </c>
      <c r="BE1323" s="193">
        <f>IF(N1323="základní",J1323,0)</f>
        <v>0</v>
      </c>
      <c r="BF1323" s="193">
        <f>IF(N1323="snížená",J1323,0)</f>
        <v>0</v>
      </c>
      <c r="BG1323" s="193">
        <f>IF(N1323="zákl. přenesená",J1323,0)</f>
        <v>0</v>
      </c>
      <c r="BH1323" s="193">
        <f>IF(N1323="sníž. přenesená",J1323,0)</f>
        <v>0</v>
      </c>
      <c r="BI1323" s="193">
        <f>IF(N1323="nulová",J1323,0)</f>
        <v>0</v>
      </c>
      <c r="BJ1323" s="18" t="s">
        <v>81</v>
      </c>
      <c r="BK1323" s="193">
        <f>ROUND(I1323*H1323,2)</f>
        <v>0</v>
      </c>
      <c r="BL1323" s="18" t="s">
        <v>179</v>
      </c>
      <c r="BM1323" s="192" t="s">
        <v>2861</v>
      </c>
    </row>
    <row r="1324" spans="1:65" s="2" customFormat="1" ht="24.25" customHeight="1">
      <c r="A1324" s="35"/>
      <c r="B1324" s="36"/>
      <c r="C1324" s="180" t="s">
        <v>2862</v>
      </c>
      <c r="D1324" s="180" t="s">
        <v>175</v>
      </c>
      <c r="E1324" s="181" t="s">
        <v>2863</v>
      </c>
      <c r="F1324" s="182" t="s">
        <v>2864</v>
      </c>
      <c r="G1324" s="183" t="s">
        <v>217</v>
      </c>
      <c r="H1324" s="184">
        <v>1</v>
      </c>
      <c r="I1324" s="185"/>
      <c r="J1324" s="186">
        <f>ROUND(I1324*H1324,2)</f>
        <v>0</v>
      </c>
      <c r="K1324" s="187"/>
      <c r="L1324" s="40"/>
      <c r="M1324" s="188" t="s">
        <v>1</v>
      </c>
      <c r="N1324" s="189" t="s">
        <v>38</v>
      </c>
      <c r="O1324" s="72"/>
      <c r="P1324" s="190">
        <f>O1324*H1324</f>
        <v>0</v>
      </c>
      <c r="Q1324" s="190">
        <v>0</v>
      </c>
      <c r="R1324" s="190">
        <f>Q1324*H1324</f>
        <v>0</v>
      </c>
      <c r="S1324" s="190">
        <v>0</v>
      </c>
      <c r="T1324" s="191">
        <f>S1324*H1324</f>
        <v>0</v>
      </c>
      <c r="U1324" s="35"/>
      <c r="V1324" s="35"/>
      <c r="W1324" s="35"/>
      <c r="X1324" s="35"/>
      <c r="Y1324" s="35"/>
      <c r="Z1324" s="35"/>
      <c r="AA1324" s="35"/>
      <c r="AB1324" s="35"/>
      <c r="AC1324" s="35"/>
      <c r="AD1324" s="35"/>
      <c r="AE1324" s="35"/>
      <c r="AR1324" s="192" t="s">
        <v>179</v>
      </c>
      <c r="AT1324" s="192" t="s">
        <v>175</v>
      </c>
      <c r="AU1324" s="192" t="s">
        <v>81</v>
      </c>
      <c r="AY1324" s="18" t="s">
        <v>174</v>
      </c>
      <c r="BE1324" s="193">
        <f>IF(N1324="základní",J1324,0)</f>
        <v>0</v>
      </c>
      <c r="BF1324" s="193">
        <f>IF(N1324="snížená",J1324,0)</f>
        <v>0</v>
      </c>
      <c r="BG1324" s="193">
        <f>IF(N1324="zákl. přenesená",J1324,0)</f>
        <v>0</v>
      </c>
      <c r="BH1324" s="193">
        <f>IF(N1324="sníž. přenesená",J1324,0)</f>
        <v>0</v>
      </c>
      <c r="BI1324" s="193">
        <f>IF(N1324="nulová",J1324,0)</f>
        <v>0</v>
      </c>
      <c r="BJ1324" s="18" t="s">
        <v>81</v>
      </c>
      <c r="BK1324" s="193">
        <f>ROUND(I1324*H1324,2)</f>
        <v>0</v>
      </c>
      <c r="BL1324" s="18" t="s">
        <v>179</v>
      </c>
      <c r="BM1324" s="192" t="s">
        <v>2865</v>
      </c>
    </row>
    <row r="1325" spans="1:65" s="2" customFormat="1" ht="16.5" customHeight="1">
      <c r="A1325" s="35"/>
      <c r="B1325" s="36"/>
      <c r="C1325" s="180" t="s">
        <v>2866</v>
      </c>
      <c r="D1325" s="180" t="s">
        <v>175</v>
      </c>
      <c r="E1325" s="181" t="s">
        <v>2867</v>
      </c>
      <c r="F1325" s="182" t="s">
        <v>2868</v>
      </c>
      <c r="G1325" s="183" t="s">
        <v>230</v>
      </c>
      <c r="H1325" s="184">
        <v>15.618</v>
      </c>
      <c r="I1325" s="185"/>
      <c r="J1325" s="186">
        <f>ROUND(I1325*H1325,2)</f>
        <v>0</v>
      </c>
      <c r="K1325" s="187"/>
      <c r="L1325" s="40"/>
      <c r="M1325" s="188" t="s">
        <v>1</v>
      </c>
      <c r="N1325" s="189" t="s">
        <v>38</v>
      </c>
      <c r="O1325" s="72"/>
      <c r="P1325" s="190">
        <f>O1325*H1325</f>
        <v>0</v>
      </c>
      <c r="Q1325" s="190">
        <v>0</v>
      </c>
      <c r="R1325" s="190">
        <f>Q1325*H1325</f>
        <v>0</v>
      </c>
      <c r="S1325" s="190">
        <v>0</v>
      </c>
      <c r="T1325" s="191">
        <f>S1325*H1325</f>
        <v>0</v>
      </c>
      <c r="U1325" s="35"/>
      <c r="V1325" s="35"/>
      <c r="W1325" s="35"/>
      <c r="X1325" s="35"/>
      <c r="Y1325" s="35"/>
      <c r="Z1325" s="35"/>
      <c r="AA1325" s="35"/>
      <c r="AB1325" s="35"/>
      <c r="AC1325" s="35"/>
      <c r="AD1325" s="35"/>
      <c r="AE1325" s="35"/>
      <c r="AR1325" s="192" t="s">
        <v>179</v>
      </c>
      <c r="AT1325" s="192" t="s">
        <v>175</v>
      </c>
      <c r="AU1325" s="192" t="s">
        <v>81</v>
      </c>
      <c r="AY1325" s="18" t="s">
        <v>174</v>
      </c>
      <c r="BE1325" s="193">
        <f>IF(N1325="základní",J1325,0)</f>
        <v>0</v>
      </c>
      <c r="BF1325" s="193">
        <f>IF(N1325="snížená",J1325,0)</f>
        <v>0</v>
      </c>
      <c r="BG1325" s="193">
        <f>IF(N1325="zákl. přenesená",J1325,0)</f>
        <v>0</v>
      </c>
      <c r="BH1325" s="193">
        <f>IF(N1325="sníž. přenesená",J1325,0)</f>
        <v>0</v>
      </c>
      <c r="BI1325" s="193">
        <f>IF(N1325="nulová",J1325,0)</f>
        <v>0</v>
      </c>
      <c r="BJ1325" s="18" t="s">
        <v>81</v>
      </c>
      <c r="BK1325" s="193">
        <f>ROUND(I1325*H1325,2)</f>
        <v>0</v>
      </c>
      <c r="BL1325" s="18" t="s">
        <v>179</v>
      </c>
      <c r="BM1325" s="192" t="s">
        <v>2869</v>
      </c>
    </row>
    <row r="1326" spans="1:65" s="12" customFormat="1" ht="12">
      <c r="B1326" s="194"/>
      <c r="C1326" s="195"/>
      <c r="D1326" s="196" t="s">
        <v>181</v>
      </c>
      <c r="E1326" s="197" t="s">
        <v>1</v>
      </c>
      <c r="F1326" s="198" t="s">
        <v>1342</v>
      </c>
      <c r="G1326" s="195"/>
      <c r="H1326" s="197" t="s">
        <v>1</v>
      </c>
      <c r="I1326" s="199"/>
      <c r="J1326" s="195"/>
      <c r="K1326" s="195"/>
      <c r="L1326" s="200"/>
      <c r="M1326" s="201"/>
      <c r="N1326" s="202"/>
      <c r="O1326" s="202"/>
      <c r="P1326" s="202"/>
      <c r="Q1326" s="202"/>
      <c r="R1326" s="202"/>
      <c r="S1326" s="202"/>
      <c r="T1326" s="203"/>
      <c r="AT1326" s="204" t="s">
        <v>181</v>
      </c>
      <c r="AU1326" s="204" t="s">
        <v>81</v>
      </c>
      <c r="AV1326" s="12" t="s">
        <v>81</v>
      </c>
      <c r="AW1326" s="12" t="s">
        <v>30</v>
      </c>
      <c r="AX1326" s="12" t="s">
        <v>73</v>
      </c>
      <c r="AY1326" s="204" t="s">
        <v>174</v>
      </c>
    </row>
    <row r="1327" spans="1:65" s="13" customFormat="1" ht="12">
      <c r="B1327" s="205"/>
      <c r="C1327" s="206"/>
      <c r="D1327" s="196" t="s">
        <v>181</v>
      </c>
      <c r="E1327" s="207" t="s">
        <v>1</v>
      </c>
      <c r="F1327" s="208" t="s">
        <v>2870</v>
      </c>
      <c r="G1327" s="206"/>
      <c r="H1327" s="209">
        <v>13.35</v>
      </c>
      <c r="I1327" s="210"/>
      <c r="J1327" s="206"/>
      <c r="K1327" s="206"/>
      <c r="L1327" s="211"/>
      <c r="M1327" s="212"/>
      <c r="N1327" s="213"/>
      <c r="O1327" s="213"/>
      <c r="P1327" s="213"/>
      <c r="Q1327" s="213"/>
      <c r="R1327" s="213"/>
      <c r="S1327" s="213"/>
      <c r="T1327" s="214"/>
      <c r="AT1327" s="215" t="s">
        <v>181</v>
      </c>
      <c r="AU1327" s="215" t="s">
        <v>81</v>
      </c>
      <c r="AV1327" s="13" t="s">
        <v>83</v>
      </c>
      <c r="AW1327" s="13" t="s">
        <v>30</v>
      </c>
      <c r="AX1327" s="13" t="s">
        <v>73</v>
      </c>
      <c r="AY1327" s="215" t="s">
        <v>174</v>
      </c>
    </row>
    <row r="1328" spans="1:65" s="12" customFormat="1" ht="12">
      <c r="B1328" s="194"/>
      <c r="C1328" s="195"/>
      <c r="D1328" s="196" t="s">
        <v>181</v>
      </c>
      <c r="E1328" s="197" t="s">
        <v>1</v>
      </c>
      <c r="F1328" s="198" t="s">
        <v>2871</v>
      </c>
      <c r="G1328" s="195"/>
      <c r="H1328" s="197" t="s">
        <v>1</v>
      </c>
      <c r="I1328" s="199"/>
      <c r="J1328" s="195"/>
      <c r="K1328" s="195"/>
      <c r="L1328" s="200"/>
      <c r="M1328" s="201"/>
      <c r="N1328" s="202"/>
      <c r="O1328" s="202"/>
      <c r="P1328" s="202"/>
      <c r="Q1328" s="202"/>
      <c r="R1328" s="202"/>
      <c r="S1328" s="202"/>
      <c r="T1328" s="203"/>
      <c r="AT1328" s="204" t="s">
        <v>181</v>
      </c>
      <c r="AU1328" s="204" t="s">
        <v>81</v>
      </c>
      <c r="AV1328" s="12" t="s">
        <v>81</v>
      </c>
      <c r="AW1328" s="12" t="s">
        <v>30</v>
      </c>
      <c r="AX1328" s="12" t="s">
        <v>73</v>
      </c>
      <c r="AY1328" s="204" t="s">
        <v>174</v>
      </c>
    </row>
    <row r="1329" spans="1:65" s="13" customFormat="1" ht="12">
      <c r="B1329" s="205"/>
      <c r="C1329" s="206"/>
      <c r="D1329" s="196" t="s">
        <v>181</v>
      </c>
      <c r="E1329" s="207" t="s">
        <v>1</v>
      </c>
      <c r="F1329" s="208" t="s">
        <v>2872</v>
      </c>
      <c r="G1329" s="206"/>
      <c r="H1329" s="209">
        <v>1.3080000000000001</v>
      </c>
      <c r="I1329" s="210"/>
      <c r="J1329" s="206"/>
      <c r="K1329" s="206"/>
      <c r="L1329" s="211"/>
      <c r="M1329" s="212"/>
      <c r="N1329" s="213"/>
      <c r="O1329" s="213"/>
      <c r="P1329" s="213"/>
      <c r="Q1329" s="213"/>
      <c r="R1329" s="213"/>
      <c r="S1329" s="213"/>
      <c r="T1329" s="214"/>
      <c r="AT1329" s="215" t="s">
        <v>181</v>
      </c>
      <c r="AU1329" s="215" t="s">
        <v>81</v>
      </c>
      <c r="AV1329" s="13" t="s">
        <v>83</v>
      </c>
      <c r="AW1329" s="13" t="s">
        <v>30</v>
      </c>
      <c r="AX1329" s="13" t="s">
        <v>73</v>
      </c>
      <c r="AY1329" s="215" t="s">
        <v>174</v>
      </c>
    </row>
    <row r="1330" spans="1:65" s="12" customFormat="1" ht="12">
      <c r="B1330" s="194"/>
      <c r="C1330" s="195"/>
      <c r="D1330" s="196" t="s">
        <v>181</v>
      </c>
      <c r="E1330" s="197" t="s">
        <v>1</v>
      </c>
      <c r="F1330" s="198" t="s">
        <v>2873</v>
      </c>
      <c r="G1330" s="195"/>
      <c r="H1330" s="197" t="s">
        <v>1</v>
      </c>
      <c r="I1330" s="199"/>
      <c r="J1330" s="195"/>
      <c r="K1330" s="195"/>
      <c r="L1330" s="200"/>
      <c r="M1330" s="201"/>
      <c r="N1330" s="202"/>
      <c r="O1330" s="202"/>
      <c r="P1330" s="202"/>
      <c r="Q1330" s="202"/>
      <c r="R1330" s="202"/>
      <c r="S1330" s="202"/>
      <c r="T1330" s="203"/>
      <c r="AT1330" s="204" t="s">
        <v>181</v>
      </c>
      <c r="AU1330" s="204" t="s">
        <v>81</v>
      </c>
      <c r="AV1330" s="12" t="s">
        <v>81</v>
      </c>
      <c r="AW1330" s="12" t="s">
        <v>30</v>
      </c>
      <c r="AX1330" s="12" t="s">
        <v>73</v>
      </c>
      <c r="AY1330" s="204" t="s">
        <v>174</v>
      </c>
    </row>
    <row r="1331" spans="1:65" s="13" customFormat="1" ht="12">
      <c r="B1331" s="205"/>
      <c r="C1331" s="206"/>
      <c r="D1331" s="196" t="s">
        <v>181</v>
      </c>
      <c r="E1331" s="207" t="s">
        <v>1</v>
      </c>
      <c r="F1331" s="208" t="s">
        <v>2874</v>
      </c>
      <c r="G1331" s="206"/>
      <c r="H1331" s="209">
        <v>0.96</v>
      </c>
      <c r="I1331" s="210"/>
      <c r="J1331" s="206"/>
      <c r="K1331" s="206"/>
      <c r="L1331" s="211"/>
      <c r="M1331" s="212"/>
      <c r="N1331" s="213"/>
      <c r="O1331" s="213"/>
      <c r="P1331" s="213"/>
      <c r="Q1331" s="213"/>
      <c r="R1331" s="213"/>
      <c r="S1331" s="213"/>
      <c r="T1331" s="214"/>
      <c r="AT1331" s="215" t="s">
        <v>181</v>
      </c>
      <c r="AU1331" s="215" t="s">
        <v>81</v>
      </c>
      <c r="AV1331" s="13" t="s">
        <v>83</v>
      </c>
      <c r="AW1331" s="13" t="s">
        <v>30</v>
      </c>
      <c r="AX1331" s="13" t="s">
        <v>73</v>
      </c>
      <c r="AY1331" s="215" t="s">
        <v>174</v>
      </c>
    </row>
    <row r="1332" spans="1:65" s="14" customFormat="1" ht="12">
      <c r="B1332" s="216"/>
      <c r="C1332" s="217"/>
      <c r="D1332" s="196" t="s">
        <v>181</v>
      </c>
      <c r="E1332" s="218" t="s">
        <v>1</v>
      </c>
      <c r="F1332" s="219" t="s">
        <v>183</v>
      </c>
      <c r="G1332" s="217"/>
      <c r="H1332" s="220">
        <v>15.617999999999999</v>
      </c>
      <c r="I1332" s="221"/>
      <c r="J1332" s="217"/>
      <c r="K1332" s="217"/>
      <c r="L1332" s="222"/>
      <c r="M1332" s="223"/>
      <c r="N1332" s="224"/>
      <c r="O1332" s="224"/>
      <c r="P1332" s="224"/>
      <c r="Q1332" s="224"/>
      <c r="R1332" s="224"/>
      <c r="S1332" s="224"/>
      <c r="T1332" s="225"/>
      <c r="AT1332" s="226" t="s">
        <v>181</v>
      </c>
      <c r="AU1332" s="226" t="s">
        <v>81</v>
      </c>
      <c r="AV1332" s="14" t="s">
        <v>179</v>
      </c>
      <c r="AW1332" s="14" t="s">
        <v>30</v>
      </c>
      <c r="AX1332" s="14" t="s">
        <v>81</v>
      </c>
      <c r="AY1332" s="226" t="s">
        <v>174</v>
      </c>
    </row>
    <row r="1333" spans="1:65" s="2" customFormat="1" ht="24.25" customHeight="1">
      <c r="A1333" s="35"/>
      <c r="B1333" s="36"/>
      <c r="C1333" s="227" t="s">
        <v>2875</v>
      </c>
      <c r="D1333" s="227" t="s">
        <v>422</v>
      </c>
      <c r="E1333" s="228" t="s">
        <v>2876</v>
      </c>
      <c r="F1333" s="229" t="s">
        <v>2877</v>
      </c>
      <c r="G1333" s="230" t="s">
        <v>230</v>
      </c>
      <c r="H1333" s="231">
        <v>14.685</v>
      </c>
      <c r="I1333" s="232"/>
      <c r="J1333" s="233">
        <f>ROUND(I1333*H1333,2)</f>
        <v>0</v>
      </c>
      <c r="K1333" s="234"/>
      <c r="L1333" s="235"/>
      <c r="M1333" s="236" t="s">
        <v>1</v>
      </c>
      <c r="N1333" s="237" t="s">
        <v>38</v>
      </c>
      <c r="O1333" s="72"/>
      <c r="P1333" s="190">
        <f>O1333*H1333</f>
        <v>0</v>
      </c>
      <c r="Q1333" s="190">
        <v>3.3999999999999998E-3</v>
      </c>
      <c r="R1333" s="190">
        <f>Q1333*H1333</f>
        <v>4.9929000000000001E-2</v>
      </c>
      <c r="S1333" s="190">
        <v>0</v>
      </c>
      <c r="T1333" s="191">
        <f>S1333*H1333</f>
        <v>0</v>
      </c>
      <c r="U1333" s="35"/>
      <c r="V1333" s="35"/>
      <c r="W1333" s="35"/>
      <c r="X1333" s="35"/>
      <c r="Y1333" s="35"/>
      <c r="Z1333" s="35"/>
      <c r="AA1333" s="35"/>
      <c r="AB1333" s="35"/>
      <c r="AC1333" s="35"/>
      <c r="AD1333" s="35"/>
      <c r="AE1333" s="35"/>
      <c r="AR1333" s="192" t="s">
        <v>227</v>
      </c>
      <c r="AT1333" s="192" t="s">
        <v>422</v>
      </c>
      <c r="AU1333" s="192" t="s">
        <v>81</v>
      </c>
      <c r="AY1333" s="18" t="s">
        <v>174</v>
      </c>
      <c r="BE1333" s="193">
        <f>IF(N1333="základní",J1333,0)</f>
        <v>0</v>
      </c>
      <c r="BF1333" s="193">
        <f>IF(N1333="snížená",J1333,0)</f>
        <v>0</v>
      </c>
      <c r="BG1333" s="193">
        <f>IF(N1333="zákl. přenesená",J1333,0)</f>
        <v>0</v>
      </c>
      <c r="BH1333" s="193">
        <f>IF(N1333="sníž. přenesená",J1333,0)</f>
        <v>0</v>
      </c>
      <c r="BI1333" s="193">
        <f>IF(N1333="nulová",J1333,0)</f>
        <v>0</v>
      </c>
      <c r="BJ1333" s="18" t="s">
        <v>81</v>
      </c>
      <c r="BK1333" s="193">
        <f>ROUND(I1333*H1333,2)</f>
        <v>0</v>
      </c>
      <c r="BL1333" s="18" t="s">
        <v>179</v>
      </c>
      <c r="BM1333" s="192" t="s">
        <v>2878</v>
      </c>
    </row>
    <row r="1334" spans="1:65" s="12" customFormat="1" ht="12">
      <c r="B1334" s="194"/>
      <c r="C1334" s="195"/>
      <c r="D1334" s="196" t="s">
        <v>181</v>
      </c>
      <c r="E1334" s="197" t="s">
        <v>1</v>
      </c>
      <c r="F1334" s="198" t="s">
        <v>1342</v>
      </c>
      <c r="G1334" s="195"/>
      <c r="H1334" s="197" t="s">
        <v>1</v>
      </c>
      <c r="I1334" s="199"/>
      <c r="J1334" s="195"/>
      <c r="K1334" s="195"/>
      <c r="L1334" s="200"/>
      <c r="M1334" s="201"/>
      <c r="N1334" s="202"/>
      <c r="O1334" s="202"/>
      <c r="P1334" s="202"/>
      <c r="Q1334" s="202"/>
      <c r="R1334" s="202"/>
      <c r="S1334" s="202"/>
      <c r="T1334" s="203"/>
      <c r="AT1334" s="204" t="s">
        <v>181</v>
      </c>
      <c r="AU1334" s="204" t="s">
        <v>81</v>
      </c>
      <c r="AV1334" s="12" t="s">
        <v>81</v>
      </c>
      <c r="AW1334" s="12" t="s">
        <v>30</v>
      </c>
      <c r="AX1334" s="12" t="s">
        <v>73</v>
      </c>
      <c r="AY1334" s="204" t="s">
        <v>174</v>
      </c>
    </row>
    <row r="1335" spans="1:65" s="13" customFormat="1" ht="12">
      <c r="B1335" s="205"/>
      <c r="C1335" s="206"/>
      <c r="D1335" s="196" t="s">
        <v>181</v>
      </c>
      <c r="E1335" s="207" t="s">
        <v>1</v>
      </c>
      <c r="F1335" s="208" t="s">
        <v>2879</v>
      </c>
      <c r="G1335" s="206"/>
      <c r="H1335" s="209">
        <v>14.685</v>
      </c>
      <c r="I1335" s="210"/>
      <c r="J1335" s="206"/>
      <c r="K1335" s="206"/>
      <c r="L1335" s="211"/>
      <c r="M1335" s="212"/>
      <c r="N1335" s="213"/>
      <c r="O1335" s="213"/>
      <c r="P1335" s="213"/>
      <c r="Q1335" s="213"/>
      <c r="R1335" s="213"/>
      <c r="S1335" s="213"/>
      <c r="T1335" s="214"/>
      <c r="AT1335" s="215" t="s">
        <v>181</v>
      </c>
      <c r="AU1335" s="215" t="s">
        <v>81</v>
      </c>
      <c r="AV1335" s="13" t="s">
        <v>83</v>
      </c>
      <c r="AW1335" s="13" t="s">
        <v>30</v>
      </c>
      <c r="AX1335" s="13" t="s">
        <v>73</v>
      </c>
      <c r="AY1335" s="215" t="s">
        <v>174</v>
      </c>
    </row>
    <row r="1336" spans="1:65" s="14" customFormat="1" ht="12">
      <c r="B1336" s="216"/>
      <c r="C1336" s="217"/>
      <c r="D1336" s="196" t="s">
        <v>181</v>
      </c>
      <c r="E1336" s="218" t="s">
        <v>1</v>
      </c>
      <c r="F1336" s="219" t="s">
        <v>183</v>
      </c>
      <c r="G1336" s="217"/>
      <c r="H1336" s="220">
        <v>14.685</v>
      </c>
      <c r="I1336" s="221"/>
      <c r="J1336" s="217"/>
      <c r="K1336" s="217"/>
      <c r="L1336" s="222"/>
      <c r="M1336" s="223"/>
      <c r="N1336" s="224"/>
      <c r="O1336" s="224"/>
      <c r="P1336" s="224"/>
      <c r="Q1336" s="224"/>
      <c r="R1336" s="224"/>
      <c r="S1336" s="224"/>
      <c r="T1336" s="225"/>
      <c r="AT1336" s="226" t="s">
        <v>181</v>
      </c>
      <c r="AU1336" s="226" t="s">
        <v>81</v>
      </c>
      <c r="AV1336" s="14" t="s">
        <v>179</v>
      </c>
      <c r="AW1336" s="14" t="s">
        <v>30</v>
      </c>
      <c r="AX1336" s="14" t="s">
        <v>81</v>
      </c>
      <c r="AY1336" s="226" t="s">
        <v>174</v>
      </c>
    </row>
    <row r="1337" spans="1:65" s="2" customFormat="1" ht="24.25" customHeight="1">
      <c r="A1337" s="35"/>
      <c r="B1337" s="36"/>
      <c r="C1337" s="227" t="s">
        <v>2880</v>
      </c>
      <c r="D1337" s="227" t="s">
        <v>422</v>
      </c>
      <c r="E1337" s="228" t="s">
        <v>2881</v>
      </c>
      <c r="F1337" s="229" t="s">
        <v>2882</v>
      </c>
      <c r="G1337" s="230" t="s">
        <v>230</v>
      </c>
      <c r="H1337" s="231">
        <v>2.4950000000000001</v>
      </c>
      <c r="I1337" s="232"/>
      <c r="J1337" s="233">
        <f>ROUND(I1337*H1337,2)</f>
        <v>0</v>
      </c>
      <c r="K1337" s="234"/>
      <c r="L1337" s="235"/>
      <c r="M1337" s="236" t="s">
        <v>1</v>
      </c>
      <c r="N1337" s="237" t="s">
        <v>38</v>
      </c>
      <c r="O1337" s="72"/>
      <c r="P1337" s="190">
        <f>O1337*H1337</f>
        <v>0</v>
      </c>
      <c r="Q1337" s="190">
        <v>8.4799999999999997E-3</v>
      </c>
      <c r="R1337" s="190">
        <f>Q1337*H1337</f>
        <v>2.1157599999999999E-2</v>
      </c>
      <c r="S1337" s="190">
        <v>0</v>
      </c>
      <c r="T1337" s="191">
        <f>S1337*H1337</f>
        <v>0</v>
      </c>
      <c r="U1337" s="35"/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R1337" s="192" t="s">
        <v>227</v>
      </c>
      <c r="AT1337" s="192" t="s">
        <v>422</v>
      </c>
      <c r="AU1337" s="192" t="s">
        <v>81</v>
      </c>
      <c r="AY1337" s="18" t="s">
        <v>174</v>
      </c>
      <c r="BE1337" s="193">
        <f>IF(N1337="základní",J1337,0)</f>
        <v>0</v>
      </c>
      <c r="BF1337" s="193">
        <f>IF(N1337="snížená",J1337,0)</f>
        <v>0</v>
      </c>
      <c r="BG1337" s="193">
        <f>IF(N1337="zákl. přenesená",J1337,0)</f>
        <v>0</v>
      </c>
      <c r="BH1337" s="193">
        <f>IF(N1337="sníž. přenesená",J1337,0)</f>
        <v>0</v>
      </c>
      <c r="BI1337" s="193">
        <f>IF(N1337="nulová",J1337,0)</f>
        <v>0</v>
      </c>
      <c r="BJ1337" s="18" t="s">
        <v>81</v>
      </c>
      <c r="BK1337" s="193">
        <f>ROUND(I1337*H1337,2)</f>
        <v>0</v>
      </c>
      <c r="BL1337" s="18" t="s">
        <v>179</v>
      </c>
      <c r="BM1337" s="192" t="s">
        <v>2883</v>
      </c>
    </row>
    <row r="1338" spans="1:65" s="12" customFormat="1" ht="12">
      <c r="B1338" s="194"/>
      <c r="C1338" s="195"/>
      <c r="D1338" s="196" t="s">
        <v>181</v>
      </c>
      <c r="E1338" s="197" t="s">
        <v>1</v>
      </c>
      <c r="F1338" s="198" t="s">
        <v>2871</v>
      </c>
      <c r="G1338" s="195"/>
      <c r="H1338" s="197" t="s">
        <v>1</v>
      </c>
      <c r="I1338" s="199"/>
      <c r="J1338" s="195"/>
      <c r="K1338" s="195"/>
      <c r="L1338" s="200"/>
      <c r="M1338" s="201"/>
      <c r="N1338" s="202"/>
      <c r="O1338" s="202"/>
      <c r="P1338" s="202"/>
      <c r="Q1338" s="202"/>
      <c r="R1338" s="202"/>
      <c r="S1338" s="202"/>
      <c r="T1338" s="203"/>
      <c r="AT1338" s="204" t="s">
        <v>181</v>
      </c>
      <c r="AU1338" s="204" t="s">
        <v>81</v>
      </c>
      <c r="AV1338" s="12" t="s">
        <v>81</v>
      </c>
      <c r="AW1338" s="12" t="s">
        <v>30</v>
      </c>
      <c r="AX1338" s="12" t="s">
        <v>73</v>
      </c>
      <c r="AY1338" s="204" t="s">
        <v>174</v>
      </c>
    </row>
    <row r="1339" spans="1:65" s="13" customFormat="1" ht="12">
      <c r="B1339" s="205"/>
      <c r="C1339" s="206"/>
      <c r="D1339" s="196" t="s">
        <v>181</v>
      </c>
      <c r="E1339" s="207" t="s">
        <v>1</v>
      </c>
      <c r="F1339" s="208" t="s">
        <v>2884</v>
      </c>
      <c r="G1339" s="206"/>
      <c r="H1339" s="209">
        <v>1.4390000000000001</v>
      </c>
      <c r="I1339" s="210"/>
      <c r="J1339" s="206"/>
      <c r="K1339" s="206"/>
      <c r="L1339" s="211"/>
      <c r="M1339" s="212"/>
      <c r="N1339" s="213"/>
      <c r="O1339" s="213"/>
      <c r="P1339" s="213"/>
      <c r="Q1339" s="213"/>
      <c r="R1339" s="213"/>
      <c r="S1339" s="213"/>
      <c r="T1339" s="214"/>
      <c r="AT1339" s="215" t="s">
        <v>181</v>
      </c>
      <c r="AU1339" s="215" t="s">
        <v>81</v>
      </c>
      <c r="AV1339" s="13" t="s">
        <v>83</v>
      </c>
      <c r="AW1339" s="13" t="s">
        <v>30</v>
      </c>
      <c r="AX1339" s="13" t="s">
        <v>73</v>
      </c>
      <c r="AY1339" s="215" t="s">
        <v>174</v>
      </c>
    </row>
    <row r="1340" spans="1:65" s="12" customFormat="1" ht="12">
      <c r="B1340" s="194"/>
      <c r="C1340" s="195"/>
      <c r="D1340" s="196" t="s">
        <v>181</v>
      </c>
      <c r="E1340" s="197" t="s">
        <v>1</v>
      </c>
      <c r="F1340" s="198" t="s">
        <v>2873</v>
      </c>
      <c r="G1340" s="195"/>
      <c r="H1340" s="197" t="s">
        <v>1</v>
      </c>
      <c r="I1340" s="199"/>
      <c r="J1340" s="195"/>
      <c r="K1340" s="195"/>
      <c r="L1340" s="200"/>
      <c r="M1340" s="201"/>
      <c r="N1340" s="202"/>
      <c r="O1340" s="202"/>
      <c r="P1340" s="202"/>
      <c r="Q1340" s="202"/>
      <c r="R1340" s="202"/>
      <c r="S1340" s="202"/>
      <c r="T1340" s="203"/>
      <c r="AT1340" s="204" t="s">
        <v>181</v>
      </c>
      <c r="AU1340" s="204" t="s">
        <v>81</v>
      </c>
      <c r="AV1340" s="12" t="s">
        <v>81</v>
      </c>
      <c r="AW1340" s="12" t="s">
        <v>30</v>
      </c>
      <c r="AX1340" s="12" t="s">
        <v>73</v>
      </c>
      <c r="AY1340" s="204" t="s">
        <v>174</v>
      </c>
    </row>
    <row r="1341" spans="1:65" s="13" customFormat="1" ht="12">
      <c r="B1341" s="205"/>
      <c r="C1341" s="206"/>
      <c r="D1341" s="196" t="s">
        <v>181</v>
      </c>
      <c r="E1341" s="207" t="s">
        <v>1</v>
      </c>
      <c r="F1341" s="208" t="s">
        <v>2885</v>
      </c>
      <c r="G1341" s="206"/>
      <c r="H1341" s="209">
        <v>1.056</v>
      </c>
      <c r="I1341" s="210"/>
      <c r="J1341" s="206"/>
      <c r="K1341" s="206"/>
      <c r="L1341" s="211"/>
      <c r="M1341" s="212"/>
      <c r="N1341" s="213"/>
      <c r="O1341" s="213"/>
      <c r="P1341" s="213"/>
      <c r="Q1341" s="213"/>
      <c r="R1341" s="213"/>
      <c r="S1341" s="213"/>
      <c r="T1341" s="214"/>
      <c r="AT1341" s="215" t="s">
        <v>181</v>
      </c>
      <c r="AU1341" s="215" t="s">
        <v>81</v>
      </c>
      <c r="AV1341" s="13" t="s">
        <v>83</v>
      </c>
      <c r="AW1341" s="13" t="s">
        <v>30</v>
      </c>
      <c r="AX1341" s="13" t="s">
        <v>73</v>
      </c>
      <c r="AY1341" s="215" t="s">
        <v>174</v>
      </c>
    </row>
    <row r="1342" spans="1:65" s="14" customFormat="1" ht="12">
      <c r="B1342" s="216"/>
      <c r="C1342" s="217"/>
      <c r="D1342" s="196" t="s">
        <v>181</v>
      </c>
      <c r="E1342" s="218" t="s">
        <v>1</v>
      </c>
      <c r="F1342" s="219" t="s">
        <v>183</v>
      </c>
      <c r="G1342" s="217"/>
      <c r="H1342" s="220">
        <v>2.4950000000000001</v>
      </c>
      <c r="I1342" s="221"/>
      <c r="J1342" s="217"/>
      <c r="K1342" s="217"/>
      <c r="L1342" s="222"/>
      <c r="M1342" s="223"/>
      <c r="N1342" s="224"/>
      <c r="O1342" s="224"/>
      <c r="P1342" s="224"/>
      <c r="Q1342" s="224"/>
      <c r="R1342" s="224"/>
      <c r="S1342" s="224"/>
      <c r="T1342" s="225"/>
      <c r="AT1342" s="226" t="s">
        <v>181</v>
      </c>
      <c r="AU1342" s="226" t="s">
        <v>81</v>
      </c>
      <c r="AV1342" s="14" t="s">
        <v>179</v>
      </c>
      <c r="AW1342" s="14" t="s">
        <v>30</v>
      </c>
      <c r="AX1342" s="14" t="s">
        <v>81</v>
      </c>
      <c r="AY1342" s="226" t="s">
        <v>174</v>
      </c>
    </row>
    <row r="1343" spans="1:65" s="2" customFormat="1" ht="24.25" customHeight="1">
      <c r="A1343" s="35"/>
      <c r="B1343" s="36"/>
      <c r="C1343" s="180" t="s">
        <v>2886</v>
      </c>
      <c r="D1343" s="180" t="s">
        <v>175</v>
      </c>
      <c r="E1343" s="181" t="s">
        <v>2887</v>
      </c>
      <c r="F1343" s="182" t="s">
        <v>2888</v>
      </c>
      <c r="G1343" s="183" t="s">
        <v>217</v>
      </c>
      <c r="H1343" s="184">
        <v>1</v>
      </c>
      <c r="I1343" s="185"/>
      <c r="J1343" s="186">
        <f>ROUND(I1343*H1343,2)</f>
        <v>0</v>
      </c>
      <c r="K1343" s="187"/>
      <c r="L1343" s="40"/>
      <c r="M1343" s="188" t="s">
        <v>1</v>
      </c>
      <c r="N1343" s="189" t="s">
        <v>38</v>
      </c>
      <c r="O1343" s="72"/>
      <c r="P1343" s="190">
        <f>O1343*H1343</f>
        <v>0</v>
      </c>
      <c r="Q1343" s="190">
        <v>0</v>
      </c>
      <c r="R1343" s="190">
        <f>Q1343*H1343</f>
        <v>0</v>
      </c>
      <c r="S1343" s="190">
        <v>0</v>
      </c>
      <c r="T1343" s="191">
        <f>S1343*H1343</f>
        <v>0</v>
      </c>
      <c r="U1343" s="35"/>
      <c r="V1343" s="35"/>
      <c r="W1343" s="35"/>
      <c r="X1343" s="35"/>
      <c r="Y1343" s="35"/>
      <c r="Z1343" s="35"/>
      <c r="AA1343" s="35"/>
      <c r="AB1343" s="35"/>
      <c r="AC1343" s="35"/>
      <c r="AD1343" s="35"/>
      <c r="AE1343" s="35"/>
      <c r="AR1343" s="192" t="s">
        <v>179</v>
      </c>
      <c r="AT1343" s="192" t="s">
        <v>175</v>
      </c>
      <c r="AU1343" s="192" t="s">
        <v>81</v>
      </c>
      <c r="AY1343" s="18" t="s">
        <v>174</v>
      </c>
      <c r="BE1343" s="193">
        <f>IF(N1343="základní",J1343,0)</f>
        <v>0</v>
      </c>
      <c r="BF1343" s="193">
        <f>IF(N1343="snížená",J1343,0)</f>
        <v>0</v>
      </c>
      <c r="BG1343" s="193">
        <f>IF(N1343="zákl. přenesená",J1343,0)</f>
        <v>0</v>
      </c>
      <c r="BH1343" s="193">
        <f>IF(N1343="sníž. přenesená",J1343,0)</f>
        <v>0</v>
      </c>
      <c r="BI1343" s="193">
        <f>IF(N1343="nulová",J1343,0)</f>
        <v>0</v>
      </c>
      <c r="BJ1343" s="18" t="s">
        <v>81</v>
      </c>
      <c r="BK1343" s="193">
        <f>ROUND(I1343*H1343,2)</f>
        <v>0</v>
      </c>
      <c r="BL1343" s="18" t="s">
        <v>179</v>
      </c>
      <c r="BM1343" s="192" t="s">
        <v>2889</v>
      </c>
    </row>
    <row r="1344" spans="1:65" s="2" customFormat="1" ht="16.5" customHeight="1">
      <c r="A1344" s="35"/>
      <c r="B1344" s="36"/>
      <c r="C1344" s="180" t="s">
        <v>2890</v>
      </c>
      <c r="D1344" s="180" t="s">
        <v>175</v>
      </c>
      <c r="E1344" s="181" t="s">
        <v>2891</v>
      </c>
      <c r="F1344" s="182" t="s">
        <v>2892</v>
      </c>
      <c r="G1344" s="183" t="s">
        <v>217</v>
      </c>
      <c r="H1344" s="184">
        <v>2</v>
      </c>
      <c r="I1344" s="185"/>
      <c r="J1344" s="186">
        <f>ROUND(I1344*H1344,2)</f>
        <v>0</v>
      </c>
      <c r="K1344" s="187"/>
      <c r="L1344" s="40"/>
      <c r="M1344" s="188" t="s">
        <v>1</v>
      </c>
      <c r="N1344" s="189" t="s">
        <v>38</v>
      </c>
      <c r="O1344" s="72"/>
      <c r="P1344" s="190">
        <f>O1344*H1344</f>
        <v>0</v>
      </c>
      <c r="Q1344" s="190">
        <v>0</v>
      </c>
      <c r="R1344" s="190">
        <f>Q1344*H1344</f>
        <v>0</v>
      </c>
      <c r="S1344" s="190">
        <v>0</v>
      </c>
      <c r="T1344" s="191">
        <f>S1344*H1344</f>
        <v>0</v>
      </c>
      <c r="U1344" s="35"/>
      <c r="V1344" s="35"/>
      <c r="W1344" s="35"/>
      <c r="X1344" s="35"/>
      <c r="Y1344" s="35"/>
      <c r="Z1344" s="35"/>
      <c r="AA1344" s="35"/>
      <c r="AB1344" s="35"/>
      <c r="AC1344" s="35"/>
      <c r="AD1344" s="35"/>
      <c r="AE1344" s="35"/>
      <c r="AR1344" s="192" t="s">
        <v>179</v>
      </c>
      <c r="AT1344" s="192" t="s">
        <v>175</v>
      </c>
      <c r="AU1344" s="192" t="s">
        <v>81</v>
      </c>
      <c r="AY1344" s="18" t="s">
        <v>174</v>
      </c>
      <c r="BE1344" s="193">
        <f>IF(N1344="základní",J1344,0)</f>
        <v>0</v>
      </c>
      <c r="BF1344" s="193">
        <f>IF(N1344="snížená",J1344,0)</f>
        <v>0</v>
      </c>
      <c r="BG1344" s="193">
        <f>IF(N1344="zákl. přenesená",J1344,0)</f>
        <v>0</v>
      </c>
      <c r="BH1344" s="193">
        <f>IF(N1344="sníž. přenesená",J1344,0)</f>
        <v>0</v>
      </c>
      <c r="BI1344" s="193">
        <f>IF(N1344="nulová",J1344,0)</f>
        <v>0</v>
      </c>
      <c r="BJ1344" s="18" t="s">
        <v>81</v>
      </c>
      <c r="BK1344" s="193">
        <f>ROUND(I1344*H1344,2)</f>
        <v>0</v>
      </c>
      <c r="BL1344" s="18" t="s">
        <v>179</v>
      </c>
      <c r="BM1344" s="192" t="s">
        <v>2893</v>
      </c>
    </row>
    <row r="1345" spans="1:65" s="2" customFormat="1" ht="24.25" customHeight="1">
      <c r="A1345" s="35"/>
      <c r="B1345" s="36"/>
      <c r="C1345" s="180" t="s">
        <v>2894</v>
      </c>
      <c r="D1345" s="180" t="s">
        <v>175</v>
      </c>
      <c r="E1345" s="181" t="s">
        <v>2895</v>
      </c>
      <c r="F1345" s="182" t="s">
        <v>2896</v>
      </c>
      <c r="G1345" s="183" t="s">
        <v>217</v>
      </c>
      <c r="H1345" s="184">
        <v>1</v>
      </c>
      <c r="I1345" s="185"/>
      <c r="J1345" s="186">
        <f>ROUND(I1345*H1345,2)</f>
        <v>0</v>
      </c>
      <c r="K1345" s="187"/>
      <c r="L1345" s="40"/>
      <c r="M1345" s="188" t="s">
        <v>1</v>
      </c>
      <c r="N1345" s="189" t="s">
        <v>38</v>
      </c>
      <c r="O1345" s="72"/>
      <c r="P1345" s="190">
        <f>O1345*H1345</f>
        <v>0</v>
      </c>
      <c r="Q1345" s="190">
        <v>0</v>
      </c>
      <c r="R1345" s="190">
        <f>Q1345*H1345</f>
        <v>0</v>
      </c>
      <c r="S1345" s="190">
        <v>0</v>
      </c>
      <c r="T1345" s="191">
        <f>S1345*H1345</f>
        <v>0</v>
      </c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R1345" s="192" t="s">
        <v>179</v>
      </c>
      <c r="AT1345" s="192" t="s">
        <v>175</v>
      </c>
      <c r="AU1345" s="192" t="s">
        <v>81</v>
      </c>
      <c r="AY1345" s="18" t="s">
        <v>174</v>
      </c>
      <c r="BE1345" s="193">
        <f>IF(N1345="základní",J1345,0)</f>
        <v>0</v>
      </c>
      <c r="BF1345" s="193">
        <f>IF(N1345="snížená",J1345,0)</f>
        <v>0</v>
      </c>
      <c r="BG1345" s="193">
        <f>IF(N1345="zákl. přenesená",J1345,0)</f>
        <v>0</v>
      </c>
      <c r="BH1345" s="193">
        <f>IF(N1345="sníž. přenesená",J1345,0)</f>
        <v>0</v>
      </c>
      <c r="BI1345" s="193">
        <f>IF(N1345="nulová",J1345,0)</f>
        <v>0</v>
      </c>
      <c r="BJ1345" s="18" t="s">
        <v>81</v>
      </c>
      <c r="BK1345" s="193">
        <f>ROUND(I1345*H1345,2)</f>
        <v>0</v>
      </c>
      <c r="BL1345" s="18" t="s">
        <v>179</v>
      </c>
      <c r="BM1345" s="192" t="s">
        <v>2897</v>
      </c>
    </row>
    <row r="1346" spans="1:65" s="2" customFormat="1" ht="24.25" customHeight="1">
      <c r="A1346" s="35"/>
      <c r="B1346" s="36"/>
      <c r="C1346" s="180" t="s">
        <v>2898</v>
      </c>
      <c r="D1346" s="180" t="s">
        <v>175</v>
      </c>
      <c r="E1346" s="181" t="s">
        <v>2899</v>
      </c>
      <c r="F1346" s="182" t="s">
        <v>2900</v>
      </c>
      <c r="G1346" s="183" t="s">
        <v>217</v>
      </c>
      <c r="H1346" s="184">
        <v>3</v>
      </c>
      <c r="I1346" s="185"/>
      <c r="J1346" s="186">
        <f>ROUND(I1346*H1346,2)</f>
        <v>0</v>
      </c>
      <c r="K1346" s="187"/>
      <c r="L1346" s="40"/>
      <c r="M1346" s="188" t="s">
        <v>1</v>
      </c>
      <c r="N1346" s="189" t="s">
        <v>38</v>
      </c>
      <c r="O1346" s="72"/>
      <c r="P1346" s="190">
        <f>O1346*H1346</f>
        <v>0</v>
      </c>
      <c r="Q1346" s="190">
        <v>0</v>
      </c>
      <c r="R1346" s="190">
        <f>Q1346*H1346</f>
        <v>0</v>
      </c>
      <c r="S1346" s="190">
        <v>0</v>
      </c>
      <c r="T1346" s="191">
        <f>S1346*H1346</f>
        <v>0</v>
      </c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R1346" s="192" t="s">
        <v>179</v>
      </c>
      <c r="AT1346" s="192" t="s">
        <v>175</v>
      </c>
      <c r="AU1346" s="192" t="s">
        <v>81</v>
      </c>
      <c r="AY1346" s="18" t="s">
        <v>174</v>
      </c>
      <c r="BE1346" s="193">
        <f>IF(N1346="základní",J1346,0)</f>
        <v>0</v>
      </c>
      <c r="BF1346" s="193">
        <f>IF(N1346="snížená",J1346,0)</f>
        <v>0</v>
      </c>
      <c r="BG1346" s="193">
        <f>IF(N1346="zákl. přenesená",J1346,0)</f>
        <v>0</v>
      </c>
      <c r="BH1346" s="193">
        <f>IF(N1346="sníž. přenesená",J1346,0)</f>
        <v>0</v>
      </c>
      <c r="BI1346" s="193">
        <f>IF(N1346="nulová",J1346,0)</f>
        <v>0</v>
      </c>
      <c r="BJ1346" s="18" t="s">
        <v>81</v>
      </c>
      <c r="BK1346" s="193">
        <f>ROUND(I1346*H1346,2)</f>
        <v>0</v>
      </c>
      <c r="BL1346" s="18" t="s">
        <v>179</v>
      </c>
      <c r="BM1346" s="192" t="s">
        <v>2901</v>
      </c>
    </row>
    <row r="1347" spans="1:65" s="12" customFormat="1" ht="12">
      <c r="B1347" s="194"/>
      <c r="C1347" s="195"/>
      <c r="D1347" s="196" t="s">
        <v>181</v>
      </c>
      <c r="E1347" s="197" t="s">
        <v>1</v>
      </c>
      <c r="F1347" s="198" t="s">
        <v>2902</v>
      </c>
      <c r="G1347" s="195"/>
      <c r="H1347" s="197" t="s">
        <v>1</v>
      </c>
      <c r="I1347" s="199"/>
      <c r="J1347" s="195"/>
      <c r="K1347" s="195"/>
      <c r="L1347" s="200"/>
      <c r="M1347" s="201"/>
      <c r="N1347" s="202"/>
      <c r="O1347" s="202"/>
      <c r="P1347" s="202"/>
      <c r="Q1347" s="202"/>
      <c r="R1347" s="202"/>
      <c r="S1347" s="202"/>
      <c r="T1347" s="203"/>
      <c r="AT1347" s="204" t="s">
        <v>181</v>
      </c>
      <c r="AU1347" s="204" t="s">
        <v>81</v>
      </c>
      <c r="AV1347" s="12" t="s">
        <v>81</v>
      </c>
      <c r="AW1347" s="12" t="s">
        <v>30</v>
      </c>
      <c r="AX1347" s="12" t="s">
        <v>73</v>
      </c>
      <c r="AY1347" s="204" t="s">
        <v>174</v>
      </c>
    </row>
    <row r="1348" spans="1:65" s="13" customFormat="1" ht="12">
      <c r="B1348" s="205"/>
      <c r="C1348" s="206"/>
      <c r="D1348" s="196" t="s">
        <v>181</v>
      </c>
      <c r="E1348" s="207" t="s">
        <v>1</v>
      </c>
      <c r="F1348" s="208" t="s">
        <v>204</v>
      </c>
      <c r="G1348" s="206"/>
      <c r="H1348" s="209">
        <v>3</v>
      </c>
      <c r="I1348" s="210"/>
      <c r="J1348" s="206"/>
      <c r="K1348" s="206"/>
      <c r="L1348" s="211"/>
      <c r="M1348" s="212"/>
      <c r="N1348" s="213"/>
      <c r="O1348" s="213"/>
      <c r="P1348" s="213"/>
      <c r="Q1348" s="213"/>
      <c r="R1348" s="213"/>
      <c r="S1348" s="213"/>
      <c r="T1348" s="214"/>
      <c r="AT1348" s="215" t="s">
        <v>181</v>
      </c>
      <c r="AU1348" s="215" t="s">
        <v>81</v>
      </c>
      <c r="AV1348" s="13" t="s">
        <v>83</v>
      </c>
      <c r="AW1348" s="13" t="s">
        <v>30</v>
      </c>
      <c r="AX1348" s="13" t="s">
        <v>73</v>
      </c>
      <c r="AY1348" s="215" t="s">
        <v>174</v>
      </c>
    </row>
    <row r="1349" spans="1:65" s="14" customFormat="1" ht="12">
      <c r="B1349" s="216"/>
      <c r="C1349" s="217"/>
      <c r="D1349" s="196" t="s">
        <v>181</v>
      </c>
      <c r="E1349" s="218" t="s">
        <v>1</v>
      </c>
      <c r="F1349" s="219" t="s">
        <v>183</v>
      </c>
      <c r="G1349" s="217"/>
      <c r="H1349" s="220">
        <v>3</v>
      </c>
      <c r="I1349" s="221"/>
      <c r="J1349" s="217"/>
      <c r="K1349" s="217"/>
      <c r="L1349" s="222"/>
      <c r="M1349" s="223"/>
      <c r="N1349" s="224"/>
      <c r="O1349" s="224"/>
      <c r="P1349" s="224"/>
      <c r="Q1349" s="224"/>
      <c r="R1349" s="224"/>
      <c r="S1349" s="224"/>
      <c r="T1349" s="225"/>
      <c r="AT1349" s="226" t="s">
        <v>181</v>
      </c>
      <c r="AU1349" s="226" t="s">
        <v>81</v>
      </c>
      <c r="AV1349" s="14" t="s">
        <v>179</v>
      </c>
      <c r="AW1349" s="14" t="s">
        <v>30</v>
      </c>
      <c r="AX1349" s="14" t="s">
        <v>81</v>
      </c>
      <c r="AY1349" s="226" t="s">
        <v>174</v>
      </c>
    </row>
    <row r="1350" spans="1:65" s="2" customFormat="1" ht="24.25" customHeight="1">
      <c r="A1350" s="35"/>
      <c r="B1350" s="36"/>
      <c r="C1350" s="180" t="s">
        <v>2903</v>
      </c>
      <c r="D1350" s="180" t="s">
        <v>175</v>
      </c>
      <c r="E1350" s="181" t="s">
        <v>2904</v>
      </c>
      <c r="F1350" s="182" t="s">
        <v>2905</v>
      </c>
      <c r="G1350" s="183" t="s">
        <v>230</v>
      </c>
      <c r="H1350" s="184">
        <v>3.863</v>
      </c>
      <c r="I1350" s="185"/>
      <c r="J1350" s="186">
        <f>ROUND(I1350*H1350,2)</f>
        <v>0</v>
      </c>
      <c r="K1350" s="187"/>
      <c r="L1350" s="40"/>
      <c r="M1350" s="188" t="s">
        <v>1</v>
      </c>
      <c r="N1350" s="189" t="s">
        <v>38</v>
      </c>
      <c r="O1350" s="72"/>
      <c r="P1350" s="190">
        <f>O1350*H1350</f>
        <v>0</v>
      </c>
      <c r="Q1350" s="190">
        <v>1.2700000000000001E-3</v>
      </c>
      <c r="R1350" s="190">
        <f>Q1350*H1350</f>
        <v>4.9060100000000006E-3</v>
      </c>
      <c r="S1350" s="190">
        <v>0</v>
      </c>
      <c r="T1350" s="191">
        <f>S1350*H1350</f>
        <v>0</v>
      </c>
      <c r="U1350" s="35"/>
      <c r="V1350" s="35"/>
      <c r="W1350" s="35"/>
      <c r="X1350" s="35"/>
      <c r="Y1350" s="35"/>
      <c r="Z1350" s="35"/>
      <c r="AA1350" s="35"/>
      <c r="AB1350" s="35"/>
      <c r="AC1350" s="35"/>
      <c r="AD1350" s="35"/>
      <c r="AE1350" s="35"/>
      <c r="AR1350" s="192" t="s">
        <v>179</v>
      </c>
      <c r="AT1350" s="192" t="s">
        <v>175</v>
      </c>
      <c r="AU1350" s="192" t="s">
        <v>81</v>
      </c>
      <c r="AY1350" s="18" t="s">
        <v>174</v>
      </c>
      <c r="BE1350" s="193">
        <f>IF(N1350="základní",J1350,0)</f>
        <v>0</v>
      </c>
      <c r="BF1350" s="193">
        <f>IF(N1350="snížená",J1350,0)</f>
        <v>0</v>
      </c>
      <c r="BG1350" s="193">
        <f>IF(N1350="zákl. přenesená",J1350,0)</f>
        <v>0</v>
      </c>
      <c r="BH1350" s="193">
        <f>IF(N1350="sníž. přenesená",J1350,0)</f>
        <v>0</v>
      </c>
      <c r="BI1350" s="193">
        <f>IF(N1350="nulová",J1350,0)</f>
        <v>0</v>
      </c>
      <c r="BJ1350" s="18" t="s">
        <v>81</v>
      </c>
      <c r="BK1350" s="193">
        <f>ROUND(I1350*H1350,2)</f>
        <v>0</v>
      </c>
      <c r="BL1350" s="18" t="s">
        <v>179</v>
      </c>
      <c r="BM1350" s="192" t="s">
        <v>2906</v>
      </c>
    </row>
    <row r="1351" spans="1:65" s="12" customFormat="1" ht="12">
      <c r="B1351" s="194"/>
      <c r="C1351" s="195"/>
      <c r="D1351" s="196" t="s">
        <v>181</v>
      </c>
      <c r="E1351" s="197" t="s">
        <v>1</v>
      </c>
      <c r="F1351" s="198" t="s">
        <v>190</v>
      </c>
      <c r="G1351" s="195"/>
      <c r="H1351" s="197" t="s">
        <v>1</v>
      </c>
      <c r="I1351" s="199"/>
      <c r="J1351" s="195"/>
      <c r="K1351" s="195"/>
      <c r="L1351" s="200"/>
      <c r="M1351" s="201"/>
      <c r="N1351" s="202"/>
      <c r="O1351" s="202"/>
      <c r="P1351" s="202"/>
      <c r="Q1351" s="202"/>
      <c r="R1351" s="202"/>
      <c r="S1351" s="202"/>
      <c r="T1351" s="203"/>
      <c r="AT1351" s="204" t="s">
        <v>181</v>
      </c>
      <c r="AU1351" s="204" t="s">
        <v>81</v>
      </c>
      <c r="AV1351" s="12" t="s">
        <v>81</v>
      </c>
      <c r="AW1351" s="12" t="s">
        <v>30</v>
      </c>
      <c r="AX1351" s="12" t="s">
        <v>73</v>
      </c>
      <c r="AY1351" s="204" t="s">
        <v>174</v>
      </c>
    </row>
    <row r="1352" spans="1:65" s="13" customFormat="1" ht="12">
      <c r="B1352" s="205"/>
      <c r="C1352" s="206"/>
      <c r="D1352" s="196" t="s">
        <v>181</v>
      </c>
      <c r="E1352" s="207" t="s">
        <v>1</v>
      </c>
      <c r="F1352" s="208" t="s">
        <v>2907</v>
      </c>
      <c r="G1352" s="206"/>
      <c r="H1352" s="209">
        <v>1.925</v>
      </c>
      <c r="I1352" s="210"/>
      <c r="J1352" s="206"/>
      <c r="K1352" s="206"/>
      <c r="L1352" s="211"/>
      <c r="M1352" s="212"/>
      <c r="N1352" s="213"/>
      <c r="O1352" s="213"/>
      <c r="P1352" s="213"/>
      <c r="Q1352" s="213"/>
      <c r="R1352" s="213"/>
      <c r="S1352" s="213"/>
      <c r="T1352" s="214"/>
      <c r="AT1352" s="215" t="s">
        <v>181</v>
      </c>
      <c r="AU1352" s="215" t="s">
        <v>81</v>
      </c>
      <c r="AV1352" s="13" t="s">
        <v>83</v>
      </c>
      <c r="AW1352" s="13" t="s">
        <v>30</v>
      </c>
      <c r="AX1352" s="13" t="s">
        <v>73</v>
      </c>
      <c r="AY1352" s="215" t="s">
        <v>174</v>
      </c>
    </row>
    <row r="1353" spans="1:65" s="12" customFormat="1" ht="12">
      <c r="B1353" s="194"/>
      <c r="C1353" s="195"/>
      <c r="D1353" s="196" t="s">
        <v>181</v>
      </c>
      <c r="E1353" s="197" t="s">
        <v>1</v>
      </c>
      <c r="F1353" s="198" t="s">
        <v>201</v>
      </c>
      <c r="G1353" s="195"/>
      <c r="H1353" s="197" t="s">
        <v>1</v>
      </c>
      <c r="I1353" s="199"/>
      <c r="J1353" s="195"/>
      <c r="K1353" s="195"/>
      <c r="L1353" s="200"/>
      <c r="M1353" s="201"/>
      <c r="N1353" s="202"/>
      <c r="O1353" s="202"/>
      <c r="P1353" s="202"/>
      <c r="Q1353" s="202"/>
      <c r="R1353" s="202"/>
      <c r="S1353" s="202"/>
      <c r="T1353" s="203"/>
      <c r="AT1353" s="204" t="s">
        <v>181</v>
      </c>
      <c r="AU1353" s="204" t="s">
        <v>81</v>
      </c>
      <c r="AV1353" s="12" t="s">
        <v>81</v>
      </c>
      <c r="AW1353" s="12" t="s">
        <v>30</v>
      </c>
      <c r="AX1353" s="12" t="s">
        <v>73</v>
      </c>
      <c r="AY1353" s="204" t="s">
        <v>174</v>
      </c>
    </row>
    <row r="1354" spans="1:65" s="13" customFormat="1" ht="12">
      <c r="B1354" s="205"/>
      <c r="C1354" s="206"/>
      <c r="D1354" s="196" t="s">
        <v>181</v>
      </c>
      <c r="E1354" s="207" t="s">
        <v>1</v>
      </c>
      <c r="F1354" s="208" t="s">
        <v>2908</v>
      </c>
      <c r="G1354" s="206"/>
      <c r="H1354" s="209">
        <v>1.9379999999999999</v>
      </c>
      <c r="I1354" s="210"/>
      <c r="J1354" s="206"/>
      <c r="K1354" s="206"/>
      <c r="L1354" s="211"/>
      <c r="M1354" s="212"/>
      <c r="N1354" s="213"/>
      <c r="O1354" s="213"/>
      <c r="P1354" s="213"/>
      <c r="Q1354" s="213"/>
      <c r="R1354" s="213"/>
      <c r="S1354" s="213"/>
      <c r="T1354" s="214"/>
      <c r="AT1354" s="215" t="s">
        <v>181</v>
      </c>
      <c r="AU1354" s="215" t="s">
        <v>81</v>
      </c>
      <c r="AV1354" s="13" t="s">
        <v>83</v>
      </c>
      <c r="AW1354" s="13" t="s">
        <v>30</v>
      </c>
      <c r="AX1354" s="13" t="s">
        <v>73</v>
      </c>
      <c r="AY1354" s="215" t="s">
        <v>174</v>
      </c>
    </row>
    <row r="1355" spans="1:65" s="14" customFormat="1" ht="12">
      <c r="B1355" s="216"/>
      <c r="C1355" s="217"/>
      <c r="D1355" s="196" t="s">
        <v>181</v>
      </c>
      <c r="E1355" s="218" t="s">
        <v>1</v>
      </c>
      <c r="F1355" s="219" t="s">
        <v>183</v>
      </c>
      <c r="G1355" s="217"/>
      <c r="H1355" s="220">
        <v>3.863</v>
      </c>
      <c r="I1355" s="221"/>
      <c r="J1355" s="217"/>
      <c r="K1355" s="217"/>
      <c r="L1355" s="222"/>
      <c r="M1355" s="223"/>
      <c r="N1355" s="224"/>
      <c r="O1355" s="224"/>
      <c r="P1355" s="224"/>
      <c r="Q1355" s="224"/>
      <c r="R1355" s="224"/>
      <c r="S1355" s="224"/>
      <c r="T1355" s="225"/>
      <c r="AT1355" s="226" t="s">
        <v>181</v>
      </c>
      <c r="AU1355" s="226" t="s">
        <v>81</v>
      </c>
      <c r="AV1355" s="14" t="s">
        <v>179</v>
      </c>
      <c r="AW1355" s="14" t="s">
        <v>30</v>
      </c>
      <c r="AX1355" s="14" t="s">
        <v>81</v>
      </c>
      <c r="AY1355" s="226" t="s">
        <v>174</v>
      </c>
    </row>
    <row r="1356" spans="1:65" s="2" customFormat="1" ht="24.25" customHeight="1">
      <c r="A1356" s="35"/>
      <c r="B1356" s="36"/>
      <c r="C1356" s="180" t="s">
        <v>2909</v>
      </c>
      <c r="D1356" s="180" t="s">
        <v>175</v>
      </c>
      <c r="E1356" s="181" t="s">
        <v>2910</v>
      </c>
      <c r="F1356" s="182" t="s">
        <v>2911</v>
      </c>
      <c r="G1356" s="183" t="s">
        <v>444</v>
      </c>
      <c r="H1356" s="184">
        <v>18.8</v>
      </c>
      <c r="I1356" s="185"/>
      <c r="J1356" s="186">
        <f>ROUND(I1356*H1356,2)</f>
        <v>0</v>
      </c>
      <c r="K1356" s="187"/>
      <c r="L1356" s="40"/>
      <c r="M1356" s="188" t="s">
        <v>1</v>
      </c>
      <c r="N1356" s="189" t="s">
        <v>38</v>
      </c>
      <c r="O1356" s="72"/>
      <c r="P1356" s="190">
        <f>O1356*H1356</f>
        <v>0</v>
      </c>
      <c r="Q1356" s="190">
        <v>1.1299999999999999E-3</v>
      </c>
      <c r="R1356" s="190">
        <f>Q1356*H1356</f>
        <v>2.1243999999999999E-2</v>
      </c>
      <c r="S1356" s="190">
        <v>0</v>
      </c>
      <c r="T1356" s="191">
        <f>S1356*H1356</f>
        <v>0</v>
      </c>
      <c r="U1356" s="35"/>
      <c r="V1356" s="35"/>
      <c r="W1356" s="35"/>
      <c r="X1356" s="35"/>
      <c r="Y1356" s="35"/>
      <c r="Z1356" s="35"/>
      <c r="AA1356" s="35"/>
      <c r="AB1356" s="35"/>
      <c r="AC1356" s="35"/>
      <c r="AD1356" s="35"/>
      <c r="AE1356" s="35"/>
      <c r="AR1356" s="192" t="s">
        <v>179</v>
      </c>
      <c r="AT1356" s="192" t="s">
        <v>175</v>
      </c>
      <c r="AU1356" s="192" t="s">
        <v>81</v>
      </c>
      <c r="AY1356" s="18" t="s">
        <v>174</v>
      </c>
      <c r="BE1356" s="193">
        <f>IF(N1356="základní",J1356,0)</f>
        <v>0</v>
      </c>
      <c r="BF1356" s="193">
        <f>IF(N1356="snížená",J1356,0)</f>
        <v>0</v>
      </c>
      <c r="BG1356" s="193">
        <f>IF(N1356="zákl. přenesená",J1356,0)</f>
        <v>0</v>
      </c>
      <c r="BH1356" s="193">
        <f>IF(N1356="sníž. přenesená",J1356,0)</f>
        <v>0</v>
      </c>
      <c r="BI1356" s="193">
        <f>IF(N1356="nulová",J1356,0)</f>
        <v>0</v>
      </c>
      <c r="BJ1356" s="18" t="s">
        <v>81</v>
      </c>
      <c r="BK1356" s="193">
        <f>ROUND(I1356*H1356,2)</f>
        <v>0</v>
      </c>
      <c r="BL1356" s="18" t="s">
        <v>179</v>
      </c>
      <c r="BM1356" s="192" t="s">
        <v>2912</v>
      </c>
    </row>
    <row r="1357" spans="1:65" s="12" customFormat="1" ht="12">
      <c r="B1357" s="194"/>
      <c r="C1357" s="195"/>
      <c r="D1357" s="196" t="s">
        <v>181</v>
      </c>
      <c r="E1357" s="197" t="s">
        <v>1</v>
      </c>
      <c r="F1357" s="198" t="s">
        <v>2913</v>
      </c>
      <c r="G1357" s="195"/>
      <c r="H1357" s="197" t="s">
        <v>1</v>
      </c>
      <c r="I1357" s="199"/>
      <c r="J1357" s="195"/>
      <c r="K1357" s="195"/>
      <c r="L1357" s="200"/>
      <c r="M1357" s="201"/>
      <c r="N1357" s="202"/>
      <c r="O1357" s="202"/>
      <c r="P1357" s="202"/>
      <c r="Q1357" s="202"/>
      <c r="R1357" s="202"/>
      <c r="S1357" s="202"/>
      <c r="T1357" s="203"/>
      <c r="AT1357" s="204" t="s">
        <v>181</v>
      </c>
      <c r="AU1357" s="204" t="s">
        <v>81</v>
      </c>
      <c r="AV1357" s="12" t="s">
        <v>81</v>
      </c>
      <c r="AW1357" s="12" t="s">
        <v>30</v>
      </c>
      <c r="AX1357" s="12" t="s">
        <v>73</v>
      </c>
      <c r="AY1357" s="204" t="s">
        <v>174</v>
      </c>
    </row>
    <row r="1358" spans="1:65" s="13" customFormat="1" ht="12">
      <c r="B1358" s="205"/>
      <c r="C1358" s="206"/>
      <c r="D1358" s="196" t="s">
        <v>181</v>
      </c>
      <c r="E1358" s="207" t="s">
        <v>1</v>
      </c>
      <c r="F1358" s="208" t="s">
        <v>2914</v>
      </c>
      <c r="G1358" s="206"/>
      <c r="H1358" s="209">
        <v>8.3000000000000007</v>
      </c>
      <c r="I1358" s="210"/>
      <c r="J1358" s="206"/>
      <c r="K1358" s="206"/>
      <c r="L1358" s="211"/>
      <c r="M1358" s="212"/>
      <c r="N1358" s="213"/>
      <c r="O1358" s="213"/>
      <c r="P1358" s="213"/>
      <c r="Q1358" s="213"/>
      <c r="R1358" s="213"/>
      <c r="S1358" s="213"/>
      <c r="T1358" s="214"/>
      <c r="AT1358" s="215" t="s">
        <v>181</v>
      </c>
      <c r="AU1358" s="215" t="s">
        <v>81</v>
      </c>
      <c r="AV1358" s="13" t="s">
        <v>83</v>
      </c>
      <c r="AW1358" s="13" t="s">
        <v>30</v>
      </c>
      <c r="AX1358" s="13" t="s">
        <v>73</v>
      </c>
      <c r="AY1358" s="215" t="s">
        <v>174</v>
      </c>
    </row>
    <row r="1359" spans="1:65" s="12" customFormat="1" ht="12">
      <c r="B1359" s="194"/>
      <c r="C1359" s="195"/>
      <c r="D1359" s="196" t="s">
        <v>181</v>
      </c>
      <c r="E1359" s="197" t="s">
        <v>1</v>
      </c>
      <c r="F1359" s="198" t="s">
        <v>2915</v>
      </c>
      <c r="G1359" s="195"/>
      <c r="H1359" s="197" t="s">
        <v>1</v>
      </c>
      <c r="I1359" s="199"/>
      <c r="J1359" s="195"/>
      <c r="K1359" s="195"/>
      <c r="L1359" s="200"/>
      <c r="M1359" s="201"/>
      <c r="N1359" s="202"/>
      <c r="O1359" s="202"/>
      <c r="P1359" s="202"/>
      <c r="Q1359" s="202"/>
      <c r="R1359" s="202"/>
      <c r="S1359" s="202"/>
      <c r="T1359" s="203"/>
      <c r="AT1359" s="204" t="s">
        <v>181</v>
      </c>
      <c r="AU1359" s="204" t="s">
        <v>81</v>
      </c>
      <c r="AV1359" s="12" t="s">
        <v>81</v>
      </c>
      <c r="AW1359" s="12" t="s">
        <v>30</v>
      </c>
      <c r="AX1359" s="12" t="s">
        <v>73</v>
      </c>
      <c r="AY1359" s="204" t="s">
        <v>174</v>
      </c>
    </row>
    <row r="1360" spans="1:65" s="13" customFormat="1" ht="12">
      <c r="B1360" s="205"/>
      <c r="C1360" s="206"/>
      <c r="D1360" s="196" t="s">
        <v>181</v>
      </c>
      <c r="E1360" s="207" t="s">
        <v>1</v>
      </c>
      <c r="F1360" s="208" t="s">
        <v>2916</v>
      </c>
      <c r="G1360" s="206"/>
      <c r="H1360" s="209">
        <v>10.5</v>
      </c>
      <c r="I1360" s="210"/>
      <c r="J1360" s="206"/>
      <c r="K1360" s="206"/>
      <c r="L1360" s="211"/>
      <c r="M1360" s="212"/>
      <c r="N1360" s="213"/>
      <c r="O1360" s="213"/>
      <c r="P1360" s="213"/>
      <c r="Q1360" s="213"/>
      <c r="R1360" s="213"/>
      <c r="S1360" s="213"/>
      <c r="T1360" s="214"/>
      <c r="AT1360" s="215" t="s">
        <v>181</v>
      </c>
      <c r="AU1360" s="215" t="s">
        <v>81</v>
      </c>
      <c r="AV1360" s="13" t="s">
        <v>83</v>
      </c>
      <c r="AW1360" s="13" t="s">
        <v>30</v>
      </c>
      <c r="AX1360" s="13" t="s">
        <v>73</v>
      </c>
      <c r="AY1360" s="215" t="s">
        <v>174</v>
      </c>
    </row>
    <row r="1361" spans="1:65" s="14" customFormat="1" ht="12">
      <c r="B1361" s="216"/>
      <c r="C1361" s="217"/>
      <c r="D1361" s="196" t="s">
        <v>181</v>
      </c>
      <c r="E1361" s="218" t="s">
        <v>1</v>
      </c>
      <c r="F1361" s="219" t="s">
        <v>183</v>
      </c>
      <c r="G1361" s="217"/>
      <c r="H1361" s="220">
        <v>18.8</v>
      </c>
      <c r="I1361" s="221"/>
      <c r="J1361" s="217"/>
      <c r="K1361" s="217"/>
      <c r="L1361" s="222"/>
      <c r="M1361" s="223"/>
      <c r="N1361" s="224"/>
      <c r="O1361" s="224"/>
      <c r="P1361" s="224"/>
      <c r="Q1361" s="224"/>
      <c r="R1361" s="224"/>
      <c r="S1361" s="224"/>
      <c r="T1361" s="225"/>
      <c r="AT1361" s="226" t="s">
        <v>181</v>
      </c>
      <c r="AU1361" s="226" t="s">
        <v>81</v>
      </c>
      <c r="AV1361" s="14" t="s">
        <v>179</v>
      </c>
      <c r="AW1361" s="14" t="s">
        <v>30</v>
      </c>
      <c r="AX1361" s="14" t="s">
        <v>81</v>
      </c>
      <c r="AY1361" s="226" t="s">
        <v>174</v>
      </c>
    </row>
    <row r="1362" spans="1:65" s="2" customFormat="1" ht="24.25" customHeight="1">
      <c r="A1362" s="35"/>
      <c r="B1362" s="36"/>
      <c r="C1362" s="180" t="s">
        <v>2917</v>
      </c>
      <c r="D1362" s="180" t="s">
        <v>175</v>
      </c>
      <c r="E1362" s="181" t="s">
        <v>2918</v>
      </c>
      <c r="F1362" s="182" t="s">
        <v>2919</v>
      </c>
      <c r="G1362" s="183" t="s">
        <v>444</v>
      </c>
      <c r="H1362" s="184">
        <v>37.26</v>
      </c>
      <c r="I1362" s="185"/>
      <c r="J1362" s="186">
        <f t="shared" ref="J1362:J1370" si="10">ROUND(I1362*H1362,2)</f>
        <v>0</v>
      </c>
      <c r="K1362" s="187"/>
      <c r="L1362" s="40"/>
      <c r="M1362" s="188" t="s">
        <v>1</v>
      </c>
      <c r="N1362" s="189" t="s">
        <v>38</v>
      </c>
      <c r="O1362" s="72"/>
      <c r="P1362" s="190">
        <f t="shared" ref="P1362:P1370" si="11">O1362*H1362</f>
        <v>0</v>
      </c>
      <c r="Q1362" s="190">
        <v>2.2399999999999998E-3</v>
      </c>
      <c r="R1362" s="190">
        <f t="shared" ref="R1362:R1370" si="12">Q1362*H1362</f>
        <v>8.3462399999999992E-2</v>
      </c>
      <c r="S1362" s="190">
        <v>0</v>
      </c>
      <c r="T1362" s="191">
        <f t="shared" ref="T1362:T1370" si="13">S1362*H1362</f>
        <v>0</v>
      </c>
      <c r="U1362" s="35"/>
      <c r="V1362" s="35"/>
      <c r="W1362" s="35"/>
      <c r="X1362" s="35"/>
      <c r="Y1362" s="35"/>
      <c r="Z1362" s="35"/>
      <c r="AA1362" s="35"/>
      <c r="AB1362" s="35"/>
      <c r="AC1362" s="35"/>
      <c r="AD1362" s="35"/>
      <c r="AE1362" s="35"/>
      <c r="AR1362" s="192" t="s">
        <v>179</v>
      </c>
      <c r="AT1362" s="192" t="s">
        <v>175</v>
      </c>
      <c r="AU1362" s="192" t="s">
        <v>81</v>
      </c>
      <c r="AY1362" s="18" t="s">
        <v>174</v>
      </c>
      <c r="BE1362" s="193">
        <f t="shared" ref="BE1362:BE1370" si="14">IF(N1362="základní",J1362,0)</f>
        <v>0</v>
      </c>
      <c r="BF1362" s="193">
        <f t="shared" ref="BF1362:BF1370" si="15">IF(N1362="snížená",J1362,0)</f>
        <v>0</v>
      </c>
      <c r="BG1362" s="193">
        <f t="shared" ref="BG1362:BG1370" si="16">IF(N1362="zákl. přenesená",J1362,0)</f>
        <v>0</v>
      </c>
      <c r="BH1362" s="193">
        <f t="shared" ref="BH1362:BH1370" si="17">IF(N1362="sníž. přenesená",J1362,0)</f>
        <v>0</v>
      </c>
      <c r="BI1362" s="193">
        <f t="shared" ref="BI1362:BI1370" si="18">IF(N1362="nulová",J1362,0)</f>
        <v>0</v>
      </c>
      <c r="BJ1362" s="18" t="s">
        <v>81</v>
      </c>
      <c r="BK1362" s="193">
        <f t="shared" ref="BK1362:BK1370" si="19">ROUND(I1362*H1362,2)</f>
        <v>0</v>
      </c>
      <c r="BL1362" s="18" t="s">
        <v>179</v>
      </c>
      <c r="BM1362" s="192" t="s">
        <v>2920</v>
      </c>
    </row>
    <row r="1363" spans="1:65" s="2" customFormat="1" ht="33" customHeight="1">
      <c r="A1363" s="35"/>
      <c r="B1363" s="36"/>
      <c r="C1363" s="180" t="s">
        <v>2921</v>
      </c>
      <c r="D1363" s="180" t="s">
        <v>175</v>
      </c>
      <c r="E1363" s="181" t="s">
        <v>2922</v>
      </c>
      <c r="F1363" s="182" t="s">
        <v>2923</v>
      </c>
      <c r="G1363" s="183" t="s">
        <v>444</v>
      </c>
      <c r="H1363" s="184">
        <v>22.08</v>
      </c>
      <c r="I1363" s="185"/>
      <c r="J1363" s="186">
        <f t="shared" si="10"/>
        <v>0</v>
      </c>
      <c r="K1363" s="187"/>
      <c r="L1363" s="40"/>
      <c r="M1363" s="188" t="s">
        <v>1</v>
      </c>
      <c r="N1363" s="189" t="s">
        <v>38</v>
      </c>
      <c r="O1363" s="72"/>
      <c r="P1363" s="190">
        <f t="shared" si="11"/>
        <v>0</v>
      </c>
      <c r="Q1363" s="190">
        <v>0</v>
      </c>
      <c r="R1363" s="190">
        <f t="shared" si="12"/>
        <v>0</v>
      </c>
      <c r="S1363" s="190">
        <v>0</v>
      </c>
      <c r="T1363" s="191">
        <f t="shared" si="13"/>
        <v>0</v>
      </c>
      <c r="U1363" s="35"/>
      <c r="V1363" s="35"/>
      <c r="W1363" s="35"/>
      <c r="X1363" s="35"/>
      <c r="Y1363" s="35"/>
      <c r="Z1363" s="35"/>
      <c r="AA1363" s="35"/>
      <c r="AB1363" s="35"/>
      <c r="AC1363" s="35"/>
      <c r="AD1363" s="35"/>
      <c r="AE1363" s="35"/>
      <c r="AR1363" s="192" t="s">
        <v>179</v>
      </c>
      <c r="AT1363" s="192" t="s">
        <v>175</v>
      </c>
      <c r="AU1363" s="192" t="s">
        <v>81</v>
      </c>
      <c r="AY1363" s="18" t="s">
        <v>174</v>
      </c>
      <c r="BE1363" s="193">
        <f t="shared" si="14"/>
        <v>0</v>
      </c>
      <c r="BF1363" s="193">
        <f t="shared" si="15"/>
        <v>0</v>
      </c>
      <c r="BG1363" s="193">
        <f t="shared" si="16"/>
        <v>0</v>
      </c>
      <c r="BH1363" s="193">
        <f t="shared" si="17"/>
        <v>0</v>
      </c>
      <c r="BI1363" s="193">
        <f t="shared" si="18"/>
        <v>0</v>
      </c>
      <c r="BJ1363" s="18" t="s">
        <v>81</v>
      </c>
      <c r="BK1363" s="193">
        <f t="shared" si="19"/>
        <v>0</v>
      </c>
      <c r="BL1363" s="18" t="s">
        <v>179</v>
      </c>
      <c r="BM1363" s="192" t="s">
        <v>2924</v>
      </c>
    </row>
    <row r="1364" spans="1:65" s="2" customFormat="1" ht="24.25" customHeight="1">
      <c r="A1364" s="35"/>
      <c r="B1364" s="36"/>
      <c r="C1364" s="180" t="s">
        <v>2925</v>
      </c>
      <c r="D1364" s="180" t="s">
        <v>175</v>
      </c>
      <c r="E1364" s="181" t="s">
        <v>2926</v>
      </c>
      <c r="F1364" s="182" t="s">
        <v>2927</v>
      </c>
      <c r="G1364" s="183" t="s">
        <v>230</v>
      </c>
      <c r="H1364" s="184">
        <v>64.358999999999995</v>
      </c>
      <c r="I1364" s="185"/>
      <c r="J1364" s="186">
        <f t="shared" si="10"/>
        <v>0</v>
      </c>
      <c r="K1364" s="187"/>
      <c r="L1364" s="40"/>
      <c r="M1364" s="188" t="s">
        <v>1</v>
      </c>
      <c r="N1364" s="189" t="s">
        <v>38</v>
      </c>
      <c r="O1364" s="72"/>
      <c r="P1364" s="190">
        <f t="shared" si="11"/>
        <v>0</v>
      </c>
      <c r="Q1364" s="190">
        <v>1.738E-2</v>
      </c>
      <c r="R1364" s="190">
        <f t="shared" si="12"/>
        <v>1.11855942</v>
      </c>
      <c r="S1364" s="190">
        <v>0</v>
      </c>
      <c r="T1364" s="191">
        <f t="shared" si="13"/>
        <v>0</v>
      </c>
      <c r="U1364" s="35"/>
      <c r="V1364" s="35"/>
      <c r="W1364" s="35"/>
      <c r="X1364" s="35"/>
      <c r="Y1364" s="35"/>
      <c r="Z1364" s="35"/>
      <c r="AA1364" s="35"/>
      <c r="AB1364" s="35"/>
      <c r="AC1364" s="35"/>
      <c r="AD1364" s="35"/>
      <c r="AE1364" s="35"/>
      <c r="AR1364" s="192" t="s">
        <v>179</v>
      </c>
      <c r="AT1364" s="192" t="s">
        <v>175</v>
      </c>
      <c r="AU1364" s="192" t="s">
        <v>81</v>
      </c>
      <c r="AY1364" s="18" t="s">
        <v>174</v>
      </c>
      <c r="BE1364" s="193">
        <f t="shared" si="14"/>
        <v>0</v>
      </c>
      <c r="BF1364" s="193">
        <f t="shared" si="15"/>
        <v>0</v>
      </c>
      <c r="BG1364" s="193">
        <f t="shared" si="16"/>
        <v>0</v>
      </c>
      <c r="BH1364" s="193">
        <f t="shared" si="17"/>
        <v>0</v>
      </c>
      <c r="BI1364" s="193">
        <f t="shared" si="18"/>
        <v>0</v>
      </c>
      <c r="BJ1364" s="18" t="s">
        <v>81</v>
      </c>
      <c r="BK1364" s="193">
        <f t="shared" si="19"/>
        <v>0</v>
      </c>
      <c r="BL1364" s="18" t="s">
        <v>179</v>
      </c>
      <c r="BM1364" s="192" t="s">
        <v>2928</v>
      </c>
    </row>
    <row r="1365" spans="1:65" s="2" customFormat="1" ht="24.25" customHeight="1">
      <c r="A1365" s="35"/>
      <c r="B1365" s="36"/>
      <c r="C1365" s="180" t="s">
        <v>2929</v>
      </c>
      <c r="D1365" s="180" t="s">
        <v>175</v>
      </c>
      <c r="E1365" s="181" t="s">
        <v>2930</v>
      </c>
      <c r="F1365" s="182" t="s">
        <v>2931</v>
      </c>
      <c r="G1365" s="183" t="s">
        <v>444</v>
      </c>
      <c r="H1365" s="184">
        <v>4.74</v>
      </c>
      <c r="I1365" s="185"/>
      <c r="J1365" s="186">
        <f t="shared" si="10"/>
        <v>0</v>
      </c>
      <c r="K1365" s="187"/>
      <c r="L1365" s="40"/>
      <c r="M1365" s="188" t="s">
        <v>1</v>
      </c>
      <c r="N1365" s="189" t="s">
        <v>38</v>
      </c>
      <c r="O1365" s="72"/>
      <c r="P1365" s="190">
        <f t="shared" si="11"/>
        <v>0</v>
      </c>
      <c r="Q1365" s="190">
        <v>0</v>
      </c>
      <c r="R1365" s="190">
        <f t="shared" si="12"/>
        <v>0</v>
      </c>
      <c r="S1365" s="190">
        <v>0</v>
      </c>
      <c r="T1365" s="191">
        <f t="shared" si="13"/>
        <v>0</v>
      </c>
      <c r="U1365" s="35"/>
      <c r="V1365" s="35"/>
      <c r="W1365" s="35"/>
      <c r="X1365" s="35"/>
      <c r="Y1365" s="35"/>
      <c r="Z1365" s="35"/>
      <c r="AA1365" s="35"/>
      <c r="AB1365" s="35"/>
      <c r="AC1365" s="35"/>
      <c r="AD1365" s="35"/>
      <c r="AE1365" s="35"/>
      <c r="AR1365" s="192" t="s">
        <v>179</v>
      </c>
      <c r="AT1365" s="192" t="s">
        <v>175</v>
      </c>
      <c r="AU1365" s="192" t="s">
        <v>81</v>
      </c>
      <c r="AY1365" s="18" t="s">
        <v>174</v>
      </c>
      <c r="BE1365" s="193">
        <f t="shared" si="14"/>
        <v>0</v>
      </c>
      <c r="BF1365" s="193">
        <f t="shared" si="15"/>
        <v>0</v>
      </c>
      <c r="BG1365" s="193">
        <f t="shared" si="16"/>
        <v>0</v>
      </c>
      <c r="BH1365" s="193">
        <f t="shared" si="17"/>
        <v>0</v>
      </c>
      <c r="BI1365" s="193">
        <f t="shared" si="18"/>
        <v>0</v>
      </c>
      <c r="BJ1365" s="18" t="s">
        <v>81</v>
      </c>
      <c r="BK1365" s="193">
        <f t="shared" si="19"/>
        <v>0</v>
      </c>
      <c r="BL1365" s="18" t="s">
        <v>179</v>
      </c>
      <c r="BM1365" s="192" t="s">
        <v>2932</v>
      </c>
    </row>
    <row r="1366" spans="1:65" s="2" customFormat="1" ht="33" customHeight="1">
      <c r="A1366" s="35"/>
      <c r="B1366" s="36"/>
      <c r="C1366" s="180" t="s">
        <v>2933</v>
      </c>
      <c r="D1366" s="180" t="s">
        <v>175</v>
      </c>
      <c r="E1366" s="181" t="s">
        <v>2934</v>
      </c>
      <c r="F1366" s="182" t="s">
        <v>2935</v>
      </c>
      <c r="G1366" s="183" t="s">
        <v>217</v>
      </c>
      <c r="H1366" s="184">
        <v>1</v>
      </c>
      <c r="I1366" s="185"/>
      <c r="J1366" s="186">
        <f t="shared" si="10"/>
        <v>0</v>
      </c>
      <c r="K1366" s="187"/>
      <c r="L1366" s="40"/>
      <c r="M1366" s="188" t="s">
        <v>1</v>
      </c>
      <c r="N1366" s="189" t="s">
        <v>38</v>
      </c>
      <c r="O1366" s="72"/>
      <c r="P1366" s="190">
        <f t="shared" si="11"/>
        <v>0</v>
      </c>
      <c r="Q1366" s="190">
        <v>4.0000000000000003E-5</v>
      </c>
      <c r="R1366" s="190">
        <f t="shared" si="12"/>
        <v>4.0000000000000003E-5</v>
      </c>
      <c r="S1366" s="190">
        <v>0</v>
      </c>
      <c r="T1366" s="191">
        <f t="shared" si="13"/>
        <v>0</v>
      </c>
      <c r="U1366" s="35"/>
      <c r="V1366" s="35"/>
      <c r="W1366" s="35"/>
      <c r="X1366" s="35"/>
      <c r="Y1366" s="35"/>
      <c r="Z1366" s="35"/>
      <c r="AA1366" s="35"/>
      <c r="AB1366" s="35"/>
      <c r="AC1366" s="35"/>
      <c r="AD1366" s="35"/>
      <c r="AE1366" s="35"/>
      <c r="AR1366" s="192" t="s">
        <v>179</v>
      </c>
      <c r="AT1366" s="192" t="s">
        <v>175</v>
      </c>
      <c r="AU1366" s="192" t="s">
        <v>81</v>
      </c>
      <c r="AY1366" s="18" t="s">
        <v>174</v>
      </c>
      <c r="BE1366" s="193">
        <f t="shared" si="14"/>
        <v>0</v>
      </c>
      <c r="BF1366" s="193">
        <f t="shared" si="15"/>
        <v>0</v>
      </c>
      <c r="BG1366" s="193">
        <f t="shared" si="16"/>
        <v>0</v>
      </c>
      <c r="BH1366" s="193">
        <f t="shared" si="17"/>
        <v>0</v>
      </c>
      <c r="BI1366" s="193">
        <f t="shared" si="18"/>
        <v>0</v>
      </c>
      <c r="BJ1366" s="18" t="s">
        <v>81</v>
      </c>
      <c r="BK1366" s="193">
        <f t="shared" si="19"/>
        <v>0</v>
      </c>
      <c r="BL1366" s="18" t="s">
        <v>179</v>
      </c>
      <c r="BM1366" s="192" t="s">
        <v>2936</v>
      </c>
    </row>
    <row r="1367" spans="1:65" s="2" customFormat="1" ht="24.25" customHeight="1">
      <c r="A1367" s="35"/>
      <c r="B1367" s="36"/>
      <c r="C1367" s="180" t="s">
        <v>2937</v>
      </c>
      <c r="D1367" s="180" t="s">
        <v>175</v>
      </c>
      <c r="E1367" s="181" t="s">
        <v>2938</v>
      </c>
      <c r="F1367" s="182" t="s">
        <v>2939</v>
      </c>
      <c r="G1367" s="183" t="s">
        <v>217</v>
      </c>
      <c r="H1367" s="184">
        <v>2</v>
      </c>
      <c r="I1367" s="185"/>
      <c r="J1367" s="186">
        <f t="shared" si="10"/>
        <v>0</v>
      </c>
      <c r="K1367" s="187"/>
      <c r="L1367" s="40"/>
      <c r="M1367" s="188" t="s">
        <v>1</v>
      </c>
      <c r="N1367" s="189" t="s">
        <v>38</v>
      </c>
      <c r="O1367" s="72"/>
      <c r="P1367" s="190">
        <f t="shared" si="11"/>
        <v>0</v>
      </c>
      <c r="Q1367" s="190">
        <v>0</v>
      </c>
      <c r="R1367" s="190">
        <f t="shared" si="12"/>
        <v>0</v>
      </c>
      <c r="S1367" s="190">
        <v>0</v>
      </c>
      <c r="T1367" s="191">
        <f t="shared" si="13"/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192" t="s">
        <v>179</v>
      </c>
      <c r="AT1367" s="192" t="s">
        <v>175</v>
      </c>
      <c r="AU1367" s="192" t="s">
        <v>81</v>
      </c>
      <c r="AY1367" s="18" t="s">
        <v>174</v>
      </c>
      <c r="BE1367" s="193">
        <f t="shared" si="14"/>
        <v>0</v>
      </c>
      <c r="BF1367" s="193">
        <f t="shared" si="15"/>
        <v>0</v>
      </c>
      <c r="BG1367" s="193">
        <f t="shared" si="16"/>
        <v>0</v>
      </c>
      <c r="BH1367" s="193">
        <f t="shared" si="17"/>
        <v>0</v>
      </c>
      <c r="BI1367" s="193">
        <f t="shared" si="18"/>
        <v>0</v>
      </c>
      <c r="BJ1367" s="18" t="s">
        <v>81</v>
      </c>
      <c r="BK1367" s="193">
        <f t="shared" si="19"/>
        <v>0</v>
      </c>
      <c r="BL1367" s="18" t="s">
        <v>179</v>
      </c>
      <c r="BM1367" s="192" t="s">
        <v>2940</v>
      </c>
    </row>
    <row r="1368" spans="1:65" s="2" customFormat="1" ht="16.5" customHeight="1">
      <c r="A1368" s="35"/>
      <c r="B1368" s="36"/>
      <c r="C1368" s="180" t="s">
        <v>2941</v>
      </c>
      <c r="D1368" s="180" t="s">
        <v>175</v>
      </c>
      <c r="E1368" s="181" t="s">
        <v>2942</v>
      </c>
      <c r="F1368" s="182" t="s">
        <v>2943</v>
      </c>
      <c r="G1368" s="183" t="s">
        <v>217</v>
      </c>
      <c r="H1368" s="184">
        <v>1</v>
      </c>
      <c r="I1368" s="185"/>
      <c r="J1368" s="186">
        <f t="shared" si="10"/>
        <v>0</v>
      </c>
      <c r="K1368" s="187"/>
      <c r="L1368" s="40"/>
      <c r="M1368" s="188" t="s">
        <v>1</v>
      </c>
      <c r="N1368" s="189" t="s">
        <v>38</v>
      </c>
      <c r="O1368" s="72"/>
      <c r="P1368" s="190">
        <f t="shared" si="11"/>
        <v>0</v>
      </c>
      <c r="Q1368" s="190">
        <v>4.6000000000000001E-4</v>
      </c>
      <c r="R1368" s="190">
        <f t="shared" si="12"/>
        <v>4.6000000000000001E-4</v>
      </c>
      <c r="S1368" s="190">
        <v>0</v>
      </c>
      <c r="T1368" s="191">
        <f t="shared" si="13"/>
        <v>0</v>
      </c>
      <c r="U1368" s="35"/>
      <c r="V1368" s="35"/>
      <c r="W1368" s="35"/>
      <c r="X1368" s="35"/>
      <c r="Y1368" s="35"/>
      <c r="Z1368" s="35"/>
      <c r="AA1368" s="35"/>
      <c r="AB1368" s="35"/>
      <c r="AC1368" s="35"/>
      <c r="AD1368" s="35"/>
      <c r="AE1368" s="35"/>
      <c r="AR1368" s="192" t="s">
        <v>179</v>
      </c>
      <c r="AT1368" s="192" t="s">
        <v>175</v>
      </c>
      <c r="AU1368" s="192" t="s">
        <v>81</v>
      </c>
      <c r="AY1368" s="18" t="s">
        <v>174</v>
      </c>
      <c r="BE1368" s="193">
        <f t="shared" si="14"/>
        <v>0</v>
      </c>
      <c r="BF1368" s="193">
        <f t="shared" si="15"/>
        <v>0</v>
      </c>
      <c r="BG1368" s="193">
        <f t="shared" si="16"/>
        <v>0</v>
      </c>
      <c r="BH1368" s="193">
        <f t="shared" si="17"/>
        <v>0</v>
      </c>
      <c r="BI1368" s="193">
        <f t="shared" si="18"/>
        <v>0</v>
      </c>
      <c r="BJ1368" s="18" t="s">
        <v>81</v>
      </c>
      <c r="BK1368" s="193">
        <f t="shared" si="19"/>
        <v>0</v>
      </c>
      <c r="BL1368" s="18" t="s">
        <v>179</v>
      </c>
      <c r="BM1368" s="192" t="s">
        <v>2944</v>
      </c>
    </row>
    <row r="1369" spans="1:65" s="2" customFormat="1" ht="16.5" customHeight="1">
      <c r="A1369" s="35"/>
      <c r="B1369" s="36"/>
      <c r="C1369" s="180" t="s">
        <v>2945</v>
      </c>
      <c r="D1369" s="180" t="s">
        <v>175</v>
      </c>
      <c r="E1369" s="181" t="s">
        <v>2946</v>
      </c>
      <c r="F1369" s="182" t="s">
        <v>2947</v>
      </c>
      <c r="G1369" s="183" t="s">
        <v>217</v>
      </c>
      <c r="H1369" s="184">
        <v>1</v>
      </c>
      <c r="I1369" s="185"/>
      <c r="J1369" s="186">
        <f t="shared" si="10"/>
        <v>0</v>
      </c>
      <c r="K1369" s="187"/>
      <c r="L1369" s="40"/>
      <c r="M1369" s="188" t="s">
        <v>1</v>
      </c>
      <c r="N1369" s="189" t="s">
        <v>38</v>
      </c>
      <c r="O1369" s="72"/>
      <c r="P1369" s="190">
        <f t="shared" si="11"/>
        <v>0</v>
      </c>
      <c r="Q1369" s="190">
        <v>3.5E-4</v>
      </c>
      <c r="R1369" s="190">
        <f t="shared" si="12"/>
        <v>3.5E-4</v>
      </c>
      <c r="S1369" s="190">
        <v>0</v>
      </c>
      <c r="T1369" s="191">
        <f t="shared" si="13"/>
        <v>0</v>
      </c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R1369" s="192" t="s">
        <v>179</v>
      </c>
      <c r="AT1369" s="192" t="s">
        <v>175</v>
      </c>
      <c r="AU1369" s="192" t="s">
        <v>81</v>
      </c>
      <c r="AY1369" s="18" t="s">
        <v>174</v>
      </c>
      <c r="BE1369" s="193">
        <f t="shared" si="14"/>
        <v>0</v>
      </c>
      <c r="BF1369" s="193">
        <f t="shared" si="15"/>
        <v>0</v>
      </c>
      <c r="BG1369" s="193">
        <f t="shared" si="16"/>
        <v>0</v>
      </c>
      <c r="BH1369" s="193">
        <f t="shared" si="17"/>
        <v>0</v>
      </c>
      <c r="BI1369" s="193">
        <f t="shared" si="18"/>
        <v>0</v>
      </c>
      <c r="BJ1369" s="18" t="s">
        <v>81</v>
      </c>
      <c r="BK1369" s="193">
        <f t="shared" si="19"/>
        <v>0</v>
      </c>
      <c r="BL1369" s="18" t="s">
        <v>179</v>
      </c>
      <c r="BM1369" s="192" t="s">
        <v>2948</v>
      </c>
    </row>
    <row r="1370" spans="1:65" s="2" customFormat="1" ht="24.25" customHeight="1">
      <c r="A1370" s="35"/>
      <c r="B1370" s="36"/>
      <c r="C1370" s="180" t="s">
        <v>2949</v>
      </c>
      <c r="D1370" s="180" t="s">
        <v>175</v>
      </c>
      <c r="E1370" s="181" t="s">
        <v>1004</v>
      </c>
      <c r="F1370" s="182" t="s">
        <v>1005</v>
      </c>
      <c r="G1370" s="183" t="s">
        <v>705</v>
      </c>
      <c r="H1370" s="249"/>
      <c r="I1370" s="185"/>
      <c r="J1370" s="186">
        <f t="shared" si="10"/>
        <v>0</v>
      </c>
      <c r="K1370" s="187"/>
      <c r="L1370" s="40"/>
      <c r="M1370" s="188" t="s">
        <v>1</v>
      </c>
      <c r="N1370" s="189" t="s">
        <v>38</v>
      </c>
      <c r="O1370" s="72"/>
      <c r="P1370" s="190">
        <f t="shared" si="11"/>
        <v>0</v>
      </c>
      <c r="Q1370" s="190">
        <v>0</v>
      </c>
      <c r="R1370" s="190">
        <f t="shared" si="12"/>
        <v>0</v>
      </c>
      <c r="S1370" s="190">
        <v>0</v>
      </c>
      <c r="T1370" s="191">
        <f t="shared" si="13"/>
        <v>0</v>
      </c>
      <c r="U1370" s="35"/>
      <c r="V1370" s="35"/>
      <c r="W1370" s="35"/>
      <c r="X1370" s="35"/>
      <c r="Y1370" s="35"/>
      <c r="Z1370" s="35"/>
      <c r="AA1370" s="35"/>
      <c r="AB1370" s="35"/>
      <c r="AC1370" s="35"/>
      <c r="AD1370" s="35"/>
      <c r="AE1370" s="35"/>
      <c r="AR1370" s="192" t="s">
        <v>179</v>
      </c>
      <c r="AT1370" s="192" t="s">
        <v>175</v>
      </c>
      <c r="AU1370" s="192" t="s">
        <v>81</v>
      </c>
      <c r="AY1370" s="18" t="s">
        <v>174</v>
      </c>
      <c r="BE1370" s="193">
        <f t="shared" si="14"/>
        <v>0</v>
      </c>
      <c r="BF1370" s="193">
        <f t="shared" si="15"/>
        <v>0</v>
      </c>
      <c r="BG1370" s="193">
        <f t="shared" si="16"/>
        <v>0</v>
      </c>
      <c r="BH1370" s="193">
        <f t="shared" si="17"/>
        <v>0</v>
      </c>
      <c r="BI1370" s="193">
        <f t="shared" si="18"/>
        <v>0</v>
      </c>
      <c r="BJ1370" s="18" t="s">
        <v>81</v>
      </c>
      <c r="BK1370" s="193">
        <f t="shared" si="19"/>
        <v>0</v>
      </c>
      <c r="BL1370" s="18" t="s">
        <v>179</v>
      </c>
      <c r="BM1370" s="192" t="s">
        <v>2950</v>
      </c>
    </row>
    <row r="1371" spans="1:65" s="11" customFormat="1" ht="26" customHeight="1">
      <c r="B1371" s="166"/>
      <c r="C1371" s="167"/>
      <c r="D1371" s="168" t="s">
        <v>72</v>
      </c>
      <c r="E1371" s="169" t="s">
        <v>1200</v>
      </c>
      <c r="F1371" s="169" t="s">
        <v>1008</v>
      </c>
      <c r="G1371" s="167"/>
      <c r="H1371" s="167"/>
      <c r="I1371" s="170"/>
      <c r="J1371" s="171">
        <f>BK1371</f>
        <v>0</v>
      </c>
      <c r="K1371" s="167"/>
      <c r="L1371" s="172"/>
      <c r="M1371" s="173"/>
      <c r="N1371" s="174"/>
      <c r="O1371" s="174"/>
      <c r="P1371" s="175">
        <f>SUM(P1372:P1408)</f>
        <v>0</v>
      </c>
      <c r="Q1371" s="174"/>
      <c r="R1371" s="175">
        <f>SUM(R1372:R1408)</f>
        <v>15.624146100000001</v>
      </c>
      <c r="S1371" s="174"/>
      <c r="T1371" s="176">
        <f>SUM(T1372:T1408)</f>
        <v>0</v>
      </c>
      <c r="AR1371" s="177" t="s">
        <v>81</v>
      </c>
      <c r="AT1371" s="178" t="s">
        <v>72</v>
      </c>
      <c r="AU1371" s="178" t="s">
        <v>73</v>
      </c>
      <c r="AY1371" s="177" t="s">
        <v>174</v>
      </c>
      <c r="BK1371" s="179">
        <f>SUM(BK1372:BK1408)</f>
        <v>0</v>
      </c>
    </row>
    <row r="1372" spans="1:65" s="2" customFormat="1" ht="16.5" customHeight="1">
      <c r="A1372" s="35"/>
      <c r="B1372" s="36"/>
      <c r="C1372" s="180" t="s">
        <v>2951</v>
      </c>
      <c r="D1372" s="180" t="s">
        <v>175</v>
      </c>
      <c r="E1372" s="181" t="s">
        <v>1010</v>
      </c>
      <c r="F1372" s="182" t="s">
        <v>1011</v>
      </c>
      <c r="G1372" s="183" t="s">
        <v>230</v>
      </c>
      <c r="H1372" s="184">
        <v>58.21</v>
      </c>
      <c r="I1372" s="185"/>
      <c r="J1372" s="186">
        <f>ROUND(I1372*H1372,2)</f>
        <v>0</v>
      </c>
      <c r="K1372" s="187"/>
      <c r="L1372" s="40"/>
      <c r="M1372" s="188" t="s">
        <v>1</v>
      </c>
      <c r="N1372" s="189" t="s">
        <v>38</v>
      </c>
      <c r="O1372" s="72"/>
      <c r="P1372" s="190">
        <f>O1372*H1372</f>
        <v>0</v>
      </c>
      <c r="Q1372" s="190">
        <v>1.746E-2</v>
      </c>
      <c r="R1372" s="190">
        <f>Q1372*H1372</f>
        <v>1.0163466000000001</v>
      </c>
      <c r="S1372" s="190">
        <v>0</v>
      </c>
      <c r="T1372" s="191">
        <f>S1372*H1372</f>
        <v>0</v>
      </c>
      <c r="U1372" s="35"/>
      <c r="V1372" s="35"/>
      <c r="W1372" s="35"/>
      <c r="X1372" s="35"/>
      <c r="Y1372" s="35"/>
      <c r="Z1372" s="35"/>
      <c r="AA1372" s="35"/>
      <c r="AB1372" s="35"/>
      <c r="AC1372" s="35"/>
      <c r="AD1372" s="35"/>
      <c r="AE1372" s="35"/>
      <c r="AR1372" s="192" t="s">
        <v>179</v>
      </c>
      <c r="AT1372" s="192" t="s">
        <v>175</v>
      </c>
      <c r="AU1372" s="192" t="s">
        <v>81</v>
      </c>
      <c r="AY1372" s="18" t="s">
        <v>174</v>
      </c>
      <c r="BE1372" s="193">
        <f>IF(N1372="základní",J1372,0)</f>
        <v>0</v>
      </c>
      <c r="BF1372" s="193">
        <f>IF(N1372="snížená",J1372,0)</f>
        <v>0</v>
      </c>
      <c r="BG1372" s="193">
        <f>IF(N1372="zákl. přenesená",J1372,0)</f>
        <v>0</v>
      </c>
      <c r="BH1372" s="193">
        <f>IF(N1372="sníž. přenesená",J1372,0)</f>
        <v>0</v>
      </c>
      <c r="BI1372" s="193">
        <f>IF(N1372="nulová",J1372,0)</f>
        <v>0</v>
      </c>
      <c r="BJ1372" s="18" t="s">
        <v>81</v>
      </c>
      <c r="BK1372" s="193">
        <f>ROUND(I1372*H1372,2)</f>
        <v>0</v>
      </c>
      <c r="BL1372" s="18" t="s">
        <v>179</v>
      </c>
      <c r="BM1372" s="192" t="s">
        <v>2952</v>
      </c>
    </row>
    <row r="1373" spans="1:65" s="12" customFormat="1" ht="12">
      <c r="B1373" s="194"/>
      <c r="C1373" s="195"/>
      <c r="D1373" s="196" t="s">
        <v>181</v>
      </c>
      <c r="E1373" s="197" t="s">
        <v>1</v>
      </c>
      <c r="F1373" s="198" t="s">
        <v>190</v>
      </c>
      <c r="G1373" s="195"/>
      <c r="H1373" s="197" t="s">
        <v>1</v>
      </c>
      <c r="I1373" s="199"/>
      <c r="J1373" s="195"/>
      <c r="K1373" s="195"/>
      <c r="L1373" s="200"/>
      <c r="M1373" s="201"/>
      <c r="N1373" s="202"/>
      <c r="O1373" s="202"/>
      <c r="P1373" s="202"/>
      <c r="Q1373" s="202"/>
      <c r="R1373" s="202"/>
      <c r="S1373" s="202"/>
      <c r="T1373" s="203"/>
      <c r="AT1373" s="204" t="s">
        <v>181</v>
      </c>
      <c r="AU1373" s="204" t="s">
        <v>81</v>
      </c>
      <c r="AV1373" s="12" t="s">
        <v>81</v>
      </c>
      <c r="AW1373" s="12" t="s">
        <v>30</v>
      </c>
      <c r="AX1373" s="12" t="s">
        <v>73</v>
      </c>
      <c r="AY1373" s="204" t="s">
        <v>174</v>
      </c>
    </row>
    <row r="1374" spans="1:65" s="12" customFormat="1" ht="12">
      <c r="B1374" s="194"/>
      <c r="C1374" s="195"/>
      <c r="D1374" s="196" t="s">
        <v>181</v>
      </c>
      <c r="E1374" s="197" t="s">
        <v>1</v>
      </c>
      <c r="F1374" s="198" t="s">
        <v>2497</v>
      </c>
      <c r="G1374" s="195"/>
      <c r="H1374" s="197" t="s">
        <v>1</v>
      </c>
      <c r="I1374" s="199"/>
      <c r="J1374" s="195"/>
      <c r="K1374" s="195"/>
      <c r="L1374" s="200"/>
      <c r="M1374" s="201"/>
      <c r="N1374" s="202"/>
      <c r="O1374" s="202"/>
      <c r="P1374" s="202"/>
      <c r="Q1374" s="202"/>
      <c r="R1374" s="202"/>
      <c r="S1374" s="202"/>
      <c r="T1374" s="203"/>
      <c r="AT1374" s="204" t="s">
        <v>181</v>
      </c>
      <c r="AU1374" s="204" t="s">
        <v>81</v>
      </c>
      <c r="AV1374" s="12" t="s">
        <v>81</v>
      </c>
      <c r="AW1374" s="12" t="s">
        <v>30</v>
      </c>
      <c r="AX1374" s="12" t="s">
        <v>73</v>
      </c>
      <c r="AY1374" s="204" t="s">
        <v>174</v>
      </c>
    </row>
    <row r="1375" spans="1:65" s="13" customFormat="1" ht="12">
      <c r="B1375" s="205"/>
      <c r="C1375" s="206"/>
      <c r="D1375" s="196" t="s">
        <v>181</v>
      </c>
      <c r="E1375" s="207" t="s">
        <v>1</v>
      </c>
      <c r="F1375" s="208" t="s">
        <v>293</v>
      </c>
      <c r="G1375" s="206"/>
      <c r="H1375" s="209">
        <v>17</v>
      </c>
      <c r="I1375" s="210"/>
      <c r="J1375" s="206"/>
      <c r="K1375" s="206"/>
      <c r="L1375" s="211"/>
      <c r="M1375" s="212"/>
      <c r="N1375" s="213"/>
      <c r="O1375" s="213"/>
      <c r="P1375" s="213"/>
      <c r="Q1375" s="213"/>
      <c r="R1375" s="213"/>
      <c r="S1375" s="213"/>
      <c r="T1375" s="214"/>
      <c r="AT1375" s="215" t="s">
        <v>181</v>
      </c>
      <c r="AU1375" s="215" t="s">
        <v>81</v>
      </c>
      <c r="AV1375" s="13" t="s">
        <v>83</v>
      </c>
      <c r="AW1375" s="13" t="s">
        <v>30</v>
      </c>
      <c r="AX1375" s="13" t="s">
        <v>73</v>
      </c>
      <c r="AY1375" s="215" t="s">
        <v>174</v>
      </c>
    </row>
    <row r="1376" spans="1:65" s="12" customFormat="1" ht="12">
      <c r="B1376" s="194"/>
      <c r="C1376" s="195"/>
      <c r="D1376" s="196" t="s">
        <v>181</v>
      </c>
      <c r="E1376" s="197" t="s">
        <v>1</v>
      </c>
      <c r="F1376" s="198" t="s">
        <v>2953</v>
      </c>
      <c r="G1376" s="195"/>
      <c r="H1376" s="197" t="s">
        <v>1</v>
      </c>
      <c r="I1376" s="199"/>
      <c r="J1376" s="195"/>
      <c r="K1376" s="195"/>
      <c r="L1376" s="200"/>
      <c r="M1376" s="201"/>
      <c r="N1376" s="202"/>
      <c r="O1376" s="202"/>
      <c r="P1376" s="202"/>
      <c r="Q1376" s="202"/>
      <c r="R1376" s="202"/>
      <c r="S1376" s="202"/>
      <c r="T1376" s="203"/>
      <c r="AT1376" s="204" t="s">
        <v>181</v>
      </c>
      <c r="AU1376" s="204" t="s">
        <v>81</v>
      </c>
      <c r="AV1376" s="12" t="s">
        <v>81</v>
      </c>
      <c r="AW1376" s="12" t="s">
        <v>30</v>
      </c>
      <c r="AX1376" s="12" t="s">
        <v>73</v>
      </c>
      <c r="AY1376" s="204" t="s">
        <v>174</v>
      </c>
    </row>
    <row r="1377" spans="1:65" s="13" customFormat="1" ht="12">
      <c r="B1377" s="205"/>
      <c r="C1377" s="206"/>
      <c r="D1377" s="196" t="s">
        <v>181</v>
      </c>
      <c r="E1377" s="207" t="s">
        <v>1</v>
      </c>
      <c r="F1377" s="208" t="s">
        <v>2240</v>
      </c>
      <c r="G1377" s="206"/>
      <c r="H1377" s="209">
        <v>14.56</v>
      </c>
      <c r="I1377" s="210"/>
      <c r="J1377" s="206"/>
      <c r="K1377" s="206"/>
      <c r="L1377" s="211"/>
      <c r="M1377" s="212"/>
      <c r="N1377" s="213"/>
      <c r="O1377" s="213"/>
      <c r="P1377" s="213"/>
      <c r="Q1377" s="213"/>
      <c r="R1377" s="213"/>
      <c r="S1377" s="213"/>
      <c r="T1377" s="214"/>
      <c r="AT1377" s="215" t="s">
        <v>181</v>
      </c>
      <c r="AU1377" s="215" t="s">
        <v>81</v>
      </c>
      <c r="AV1377" s="13" t="s">
        <v>83</v>
      </c>
      <c r="AW1377" s="13" t="s">
        <v>30</v>
      </c>
      <c r="AX1377" s="13" t="s">
        <v>73</v>
      </c>
      <c r="AY1377" s="215" t="s">
        <v>174</v>
      </c>
    </row>
    <row r="1378" spans="1:65" s="12" customFormat="1" ht="12">
      <c r="B1378" s="194"/>
      <c r="C1378" s="195"/>
      <c r="D1378" s="196" t="s">
        <v>181</v>
      </c>
      <c r="E1378" s="197" t="s">
        <v>1</v>
      </c>
      <c r="F1378" s="198" t="s">
        <v>201</v>
      </c>
      <c r="G1378" s="195"/>
      <c r="H1378" s="197" t="s">
        <v>1</v>
      </c>
      <c r="I1378" s="199"/>
      <c r="J1378" s="195"/>
      <c r="K1378" s="195"/>
      <c r="L1378" s="200"/>
      <c r="M1378" s="201"/>
      <c r="N1378" s="202"/>
      <c r="O1378" s="202"/>
      <c r="P1378" s="202"/>
      <c r="Q1378" s="202"/>
      <c r="R1378" s="202"/>
      <c r="S1378" s="202"/>
      <c r="T1378" s="203"/>
      <c r="AT1378" s="204" t="s">
        <v>181</v>
      </c>
      <c r="AU1378" s="204" t="s">
        <v>81</v>
      </c>
      <c r="AV1378" s="12" t="s">
        <v>81</v>
      </c>
      <c r="AW1378" s="12" t="s">
        <v>30</v>
      </c>
      <c r="AX1378" s="12" t="s">
        <v>73</v>
      </c>
      <c r="AY1378" s="204" t="s">
        <v>174</v>
      </c>
    </row>
    <row r="1379" spans="1:65" s="12" customFormat="1" ht="12">
      <c r="B1379" s="194"/>
      <c r="C1379" s="195"/>
      <c r="D1379" s="196" t="s">
        <v>181</v>
      </c>
      <c r="E1379" s="197" t="s">
        <v>1</v>
      </c>
      <c r="F1379" s="198" t="s">
        <v>2498</v>
      </c>
      <c r="G1379" s="195"/>
      <c r="H1379" s="197" t="s">
        <v>1</v>
      </c>
      <c r="I1379" s="199"/>
      <c r="J1379" s="195"/>
      <c r="K1379" s="195"/>
      <c r="L1379" s="200"/>
      <c r="M1379" s="201"/>
      <c r="N1379" s="202"/>
      <c r="O1379" s="202"/>
      <c r="P1379" s="202"/>
      <c r="Q1379" s="202"/>
      <c r="R1379" s="202"/>
      <c r="S1379" s="202"/>
      <c r="T1379" s="203"/>
      <c r="AT1379" s="204" t="s">
        <v>181</v>
      </c>
      <c r="AU1379" s="204" t="s">
        <v>81</v>
      </c>
      <c r="AV1379" s="12" t="s">
        <v>81</v>
      </c>
      <c r="AW1379" s="12" t="s">
        <v>30</v>
      </c>
      <c r="AX1379" s="12" t="s">
        <v>73</v>
      </c>
      <c r="AY1379" s="204" t="s">
        <v>174</v>
      </c>
    </row>
    <row r="1380" spans="1:65" s="13" customFormat="1" ht="12">
      <c r="B1380" s="205"/>
      <c r="C1380" s="206"/>
      <c r="D1380" s="196" t="s">
        <v>181</v>
      </c>
      <c r="E1380" s="207" t="s">
        <v>1</v>
      </c>
      <c r="F1380" s="208" t="s">
        <v>2242</v>
      </c>
      <c r="G1380" s="206"/>
      <c r="H1380" s="209">
        <v>16.149999999999999</v>
      </c>
      <c r="I1380" s="210"/>
      <c r="J1380" s="206"/>
      <c r="K1380" s="206"/>
      <c r="L1380" s="211"/>
      <c r="M1380" s="212"/>
      <c r="N1380" s="213"/>
      <c r="O1380" s="213"/>
      <c r="P1380" s="213"/>
      <c r="Q1380" s="213"/>
      <c r="R1380" s="213"/>
      <c r="S1380" s="213"/>
      <c r="T1380" s="214"/>
      <c r="AT1380" s="215" t="s">
        <v>181</v>
      </c>
      <c r="AU1380" s="215" t="s">
        <v>81</v>
      </c>
      <c r="AV1380" s="13" t="s">
        <v>83</v>
      </c>
      <c r="AW1380" s="13" t="s">
        <v>30</v>
      </c>
      <c r="AX1380" s="13" t="s">
        <v>73</v>
      </c>
      <c r="AY1380" s="215" t="s">
        <v>174</v>
      </c>
    </row>
    <row r="1381" spans="1:65" s="12" customFormat="1" ht="12">
      <c r="B1381" s="194"/>
      <c r="C1381" s="195"/>
      <c r="D1381" s="196" t="s">
        <v>181</v>
      </c>
      <c r="E1381" s="197" t="s">
        <v>1</v>
      </c>
      <c r="F1381" s="198" t="s">
        <v>2224</v>
      </c>
      <c r="G1381" s="195"/>
      <c r="H1381" s="197" t="s">
        <v>1</v>
      </c>
      <c r="I1381" s="199"/>
      <c r="J1381" s="195"/>
      <c r="K1381" s="195"/>
      <c r="L1381" s="200"/>
      <c r="M1381" s="201"/>
      <c r="N1381" s="202"/>
      <c r="O1381" s="202"/>
      <c r="P1381" s="202"/>
      <c r="Q1381" s="202"/>
      <c r="R1381" s="202"/>
      <c r="S1381" s="202"/>
      <c r="T1381" s="203"/>
      <c r="AT1381" s="204" t="s">
        <v>181</v>
      </c>
      <c r="AU1381" s="204" t="s">
        <v>81</v>
      </c>
      <c r="AV1381" s="12" t="s">
        <v>81</v>
      </c>
      <c r="AW1381" s="12" t="s">
        <v>30</v>
      </c>
      <c r="AX1381" s="12" t="s">
        <v>73</v>
      </c>
      <c r="AY1381" s="204" t="s">
        <v>174</v>
      </c>
    </row>
    <row r="1382" spans="1:65" s="13" customFormat="1" ht="12">
      <c r="B1382" s="205"/>
      <c r="C1382" s="206"/>
      <c r="D1382" s="196" t="s">
        <v>181</v>
      </c>
      <c r="E1382" s="207" t="s">
        <v>1</v>
      </c>
      <c r="F1382" s="208" t="s">
        <v>2225</v>
      </c>
      <c r="G1382" s="206"/>
      <c r="H1382" s="209">
        <v>10.5</v>
      </c>
      <c r="I1382" s="210"/>
      <c r="J1382" s="206"/>
      <c r="K1382" s="206"/>
      <c r="L1382" s="211"/>
      <c r="M1382" s="212"/>
      <c r="N1382" s="213"/>
      <c r="O1382" s="213"/>
      <c r="P1382" s="213"/>
      <c r="Q1382" s="213"/>
      <c r="R1382" s="213"/>
      <c r="S1382" s="213"/>
      <c r="T1382" s="214"/>
      <c r="AT1382" s="215" t="s">
        <v>181</v>
      </c>
      <c r="AU1382" s="215" t="s">
        <v>81</v>
      </c>
      <c r="AV1382" s="13" t="s">
        <v>83</v>
      </c>
      <c r="AW1382" s="13" t="s">
        <v>30</v>
      </c>
      <c r="AX1382" s="13" t="s">
        <v>73</v>
      </c>
      <c r="AY1382" s="215" t="s">
        <v>174</v>
      </c>
    </row>
    <row r="1383" spans="1:65" s="14" customFormat="1" ht="12">
      <c r="B1383" s="216"/>
      <c r="C1383" s="217"/>
      <c r="D1383" s="196" t="s">
        <v>181</v>
      </c>
      <c r="E1383" s="218" t="s">
        <v>1</v>
      </c>
      <c r="F1383" s="219" t="s">
        <v>183</v>
      </c>
      <c r="G1383" s="217"/>
      <c r="H1383" s="220">
        <v>58.21</v>
      </c>
      <c r="I1383" s="221"/>
      <c r="J1383" s="217"/>
      <c r="K1383" s="217"/>
      <c r="L1383" s="222"/>
      <c r="M1383" s="223"/>
      <c r="N1383" s="224"/>
      <c r="O1383" s="224"/>
      <c r="P1383" s="224"/>
      <c r="Q1383" s="224"/>
      <c r="R1383" s="224"/>
      <c r="S1383" s="224"/>
      <c r="T1383" s="225"/>
      <c r="AT1383" s="226" t="s">
        <v>181</v>
      </c>
      <c r="AU1383" s="226" t="s">
        <v>81</v>
      </c>
      <c r="AV1383" s="14" t="s">
        <v>179</v>
      </c>
      <c r="AW1383" s="14" t="s">
        <v>30</v>
      </c>
      <c r="AX1383" s="14" t="s">
        <v>81</v>
      </c>
      <c r="AY1383" s="226" t="s">
        <v>174</v>
      </c>
    </row>
    <row r="1384" spans="1:65" s="2" customFormat="1" ht="24.25" customHeight="1">
      <c r="A1384" s="35"/>
      <c r="B1384" s="36"/>
      <c r="C1384" s="180" t="s">
        <v>2954</v>
      </c>
      <c r="D1384" s="180" t="s">
        <v>175</v>
      </c>
      <c r="E1384" s="181" t="s">
        <v>1019</v>
      </c>
      <c r="F1384" s="182" t="s">
        <v>1020</v>
      </c>
      <c r="G1384" s="183" t="s">
        <v>230</v>
      </c>
      <c r="H1384" s="184">
        <v>58.21</v>
      </c>
      <c r="I1384" s="185"/>
      <c r="J1384" s="186">
        <f>ROUND(I1384*H1384,2)</f>
        <v>0</v>
      </c>
      <c r="K1384" s="187"/>
      <c r="L1384" s="40"/>
      <c r="M1384" s="188" t="s">
        <v>1</v>
      </c>
      <c r="N1384" s="189" t="s">
        <v>38</v>
      </c>
      <c r="O1384" s="72"/>
      <c r="P1384" s="190">
        <f>O1384*H1384</f>
        <v>0</v>
      </c>
      <c r="Q1384" s="190">
        <v>0.22817999999999999</v>
      </c>
      <c r="R1384" s="190">
        <f>Q1384*H1384</f>
        <v>13.2823578</v>
      </c>
      <c r="S1384" s="190">
        <v>0</v>
      </c>
      <c r="T1384" s="191">
        <f>S1384*H1384</f>
        <v>0</v>
      </c>
      <c r="U1384" s="35"/>
      <c r="V1384" s="35"/>
      <c r="W1384" s="35"/>
      <c r="X1384" s="35"/>
      <c r="Y1384" s="35"/>
      <c r="Z1384" s="35"/>
      <c r="AA1384" s="35"/>
      <c r="AB1384" s="35"/>
      <c r="AC1384" s="35"/>
      <c r="AD1384" s="35"/>
      <c r="AE1384" s="35"/>
      <c r="AR1384" s="192" t="s">
        <v>179</v>
      </c>
      <c r="AT1384" s="192" t="s">
        <v>175</v>
      </c>
      <c r="AU1384" s="192" t="s">
        <v>81</v>
      </c>
      <c r="AY1384" s="18" t="s">
        <v>174</v>
      </c>
      <c r="BE1384" s="193">
        <f>IF(N1384="základní",J1384,0)</f>
        <v>0</v>
      </c>
      <c r="BF1384" s="193">
        <f>IF(N1384="snížená",J1384,0)</f>
        <v>0</v>
      </c>
      <c r="BG1384" s="193">
        <f>IF(N1384="zákl. přenesená",J1384,0)</f>
        <v>0</v>
      </c>
      <c r="BH1384" s="193">
        <f>IF(N1384="sníž. přenesená",J1384,0)</f>
        <v>0</v>
      </c>
      <c r="BI1384" s="193">
        <f>IF(N1384="nulová",J1384,0)</f>
        <v>0</v>
      </c>
      <c r="BJ1384" s="18" t="s">
        <v>81</v>
      </c>
      <c r="BK1384" s="193">
        <f>ROUND(I1384*H1384,2)</f>
        <v>0</v>
      </c>
      <c r="BL1384" s="18" t="s">
        <v>179</v>
      </c>
      <c r="BM1384" s="192" t="s">
        <v>2955</v>
      </c>
    </row>
    <row r="1385" spans="1:65" s="12" customFormat="1" ht="12">
      <c r="B1385" s="194"/>
      <c r="C1385" s="195"/>
      <c r="D1385" s="196" t="s">
        <v>181</v>
      </c>
      <c r="E1385" s="197" t="s">
        <v>1</v>
      </c>
      <c r="F1385" s="198" t="s">
        <v>190</v>
      </c>
      <c r="G1385" s="195"/>
      <c r="H1385" s="197" t="s">
        <v>1</v>
      </c>
      <c r="I1385" s="199"/>
      <c r="J1385" s="195"/>
      <c r="K1385" s="195"/>
      <c r="L1385" s="200"/>
      <c r="M1385" s="201"/>
      <c r="N1385" s="202"/>
      <c r="O1385" s="202"/>
      <c r="P1385" s="202"/>
      <c r="Q1385" s="202"/>
      <c r="R1385" s="202"/>
      <c r="S1385" s="202"/>
      <c r="T1385" s="203"/>
      <c r="AT1385" s="204" t="s">
        <v>181</v>
      </c>
      <c r="AU1385" s="204" t="s">
        <v>81</v>
      </c>
      <c r="AV1385" s="12" t="s">
        <v>81</v>
      </c>
      <c r="AW1385" s="12" t="s">
        <v>30</v>
      </c>
      <c r="AX1385" s="12" t="s">
        <v>73</v>
      </c>
      <c r="AY1385" s="204" t="s">
        <v>174</v>
      </c>
    </row>
    <row r="1386" spans="1:65" s="12" customFormat="1" ht="12">
      <c r="B1386" s="194"/>
      <c r="C1386" s="195"/>
      <c r="D1386" s="196" t="s">
        <v>181</v>
      </c>
      <c r="E1386" s="197" t="s">
        <v>1</v>
      </c>
      <c r="F1386" s="198" t="s">
        <v>2497</v>
      </c>
      <c r="G1386" s="195"/>
      <c r="H1386" s="197" t="s">
        <v>1</v>
      </c>
      <c r="I1386" s="199"/>
      <c r="J1386" s="195"/>
      <c r="K1386" s="195"/>
      <c r="L1386" s="200"/>
      <c r="M1386" s="201"/>
      <c r="N1386" s="202"/>
      <c r="O1386" s="202"/>
      <c r="P1386" s="202"/>
      <c r="Q1386" s="202"/>
      <c r="R1386" s="202"/>
      <c r="S1386" s="202"/>
      <c r="T1386" s="203"/>
      <c r="AT1386" s="204" t="s">
        <v>181</v>
      </c>
      <c r="AU1386" s="204" t="s">
        <v>81</v>
      </c>
      <c r="AV1386" s="12" t="s">
        <v>81</v>
      </c>
      <c r="AW1386" s="12" t="s">
        <v>30</v>
      </c>
      <c r="AX1386" s="12" t="s">
        <v>73</v>
      </c>
      <c r="AY1386" s="204" t="s">
        <v>174</v>
      </c>
    </row>
    <row r="1387" spans="1:65" s="13" customFormat="1" ht="12">
      <c r="B1387" s="205"/>
      <c r="C1387" s="206"/>
      <c r="D1387" s="196" t="s">
        <v>181</v>
      </c>
      <c r="E1387" s="207" t="s">
        <v>1</v>
      </c>
      <c r="F1387" s="208" t="s">
        <v>293</v>
      </c>
      <c r="G1387" s="206"/>
      <c r="H1387" s="209">
        <v>17</v>
      </c>
      <c r="I1387" s="210"/>
      <c r="J1387" s="206"/>
      <c r="K1387" s="206"/>
      <c r="L1387" s="211"/>
      <c r="M1387" s="212"/>
      <c r="N1387" s="213"/>
      <c r="O1387" s="213"/>
      <c r="P1387" s="213"/>
      <c r="Q1387" s="213"/>
      <c r="R1387" s="213"/>
      <c r="S1387" s="213"/>
      <c r="T1387" s="214"/>
      <c r="AT1387" s="215" t="s">
        <v>181</v>
      </c>
      <c r="AU1387" s="215" t="s">
        <v>81</v>
      </c>
      <c r="AV1387" s="13" t="s">
        <v>83</v>
      </c>
      <c r="AW1387" s="13" t="s">
        <v>30</v>
      </c>
      <c r="AX1387" s="13" t="s">
        <v>73</v>
      </c>
      <c r="AY1387" s="215" t="s">
        <v>174</v>
      </c>
    </row>
    <row r="1388" spans="1:65" s="12" customFormat="1" ht="12">
      <c r="B1388" s="194"/>
      <c r="C1388" s="195"/>
      <c r="D1388" s="196" t="s">
        <v>181</v>
      </c>
      <c r="E1388" s="197" t="s">
        <v>1</v>
      </c>
      <c r="F1388" s="198" t="s">
        <v>2953</v>
      </c>
      <c r="G1388" s="195"/>
      <c r="H1388" s="197" t="s">
        <v>1</v>
      </c>
      <c r="I1388" s="199"/>
      <c r="J1388" s="195"/>
      <c r="K1388" s="195"/>
      <c r="L1388" s="200"/>
      <c r="M1388" s="201"/>
      <c r="N1388" s="202"/>
      <c r="O1388" s="202"/>
      <c r="P1388" s="202"/>
      <c r="Q1388" s="202"/>
      <c r="R1388" s="202"/>
      <c r="S1388" s="202"/>
      <c r="T1388" s="203"/>
      <c r="AT1388" s="204" t="s">
        <v>181</v>
      </c>
      <c r="AU1388" s="204" t="s">
        <v>81</v>
      </c>
      <c r="AV1388" s="12" t="s">
        <v>81</v>
      </c>
      <c r="AW1388" s="12" t="s">
        <v>30</v>
      </c>
      <c r="AX1388" s="12" t="s">
        <v>73</v>
      </c>
      <c r="AY1388" s="204" t="s">
        <v>174</v>
      </c>
    </row>
    <row r="1389" spans="1:65" s="13" customFormat="1" ht="12">
      <c r="B1389" s="205"/>
      <c r="C1389" s="206"/>
      <c r="D1389" s="196" t="s">
        <v>181</v>
      </c>
      <c r="E1389" s="207" t="s">
        <v>1</v>
      </c>
      <c r="F1389" s="208" t="s">
        <v>2240</v>
      </c>
      <c r="G1389" s="206"/>
      <c r="H1389" s="209">
        <v>14.56</v>
      </c>
      <c r="I1389" s="210"/>
      <c r="J1389" s="206"/>
      <c r="K1389" s="206"/>
      <c r="L1389" s="211"/>
      <c r="M1389" s="212"/>
      <c r="N1389" s="213"/>
      <c r="O1389" s="213"/>
      <c r="P1389" s="213"/>
      <c r="Q1389" s="213"/>
      <c r="R1389" s="213"/>
      <c r="S1389" s="213"/>
      <c r="T1389" s="214"/>
      <c r="AT1389" s="215" t="s">
        <v>181</v>
      </c>
      <c r="AU1389" s="215" t="s">
        <v>81</v>
      </c>
      <c r="AV1389" s="13" t="s">
        <v>83</v>
      </c>
      <c r="AW1389" s="13" t="s">
        <v>30</v>
      </c>
      <c r="AX1389" s="13" t="s">
        <v>73</v>
      </c>
      <c r="AY1389" s="215" t="s">
        <v>174</v>
      </c>
    </row>
    <row r="1390" spans="1:65" s="12" customFormat="1" ht="12">
      <c r="B1390" s="194"/>
      <c r="C1390" s="195"/>
      <c r="D1390" s="196" t="s">
        <v>181</v>
      </c>
      <c r="E1390" s="197" t="s">
        <v>1</v>
      </c>
      <c r="F1390" s="198" t="s">
        <v>201</v>
      </c>
      <c r="G1390" s="195"/>
      <c r="H1390" s="197" t="s">
        <v>1</v>
      </c>
      <c r="I1390" s="199"/>
      <c r="J1390" s="195"/>
      <c r="K1390" s="195"/>
      <c r="L1390" s="200"/>
      <c r="M1390" s="201"/>
      <c r="N1390" s="202"/>
      <c r="O1390" s="202"/>
      <c r="P1390" s="202"/>
      <c r="Q1390" s="202"/>
      <c r="R1390" s="202"/>
      <c r="S1390" s="202"/>
      <c r="T1390" s="203"/>
      <c r="AT1390" s="204" t="s">
        <v>181</v>
      </c>
      <c r="AU1390" s="204" t="s">
        <v>81</v>
      </c>
      <c r="AV1390" s="12" t="s">
        <v>81</v>
      </c>
      <c r="AW1390" s="12" t="s">
        <v>30</v>
      </c>
      <c r="AX1390" s="12" t="s">
        <v>73</v>
      </c>
      <c r="AY1390" s="204" t="s">
        <v>174</v>
      </c>
    </row>
    <row r="1391" spans="1:65" s="12" customFormat="1" ht="12">
      <c r="B1391" s="194"/>
      <c r="C1391" s="195"/>
      <c r="D1391" s="196" t="s">
        <v>181</v>
      </c>
      <c r="E1391" s="197" t="s">
        <v>1</v>
      </c>
      <c r="F1391" s="198" t="s">
        <v>2498</v>
      </c>
      <c r="G1391" s="195"/>
      <c r="H1391" s="197" t="s">
        <v>1</v>
      </c>
      <c r="I1391" s="199"/>
      <c r="J1391" s="195"/>
      <c r="K1391" s="195"/>
      <c r="L1391" s="200"/>
      <c r="M1391" s="201"/>
      <c r="N1391" s="202"/>
      <c r="O1391" s="202"/>
      <c r="P1391" s="202"/>
      <c r="Q1391" s="202"/>
      <c r="R1391" s="202"/>
      <c r="S1391" s="202"/>
      <c r="T1391" s="203"/>
      <c r="AT1391" s="204" t="s">
        <v>181</v>
      </c>
      <c r="AU1391" s="204" t="s">
        <v>81</v>
      </c>
      <c r="AV1391" s="12" t="s">
        <v>81</v>
      </c>
      <c r="AW1391" s="12" t="s">
        <v>30</v>
      </c>
      <c r="AX1391" s="12" t="s">
        <v>73</v>
      </c>
      <c r="AY1391" s="204" t="s">
        <v>174</v>
      </c>
    </row>
    <row r="1392" spans="1:65" s="13" customFormat="1" ht="12">
      <c r="B1392" s="205"/>
      <c r="C1392" s="206"/>
      <c r="D1392" s="196" t="s">
        <v>181</v>
      </c>
      <c r="E1392" s="207" t="s">
        <v>1</v>
      </c>
      <c r="F1392" s="208" t="s">
        <v>2242</v>
      </c>
      <c r="G1392" s="206"/>
      <c r="H1392" s="209">
        <v>16.149999999999999</v>
      </c>
      <c r="I1392" s="210"/>
      <c r="J1392" s="206"/>
      <c r="K1392" s="206"/>
      <c r="L1392" s="211"/>
      <c r="M1392" s="212"/>
      <c r="N1392" s="213"/>
      <c r="O1392" s="213"/>
      <c r="P1392" s="213"/>
      <c r="Q1392" s="213"/>
      <c r="R1392" s="213"/>
      <c r="S1392" s="213"/>
      <c r="T1392" s="214"/>
      <c r="AT1392" s="215" t="s">
        <v>181</v>
      </c>
      <c r="AU1392" s="215" t="s">
        <v>81</v>
      </c>
      <c r="AV1392" s="13" t="s">
        <v>83</v>
      </c>
      <c r="AW1392" s="13" t="s">
        <v>30</v>
      </c>
      <c r="AX1392" s="13" t="s">
        <v>73</v>
      </c>
      <c r="AY1392" s="215" t="s">
        <v>174</v>
      </c>
    </row>
    <row r="1393" spans="1:65" s="12" customFormat="1" ht="12">
      <c r="B1393" s="194"/>
      <c r="C1393" s="195"/>
      <c r="D1393" s="196" t="s">
        <v>181</v>
      </c>
      <c r="E1393" s="197" t="s">
        <v>1</v>
      </c>
      <c r="F1393" s="198" t="s">
        <v>2224</v>
      </c>
      <c r="G1393" s="195"/>
      <c r="H1393" s="197" t="s">
        <v>1</v>
      </c>
      <c r="I1393" s="199"/>
      <c r="J1393" s="195"/>
      <c r="K1393" s="195"/>
      <c r="L1393" s="200"/>
      <c r="M1393" s="201"/>
      <c r="N1393" s="202"/>
      <c r="O1393" s="202"/>
      <c r="P1393" s="202"/>
      <c r="Q1393" s="202"/>
      <c r="R1393" s="202"/>
      <c r="S1393" s="202"/>
      <c r="T1393" s="203"/>
      <c r="AT1393" s="204" t="s">
        <v>181</v>
      </c>
      <c r="AU1393" s="204" t="s">
        <v>81</v>
      </c>
      <c r="AV1393" s="12" t="s">
        <v>81</v>
      </c>
      <c r="AW1393" s="12" t="s">
        <v>30</v>
      </c>
      <c r="AX1393" s="12" t="s">
        <v>73</v>
      </c>
      <c r="AY1393" s="204" t="s">
        <v>174</v>
      </c>
    </row>
    <row r="1394" spans="1:65" s="13" customFormat="1" ht="12">
      <c r="B1394" s="205"/>
      <c r="C1394" s="206"/>
      <c r="D1394" s="196" t="s">
        <v>181</v>
      </c>
      <c r="E1394" s="207" t="s">
        <v>1</v>
      </c>
      <c r="F1394" s="208" t="s">
        <v>2225</v>
      </c>
      <c r="G1394" s="206"/>
      <c r="H1394" s="209">
        <v>10.5</v>
      </c>
      <c r="I1394" s="210"/>
      <c r="J1394" s="206"/>
      <c r="K1394" s="206"/>
      <c r="L1394" s="211"/>
      <c r="M1394" s="212"/>
      <c r="N1394" s="213"/>
      <c r="O1394" s="213"/>
      <c r="P1394" s="213"/>
      <c r="Q1394" s="213"/>
      <c r="R1394" s="213"/>
      <c r="S1394" s="213"/>
      <c r="T1394" s="214"/>
      <c r="AT1394" s="215" t="s">
        <v>181</v>
      </c>
      <c r="AU1394" s="215" t="s">
        <v>81</v>
      </c>
      <c r="AV1394" s="13" t="s">
        <v>83</v>
      </c>
      <c r="AW1394" s="13" t="s">
        <v>30</v>
      </c>
      <c r="AX1394" s="13" t="s">
        <v>73</v>
      </c>
      <c r="AY1394" s="215" t="s">
        <v>174</v>
      </c>
    </row>
    <row r="1395" spans="1:65" s="14" customFormat="1" ht="12">
      <c r="B1395" s="216"/>
      <c r="C1395" s="217"/>
      <c r="D1395" s="196" t="s">
        <v>181</v>
      </c>
      <c r="E1395" s="218" t="s">
        <v>1</v>
      </c>
      <c r="F1395" s="219" t="s">
        <v>183</v>
      </c>
      <c r="G1395" s="217"/>
      <c r="H1395" s="220">
        <v>58.21</v>
      </c>
      <c r="I1395" s="221"/>
      <c r="J1395" s="217"/>
      <c r="K1395" s="217"/>
      <c r="L1395" s="222"/>
      <c r="M1395" s="223"/>
      <c r="N1395" s="224"/>
      <c r="O1395" s="224"/>
      <c r="P1395" s="224"/>
      <c r="Q1395" s="224"/>
      <c r="R1395" s="224"/>
      <c r="S1395" s="224"/>
      <c r="T1395" s="225"/>
      <c r="AT1395" s="226" t="s">
        <v>181</v>
      </c>
      <c r="AU1395" s="226" t="s">
        <v>81</v>
      </c>
      <c r="AV1395" s="14" t="s">
        <v>179</v>
      </c>
      <c r="AW1395" s="14" t="s">
        <v>30</v>
      </c>
      <c r="AX1395" s="14" t="s">
        <v>81</v>
      </c>
      <c r="AY1395" s="226" t="s">
        <v>174</v>
      </c>
    </row>
    <row r="1396" spans="1:65" s="2" customFormat="1" ht="21.75" customHeight="1">
      <c r="A1396" s="35"/>
      <c r="B1396" s="36"/>
      <c r="C1396" s="227" t="s">
        <v>2956</v>
      </c>
      <c r="D1396" s="227" t="s">
        <v>422</v>
      </c>
      <c r="E1396" s="228" t="s">
        <v>1025</v>
      </c>
      <c r="F1396" s="229" t="s">
        <v>1026</v>
      </c>
      <c r="G1396" s="230" t="s">
        <v>230</v>
      </c>
      <c r="H1396" s="231">
        <v>64.031000000000006</v>
      </c>
      <c r="I1396" s="232"/>
      <c r="J1396" s="233">
        <f>ROUND(I1396*H1396,2)</f>
        <v>0</v>
      </c>
      <c r="K1396" s="234"/>
      <c r="L1396" s="235"/>
      <c r="M1396" s="236" t="s">
        <v>1</v>
      </c>
      <c r="N1396" s="237" t="s">
        <v>38</v>
      </c>
      <c r="O1396" s="72"/>
      <c r="P1396" s="190">
        <f>O1396*H1396</f>
        <v>0</v>
      </c>
      <c r="Q1396" s="190">
        <v>2.07E-2</v>
      </c>
      <c r="R1396" s="190">
        <f>Q1396*H1396</f>
        <v>1.3254417000000001</v>
      </c>
      <c r="S1396" s="190">
        <v>0</v>
      </c>
      <c r="T1396" s="191">
        <f>S1396*H1396</f>
        <v>0</v>
      </c>
      <c r="U1396" s="35"/>
      <c r="V1396" s="35"/>
      <c r="W1396" s="35"/>
      <c r="X1396" s="35"/>
      <c r="Y1396" s="35"/>
      <c r="Z1396" s="35"/>
      <c r="AA1396" s="35"/>
      <c r="AB1396" s="35"/>
      <c r="AC1396" s="35"/>
      <c r="AD1396" s="35"/>
      <c r="AE1396" s="35"/>
      <c r="AR1396" s="192" t="s">
        <v>227</v>
      </c>
      <c r="AT1396" s="192" t="s">
        <v>422</v>
      </c>
      <c r="AU1396" s="192" t="s">
        <v>81</v>
      </c>
      <c r="AY1396" s="18" t="s">
        <v>174</v>
      </c>
      <c r="BE1396" s="193">
        <f>IF(N1396="základní",J1396,0)</f>
        <v>0</v>
      </c>
      <c r="BF1396" s="193">
        <f>IF(N1396="snížená",J1396,0)</f>
        <v>0</v>
      </c>
      <c r="BG1396" s="193">
        <f>IF(N1396="zákl. přenesená",J1396,0)</f>
        <v>0</v>
      </c>
      <c r="BH1396" s="193">
        <f>IF(N1396="sníž. přenesená",J1396,0)</f>
        <v>0</v>
      </c>
      <c r="BI1396" s="193">
        <f>IF(N1396="nulová",J1396,0)</f>
        <v>0</v>
      </c>
      <c r="BJ1396" s="18" t="s">
        <v>81</v>
      </c>
      <c r="BK1396" s="193">
        <f>ROUND(I1396*H1396,2)</f>
        <v>0</v>
      </c>
      <c r="BL1396" s="18" t="s">
        <v>179</v>
      </c>
      <c r="BM1396" s="192" t="s">
        <v>2957</v>
      </c>
    </row>
    <row r="1397" spans="1:65" s="12" customFormat="1" ht="12">
      <c r="B1397" s="194"/>
      <c r="C1397" s="195"/>
      <c r="D1397" s="196" t="s">
        <v>181</v>
      </c>
      <c r="E1397" s="197" t="s">
        <v>1</v>
      </c>
      <c r="F1397" s="198" t="s">
        <v>190</v>
      </c>
      <c r="G1397" s="195"/>
      <c r="H1397" s="197" t="s">
        <v>1</v>
      </c>
      <c r="I1397" s="199"/>
      <c r="J1397" s="195"/>
      <c r="K1397" s="195"/>
      <c r="L1397" s="200"/>
      <c r="M1397" s="201"/>
      <c r="N1397" s="202"/>
      <c r="O1397" s="202"/>
      <c r="P1397" s="202"/>
      <c r="Q1397" s="202"/>
      <c r="R1397" s="202"/>
      <c r="S1397" s="202"/>
      <c r="T1397" s="203"/>
      <c r="AT1397" s="204" t="s">
        <v>181</v>
      </c>
      <c r="AU1397" s="204" t="s">
        <v>81</v>
      </c>
      <c r="AV1397" s="12" t="s">
        <v>81</v>
      </c>
      <c r="AW1397" s="12" t="s">
        <v>30</v>
      </c>
      <c r="AX1397" s="12" t="s">
        <v>73</v>
      </c>
      <c r="AY1397" s="204" t="s">
        <v>174</v>
      </c>
    </row>
    <row r="1398" spans="1:65" s="12" customFormat="1" ht="12">
      <c r="B1398" s="194"/>
      <c r="C1398" s="195"/>
      <c r="D1398" s="196" t="s">
        <v>181</v>
      </c>
      <c r="E1398" s="197" t="s">
        <v>1</v>
      </c>
      <c r="F1398" s="198" t="s">
        <v>2497</v>
      </c>
      <c r="G1398" s="195"/>
      <c r="H1398" s="197" t="s">
        <v>1</v>
      </c>
      <c r="I1398" s="199"/>
      <c r="J1398" s="195"/>
      <c r="K1398" s="195"/>
      <c r="L1398" s="200"/>
      <c r="M1398" s="201"/>
      <c r="N1398" s="202"/>
      <c r="O1398" s="202"/>
      <c r="P1398" s="202"/>
      <c r="Q1398" s="202"/>
      <c r="R1398" s="202"/>
      <c r="S1398" s="202"/>
      <c r="T1398" s="203"/>
      <c r="AT1398" s="204" t="s">
        <v>181</v>
      </c>
      <c r="AU1398" s="204" t="s">
        <v>81</v>
      </c>
      <c r="AV1398" s="12" t="s">
        <v>81</v>
      </c>
      <c r="AW1398" s="12" t="s">
        <v>30</v>
      </c>
      <c r="AX1398" s="12" t="s">
        <v>73</v>
      </c>
      <c r="AY1398" s="204" t="s">
        <v>174</v>
      </c>
    </row>
    <row r="1399" spans="1:65" s="13" customFormat="1" ht="12">
      <c r="B1399" s="205"/>
      <c r="C1399" s="206"/>
      <c r="D1399" s="196" t="s">
        <v>181</v>
      </c>
      <c r="E1399" s="207" t="s">
        <v>1</v>
      </c>
      <c r="F1399" s="208" t="s">
        <v>2958</v>
      </c>
      <c r="G1399" s="206"/>
      <c r="H1399" s="209">
        <v>18.7</v>
      </c>
      <c r="I1399" s="210"/>
      <c r="J1399" s="206"/>
      <c r="K1399" s="206"/>
      <c r="L1399" s="211"/>
      <c r="M1399" s="212"/>
      <c r="N1399" s="213"/>
      <c r="O1399" s="213"/>
      <c r="P1399" s="213"/>
      <c r="Q1399" s="213"/>
      <c r="R1399" s="213"/>
      <c r="S1399" s="213"/>
      <c r="T1399" s="214"/>
      <c r="AT1399" s="215" t="s">
        <v>181</v>
      </c>
      <c r="AU1399" s="215" t="s">
        <v>81</v>
      </c>
      <c r="AV1399" s="13" t="s">
        <v>83</v>
      </c>
      <c r="AW1399" s="13" t="s">
        <v>30</v>
      </c>
      <c r="AX1399" s="13" t="s">
        <v>73</v>
      </c>
      <c r="AY1399" s="215" t="s">
        <v>174</v>
      </c>
    </row>
    <row r="1400" spans="1:65" s="12" customFormat="1" ht="12">
      <c r="B1400" s="194"/>
      <c r="C1400" s="195"/>
      <c r="D1400" s="196" t="s">
        <v>181</v>
      </c>
      <c r="E1400" s="197" t="s">
        <v>1</v>
      </c>
      <c r="F1400" s="198" t="s">
        <v>2953</v>
      </c>
      <c r="G1400" s="195"/>
      <c r="H1400" s="197" t="s">
        <v>1</v>
      </c>
      <c r="I1400" s="199"/>
      <c r="J1400" s="195"/>
      <c r="K1400" s="195"/>
      <c r="L1400" s="200"/>
      <c r="M1400" s="201"/>
      <c r="N1400" s="202"/>
      <c r="O1400" s="202"/>
      <c r="P1400" s="202"/>
      <c r="Q1400" s="202"/>
      <c r="R1400" s="202"/>
      <c r="S1400" s="202"/>
      <c r="T1400" s="203"/>
      <c r="AT1400" s="204" t="s">
        <v>181</v>
      </c>
      <c r="AU1400" s="204" t="s">
        <v>81</v>
      </c>
      <c r="AV1400" s="12" t="s">
        <v>81</v>
      </c>
      <c r="AW1400" s="12" t="s">
        <v>30</v>
      </c>
      <c r="AX1400" s="12" t="s">
        <v>73</v>
      </c>
      <c r="AY1400" s="204" t="s">
        <v>174</v>
      </c>
    </row>
    <row r="1401" spans="1:65" s="13" customFormat="1" ht="12">
      <c r="B1401" s="205"/>
      <c r="C1401" s="206"/>
      <c r="D1401" s="196" t="s">
        <v>181</v>
      </c>
      <c r="E1401" s="207" t="s">
        <v>1</v>
      </c>
      <c r="F1401" s="208" t="s">
        <v>2959</v>
      </c>
      <c r="G1401" s="206"/>
      <c r="H1401" s="209">
        <v>16.015999999999998</v>
      </c>
      <c r="I1401" s="210"/>
      <c r="J1401" s="206"/>
      <c r="K1401" s="206"/>
      <c r="L1401" s="211"/>
      <c r="M1401" s="212"/>
      <c r="N1401" s="213"/>
      <c r="O1401" s="213"/>
      <c r="P1401" s="213"/>
      <c r="Q1401" s="213"/>
      <c r="R1401" s="213"/>
      <c r="S1401" s="213"/>
      <c r="T1401" s="214"/>
      <c r="AT1401" s="215" t="s">
        <v>181</v>
      </c>
      <c r="AU1401" s="215" t="s">
        <v>81</v>
      </c>
      <c r="AV1401" s="13" t="s">
        <v>83</v>
      </c>
      <c r="AW1401" s="13" t="s">
        <v>30</v>
      </c>
      <c r="AX1401" s="13" t="s">
        <v>73</v>
      </c>
      <c r="AY1401" s="215" t="s">
        <v>174</v>
      </c>
    </row>
    <row r="1402" spans="1:65" s="12" customFormat="1" ht="12">
      <c r="B1402" s="194"/>
      <c r="C1402" s="195"/>
      <c r="D1402" s="196" t="s">
        <v>181</v>
      </c>
      <c r="E1402" s="197" t="s">
        <v>1</v>
      </c>
      <c r="F1402" s="198" t="s">
        <v>201</v>
      </c>
      <c r="G1402" s="195"/>
      <c r="H1402" s="197" t="s">
        <v>1</v>
      </c>
      <c r="I1402" s="199"/>
      <c r="J1402" s="195"/>
      <c r="K1402" s="195"/>
      <c r="L1402" s="200"/>
      <c r="M1402" s="201"/>
      <c r="N1402" s="202"/>
      <c r="O1402" s="202"/>
      <c r="P1402" s="202"/>
      <c r="Q1402" s="202"/>
      <c r="R1402" s="202"/>
      <c r="S1402" s="202"/>
      <c r="T1402" s="203"/>
      <c r="AT1402" s="204" t="s">
        <v>181</v>
      </c>
      <c r="AU1402" s="204" t="s">
        <v>81</v>
      </c>
      <c r="AV1402" s="12" t="s">
        <v>81</v>
      </c>
      <c r="AW1402" s="12" t="s">
        <v>30</v>
      </c>
      <c r="AX1402" s="12" t="s">
        <v>73</v>
      </c>
      <c r="AY1402" s="204" t="s">
        <v>174</v>
      </c>
    </row>
    <row r="1403" spans="1:65" s="12" customFormat="1" ht="12">
      <c r="B1403" s="194"/>
      <c r="C1403" s="195"/>
      <c r="D1403" s="196" t="s">
        <v>181</v>
      </c>
      <c r="E1403" s="197" t="s">
        <v>1</v>
      </c>
      <c r="F1403" s="198" t="s">
        <v>2498</v>
      </c>
      <c r="G1403" s="195"/>
      <c r="H1403" s="197" t="s">
        <v>1</v>
      </c>
      <c r="I1403" s="199"/>
      <c r="J1403" s="195"/>
      <c r="K1403" s="195"/>
      <c r="L1403" s="200"/>
      <c r="M1403" s="201"/>
      <c r="N1403" s="202"/>
      <c r="O1403" s="202"/>
      <c r="P1403" s="202"/>
      <c r="Q1403" s="202"/>
      <c r="R1403" s="202"/>
      <c r="S1403" s="202"/>
      <c r="T1403" s="203"/>
      <c r="AT1403" s="204" t="s">
        <v>181</v>
      </c>
      <c r="AU1403" s="204" t="s">
        <v>81</v>
      </c>
      <c r="AV1403" s="12" t="s">
        <v>81</v>
      </c>
      <c r="AW1403" s="12" t="s">
        <v>30</v>
      </c>
      <c r="AX1403" s="12" t="s">
        <v>73</v>
      </c>
      <c r="AY1403" s="204" t="s">
        <v>174</v>
      </c>
    </row>
    <row r="1404" spans="1:65" s="13" customFormat="1" ht="12">
      <c r="B1404" s="205"/>
      <c r="C1404" s="206"/>
      <c r="D1404" s="196" t="s">
        <v>181</v>
      </c>
      <c r="E1404" s="207" t="s">
        <v>1</v>
      </c>
      <c r="F1404" s="208" t="s">
        <v>2960</v>
      </c>
      <c r="G1404" s="206"/>
      <c r="H1404" s="209">
        <v>17.765000000000001</v>
      </c>
      <c r="I1404" s="210"/>
      <c r="J1404" s="206"/>
      <c r="K1404" s="206"/>
      <c r="L1404" s="211"/>
      <c r="M1404" s="212"/>
      <c r="N1404" s="213"/>
      <c r="O1404" s="213"/>
      <c r="P1404" s="213"/>
      <c r="Q1404" s="213"/>
      <c r="R1404" s="213"/>
      <c r="S1404" s="213"/>
      <c r="T1404" s="214"/>
      <c r="AT1404" s="215" t="s">
        <v>181</v>
      </c>
      <c r="AU1404" s="215" t="s">
        <v>81</v>
      </c>
      <c r="AV1404" s="13" t="s">
        <v>83</v>
      </c>
      <c r="AW1404" s="13" t="s">
        <v>30</v>
      </c>
      <c r="AX1404" s="13" t="s">
        <v>73</v>
      </c>
      <c r="AY1404" s="215" t="s">
        <v>174</v>
      </c>
    </row>
    <row r="1405" spans="1:65" s="12" customFormat="1" ht="12">
      <c r="B1405" s="194"/>
      <c r="C1405" s="195"/>
      <c r="D1405" s="196" t="s">
        <v>181</v>
      </c>
      <c r="E1405" s="197" t="s">
        <v>1</v>
      </c>
      <c r="F1405" s="198" t="s">
        <v>2224</v>
      </c>
      <c r="G1405" s="195"/>
      <c r="H1405" s="197" t="s">
        <v>1</v>
      </c>
      <c r="I1405" s="199"/>
      <c r="J1405" s="195"/>
      <c r="K1405" s="195"/>
      <c r="L1405" s="200"/>
      <c r="M1405" s="201"/>
      <c r="N1405" s="202"/>
      <c r="O1405" s="202"/>
      <c r="P1405" s="202"/>
      <c r="Q1405" s="202"/>
      <c r="R1405" s="202"/>
      <c r="S1405" s="202"/>
      <c r="T1405" s="203"/>
      <c r="AT1405" s="204" t="s">
        <v>181</v>
      </c>
      <c r="AU1405" s="204" t="s">
        <v>81</v>
      </c>
      <c r="AV1405" s="12" t="s">
        <v>81</v>
      </c>
      <c r="AW1405" s="12" t="s">
        <v>30</v>
      </c>
      <c r="AX1405" s="12" t="s">
        <v>73</v>
      </c>
      <c r="AY1405" s="204" t="s">
        <v>174</v>
      </c>
    </row>
    <row r="1406" spans="1:65" s="13" customFormat="1" ht="12">
      <c r="B1406" s="205"/>
      <c r="C1406" s="206"/>
      <c r="D1406" s="196" t="s">
        <v>181</v>
      </c>
      <c r="E1406" s="207" t="s">
        <v>1</v>
      </c>
      <c r="F1406" s="208" t="s">
        <v>2961</v>
      </c>
      <c r="G1406" s="206"/>
      <c r="H1406" s="209">
        <v>11.55</v>
      </c>
      <c r="I1406" s="210"/>
      <c r="J1406" s="206"/>
      <c r="K1406" s="206"/>
      <c r="L1406" s="211"/>
      <c r="M1406" s="212"/>
      <c r="N1406" s="213"/>
      <c r="O1406" s="213"/>
      <c r="P1406" s="213"/>
      <c r="Q1406" s="213"/>
      <c r="R1406" s="213"/>
      <c r="S1406" s="213"/>
      <c r="T1406" s="214"/>
      <c r="AT1406" s="215" t="s">
        <v>181</v>
      </c>
      <c r="AU1406" s="215" t="s">
        <v>81</v>
      </c>
      <c r="AV1406" s="13" t="s">
        <v>83</v>
      </c>
      <c r="AW1406" s="13" t="s">
        <v>30</v>
      </c>
      <c r="AX1406" s="13" t="s">
        <v>73</v>
      </c>
      <c r="AY1406" s="215" t="s">
        <v>174</v>
      </c>
    </row>
    <row r="1407" spans="1:65" s="14" customFormat="1" ht="12">
      <c r="B1407" s="216"/>
      <c r="C1407" s="217"/>
      <c r="D1407" s="196" t="s">
        <v>181</v>
      </c>
      <c r="E1407" s="218" t="s">
        <v>1</v>
      </c>
      <c r="F1407" s="219" t="s">
        <v>183</v>
      </c>
      <c r="G1407" s="217"/>
      <c r="H1407" s="220">
        <v>64.030999999999992</v>
      </c>
      <c r="I1407" s="221"/>
      <c r="J1407" s="217"/>
      <c r="K1407" s="217"/>
      <c r="L1407" s="222"/>
      <c r="M1407" s="223"/>
      <c r="N1407" s="224"/>
      <c r="O1407" s="224"/>
      <c r="P1407" s="224"/>
      <c r="Q1407" s="224"/>
      <c r="R1407" s="224"/>
      <c r="S1407" s="224"/>
      <c r="T1407" s="225"/>
      <c r="AT1407" s="226" t="s">
        <v>181</v>
      </c>
      <c r="AU1407" s="226" t="s">
        <v>81</v>
      </c>
      <c r="AV1407" s="14" t="s">
        <v>179</v>
      </c>
      <c r="AW1407" s="14" t="s">
        <v>30</v>
      </c>
      <c r="AX1407" s="14" t="s">
        <v>81</v>
      </c>
      <c r="AY1407" s="226" t="s">
        <v>174</v>
      </c>
    </row>
    <row r="1408" spans="1:65" s="2" customFormat="1" ht="24.25" customHeight="1">
      <c r="A1408" s="35"/>
      <c r="B1408" s="36"/>
      <c r="C1408" s="180" t="s">
        <v>2962</v>
      </c>
      <c r="D1408" s="180" t="s">
        <v>175</v>
      </c>
      <c r="E1408" s="181" t="s">
        <v>1039</v>
      </c>
      <c r="F1408" s="182" t="s">
        <v>1040</v>
      </c>
      <c r="G1408" s="183" t="s">
        <v>705</v>
      </c>
      <c r="H1408" s="249"/>
      <c r="I1408" s="185"/>
      <c r="J1408" s="186">
        <f>ROUND(I1408*H1408,2)</f>
        <v>0</v>
      </c>
      <c r="K1408" s="187"/>
      <c r="L1408" s="40"/>
      <c r="M1408" s="188" t="s">
        <v>1</v>
      </c>
      <c r="N1408" s="189" t="s">
        <v>38</v>
      </c>
      <c r="O1408" s="72"/>
      <c r="P1408" s="190">
        <f>O1408*H1408</f>
        <v>0</v>
      </c>
      <c r="Q1408" s="190">
        <v>0</v>
      </c>
      <c r="R1408" s="190">
        <f>Q1408*H1408</f>
        <v>0</v>
      </c>
      <c r="S1408" s="190">
        <v>0</v>
      </c>
      <c r="T1408" s="191">
        <f>S1408*H1408</f>
        <v>0</v>
      </c>
      <c r="U1408" s="35"/>
      <c r="V1408" s="35"/>
      <c r="W1408" s="35"/>
      <c r="X1408" s="35"/>
      <c r="Y1408" s="35"/>
      <c r="Z1408" s="35"/>
      <c r="AA1408" s="35"/>
      <c r="AB1408" s="35"/>
      <c r="AC1408" s="35"/>
      <c r="AD1408" s="35"/>
      <c r="AE1408" s="35"/>
      <c r="AR1408" s="192" t="s">
        <v>179</v>
      </c>
      <c r="AT1408" s="192" t="s">
        <v>175</v>
      </c>
      <c r="AU1408" s="192" t="s">
        <v>81</v>
      </c>
      <c r="AY1408" s="18" t="s">
        <v>174</v>
      </c>
      <c r="BE1408" s="193">
        <f>IF(N1408="základní",J1408,0)</f>
        <v>0</v>
      </c>
      <c r="BF1408" s="193">
        <f>IF(N1408="snížená",J1408,0)</f>
        <v>0</v>
      </c>
      <c r="BG1408" s="193">
        <f>IF(N1408="zákl. přenesená",J1408,0)</f>
        <v>0</v>
      </c>
      <c r="BH1408" s="193">
        <f>IF(N1408="sníž. přenesená",J1408,0)</f>
        <v>0</v>
      </c>
      <c r="BI1408" s="193">
        <f>IF(N1408="nulová",J1408,0)</f>
        <v>0</v>
      </c>
      <c r="BJ1408" s="18" t="s">
        <v>81</v>
      </c>
      <c r="BK1408" s="193">
        <f>ROUND(I1408*H1408,2)</f>
        <v>0</v>
      </c>
      <c r="BL1408" s="18" t="s">
        <v>179</v>
      </c>
      <c r="BM1408" s="192" t="s">
        <v>2963</v>
      </c>
    </row>
    <row r="1409" spans="1:65" s="11" customFormat="1" ht="26" customHeight="1">
      <c r="B1409" s="166"/>
      <c r="C1409" s="167"/>
      <c r="D1409" s="168" t="s">
        <v>72</v>
      </c>
      <c r="E1409" s="169" t="s">
        <v>2964</v>
      </c>
      <c r="F1409" s="169" t="s">
        <v>1043</v>
      </c>
      <c r="G1409" s="167"/>
      <c r="H1409" s="167"/>
      <c r="I1409" s="170"/>
      <c r="J1409" s="171">
        <f>BK1409</f>
        <v>0</v>
      </c>
      <c r="K1409" s="167"/>
      <c r="L1409" s="172"/>
      <c r="M1409" s="173"/>
      <c r="N1409" s="174"/>
      <c r="O1409" s="174"/>
      <c r="P1409" s="175">
        <f>SUM(P1410:P1426)</f>
        <v>0</v>
      </c>
      <c r="Q1409" s="174"/>
      <c r="R1409" s="175">
        <f>SUM(R1410:R1426)</f>
        <v>0.20821499999999998</v>
      </c>
      <c r="S1409" s="174"/>
      <c r="T1409" s="176">
        <f>SUM(T1410:T1426)</f>
        <v>0</v>
      </c>
      <c r="AR1409" s="177" t="s">
        <v>81</v>
      </c>
      <c r="AT1409" s="178" t="s">
        <v>72</v>
      </c>
      <c r="AU1409" s="178" t="s">
        <v>73</v>
      </c>
      <c r="AY1409" s="177" t="s">
        <v>174</v>
      </c>
      <c r="BK1409" s="179">
        <f>SUM(BK1410:BK1426)</f>
        <v>0</v>
      </c>
    </row>
    <row r="1410" spans="1:65" s="2" customFormat="1" ht="21.75" customHeight="1">
      <c r="A1410" s="35"/>
      <c r="B1410" s="36"/>
      <c r="C1410" s="180" t="s">
        <v>2965</v>
      </c>
      <c r="D1410" s="180" t="s">
        <v>175</v>
      </c>
      <c r="E1410" s="181" t="s">
        <v>1045</v>
      </c>
      <c r="F1410" s="182" t="s">
        <v>2966</v>
      </c>
      <c r="G1410" s="183" t="s">
        <v>230</v>
      </c>
      <c r="H1410" s="184">
        <v>2.1</v>
      </c>
      <c r="I1410" s="185"/>
      <c r="J1410" s="186">
        <f>ROUND(I1410*H1410,2)</f>
        <v>0</v>
      </c>
      <c r="K1410" s="187"/>
      <c r="L1410" s="40"/>
      <c r="M1410" s="188" t="s">
        <v>1</v>
      </c>
      <c r="N1410" s="189" t="s">
        <v>38</v>
      </c>
      <c r="O1410" s="72"/>
      <c r="P1410" s="190">
        <f>O1410*H1410</f>
        <v>0</v>
      </c>
      <c r="Q1410" s="190">
        <v>1.9949999999999999E-2</v>
      </c>
      <c r="R1410" s="190">
        <f>Q1410*H1410</f>
        <v>4.1895000000000002E-2</v>
      </c>
      <c r="S1410" s="190">
        <v>0</v>
      </c>
      <c r="T1410" s="191">
        <f>S1410*H1410</f>
        <v>0</v>
      </c>
      <c r="U1410" s="35"/>
      <c r="V1410" s="35"/>
      <c r="W1410" s="35"/>
      <c r="X1410" s="35"/>
      <c r="Y1410" s="35"/>
      <c r="Z1410" s="35"/>
      <c r="AA1410" s="35"/>
      <c r="AB1410" s="35"/>
      <c r="AC1410" s="35"/>
      <c r="AD1410" s="35"/>
      <c r="AE1410" s="35"/>
      <c r="AR1410" s="192" t="s">
        <v>179</v>
      </c>
      <c r="AT1410" s="192" t="s">
        <v>175</v>
      </c>
      <c r="AU1410" s="192" t="s">
        <v>81</v>
      </c>
      <c r="AY1410" s="18" t="s">
        <v>174</v>
      </c>
      <c r="BE1410" s="193">
        <f>IF(N1410="základní",J1410,0)</f>
        <v>0</v>
      </c>
      <c r="BF1410" s="193">
        <f>IF(N1410="snížená",J1410,0)</f>
        <v>0</v>
      </c>
      <c r="BG1410" s="193">
        <f>IF(N1410="zákl. přenesená",J1410,0)</f>
        <v>0</v>
      </c>
      <c r="BH1410" s="193">
        <f>IF(N1410="sníž. přenesená",J1410,0)</f>
        <v>0</v>
      </c>
      <c r="BI1410" s="193">
        <f>IF(N1410="nulová",J1410,0)</f>
        <v>0</v>
      </c>
      <c r="BJ1410" s="18" t="s">
        <v>81</v>
      </c>
      <c r="BK1410" s="193">
        <f>ROUND(I1410*H1410,2)</f>
        <v>0</v>
      </c>
      <c r="BL1410" s="18" t="s">
        <v>179</v>
      </c>
      <c r="BM1410" s="192" t="s">
        <v>2967</v>
      </c>
    </row>
    <row r="1411" spans="1:65" s="12" customFormat="1" ht="12">
      <c r="B1411" s="194"/>
      <c r="C1411" s="195"/>
      <c r="D1411" s="196" t="s">
        <v>181</v>
      </c>
      <c r="E1411" s="197" t="s">
        <v>1</v>
      </c>
      <c r="F1411" s="198" t="s">
        <v>2968</v>
      </c>
      <c r="G1411" s="195"/>
      <c r="H1411" s="197" t="s">
        <v>1</v>
      </c>
      <c r="I1411" s="199"/>
      <c r="J1411" s="195"/>
      <c r="K1411" s="195"/>
      <c r="L1411" s="200"/>
      <c r="M1411" s="201"/>
      <c r="N1411" s="202"/>
      <c r="O1411" s="202"/>
      <c r="P1411" s="202"/>
      <c r="Q1411" s="202"/>
      <c r="R1411" s="202"/>
      <c r="S1411" s="202"/>
      <c r="T1411" s="203"/>
      <c r="AT1411" s="204" t="s">
        <v>181</v>
      </c>
      <c r="AU1411" s="204" t="s">
        <v>81</v>
      </c>
      <c r="AV1411" s="12" t="s">
        <v>81</v>
      </c>
      <c r="AW1411" s="12" t="s">
        <v>30</v>
      </c>
      <c r="AX1411" s="12" t="s">
        <v>73</v>
      </c>
      <c r="AY1411" s="204" t="s">
        <v>174</v>
      </c>
    </row>
    <row r="1412" spans="1:65" s="13" customFormat="1" ht="12">
      <c r="B1412" s="205"/>
      <c r="C1412" s="206"/>
      <c r="D1412" s="196" t="s">
        <v>181</v>
      </c>
      <c r="E1412" s="207" t="s">
        <v>1</v>
      </c>
      <c r="F1412" s="208" t="s">
        <v>2969</v>
      </c>
      <c r="G1412" s="206"/>
      <c r="H1412" s="209">
        <v>1.26</v>
      </c>
      <c r="I1412" s="210"/>
      <c r="J1412" s="206"/>
      <c r="K1412" s="206"/>
      <c r="L1412" s="211"/>
      <c r="M1412" s="212"/>
      <c r="N1412" s="213"/>
      <c r="O1412" s="213"/>
      <c r="P1412" s="213"/>
      <c r="Q1412" s="213"/>
      <c r="R1412" s="213"/>
      <c r="S1412" s="213"/>
      <c r="T1412" s="214"/>
      <c r="AT1412" s="215" t="s">
        <v>181</v>
      </c>
      <c r="AU1412" s="215" t="s">
        <v>81</v>
      </c>
      <c r="AV1412" s="13" t="s">
        <v>83</v>
      </c>
      <c r="AW1412" s="13" t="s">
        <v>30</v>
      </c>
      <c r="AX1412" s="13" t="s">
        <v>73</v>
      </c>
      <c r="AY1412" s="215" t="s">
        <v>174</v>
      </c>
    </row>
    <row r="1413" spans="1:65" s="12" customFormat="1" ht="12">
      <c r="B1413" s="194"/>
      <c r="C1413" s="195"/>
      <c r="D1413" s="196" t="s">
        <v>181</v>
      </c>
      <c r="E1413" s="197" t="s">
        <v>1</v>
      </c>
      <c r="F1413" s="198" t="s">
        <v>2970</v>
      </c>
      <c r="G1413" s="195"/>
      <c r="H1413" s="197" t="s">
        <v>1</v>
      </c>
      <c r="I1413" s="199"/>
      <c r="J1413" s="195"/>
      <c r="K1413" s="195"/>
      <c r="L1413" s="200"/>
      <c r="M1413" s="201"/>
      <c r="N1413" s="202"/>
      <c r="O1413" s="202"/>
      <c r="P1413" s="202"/>
      <c r="Q1413" s="202"/>
      <c r="R1413" s="202"/>
      <c r="S1413" s="202"/>
      <c r="T1413" s="203"/>
      <c r="AT1413" s="204" t="s">
        <v>181</v>
      </c>
      <c r="AU1413" s="204" t="s">
        <v>81</v>
      </c>
      <c r="AV1413" s="12" t="s">
        <v>81</v>
      </c>
      <c r="AW1413" s="12" t="s">
        <v>30</v>
      </c>
      <c r="AX1413" s="12" t="s">
        <v>73</v>
      </c>
      <c r="AY1413" s="204" t="s">
        <v>174</v>
      </c>
    </row>
    <row r="1414" spans="1:65" s="13" customFormat="1" ht="12">
      <c r="B1414" s="205"/>
      <c r="C1414" s="206"/>
      <c r="D1414" s="196" t="s">
        <v>181</v>
      </c>
      <c r="E1414" s="207" t="s">
        <v>1</v>
      </c>
      <c r="F1414" s="208" t="s">
        <v>2971</v>
      </c>
      <c r="G1414" s="206"/>
      <c r="H1414" s="209">
        <v>0.49</v>
      </c>
      <c r="I1414" s="210"/>
      <c r="J1414" s="206"/>
      <c r="K1414" s="206"/>
      <c r="L1414" s="211"/>
      <c r="M1414" s="212"/>
      <c r="N1414" s="213"/>
      <c r="O1414" s="213"/>
      <c r="P1414" s="213"/>
      <c r="Q1414" s="213"/>
      <c r="R1414" s="213"/>
      <c r="S1414" s="213"/>
      <c r="T1414" s="214"/>
      <c r="AT1414" s="215" t="s">
        <v>181</v>
      </c>
      <c r="AU1414" s="215" t="s">
        <v>81</v>
      </c>
      <c r="AV1414" s="13" t="s">
        <v>83</v>
      </c>
      <c r="AW1414" s="13" t="s">
        <v>30</v>
      </c>
      <c r="AX1414" s="13" t="s">
        <v>73</v>
      </c>
      <c r="AY1414" s="215" t="s">
        <v>174</v>
      </c>
    </row>
    <row r="1415" spans="1:65" s="12" customFormat="1" ht="12">
      <c r="B1415" s="194"/>
      <c r="C1415" s="195"/>
      <c r="D1415" s="196" t="s">
        <v>181</v>
      </c>
      <c r="E1415" s="197" t="s">
        <v>1</v>
      </c>
      <c r="F1415" s="198" t="s">
        <v>2972</v>
      </c>
      <c r="G1415" s="195"/>
      <c r="H1415" s="197" t="s">
        <v>1</v>
      </c>
      <c r="I1415" s="199"/>
      <c r="J1415" s="195"/>
      <c r="K1415" s="195"/>
      <c r="L1415" s="200"/>
      <c r="M1415" s="201"/>
      <c r="N1415" s="202"/>
      <c r="O1415" s="202"/>
      <c r="P1415" s="202"/>
      <c r="Q1415" s="202"/>
      <c r="R1415" s="202"/>
      <c r="S1415" s="202"/>
      <c r="T1415" s="203"/>
      <c r="AT1415" s="204" t="s">
        <v>181</v>
      </c>
      <c r="AU1415" s="204" t="s">
        <v>81</v>
      </c>
      <c r="AV1415" s="12" t="s">
        <v>81</v>
      </c>
      <c r="AW1415" s="12" t="s">
        <v>30</v>
      </c>
      <c r="AX1415" s="12" t="s">
        <v>73</v>
      </c>
      <c r="AY1415" s="204" t="s">
        <v>174</v>
      </c>
    </row>
    <row r="1416" spans="1:65" s="13" customFormat="1" ht="12">
      <c r="B1416" s="205"/>
      <c r="C1416" s="206"/>
      <c r="D1416" s="196" t="s">
        <v>181</v>
      </c>
      <c r="E1416" s="207" t="s">
        <v>1</v>
      </c>
      <c r="F1416" s="208" t="s">
        <v>2973</v>
      </c>
      <c r="G1416" s="206"/>
      <c r="H1416" s="209">
        <v>0.35</v>
      </c>
      <c r="I1416" s="210"/>
      <c r="J1416" s="206"/>
      <c r="K1416" s="206"/>
      <c r="L1416" s="211"/>
      <c r="M1416" s="212"/>
      <c r="N1416" s="213"/>
      <c r="O1416" s="213"/>
      <c r="P1416" s="213"/>
      <c r="Q1416" s="213"/>
      <c r="R1416" s="213"/>
      <c r="S1416" s="213"/>
      <c r="T1416" s="214"/>
      <c r="AT1416" s="215" t="s">
        <v>181</v>
      </c>
      <c r="AU1416" s="215" t="s">
        <v>81</v>
      </c>
      <c r="AV1416" s="13" t="s">
        <v>83</v>
      </c>
      <c r="AW1416" s="13" t="s">
        <v>30</v>
      </c>
      <c r="AX1416" s="13" t="s">
        <v>73</v>
      </c>
      <c r="AY1416" s="215" t="s">
        <v>174</v>
      </c>
    </row>
    <row r="1417" spans="1:65" s="14" customFormat="1" ht="12">
      <c r="B1417" s="216"/>
      <c r="C1417" s="217"/>
      <c r="D1417" s="196" t="s">
        <v>181</v>
      </c>
      <c r="E1417" s="218" t="s">
        <v>1</v>
      </c>
      <c r="F1417" s="219" t="s">
        <v>183</v>
      </c>
      <c r="G1417" s="217"/>
      <c r="H1417" s="220">
        <v>2.1</v>
      </c>
      <c r="I1417" s="221"/>
      <c r="J1417" s="217"/>
      <c r="K1417" s="217"/>
      <c r="L1417" s="222"/>
      <c r="M1417" s="223"/>
      <c r="N1417" s="224"/>
      <c r="O1417" s="224"/>
      <c r="P1417" s="224"/>
      <c r="Q1417" s="224"/>
      <c r="R1417" s="224"/>
      <c r="S1417" s="224"/>
      <c r="T1417" s="225"/>
      <c r="AT1417" s="226" t="s">
        <v>181</v>
      </c>
      <c r="AU1417" s="226" t="s">
        <v>81</v>
      </c>
      <c r="AV1417" s="14" t="s">
        <v>179</v>
      </c>
      <c r="AW1417" s="14" t="s">
        <v>30</v>
      </c>
      <c r="AX1417" s="14" t="s">
        <v>81</v>
      </c>
      <c r="AY1417" s="226" t="s">
        <v>174</v>
      </c>
    </row>
    <row r="1418" spans="1:65" s="2" customFormat="1" ht="16.5" customHeight="1">
      <c r="A1418" s="35"/>
      <c r="B1418" s="36"/>
      <c r="C1418" s="227" t="s">
        <v>2974</v>
      </c>
      <c r="D1418" s="227" t="s">
        <v>422</v>
      </c>
      <c r="E1418" s="228" t="s">
        <v>1053</v>
      </c>
      <c r="F1418" s="229" t="s">
        <v>2975</v>
      </c>
      <c r="G1418" s="230" t="s">
        <v>230</v>
      </c>
      <c r="H1418" s="231">
        <v>2.31</v>
      </c>
      <c r="I1418" s="232"/>
      <c r="J1418" s="233">
        <f>ROUND(I1418*H1418,2)</f>
        <v>0</v>
      </c>
      <c r="K1418" s="234"/>
      <c r="L1418" s="235"/>
      <c r="M1418" s="236" t="s">
        <v>1</v>
      </c>
      <c r="N1418" s="237" t="s">
        <v>38</v>
      </c>
      <c r="O1418" s="72"/>
      <c r="P1418" s="190">
        <f>O1418*H1418</f>
        <v>0</v>
      </c>
      <c r="Q1418" s="190">
        <v>7.1999999999999995E-2</v>
      </c>
      <c r="R1418" s="190">
        <f>Q1418*H1418</f>
        <v>0.16632</v>
      </c>
      <c r="S1418" s="190">
        <v>0</v>
      </c>
      <c r="T1418" s="191">
        <f>S1418*H1418</f>
        <v>0</v>
      </c>
      <c r="U1418" s="35"/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R1418" s="192" t="s">
        <v>227</v>
      </c>
      <c r="AT1418" s="192" t="s">
        <v>422</v>
      </c>
      <c r="AU1418" s="192" t="s">
        <v>81</v>
      </c>
      <c r="AY1418" s="18" t="s">
        <v>174</v>
      </c>
      <c r="BE1418" s="193">
        <f>IF(N1418="základní",J1418,0)</f>
        <v>0</v>
      </c>
      <c r="BF1418" s="193">
        <f>IF(N1418="snížená",J1418,0)</f>
        <v>0</v>
      </c>
      <c r="BG1418" s="193">
        <f>IF(N1418="zákl. přenesená",J1418,0)</f>
        <v>0</v>
      </c>
      <c r="BH1418" s="193">
        <f>IF(N1418="sníž. přenesená",J1418,0)</f>
        <v>0</v>
      </c>
      <c r="BI1418" s="193">
        <f>IF(N1418="nulová",J1418,0)</f>
        <v>0</v>
      </c>
      <c r="BJ1418" s="18" t="s">
        <v>81</v>
      </c>
      <c r="BK1418" s="193">
        <f>ROUND(I1418*H1418,2)</f>
        <v>0</v>
      </c>
      <c r="BL1418" s="18" t="s">
        <v>179</v>
      </c>
      <c r="BM1418" s="192" t="s">
        <v>2976</v>
      </c>
    </row>
    <row r="1419" spans="1:65" s="12" customFormat="1" ht="12">
      <c r="B1419" s="194"/>
      <c r="C1419" s="195"/>
      <c r="D1419" s="196" t="s">
        <v>181</v>
      </c>
      <c r="E1419" s="197" t="s">
        <v>1</v>
      </c>
      <c r="F1419" s="198" t="s">
        <v>2968</v>
      </c>
      <c r="G1419" s="195"/>
      <c r="H1419" s="197" t="s">
        <v>1</v>
      </c>
      <c r="I1419" s="199"/>
      <c r="J1419" s="195"/>
      <c r="K1419" s="195"/>
      <c r="L1419" s="200"/>
      <c r="M1419" s="201"/>
      <c r="N1419" s="202"/>
      <c r="O1419" s="202"/>
      <c r="P1419" s="202"/>
      <c r="Q1419" s="202"/>
      <c r="R1419" s="202"/>
      <c r="S1419" s="202"/>
      <c r="T1419" s="203"/>
      <c r="AT1419" s="204" t="s">
        <v>181</v>
      </c>
      <c r="AU1419" s="204" t="s">
        <v>81</v>
      </c>
      <c r="AV1419" s="12" t="s">
        <v>81</v>
      </c>
      <c r="AW1419" s="12" t="s">
        <v>30</v>
      </c>
      <c r="AX1419" s="12" t="s">
        <v>73</v>
      </c>
      <c r="AY1419" s="204" t="s">
        <v>174</v>
      </c>
    </row>
    <row r="1420" spans="1:65" s="13" customFormat="1" ht="12">
      <c r="B1420" s="205"/>
      <c r="C1420" s="206"/>
      <c r="D1420" s="196" t="s">
        <v>181</v>
      </c>
      <c r="E1420" s="207" t="s">
        <v>1</v>
      </c>
      <c r="F1420" s="208" t="s">
        <v>2977</v>
      </c>
      <c r="G1420" s="206"/>
      <c r="H1420" s="209">
        <v>1.3859999999999999</v>
      </c>
      <c r="I1420" s="210"/>
      <c r="J1420" s="206"/>
      <c r="K1420" s="206"/>
      <c r="L1420" s="211"/>
      <c r="M1420" s="212"/>
      <c r="N1420" s="213"/>
      <c r="O1420" s="213"/>
      <c r="P1420" s="213"/>
      <c r="Q1420" s="213"/>
      <c r="R1420" s="213"/>
      <c r="S1420" s="213"/>
      <c r="T1420" s="214"/>
      <c r="AT1420" s="215" t="s">
        <v>181</v>
      </c>
      <c r="AU1420" s="215" t="s">
        <v>81</v>
      </c>
      <c r="AV1420" s="13" t="s">
        <v>83</v>
      </c>
      <c r="AW1420" s="13" t="s">
        <v>30</v>
      </c>
      <c r="AX1420" s="13" t="s">
        <v>73</v>
      </c>
      <c r="AY1420" s="215" t="s">
        <v>174</v>
      </c>
    </row>
    <row r="1421" spans="1:65" s="12" customFormat="1" ht="12">
      <c r="B1421" s="194"/>
      <c r="C1421" s="195"/>
      <c r="D1421" s="196" t="s">
        <v>181</v>
      </c>
      <c r="E1421" s="197" t="s">
        <v>1</v>
      </c>
      <c r="F1421" s="198" t="s">
        <v>2970</v>
      </c>
      <c r="G1421" s="195"/>
      <c r="H1421" s="197" t="s">
        <v>1</v>
      </c>
      <c r="I1421" s="199"/>
      <c r="J1421" s="195"/>
      <c r="K1421" s="195"/>
      <c r="L1421" s="200"/>
      <c r="M1421" s="201"/>
      <c r="N1421" s="202"/>
      <c r="O1421" s="202"/>
      <c r="P1421" s="202"/>
      <c r="Q1421" s="202"/>
      <c r="R1421" s="202"/>
      <c r="S1421" s="202"/>
      <c r="T1421" s="203"/>
      <c r="AT1421" s="204" t="s">
        <v>181</v>
      </c>
      <c r="AU1421" s="204" t="s">
        <v>81</v>
      </c>
      <c r="AV1421" s="12" t="s">
        <v>81</v>
      </c>
      <c r="AW1421" s="12" t="s">
        <v>30</v>
      </c>
      <c r="AX1421" s="12" t="s">
        <v>73</v>
      </c>
      <c r="AY1421" s="204" t="s">
        <v>174</v>
      </c>
    </row>
    <row r="1422" spans="1:65" s="13" customFormat="1" ht="12">
      <c r="B1422" s="205"/>
      <c r="C1422" s="206"/>
      <c r="D1422" s="196" t="s">
        <v>181</v>
      </c>
      <c r="E1422" s="207" t="s">
        <v>1</v>
      </c>
      <c r="F1422" s="208" t="s">
        <v>2978</v>
      </c>
      <c r="G1422" s="206"/>
      <c r="H1422" s="209">
        <v>0.53900000000000003</v>
      </c>
      <c r="I1422" s="210"/>
      <c r="J1422" s="206"/>
      <c r="K1422" s="206"/>
      <c r="L1422" s="211"/>
      <c r="M1422" s="212"/>
      <c r="N1422" s="213"/>
      <c r="O1422" s="213"/>
      <c r="P1422" s="213"/>
      <c r="Q1422" s="213"/>
      <c r="R1422" s="213"/>
      <c r="S1422" s="213"/>
      <c r="T1422" s="214"/>
      <c r="AT1422" s="215" t="s">
        <v>181</v>
      </c>
      <c r="AU1422" s="215" t="s">
        <v>81</v>
      </c>
      <c r="AV1422" s="13" t="s">
        <v>83</v>
      </c>
      <c r="AW1422" s="13" t="s">
        <v>30</v>
      </c>
      <c r="AX1422" s="13" t="s">
        <v>73</v>
      </c>
      <c r="AY1422" s="215" t="s">
        <v>174</v>
      </c>
    </row>
    <row r="1423" spans="1:65" s="12" customFormat="1" ht="12">
      <c r="B1423" s="194"/>
      <c r="C1423" s="195"/>
      <c r="D1423" s="196" t="s">
        <v>181</v>
      </c>
      <c r="E1423" s="197" t="s">
        <v>1</v>
      </c>
      <c r="F1423" s="198" t="s">
        <v>2972</v>
      </c>
      <c r="G1423" s="195"/>
      <c r="H1423" s="197" t="s">
        <v>1</v>
      </c>
      <c r="I1423" s="199"/>
      <c r="J1423" s="195"/>
      <c r="K1423" s="195"/>
      <c r="L1423" s="200"/>
      <c r="M1423" s="201"/>
      <c r="N1423" s="202"/>
      <c r="O1423" s="202"/>
      <c r="P1423" s="202"/>
      <c r="Q1423" s="202"/>
      <c r="R1423" s="202"/>
      <c r="S1423" s="202"/>
      <c r="T1423" s="203"/>
      <c r="AT1423" s="204" t="s">
        <v>181</v>
      </c>
      <c r="AU1423" s="204" t="s">
        <v>81</v>
      </c>
      <c r="AV1423" s="12" t="s">
        <v>81</v>
      </c>
      <c r="AW1423" s="12" t="s">
        <v>30</v>
      </c>
      <c r="AX1423" s="12" t="s">
        <v>73</v>
      </c>
      <c r="AY1423" s="204" t="s">
        <v>174</v>
      </c>
    </row>
    <row r="1424" spans="1:65" s="13" customFormat="1" ht="12">
      <c r="B1424" s="205"/>
      <c r="C1424" s="206"/>
      <c r="D1424" s="196" t="s">
        <v>181</v>
      </c>
      <c r="E1424" s="207" t="s">
        <v>1</v>
      </c>
      <c r="F1424" s="208" t="s">
        <v>2979</v>
      </c>
      <c r="G1424" s="206"/>
      <c r="H1424" s="209">
        <v>0.38500000000000001</v>
      </c>
      <c r="I1424" s="210"/>
      <c r="J1424" s="206"/>
      <c r="K1424" s="206"/>
      <c r="L1424" s="211"/>
      <c r="M1424" s="212"/>
      <c r="N1424" s="213"/>
      <c r="O1424" s="213"/>
      <c r="P1424" s="213"/>
      <c r="Q1424" s="213"/>
      <c r="R1424" s="213"/>
      <c r="S1424" s="213"/>
      <c r="T1424" s="214"/>
      <c r="AT1424" s="215" t="s">
        <v>181</v>
      </c>
      <c r="AU1424" s="215" t="s">
        <v>81</v>
      </c>
      <c r="AV1424" s="13" t="s">
        <v>83</v>
      </c>
      <c r="AW1424" s="13" t="s">
        <v>30</v>
      </c>
      <c r="AX1424" s="13" t="s">
        <v>73</v>
      </c>
      <c r="AY1424" s="215" t="s">
        <v>174</v>
      </c>
    </row>
    <row r="1425" spans="1:65" s="14" customFormat="1" ht="12">
      <c r="B1425" s="216"/>
      <c r="C1425" s="217"/>
      <c r="D1425" s="196" t="s">
        <v>181</v>
      </c>
      <c r="E1425" s="218" t="s">
        <v>1</v>
      </c>
      <c r="F1425" s="219" t="s">
        <v>183</v>
      </c>
      <c r="G1425" s="217"/>
      <c r="H1425" s="220">
        <v>2.3099999999999996</v>
      </c>
      <c r="I1425" s="221"/>
      <c r="J1425" s="217"/>
      <c r="K1425" s="217"/>
      <c r="L1425" s="222"/>
      <c r="M1425" s="223"/>
      <c r="N1425" s="224"/>
      <c r="O1425" s="224"/>
      <c r="P1425" s="224"/>
      <c r="Q1425" s="224"/>
      <c r="R1425" s="224"/>
      <c r="S1425" s="224"/>
      <c r="T1425" s="225"/>
      <c r="AT1425" s="226" t="s">
        <v>181</v>
      </c>
      <c r="AU1425" s="226" t="s">
        <v>81</v>
      </c>
      <c r="AV1425" s="14" t="s">
        <v>179</v>
      </c>
      <c r="AW1425" s="14" t="s">
        <v>30</v>
      </c>
      <c r="AX1425" s="14" t="s">
        <v>81</v>
      </c>
      <c r="AY1425" s="226" t="s">
        <v>174</v>
      </c>
    </row>
    <row r="1426" spans="1:65" s="2" customFormat="1" ht="24.25" customHeight="1">
      <c r="A1426" s="35"/>
      <c r="B1426" s="36"/>
      <c r="C1426" s="180" t="s">
        <v>2980</v>
      </c>
      <c r="D1426" s="180" t="s">
        <v>175</v>
      </c>
      <c r="E1426" s="181" t="s">
        <v>1059</v>
      </c>
      <c r="F1426" s="182" t="s">
        <v>1060</v>
      </c>
      <c r="G1426" s="183" t="s">
        <v>705</v>
      </c>
      <c r="H1426" s="249"/>
      <c r="I1426" s="185"/>
      <c r="J1426" s="186">
        <f>ROUND(I1426*H1426,2)</f>
        <v>0</v>
      </c>
      <c r="K1426" s="187"/>
      <c r="L1426" s="40"/>
      <c r="M1426" s="188" t="s">
        <v>1</v>
      </c>
      <c r="N1426" s="189" t="s">
        <v>38</v>
      </c>
      <c r="O1426" s="72"/>
      <c r="P1426" s="190">
        <f>O1426*H1426</f>
        <v>0</v>
      </c>
      <c r="Q1426" s="190">
        <v>0</v>
      </c>
      <c r="R1426" s="190">
        <f>Q1426*H1426</f>
        <v>0</v>
      </c>
      <c r="S1426" s="190">
        <v>0</v>
      </c>
      <c r="T1426" s="191">
        <f>S1426*H1426</f>
        <v>0</v>
      </c>
      <c r="U1426" s="35"/>
      <c r="V1426" s="35"/>
      <c r="W1426" s="35"/>
      <c r="X1426" s="35"/>
      <c r="Y1426" s="35"/>
      <c r="Z1426" s="35"/>
      <c r="AA1426" s="35"/>
      <c r="AB1426" s="35"/>
      <c r="AC1426" s="35"/>
      <c r="AD1426" s="35"/>
      <c r="AE1426" s="35"/>
      <c r="AR1426" s="192" t="s">
        <v>179</v>
      </c>
      <c r="AT1426" s="192" t="s">
        <v>175</v>
      </c>
      <c r="AU1426" s="192" t="s">
        <v>81</v>
      </c>
      <c r="AY1426" s="18" t="s">
        <v>174</v>
      </c>
      <c r="BE1426" s="193">
        <f>IF(N1426="základní",J1426,0)</f>
        <v>0</v>
      </c>
      <c r="BF1426" s="193">
        <f>IF(N1426="snížená",J1426,0)</f>
        <v>0</v>
      </c>
      <c r="BG1426" s="193">
        <f>IF(N1426="zákl. přenesená",J1426,0)</f>
        <v>0</v>
      </c>
      <c r="BH1426" s="193">
        <f>IF(N1426="sníž. přenesená",J1426,0)</f>
        <v>0</v>
      </c>
      <c r="BI1426" s="193">
        <f>IF(N1426="nulová",J1426,0)</f>
        <v>0</v>
      </c>
      <c r="BJ1426" s="18" t="s">
        <v>81</v>
      </c>
      <c r="BK1426" s="193">
        <f>ROUND(I1426*H1426,2)</f>
        <v>0</v>
      </c>
      <c r="BL1426" s="18" t="s">
        <v>179</v>
      </c>
      <c r="BM1426" s="192" t="s">
        <v>2981</v>
      </c>
    </row>
    <row r="1427" spans="1:65" s="11" customFormat="1" ht="26" customHeight="1">
      <c r="B1427" s="166"/>
      <c r="C1427" s="167"/>
      <c r="D1427" s="168" t="s">
        <v>72</v>
      </c>
      <c r="E1427" s="169" t="s">
        <v>1210</v>
      </c>
      <c r="F1427" s="169" t="s">
        <v>1063</v>
      </c>
      <c r="G1427" s="167"/>
      <c r="H1427" s="167"/>
      <c r="I1427" s="170"/>
      <c r="J1427" s="171">
        <f>BK1427</f>
        <v>0</v>
      </c>
      <c r="K1427" s="167"/>
      <c r="L1427" s="172"/>
      <c r="M1427" s="173"/>
      <c r="N1427" s="174"/>
      <c r="O1427" s="174"/>
      <c r="P1427" s="175">
        <f>SUM(P1428:P1470)</f>
        <v>0</v>
      </c>
      <c r="Q1427" s="174"/>
      <c r="R1427" s="175">
        <f>SUM(R1428:R1470)</f>
        <v>89.975677199999993</v>
      </c>
      <c r="S1427" s="174"/>
      <c r="T1427" s="176">
        <f>SUM(T1428:T1470)</f>
        <v>0</v>
      </c>
      <c r="AR1427" s="177" t="s">
        <v>81</v>
      </c>
      <c r="AT1427" s="178" t="s">
        <v>72</v>
      </c>
      <c r="AU1427" s="178" t="s">
        <v>73</v>
      </c>
      <c r="AY1427" s="177" t="s">
        <v>174</v>
      </c>
      <c r="BK1427" s="179">
        <f>SUM(BK1428:BK1470)</f>
        <v>0</v>
      </c>
    </row>
    <row r="1428" spans="1:65" s="2" customFormat="1" ht="21.75" customHeight="1">
      <c r="A1428" s="35"/>
      <c r="B1428" s="36"/>
      <c r="C1428" s="180" t="s">
        <v>2982</v>
      </c>
      <c r="D1428" s="180" t="s">
        <v>175</v>
      </c>
      <c r="E1428" s="181" t="s">
        <v>1065</v>
      </c>
      <c r="F1428" s="182" t="s">
        <v>1066</v>
      </c>
      <c r="G1428" s="183" t="s">
        <v>230</v>
      </c>
      <c r="H1428" s="184">
        <v>186.49</v>
      </c>
      <c r="I1428" s="185"/>
      <c r="J1428" s="186">
        <f>ROUND(I1428*H1428,2)</f>
        <v>0</v>
      </c>
      <c r="K1428" s="187"/>
      <c r="L1428" s="40"/>
      <c r="M1428" s="188" t="s">
        <v>1</v>
      </c>
      <c r="N1428" s="189" t="s">
        <v>38</v>
      </c>
      <c r="O1428" s="72"/>
      <c r="P1428" s="190">
        <f>O1428*H1428</f>
        <v>0</v>
      </c>
      <c r="Q1428" s="190">
        <v>5.0000000000000001E-4</v>
      </c>
      <c r="R1428" s="190">
        <f>Q1428*H1428</f>
        <v>9.3245000000000008E-2</v>
      </c>
      <c r="S1428" s="190">
        <v>0</v>
      </c>
      <c r="T1428" s="191">
        <f>S1428*H1428</f>
        <v>0</v>
      </c>
      <c r="U1428" s="35"/>
      <c r="V1428" s="35"/>
      <c r="W1428" s="35"/>
      <c r="X1428" s="35"/>
      <c r="Y1428" s="35"/>
      <c r="Z1428" s="35"/>
      <c r="AA1428" s="35"/>
      <c r="AB1428" s="35"/>
      <c r="AC1428" s="35"/>
      <c r="AD1428" s="35"/>
      <c r="AE1428" s="35"/>
      <c r="AR1428" s="192" t="s">
        <v>179</v>
      </c>
      <c r="AT1428" s="192" t="s">
        <v>175</v>
      </c>
      <c r="AU1428" s="192" t="s">
        <v>81</v>
      </c>
      <c r="AY1428" s="18" t="s">
        <v>174</v>
      </c>
      <c r="BE1428" s="193">
        <f>IF(N1428="základní",J1428,0)</f>
        <v>0</v>
      </c>
      <c r="BF1428" s="193">
        <f>IF(N1428="snížená",J1428,0)</f>
        <v>0</v>
      </c>
      <c r="BG1428" s="193">
        <f>IF(N1428="zákl. přenesená",J1428,0)</f>
        <v>0</v>
      </c>
      <c r="BH1428" s="193">
        <f>IF(N1428="sníž. přenesená",J1428,0)</f>
        <v>0</v>
      </c>
      <c r="BI1428" s="193">
        <f>IF(N1428="nulová",J1428,0)</f>
        <v>0</v>
      </c>
      <c r="BJ1428" s="18" t="s">
        <v>81</v>
      </c>
      <c r="BK1428" s="193">
        <f>ROUND(I1428*H1428,2)</f>
        <v>0</v>
      </c>
      <c r="BL1428" s="18" t="s">
        <v>179</v>
      </c>
      <c r="BM1428" s="192" t="s">
        <v>2983</v>
      </c>
    </row>
    <row r="1429" spans="1:65" s="12" customFormat="1" ht="12">
      <c r="B1429" s="194"/>
      <c r="C1429" s="195"/>
      <c r="D1429" s="196" t="s">
        <v>181</v>
      </c>
      <c r="E1429" s="197" t="s">
        <v>1</v>
      </c>
      <c r="F1429" s="198" t="s">
        <v>190</v>
      </c>
      <c r="G1429" s="195"/>
      <c r="H1429" s="197" t="s">
        <v>1</v>
      </c>
      <c r="I1429" s="199"/>
      <c r="J1429" s="195"/>
      <c r="K1429" s="195"/>
      <c r="L1429" s="200"/>
      <c r="M1429" s="201"/>
      <c r="N1429" s="202"/>
      <c r="O1429" s="202"/>
      <c r="P1429" s="202"/>
      <c r="Q1429" s="202"/>
      <c r="R1429" s="202"/>
      <c r="S1429" s="202"/>
      <c r="T1429" s="203"/>
      <c r="AT1429" s="204" t="s">
        <v>181</v>
      </c>
      <c r="AU1429" s="204" t="s">
        <v>81</v>
      </c>
      <c r="AV1429" s="12" t="s">
        <v>81</v>
      </c>
      <c r="AW1429" s="12" t="s">
        <v>30</v>
      </c>
      <c r="AX1429" s="12" t="s">
        <v>73</v>
      </c>
      <c r="AY1429" s="204" t="s">
        <v>174</v>
      </c>
    </row>
    <row r="1430" spans="1:65" s="12" customFormat="1" ht="12">
      <c r="B1430" s="194"/>
      <c r="C1430" s="195"/>
      <c r="D1430" s="196" t="s">
        <v>181</v>
      </c>
      <c r="E1430" s="197" t="s">
        <v>1</v>
      </c>
      <c r="F1430" s="198" t="s">
        <v>2984</v>
      </c>
      <c r="G1430" s="195"/>
      <c r="H1430" s="197" t="s">
        <v>1</v>
      </c>
      <c r="I1430" s="199"/>
      <c r="J1430" s="195"/>
      <c r="K1430" s="195"/>
      <c r="L1430" s="200"/>
      <c r="M1430" s="201"/>
      <c r="N1430" s="202"/>
      <c r="O1430" s="202"/>
      <c r="P1430" s="202"/>
      <c r="Q1430" s="202"/>
      <c r="R1430" s="202"/>
      <c r="S1430" s="202"/>
      <c r="T1430" s="203"/>
      <c r="AT1430" s="204" t="s">
        <v>181</v>
      </c>
      <c r="AU1430" s="204" t="s">
        <v>81</v>
      </c>
      <c r="AV1430" s="12" t="s">
        <v>81</v>
      </c>
      <c r="AW1430" s="12" t="s">
        <v>30</v>
      </c>
      <c r="AX1430" s="12" t="s">
        <v>73</v>
      </c>
      <c r="AY1430" s="204" t="s">
        <v>174</v>
      </c>
    </row>
    <row r="1431" spans="1:65" s="13" customFormat="1" ht="12">
      <c r="B1431" s="205"/>
      <c r="C1431" s="206"/>
      <c r="D1431" s="196" t="s">
        <v>181</v>
      </c>
      <c r="E1431" s="207" t="s">
        <v>1</v>
      </c>
      <c r="F1431" s="208" t="s">
        <v>2751</v>
      </c>
      <c r="G1431" s="206"/>
      <c r="H1431" s="209">
        <v>67.45</v>
      </c>
      <c r="I1431" s="210"/>
      <c r="J1431" s="206"/>
      <c r="K1431" s="206"/>
      <c r="L1431" s="211"/>
      <c r="M1431" s="212"/>
      <c r="N1431" s="213"/>
      <c r="O1431" s="213"/>
      <c r="P1431" s="213"/>
      <c r="Q1431" s="213"/>
      <c r="R1431" s="213"/>
      <c r="S1431" s="213"/>
      <c r="T1431" s="214"/>
      <c r="AT1431" s="215" t="s">
        <v>181</v>
      </c>
      <c r="AU1431" s="215" t="s">
        <v>81</v>
      </c>
      <c r="AV1431" s="13" t="s">
        <v>83</v>
      </c>
      <c r="AW1431" s="13" t="s">
        <v>30</v>
      </c>
      <c r="AX1431" s="13" t="s">
        <v>73</v>
      </c>
      <c r="AY1431" s="215" t="s">
        <v>174</v>
      </c>
    </row>
    <row r="1432" spans="1:65" s="12" customFormat="1" ht="12">
      <c r="B1432" s="194"/>
      <c r="C1432" s="195"/>
      <c r="D1432" s="196" t="s">
        <v>181</v>
      </c>
      <c r="E1432" s="197" t="s">
        <v>1</v>
      </c>
      <c r="F1432" s="198" t="s">
        <v>2222</v>
      </c>
      <c r="G1432" s="195"/>
      <c r="H1432" s="197" t="s">
        <v>1</v>
      </c>
      <c r="I1432" s="199"/>
      <c r="J1432" s="195"/>
      <c r="K1432" s="195"/>
      <c r="L1432" s="200"/>
      <c r="M1432" s="201"/>
      <c r="N1432" s="202"/>
      <c r="O1432" s="202"/>
      <c r="P1432" s="202"/>
      <c r="Q1432" s="202"/>
      <c r="R1432" s="202"/>
      <c r="S1432" s="202"/>
      <c r="T1432" s="203"/>
      <c r="AT1432" s="204" t="s">
        <v>181</v>
      </c>
      <c r="AU1432" s="204" t="s">
        <v>81</v>
      </c>
      <c r="AV1432" s="12" t="s">
        <v>81</v>
      </c>
      <c r="AW1432" s="12" t="s">
        <v>30</v>
      </c>
      <c r="AX1432" s="12" t="s">
        <v>73</v>
      </c>
      <c r="AY1432" s="204" t="s">
        <v>174</v>
      </c>
    </row>
    <row r="1433" spans="1:65" s="13" customFormat="1" ht="12">
      <c r="B1433" s="205"/>
      <c r="C1433" s="206"/>
      <c r="D1433" s="196" t="s">
        <v>181</v>
      </c>
      <c r="E1433" s="207" t="s">
        <v>1</v>
      </c>
      <c r="F1433" s="208" t="s">
        <v>2097</v>
      </c>
      <c r="G1433" s="206"/>
      <c r="H1433" s="209">
        <v>22.84</v>
      </c>
      <c r="I1433" s="210"/>
      <c r="J1433" s="206"/>
      <c r="K1433" s="206"/>
      <c r="L1433" s="211"/>
      <c r="M1433" s="212"/>
      <c r="N1433" s="213"/>
      <c r="O1433" s="213"/>
      <c r="P1433" s="213"/>
      <c r="Q1433" s="213"/>
      <c r="R1433" s="213"/>
      <c r="S1433" s="213"/>
      <c r="T1433" s="214"/>
      <c r="AT1433" s="215" t="s">
        <v>181</v>
      </c>
      <c r="AU1433" s="215" t="s">
        <v>81</v>
      </c>
      <c r="AV1433" s="13" t="s">
        <v>83</v>
      </c>
      <c r="AW1433" s="13" t="s">
        <v>30</v>
      </c>
      <c r="AX1433" s="13" t="s">
        <v>73</v>
      </c>
      <c r="AY1433" s="215" t="s">
        <v>174</v>
      </c>
    </row>
    <row r="1434" spans="1:65" s="12" customFormat="1" ht="12">
      <c r="B1434" s="194"/>
      <c r="C1434" s="195"/>
      <c r="D1434" s="196" t="s">
        <v>181</v>
      </c>
      <c r="E1434" s="197" t="s">
        <v>1</v>
      </c>
      <c r="F1434" s="198" t="s">
        <v>201</v>
      </c>
      <c r="G1434" s="195"/>
      <c r="H1434" s="197" t="s">
        <v>1</v>
      </c>
      <c r="I1434" s="199"/>
      <c r="J1434" s="195"/>
      <c r="K1434" s="195"/>
      <c r="L1434" s="200"/>
      <c r="M1434" s="201"/>
      <c r="N1434" s="202"/>
      <c r="O1434" s="202"/>
      <c r="P1434" s="202"/>
      <c r="Q1434" s="202"/>
      <c r="R1434" s="202"/>
      <c r="S1434" s="202"/>
      <c r="T1434" s="203"/>
      <c r="AT1434" s="204" t="s">
        <v>181</v>
      </c>
      <c r="AU1434" s="204" t="s">
        <v>81</v>
      </c>
      <c r="AV1434" s="12" t="s">
        <v>81</v>
      </c>
      <c r="AW1434" s="12" t="s">
        <v>30</v>
      </c>
      <c r="AX1434" s="12" t="s">
        <v>73</v>
      </c>
      <c r="AY1434" s="204" t="s">
        <v>174</v>
      </c>
    </row>
    <row r="1435" spans="1:65" s="12" customFormat="1" ht="12">
      <c r="B1435" s="194"/>
      <c r="C1435" s="195"/>
      <c r="D1435" s="196" t="s">
        <v>181</v>
      </c>
      <c r="E1435" s="197" t="s">
        <v>1</v>
      </c>
      <c r="F1435" s="198" t="s">
        <v>2985</v>
      </c>
      <c r="G1435" s="195"/>
      <c r="H1435" s="197" t="s">
        <v>1</v>
      </c>
      <c r="I1435" s="199"/>
      <c r="J1435" s="195"/>
      <c r="K1435" s="195"/>
      <c r="L1435" s="200"/>
      <c r="M1435" s="201"/>
      <c r="N1435" s="202"/>
      <c r="O1435" s="202"/>
      <c r="P1435" s="202"/>
      <c r="Q1435" s="202"/>
      <c r="R1435" s="202"/>
      <c r="S1435" s="202"/>
      <c r="T1435" s="203"/>
      <c r="AT1435" s="204" t="s">
        <v>181</v>
      </c>
      <c r="AU1435" s="204" t="s">
        <v>81</v>
      </c>
      <c r="AV1435" s="12" t="s">
        <v>81</v>
      </c>
      <c r="AW1435" s="12" t="s">
        <v>30</v>
      </c>
      <c r="AX1435" s="12" t="s">
        <v>73</v>
      </c>
      <c r="AY1435" s="204" t="s">
        <v>174</v>
      </c>
    </row>
    <row r="1436" spans="1:65" s="13" customFormat="1" ht="12">
      <c r="B1436" s="205"/>
      <c r="C1436" s="206"/>
      <c r="D1436" s="196" t="s">
        <v>181</v>
      </c>
      <c r="E1436" s="207" t="s">
        <v>1</v>
      </c>
      <c r="F1436" s="208" t="s">
        <v>2621</v>
      </c>
      <c r="G1436" s="206"/>
      <c r="H1436" s="209">
        <v>96.2</v>
      </c>
      <c r="I1436" s="210"/>
      <c r="J1436" s="206"/>
      <c r="K1436" s="206"/>
      <c r="L1436" s="211"/>
      <c r="M1436" s="212"/>
      <c r="N1436" s="213"/>
      <c r="O1436" s="213"/>
      <c r="P1436" s="213"/>
      <c r="Q1436" s="213"/>
      <c r="R1436" s="213"/>
      <c r="S1436" s="213"/>
      <c r="T1436" s="214"/>
      <c r="AT1436" s="215" t="s">
        <v>181</v>
      </c>
      <c r="AU1436" s="215" t="s">
        <v>81</v>
      </c>
      <c r="AV1436" s="13" t="s">
        <v>83</v>
      </c>
      <c r="AW1436" s="13" t="s">
        <v>30</v>
      </c>
      <c r="AX1436" s="13" t="s">
        <v>73</v>
      </c>
      <c r="AY1436" s="215" t="s">
        <v>174</v>
      </c>
    </row>
    <row r="1437" spans="1:65" s="14" customFormat="1" ht="12">
      <c r="B1437" s="216"/>
      <c r="C1437" s="217"/>
      <c r="D1437" s="196" t="s">
        <v>181</v>
      </c>
      <c r="E1437" s="218" t="s">
        <v>1</v>
      </c>
      <c r="F1437" s="219" t="s">
        <v>183</v>
      </c>
      <c r="G1437" s="217"/>
      <c r="H1437" s="220">
        <v>186.49</v>
      </c>
      <c r="I1437" s="221"/>
      <c r="J1437" s="217"/>
      <c r="K1437" s="217"/>
      <c r="L1437" s="222"/>
      <c r="M1437" s="223"/>
      <c r="N1437" s="224"/>
      <c r="O1437" s="224"/>
      <c r="P1437" s="224"/>
      <c r="Q1437" s="224"/>
      <c r="R1437" s="224"/>
      <c r="S1437" s="224"/>
      <c r="T1437" s="225"/>
      <c r="AT1437" s="226" t="s">
        <v>181</v>
      </c>
      <c r="AU1437" s="226" t="s">
        <v>81</v>
      </c>
      <c r="AV1437" s="14" t="s">
        <v>179</v>
      </c>
      <c r="AW1437" s="14" t="s">
        <v>30</v>
      </c>
      <c r="AX1437" s="14" t="s">
        <v>81</v>
      </c>
      <c r="AY1437" s="226" t="s">
        <v>174</v>
      </c>
    </row>
    <row r="1438" spans="1:65" s="2" customFormat="1" ht="24.25" customHeight="1">
      <c r="A1438" s="35"/>
      <c r="B1438" s="36"/>
      <c r="C1438" s="180" t="s">
        <v>2986</v>
      </c>
      <c r="D1438" s="180" t="s">
        <v>175</v>
      </c>
      <c r="E1438" s="181" t="s">
        <v>1077</v>
      </c>
      <c r="F1438" s="182" t="s">
        <v>1078</v>
      </c>
      <c r="G1438" s="183" t="s">
        <v>230</v>
      </c>
      <c r="H1438" s="184">
        <v>163.65</v>
      </c>
      <c r="I1438" s="185"/>
      <c r="J1438" s="186">
        <f>ROUND(I1438*H1438,2)</f>
        <v>0</v>
      </c>
      <c r="K1438" s="187"/>
      <c r="L1438" s="40"/>
      <c r="M1438" s="188" t="s">
        <v>1</v>
      </c>
      <c r="N1438" s="189" t="s">
        <v>38</v>
      </c>
      <c r="O1438" s="72"/>
      <c r="P1438" s="190">
        <f>O1438*H1438</f>
        <v>0</v>
      </c>
      <c r="Q1438" s="190">
        <v>4.4999999999999997E-3</v>
      </c>
      <c r="R1438" s="190">
        <f>Q1438*H1438</f>
        <v>0.736425</v>
      </c>
      <c r="S1438" s="190">
        <v>0</v>
      </c>
      <c r="T1438" s="191">
        <f>S1438*H1438</f>
        <v>0</v>
      </c>
      <c r="U1438" s="35"/>
      <c r="V1438" s="35"/>
      <c r="W1438" s="35"/>
      <c r="X1438" s="35"/>
      <c r="Y1438" s="35"/>
      <c r="Z1438" s="35"/>
      <c r="AA1438" s="35"/>
      <c r="AB1438" s="35"/>
      <c r="AC1438" s="35"/>
      <c r="AD1438" s="35"/>
      <c r="AE1438" s="35"/>
      <c r="AR1438" s="192" t="s">
        <v>179</v>
      </c>
      <c r="AT1438" s="192" t="s">
        <v>175</v>
      </c>
      <c r="AU1438" s="192" t="s">
        <v>81</v>
      </c>
      <c r="AY1438" s="18" t="s">
        <v>174</v>
      </c>
      <c r="BE1438" s="193">
        <f>IF(N1438="základní",J1438,0)</f>
        <v>0</v>
      </c>
      <c r="BF1438" s="193">
        <f>IF(N1438="snížená",J1438,0)</f>
        <v>0</v>
      </c>
      <c r="BG1438" s="193">
        <f>IF(N1438="zákl. přenesená",J1438,0)</f>
        <v>0</v>
      </c>
      <c r="BH1438" s="193">
        <f>IF(N1438="sníž. přenesená",J1438,0)</f>
        <v>0</v>
      </c>
      <c r="BI1438" s="193">
        <f>IF(N1438="nulová",J1438,0)</f>
        <v>0</v>
      </c>
      <c r="BJ1438" s="18" t="s">
        <v>81</v>
      </c>
      <c r="BK1438" s="193">
        <f>ROUND(I1438*H1438,2)</f>
        <v>0</v>
      </c>
      <c r="BL1438" s="18" t="s">
        <v>179</v>
      </c>
      <c r="BM1438" s="192" t="s">
        <v>2987</v>
      </c>
    </row>
    <row r="1439" spans="1:65" s="12" customFormat="1" ht="12">
      <c r="B1439" s="194"/>
      <c r="C1439" s="195"/>
      <c r="D1439" s="196" t="s">
        <v>181</v>
      </c>
      <c r="E1439" s="197" t="s">
        <v>1</v>
      </c>
      <c r="F1439" s="198" t="s">
        <v>190</v>
      </c>
      <c r="G1439" s="195"/>
      <c r="H1439" s="197" t="s">
        <v>1</v>
      </c>
      <c r="I1439" s="199"/>
      <c r="J1439" s="195"/>
      <c r="K1439" s="195"/>
      <c r="L1439" s="200"/>
      <c r="M1439" s="201"/>
      <c r="N1439" s="202"/>
      <c r="O1439" s="202"/>
      <c r="P1439" s="202"/>
      <c r="Q1439" s="202"/>
      <c r="R1439" s="202"/>
      <c r="S1439" s="202"/>
      <c r="T1439" s="203"/>
      <c r="AT1439" s="204" t="s">
        <v>181</v>
      </c>
      <c r="AU1439" s="204" t="s">
        <v>81</v>
      </c>
      <c r="AV1439" s="12" t="s">
        <v>81</v>
      </c>
      <c r="AW1439" s="12" t="s">
        <v>30</v>
      </c>
      <c r="AX1439" s="12" t="s">
        <v>73</v>
      </c>
      <c r="AY1439" s="204" t="s">
        <v>174</v>
      </c>
    </row>
    <row r="1440" spans="1:65" s="12" customFormat="1" ht="12">
      <c r="B1440" s="194"/>
      <c r="C1440" s="195"/>
      <c r="D1440" s="196" t="s">
        <v>181</v>
      </c>
      <c r="E1440" s="197" t="s">
        <v>1</v>
      </c>
      <c r="F1440" s="198" t="s">
        <v>2984</v>
      </c>
      <c r="G1440" s="195"/>
      <c r="H1440" s="197" t="s">
        <v>1</v>
      </c>
      <c r="I1440" s="199"/>
      <c r="J1440" s="195"/>
      <c r="K1440" s="195"/>
      <c r="L1440" s="200"/>
      <c r="M1440" s="201"/>
      <c r="N1440" s="202"/>
      <c r="O1440" s="202"/>
      <c r="P1440" s="202"/>
      <c r="Q1440" s="202"/>
      <c r="R1440" s="202"/>
      <c r="S1440" s="202"/>
      <c r="T1440" s="203"/>
      <c r="AT1440" s="204" t="s">
        <v>181</v>
      </c>
      <c r="AU1440" s="204" t="s">
        <v>81</v>
      </c>
      <c r="AV1440" s="12" t="s">
        <v>81</v>
      </c>
      <c r="AW1440" s="12" t="s">
        <v>30</v>
      </c>
      <c r="AX1440" s="12" t="s">
        <v>73</v>
      </c>
      <c r="AY1440" s="204" t="s">
        <v>174</v>
      </c>
    </row>
    <row r="1441" spans="1:65" s="13" customFormat="1" ht="12">
      <c r="B1441" s="205"/>
      <c r="C1441" s="206"/>
      <c r="D1441" s="196" t="s">
        <v>181</v>
      </c>
      <c r="E1441" s="207" t="s">
        <v>1</v>
      </c>
      <c r="F1441" s="208" t="s">
        <v>2751</v>
      </c>
      <c r="G1441" s="206"/>
      <c r="H1441" s="209">
        <v>67.45</v>
      </c>
      <c r="I1441" s="210"/>
      <c r="J1441" s="206"/>
      <c r="K1441" s="206"/>
      <c r="L1441" s="211"/>
      <c r="M1441" s="212"/>
      <c r="N1441" s="213"/>
      <c r="O1441" s="213"/>
      <c r="P1441" s="213"/>
      <c r="Q1441" s="213"/>
      <c r="R1441" s="213"/>
      <c r="S1441" s="213"/>
      <c r="T1441" s="214"/>
      <c r="AT1441" s="215" t="s">
        <v>181</v>
      </c>
      <c r="AU1441" s="215" t="s">
        <v>81</v>
      </c>
      <c r="AV1441" s="13" t="s">
        <v>83</v>
      </c>
      <c r="AW1441" s="13" t="s">
        <v>30</v>
      </c>
      <c r="AX1441" s="13" t="s">
        <v>73</v>
      </c>
      <c r="AY1441" s="215" t="s">
        <v>174</v>
      </c>
    </row>
    <row r="1442" spans="1:65" s="12" customFormat="1" ht="12">
      <c r="B1442" s="194"/>
      <c r="C1442" s="195"/>
      <c r="D1442" s="196" t="s">
        <v>181</v>
      </c>
      <c r="E1442" s="197" t="s">
        <v>1</v>
      </c>
      <c r="F1442" s="198" t="s">
        <v>201</v>
      </c>
      <c r="G1442" s="195"/>
      <c r="H1442" s="197" t="s">
        <v>1</v>
      </c>
      <c r="I1442" s="199"/>
      <c r="J1442" s="195"/>
      <c r="K1442" s="195"/>
      <c r="L1442" s="200"/>
      <c r="M1442" s="201"/>
      <c r="N1442" s="202"/>
      <c r="O1442" s="202"/>
      <c r="P1442" s="202"/>
      <c r="Q1442" s="202"/>
      <c r="R1442" s="202"/>
      <c r="S1442" s="202"/>
      <c r="T1442" s="203"/>
      <c r="AT1442" s="204" t="s">
        <v>181</v>
      </c>
      <c r="AU1442" s="204" t="s">
        <v>81</v>
      </c>
      <c r="AV1442" s="12" t="s">
        <v>81</v>
      </c>
      <c r="AW1442" s="12" t="s">
        <v>30</v>
      </c>
      <c r="AX1442" s="12" t="s">
        <v>73</v>
      </c>
      <c r="AY1442" s="204" t="s">
        <v>174</v>
      </c>
    </row>
    <row r="1443" spans="1:65" s="12" customFormat="1" ht="12">
      <c r="B1443" s="194"/>
      <c r="C1443" s="195"/>
      <c r="D1443" s="196" t="s">
        <v>181</v>
      </c>
      <c r="E1443" s="197" t="s">
        <v>1</v>
      </c>
      <c r="F1443" s="198" t="s">
        <v>2985</v>
      </c>
      <c r="G1443" s="195"/>
      <c r="H1443" s="197" t="s">
        <v>1</v>
      </c>
      <c r="I1443" s="199"/>
      <c r="J1443" s="195"/>
      <c r="K1443" s="195"/>
      <c r="L1443" s="200"/>
      <c r="M1443" s="201"/>
      <c r="N1443" s="202"/>
      <c r="O1443" s="202"/>
      <c r="P1443" s="202"/>
      <c r="Q1443" s="202"/>
      <c r="R1443" s="202"/>
      <c r="S1443" s="202"/>
      <c r="T1443" s="203"/>
      <c r="AT1443" s="204" t="s">
        <v>181</v>
      </c>
      <c r="AU1443" s="204" t="s">
        <v>81</v>
      </c>
      <c r="AV1443" s="12" t="s">
        <v>81</v>
      </c>
      <c r="AW1443" s="12" t="s">
        <v>30</v>
      </c>
      <c r="AX1443" s="12" t="s">
        <v>73</v>
      </c>
      <c r="AY1443" s="204" t="s">
        <v>174</v>
      </c>
    </row>
    <row r="1444" spans="1:65" s="13" customFormat="1" ht="12">
      <c r="B1444" s="205"/>
      <c r="C1444" s="206"/>
      <c r="D1444" s="196" t="s">
        <v>181</v>
      </c>
      <c r="E1444" s="207" t="s">
        <v>1</v>
      </c>
      <c r="F1444" s="208" t="s">
        <v>2621</v>
      </c>
      <c r="G1444" s="206"/>
      <c r="H1444" s="209">
        <v>96.2</v>
      </c>
      <c r="I1444" s="210"/>
      <c r="J1444" s="206"/>
      <c r="K1444" s="206"/>
      <c r="L1444" s="211"/>
      <c r="M1444" s="212"/>
      <c r="N1444" s="213"/>
      <c r="O1444" s="213"/>
      <c r="P1444" s="213"/>
      <c r="Q1444" s="213"/>
      <c r="R1444" s="213"/>
      <c r="S1444" s="213"/>
      <c r="T1444" s="214"/>
      <c r="AT1444" s="215" t="s">
        <v>181</v>
      </c>
      <c r="AU1444" s="215" t="s">
        <v>81</v>
      </c>
      <c r="AV1444" s="13" t="s">
        <v>83</v>
      </c>
      <c r="AW1444" s="13" t="s">
        <v>30</v>
      </c>
      <c r="AX1444" s="13" t="s">
        <v>73</v>
      </c>
      <c r="AY1444" s="215" t="s">
        <v>174</v>
      </c>
    </row>
    <row r="1445" spans="1:65" s="14" customFormat="1" ht="12">
      <c r="B1445" s="216"/>
      <c r="C1445" s="217"/>
      <c r="D1445" s="196" t="s">
        <v>181</v>
      </c>
      <c r="E1445" s="218" t="s">
        <v>1</v>
      </c>
      <c r="F1445" s="219" t="s">
        <v>183</v>
      </c>
      <c r="G1445" s="217"/>
      <c r="H1445" s="220">
        <v>163.65</v>
      </c>
      <c r="I1445" s="221"/>
      <c r="J1445" s="217"/>
      <c r="K1445" s="217"/>
      <c r="L1445" s="222"/>
      <c r="M1445" s="223"/>
      <c r="N1445" s="224"/>
      <c r="O1445" s="224"/>
      <c r="P1445" s="224"/>
      <c r="Q1445" s="224"/>
      <c r="R1445" s="224"/>
      <c r="S1445" s="224"/>
      <c r="T1445" s="225"/>
      <c r="AT1445" s="226" t="s">
        <v>181</v>
      </c>
      <c r="AU1445" s="226" t="s">
        <v>81</v>
      </c>
      <c r="AV1445" s="14" t="s">
        <v>179</v>
      </c>
      <c r="AW1445" s="14" t="s">
        <v>30</v>
      </c>
      <c r="AX1445" s="14" t="s">
        <v>81</v>
      </c>
      <c r="AY1445" s="226" t="s">
        <v>174</v>
      </c>
    </row>
    <row r="1446" spans="1:65" s="2" customFormat="1" ht="21.75" customHeight="1">
      <c r="A1446" s="35"/>
      <c r="B1446" s="36"/>
      <c r="C1446" s="180" t="s">
        <v>2988</v>
      </c>
      <c r="D1446" s="180" t="s">
        <v>175</v>
      </c>
      <c r="E1446" s="181" t="s">
        <v>1083</v>
      </c>
      <c r="F1446" s="182" t="s">
        <v>1084</v>
      </c>
      <c r="G1446" s="183" t="s">
        <v>230</v>
      </c>
      <c r="H1446" s="184">
        <v>163.65</v>
      </c>
      <c r="I1446" s="185"/>
      <c r="J1446" s="186">
        <f>ROUND(I1446*H1446,2)</f>
        <v>0</v>
      </c>
      <c r="K1446" s="187"/>
      <c r="L1446" s="40"/>
      <c r="M1446" s="188" t="s">
        <v>1</v>
      </c>
      <c r="N1446" s="189" t="s">
        <v>38</v>
      </c>
      <c r="O1446" s="72"/>
      <c r="P1446" s="190">
        <f>O1446*H1446</f>
        <v>0</v>
      </c>
      <c r="Q1446" s="190">
        <v>4.9099999999999998E-2</v>
      </c>
      <c r="R1446" s="190">
        <f>Q1446*H1446</f>
        <v>8.0352149999999991</v>
      </c>
      <c r="S1446" s="190">
        <v>0</v>
      </c>
      <c r="T1446" s="191">
        <f>S1446*H1446</f>
        <v>0</v>
      </c>
      <c r="U1446" s="35"/>
      <c r="V1446" s="35"/>
      <c r="W1446" s="35"/>
      <c r="X1446" s="35"/>
      <c r="Y1446" s="35"/>
      <c r="Z1446" s="35"/>
      <c r="AA1446" s="35"/>
      <c r="AB1446" s="35"/>
      <c r="AC1446" s="35"/>
      <c r="AD1446" s="35"/>
      <c r="AE1446" s="35"/>
      <c r="AR1446" s="192" t="s">
        <v>179</v>
      </c>
      <c r="AT1446" s="192" t="s">
        <v>175</v>
      </c>
      <c r="AU1446" s="192" t="s">
        <v>81</v>
      </c>
      <c r="AY1446" s="18" t="s">
        <v>174</v>
      </c>
      <c r="BE1446" s="193">
        <f>IF(N1446="základní",J1446,0)</f>
        <v>0</v>
      </c>
      <c r="BF1446" s="193">
        <f>IF(N1446="snížená",J1446,0)</f>
        <v>0</v>
      </c>
      <c r="BG1446" s="193">
        <f>IF(N1446="zákl. přenesená",J1446,0)</f>
        <v>0</v>
      </c>
      <c r="BH1446" s="193">
        <f>IF(N1446="sníž. přenesená",J1446,0)</f>
        <v>0</v>
      </c>
      <c r="BI1446" s="193">
        <f>IF(N1446="nulová",J1446,0)</f>
        <v>0</v>
      </c>
      <c r="BJ1446" s="18" t="s">
        <v>81</v>
      </c>
      <c r="BK1446" s="193">
        <f>ROUND(I1446*H1446,2)</f>
        <v>0</v>
      </c>
      <c r="BL1446" s="18" t="s">
        <v>179</v>
      </c>
      <c r="BM1446" s="192" t="s">
        <v>2989</v>
      </c>
    </row>
    <row r="1447" spans="1:65" s="12" customFormat="1" ht="12">
      <c r="B1447" s="194"/>
      <c r="C1447" s="195"/>
      <c r="D1447" s="196" t="s">
        <v>181</v>
      </c>
      <c r="E1447" s="197" t="s">
        <v>1</v>
      </c>
      <c r="F1447" s="198" t="s">
        <v>190</v>
      </c>
      <c r="G1447" s="195"/>
      <c r="H1447" s="197" t="s">
        <v>1</v>
      </c>
      <c r="I1447" s="199"/>
      <c r="J1447" s="195"/>
      <c r="K1447" s="195"/>
      <c r="L1447" s="200"/>
      <c r="M1447" s="201"/>
      <c r="N1447" s="202"/>
      <c r="O1447" s="202"/>
      <c r="P1447" s="202"/>
      <c r="Q1447" s="202"/>
      <c r="R1447" s="202"/>
      <c r="S1447" s="202"/>
      <c r="T1447" s="203"/>
      <c r="AT1447" s="204" t="s">
        <v>181</v>
      </c>
      <c r="AU1447" s="204" t="s">
        <v>81</v>
      </c>
      <c r="AV1447" s="12" t="s">
        <v>81</v>
      </c>
      <c r="AW1447" s="12" t="s">
        <v>30</v>
      </c>
      <c r="AX1447" s="12" t="s">
        <v>73</v>
      </c>
      <c r="AY1447" s="204" t="s">
        <v>174</v>
      </c>
    </row>
    <row r="1448" spans="1:65" s="12" customFormat="1" ht="12">
      <c r="B1448" s="194"/>
      <c r="C1448" s="195"/>
      <c r="D1448" s="196" t="s">
        <v>181</v>
      </c>
      <c r="E1448" s="197" t="s">
        <v>1</v>
      </c>
      <c r="F1448" s="198" t="s">
        <v>2984</v>
      </c>
      <c r="G1448" s="195"/>
      <c r="H1448" s="197" t="s">
        <v>1</v>
      </c>
      <c r="I1448" s="199"/>
      <c r="J1448" s="195"/>
      <c r="K1448" s="195"/>
      <c r="L1448" s="200"/>
      <c r="M1448" s="201"/>
      <c r="N1448" s="202"/>
      <c r="O1448" s="202"/>
      <c r="P1448" s="202"/>
      <c r="Q1448" s="202"/>
      <c r="R1448" s="202"/>
      <c r="S1448" s="202"/>
      <c r="T1448" s="203"/>
      <c r="AT1448" s="204" t="s">
        <v>181</v>
      </c>
      <c r="AU1448" s="204" t="s">
        <v>81</v>
      </c>
      <c r="AV1448" s="12" t="s">
        <v>81</v>
      </c>
      <c r="AW1448" s="12" t="s">
        <v>30</v>
      </c>
      <c r="AX1448" s="12" t="s">
        <v>73</v>
      </c>
      <c r="AY1448" s="204" t="s">
        <v>174</v>
      </c>
    </row>
    <row r="1449" spans="1:65" s="13" customFormat="1" ht="12">
      <c r="B1449" s="205"/>
      <c r="C1449" s="206"/>
      <c r="D1449" s="196" t="s">
        <v>181</v>
      </c>
      <c r="E1449" s="207" t="s">
        <v>1</v>
      </c>
      <c r="F1449" s="208" t="s">
        <v>2751</v>
      </c>
      <c r="G1449" s="206"/>
      <c r="H1449" s="209">
        <v>67.45</v>
      </c>
      <c r="I1449" s="210"/>
      <c r="J1449" s="206"/>
      <c r="K1449" s="206"/>
      <c r="L1449" s="211"/>
      <c r="M1449" s="212"/>
      <c r="N1449" s="213"/>
      <c r="O1449" s="213"/>
      <c r="P1449" s="213"/>
      <c r="Q1449" s="213"/>
      <c r="R1449" s="213"/>
      <c r="S1449" s="213"/>
      <c r="T1449" s="214"/>
      <c r="AT1449" s="215" t="s">
        <v>181</v>
      </c>
      <c r="AU1449" s="215" t="s">
        <v>81</v>
      </c>
      <c r="AV1449" s="13" t="s">
        <v>83</v>
      </c>
      <c r="AW1449" s="13" t="s">
        <v>30</v>
      </c>
      <c r="AX1449" s="13" t="s">
        <v>73</v>
      </c>
      <c r="AY1449" s="215" t="s">
        <v>174</v>
      </c>
    </row>
    <row r="1450" spans="1:65" s="12" customFormat="1" ht="12">
      <c r="B1450" s="194"/>
      <c r="C1450" s="195"/>
      <c r="D1450" s="196" t="s">
        <v>181</v>
      </c>
      <c r="E1450" s="197" t="s">
        <v>1</v>
      </c>
      <c r="F1450" s="198" t="s">
        <v>201</v>
      </c>
      <c r="G1450" s="195"/>
      <c r="H1450" s="197" t="s">
        <v>1</v>
      </c>
      <c r="I1450" s="199"/>
      <c r="J1450" s="195"/>
      <c r="K1450" s="195"/>
      <c r="L1450" s="200"/>
      <c r="M1450" s="201"/>
      <c r="N1450" s="202"/>
      <c r="O1450" s="202"/>
      <c r="P1450" s="202"/>
      <c r="Q1450" s="202"/>
      <c r="R1450" s="202"/>
      <c r="S1450" s="202"/>
      <c r="T1450" s="203"/>
      <c r="AT1450" s="204" t="s">
        <v>181</v>
      </c>
      <c r="AU1450" s="204" t="s">
        <v>81</v>
      </c>
      <c r="AV1450" s="12" t="s">
        <v>81</v>
      </c>
      <c r="AW1450" s="12" t="s">
        <v>30</v>
      </c>
      <c r="AX1450" s="12" t="s">
        <v>73</v>
      </c>
      <c r="AY1450" s="204" t="s">
        <v>174</v>
      </c>
    </row>
    <row r="1451" spans="1:65" s="12" customFormat="1" ht="12">
      <c r="B1451" s="194"/>
      <c r="C1451" s="195"/>
      <c r="D1451" s="196" t="s">
        <v>181</v>
      </c>
      <c r="E1451" s="197" t="s">
        <v>1</v>
      </c>
      <c r="F1451" s="198" t="s">
        <v>2985</v>
      </c>
      <c r="G1451" s="195"/>
      <c r="H1451" s="197" t="s">
        <v>1</v>
      </c>
      <c r="I1451" s="199"/>
      <c r="J1451" s="195"/>
      <c r="K1451" s="195"/>
      <c r="L1451" s="200"/>
      <c r="M1451" s="201"/>
      <c r="N1451" s="202"/>
      <c r="O1451" s="202"/>
      <c r="P1451" s="202"/>
      <c r="Q1451" s="202"/>
      <c r="R1451" s="202"/>
      <c r="S1451" s="202"/>
      <c r="T1451" s="203"/>
      <c r="AT1451" s="204" t="s">
        <v>181</v>
      </c>
      <c r="AU1451" s="204" t="s">
        <v>81</v>
      </c>
      <c r="AV1451" s="12" t="s">
        <v>81</v>
      </c>
      <c r="AW1451" s="12" t="s">
        <v>30</v>
      </c>
      <c r="AX1451" s="12" t="s">
        <v>73</v>
      </c>
      <c r="AY1451" s="204" t="s">
        <v>174</v>
      </c>
    </row>
    <row r="1452" spans="1:65" s="13" customFormat="1" ht="12">
      <c r="B1452" s="205"/>
      <c r="C1452" s="206"/>
      <c r="D1452" s="196" t="s">
        <v>181</v>
      </c>
      <c r="E1452" s="207" t="s">
        <v>1</v>
      </c>
      <c r="F1452" s="208" t="s">
        <v>2621</v>
      </c>
      <c r="G1452" s="206"/>
      <c r="H1452" s="209">
        <v>96.2</v>
      </c>
      <c r="I1452" s="210"/>
      <c r="J1452" s="206"/>
      <c r="K1452" s="206"/>
      <c r="L1452" s="211"/>
      <c r="M1452" s="212"/>
      <c r="N1452" s="213"/>
      <c r="O1452" s="213"/>
      <c r="P1452" s="213"/>
      <c r="Q1452" s="213"/>
      <c r="R1452" s="213"/>
      <c r="S1452" s="213"/>
      <c r="T1452" s="214"/>
      <c r="AT1452" s="215" t="s">
        <v>181</v>
      </c>
      <c r="AU1452" s="215" t="s">
        <v>81</v>
      </c>
      <c r="AV1452" s="13" t="s">
        <v>83</v>
      </c>
      <c r="AW1452" s="13" t="s">
        <v>30</v>
      </c>
      <c r="AX1452" s="13" t="s">
        <v>73</v>
      </c>
      <c r="AY1452" s="215" t="s">
        <v>174</v>
      </c>
    </row>
    <row r="1453" spans="1:65" s="14" customFormat="1" ht="12">
      <c r="B1453" s="216"/>
      <c r="C1453" s="217"/>
      <c r="D1453" s="196" t="s">
        <v>181</v>
      </c>
      <c r="E1453" s="218" t="s">
        <v>1</v>
      </c>
      <c r="F1453" s="219" t="s">
        <v>183</v>
      </c>
      <c r="G1453" s="217"/>
      <c r="H1453" s="220">
        <v>163.65</v>
      </c>
      <c r="I1453" s="221"/>
      <c r="J1453" s="217"/>
      <c r="K1453" s="217"/>
      <c r="L1453" s="222"/>
      <c r="M1453" s="223"/>
      <c r="N1453" s="224"/>
      <c r="O1453" s="224"/>
      <c r="P1453" s="224"/>
      <c r="Q1453" s="224"/>
      <c r="R1453" s="224"/>
      <c r="S1453" s="224"/>
      <c r="T1453" s="225"/>
      <c r="AT1453" s="226" t="s">
        <v>181</v>
      </c>
      <c r="AU1453" s="226" t="s">
        <v>81</v>
      </c>
      <c r="AV1453" s="14" t="s">
        <v>179</v>
      </c>
      <c r="AW1453" s="14" t="s">
        <v>30</v>
      </c>
      <c r="AX1453" s="14" t="s">
        <v>81</v>
      </c>
      <c r="AY1453" s="226" t="s">
        <v>174</v>
      </c>
    </row>
    <row r="1454" spans="1:65" s="2" customFormat="1" ht="16.5" customHeight="1">
      <c r="A1454" s="35"/>
      <c r="B1454" s="36"/>
      <c r="C1454" s="227" t="s">
        <v>2990</v>
      </c>
      <c r="D1454" s="227" t="s">
        <v>422</v>
      </c>
      <c r="E1454" s="228" t="s">
        <v>1087</v>
      </c>
      <c r="F1454" s="229" t="s">
        <v>2991</v>
      </c>
      <c r="G1454" s="230" t="s">
        <v>230</v>
      </c>
      <c r="H1454" s="231">
        <v>180.01499999999999</v>
      </c>
      <c r="I1454" s="232"/>
      <c r="J1454" s="233">
        <f>ROUND(I1454*H1454,2)</f>
        <v>0</v>
      </c>
      <c r="K1454" s="234"/>
      <c r="L1454" s="235"/>
      <c r="M1454" s="236" t="s">
        <v>1</v>
      </c>
      <c r="N1454" s="237" t="s">
        <v>38</v>
      </c>
      <c r="O1454" s="72"/>
      <c r="P1454" s="190">
        <f>O1454*H1454</f>
        <v>0</v>
      </c>
      <c r="Q1454" s="190">
        <v>0.45004</v>
      </c>
      <c r="R1454" s="190">
        <f>Q1454*H1454</f>
        <v>81.013950599999987</v>
      </c>
      <c r="S1454" s="190">
        <v>0</v>
      </c>
      <c r="T1454" s="191">
        <f>S1454*H1454</f>
        <v>0</v>
      </c>
      <c r="U1454" s="35"/>
      <c r="V1454" s="35"/>
      <c r="W1454" s="35"/>
      <c r="X1454" s="35"/>
      <c r="Y1454" s="35"/>
      <c r="Z1454" s="35"/>
      <c r="AA1454" s="35"/>
      <c r="AB1454" s="35"/>
      <c r="AC1454" s="35"/>
      <c r="AD1454" s="35"/>
      <c r="AE1454" s="35"/>
      <c r="AR1454" s="192" t="s">
        <v>227</v>
      </c>
      <c r="AT1454" s="192" t="s">
        <v>422</v>
      </c>
      <c r="AU1454" s="192" t="s">
        <v>81</v>
      </c>
      <c r="AY1454" s="18" t="s">
        <v>174</v>
      </c>
      <c r="BE1454" s="193">
        <f>IF(N1454="základní",J1454,0)</f>
        <v>0</v>
      </c>
      <c r="BF1454" s="193">
        <f>IF(N1454="snížená",J1454,0)</f>
        <v>0</v>
      </c>
      <c r="BG1454" s="193">
        <f>IF(N1454="zákl. přenesená",J1454,0)</f>
        <v>0</v>
      </c>
      <c r="BH1454" s="193">
        <f>IF(N1454="sníž. přenesená",J1454,0)</f>
        <v>0</v>
      </c>
      <c r="BI1454" s="193">
        <f>IF(N1454="nulová",J1454,0)</f>
        <v>0</v>
      </c>
      <c r="BJ1454" s="18" t="s">
        <v>81</v>
      </c>
      <c r="BK1454" s="193">
        <f>ROUND(I1454*H1454,2)</f>
        <v>0</v>
      </c>
      <c r="BL1454" s="18" t="s">
        <v>179</v>
      </c>
      <c r="BM1454" s="192" t="s">
        <v>2992</v>
      </c>
    </row>
    <row r="1455" spans="1:65" s="12" customFormat="1" ht="12">
      <c r="B1455" s="194"/>
      <c r="C1455" s="195"/>
      <c r="D1455" s="196" t="s">
        <v>181</v>
      </c>
      <c r="E1455" s="197" t="s">
        <v>1</v>
      </c>
      <c r="F1455" s="198" t="s">
        <v>190</v>
      </c>
      <c r="G1455" s="195"/>
      <c r="H1455" s="197" t="s">
        <v>1</v>
      </c>
      <c r="I1455" s="199"/>
      <c r="J1455" s="195"/>
      <c r="K1455" s="195"/>
      <c r="L1455" s="200"/>
      <c r="M1455" s="201"/>
      <c r="N1455" s="202"/>
      <c r="O1455" s="202"/>
      <c r="P1455" s="202"/>
      <c r="Q1455" s="202"/>
      <c r="R1455" s="202"/>
      <c r="S1455" s="202"/>
      <c r="T1455" s="203"/>
      <c r="AT1455" s="204" t="s">
        <v>181</v>
      </c>
      <c r="AU1455" s="204" t="s">
        <v>81</v>
      </c>
      <c r="AV1455" s="12" t="s">
        <v>81</v>
      </c>
      <c r="AW1455" s="12" t="s">
        <v>30</v>
      </c>
      <c r="AX1455" s="12" t="s">
        <v>73</v>
      </c>
      <c r="AY1455" s="204" t="s">
        <v>174</v>
      </c>
    </row>
    <row r="1456" spans="1:65" s="12" customFormat="1" ht="12">
      <c r="B1456" s="194"/>
      <c r="C1456" s="195"/>
      <c r="D1456" s="196" t="s">
        <v>181</v>
      </c>
      <c r="E1456" s="197" t="s">
        <v>1</v>
      </c>
      <c r="F1456" s="198" t="s">
        <v>2984</v>
      </c>
      <c r="G1456" s="195"/>
      <c r="H1456" s="197" t="s">
        <v>1</v>
      </c>
      <c r="I1456" s="199"/>
      <c r="J1456" s="195"/>
      <c r="K1456" s="195"/>
      <c r="L1456" s="200"/>
      <c r="M1456" s="201"/>
      <c r="N1456" s="202"/>
      <c r="O1456" s="202"/>
      <c r="P1456" s="202"/>
      <c r="Q1456" s="202"/>
      <c r="R1456" s="202"/>
      <c r="S1456" s="202"/>
      <c r="T1456" s="203"/>
      <c r="AT1456" s="204" t="s">
        <v>181</v>
      </c>
      <c r="AU1456" s="204" t="s">
        <v>81</v>
      </c>
      <c r="AV1456" s="12" t="s">
        <v>81</v>
      </c>
      <c r="AW1456" s="12" t="s">
        <v>30</v>
      </c>
      <c r="AX1456" s="12" t="s">
        <v>73</v>
      </c>
      <c r="AY1456" s="204" t="s">
        <v>174</v>
      </c>
    </row>
    <row r="1457" spans="1:65" s="13" customFormat="1" ht="12">
      <c r="B1457" s="205"/>
      <c r="C1457" s="206"/>
      <c r="D1457" s="196" t="s">
        <v>181</v>
      </c>
      <c r="E1457" s="207" t="s">
        <v>1</v>
      </c>
      <c r="F1457" s="208" t="s">
        <v>2993</v>
      </c>
      <c r="G1457" s="206"/>
      <c r="H1457" s="209">
        <v>74.194999999999993</v>
      </c>
      <c r="I1457" s="210"/>
      <c r="J1457" s="206"/>
      <c r="K1457" s="206"/>
      <c r="L1457" s="211"/>
      <c r="M1457" s="212"/>
      <c r="N1457" s="213"/>
      <c r="O1457" s="213"/>
      <c r="P1457" s="213"/>
      <c r="Q1457" s="213"/>
      <c r="R1457" s="213"/>
      <c r="S1457" s="213"/>
      <c r="T1457" s="214"/>
      <c r="AT1457" s="215" t="s">
        <v>181</v>
      </c>
      <c r="AU1457" s="215" t="s">
        <v>81</v>
      </c>
      <c r="AV1457" s="13" t="s">
        <v>83</v>
      </c>
      <c r="AW1457" s="13" t="s">
        <v>30</v>
      </c>
      <c r="AX1457" s="13" t="s">
        <v>73</v>
      </c>
      <c r="AY1457" s="215" t="s">
        <v>174</v>
      </c>
    </row>
    <row r="1458" spans="1:65" s="12" customFormat="1" ht="12">
      <c r="B1458" s="194"/>
      <c r="C1458" s="195"/>
      <c r="D1458" s="196" t="s">
        <v>181</v>
      </c>
      <c r="E1458" s="197" t="s">
        <v>1</v>
      </c>
      <c r="F1458" s="198" t="s">
        <v>201</v>
      </c>
      <c r="G1458" s="195"/>
      <c r="H1458" s="197" t="s">
        <v>1</v>
      </c>
      <c r="I1458" s="199"/>
      <c r="J1458" s="195"/>
      <c r="K1458" s="195"/>
      <c r="L1458" s="200"/>
      <c r="M1458" s="201"/>
      <c r="N1458" s="202"/>
      <c r="O1458" s="202"/>
      <c r="P1458" s="202"/>
      <c r="Q1458" s="202"/>
      <c r="R1458" s="202"/>
      <c r="S1458" s="202"/>
      <c r="T1458" s="203"/>
      <c r="AT1458" s="204" t="s">
        <v>181</v>
      </c>
      <c r="AU1458" s="204" t="s">
        <v>81</v>
      </c>
      <c r="AV1458" s="12" t="s">
        <v>81</v>
      </c>
      <c r="AW1458" s="12" t="s">
        <v>30</v>
      </c>
      <c r="AX1458" s="12" t="s">
        <v>73</v>
      </c>
      <c r="AY1458" s="204" t="s">
        <v>174</v>
      </c>
    </row>
    <row r="1459" spans="1:65" s="12" customFormat="1" ht="12">
      <c r="B1459" s="194"/>
      <c r="C1459" s="195"/>
      <c r="D1459" s="196" t="s">
        <v>181</v>
      </c>
      <c r="E1459" s="197" t="s">
        <v>1</v>
      </c>
      <c r="F1459" s="198" t="s">
        <v>2985</v>
      </c>
      <c r="G1459" s="195"/>
      <c r="H1459" s="197" t="s">
        <v>1</v>
      </c>
      <c r="I1459" s="199"/>
      <c r="J1459" s="195"/>
      <c r="K1459" s="195"/>
      <c r="L1459" s="200"/>
      <c r="M1459" s="201"/>
      <c r="N1459" s="202"/>
      <c r="O1459" s="202"/>
      <c r="P1459" s="202"/>
      <c r="Q1459" s="202"/>
      <c r="R1459" s="202"/>
      <c r="S1459" s="202"/>
      <c r="T1459" s="203"/>
      <c r="AT1459" s="204" t="s">
        <v>181</v>
      </c>
      <c r="AU1459" s="204" t="s">
        <v>81</v>
      </c>
      <c r="AV1459" s="12" t="s">
        <v>81</v>
      </c>
      <c r="AW1459" s="12" t="s">
        <v>30</v>
      </c>
      <c r="AX1459" s="12" t="s">
        <v>73</v>
      </c>
      <c r="AY1459" s="204" t="s">
        <v>174</v>
      </c>
    </row>
    <row r="1460" spans="1:65" s="13" customFormat="1" ht="12">
      <c r="B1460" s="205"/>
      <c r="C1460" s="206"/>
      <c r="D1460" s="196" t="s">
        <v>181</v>
      </c>
      <c r="E1460" s="207" t="s">
        <v>1</v>
      </c>
      <c r="F1460" s="208" t="s">
        <v>2994</v>
      </c>
      <c r="G1460" s="206"/>
      <c r="H1460" s="209">
        <v>105.82</v>
      </c>
      <c r="I1460" s="210"/>
      <c r="J1460" s="206"/>
      <c r="K1460" s="206"/>
      <c r="L1460" s="211"/>
      <c r="M1460" s="212"/>
      <c r="N1460" s="213"/>
      <c r="O1460" s="213"/>
      <c r="P1460" s="213"/>
      <c r="Q1460" s="213"/>
      <c r="R1460" s="213"/>
      <c r="S1460" s="213"/>
      <c r="T1460" s="214"/>
      <c r="AT1460" s="215" t="s">
        <v>181</v>
      </c>
      <c r="AU1460" s="215" t="s">
        <v>81</v>
      </c>
      <c r="AV1460" s="13" t="s">
        <v>83</v>
      </c>
      <c r="AW1460" s="13" t="s">
        <v>30</v>
      </c>
      <c r="AX1460" s="13" t="s">
        <v>73</v>
      </c>
      <c r="AY1460" s="215" t="s">
        <v>174</v>
      </c>
    </row>
    <row r="1461" spans="1:65" s="14" customFormat="1" ht="12">
      <c r="B1461" s="216"/>
      <c r="C1461" s="217"/>
      <c r="D1461" s="196" t="s">
        <v>181</v>
      </c>
      <c r="E1461" s="218" t="s">
        <v>1</v>
      </c>
      <c r="F1461" s="219" t="s">
        <v>183</v>
      </c>
      <c r="G1461" s="217"/>
      <c r="H1461" s="220">
        <v>180.01499999999999</v>
      </c>
      <c r="I1461" s="221"/>
      <c r="J1461" s="217"/>
      <c r="K1461" s="217"/>
      <c r="L1461" s="222"/>
      <c r="M1461" s="223"/>
      <c r="N1461" s="224"/>
      <c r="O1461" s="224"/>
      <c r="P1461" s="224"/>
      <c r="Q1461" s="224"/>
      <c r="R1461" s="224"/>
      <c r="S1461" s="224"/>
      <c r="T1461" s="225"/>
      <c r="AT1461" s="226" t="s">
        <v>181</v>
      </c>
      <c r="AU1461" s="226" t="s">
        <v>81</v>
      </c>
      <c r="AV1461" s="14" t="s">
        <v>179</v>
      </c>
      <c r="AW1461" s="14" t="s">
        <v>30</v>
      </c>
      <c r="AX1461" s="14" t="s">
        <v>81</v>
      </c>
      <c r="AY1461" s="226" t="s">
        <v>174</v>
      </c>
    </row>
    <row r="1462" spans="1:65" s="2" customFormat="1" ht="16.5" customHeight="1">
      <c r="A1462" s="35"/>
      <c r="B1462" s="36"/>
      <c r="C1462" s="180" t="s">
        <v>2995</v>
      </c>
      <c r="D1462" s="180" t="s">
        <v>175</v>
      </c>
      <c r="E1462" s="181" t="s">
        <v>2996</v>
      </c>
      <c r="F1462" s="182" t="s">
        <v>2997</v>
      </c>
      <c r="G1462" s="183" t="s">
        <v>230</v>
      </c>
      <c r="H1462" s="184">
        <v>22.84</v>
      </c>
      <c r="I1462" s="185"/>
      <c r="J1462" s="186">
        <f>ROUND(I1462*H1462,2)</f>
        <v>0</v>
      </c>
      <c r="K1462" s="187"/>
      <c r="L1462" s="40"/>
      <c r="M1462" s="188" t="s">
        <v>1</v>
      </c>
      <c r="N1462" s="189" t="s">
        <v>38</v>
      </c>
      <c r="O1462" s="72"/>
      <c r="P1462" s="190">
        <f>O1462*H1462</f>
        <v>0</v>
      </c>
      <c r="Q1462" s="190">
        <v>5.0000000000000001E-4</v>
      </c>
      <c r="R1462" s="190">
        <f>Q1462*H1462</f>
        <v>1.142E-2</v>
      </c>
      <c r="S1462" s="190">
        <v>0</v>
      </c>
      <c r="T1462" s="191">
        <f>S1462*H1462</f>
        <v>0</v>
      </c>
      <c r="U1462" s="35"/>
      <c r="V1462" s="35"/>
      <c r="W1462" s="35"/>
      <c r="X1462" s="35"/>
      <c r="Y1462" s="35"/>
      <c r="Z1462" s="35"/>
      <c r="AA1462" s="35"/>
      <c r="AB1462" s="35"/>
      <c r="AC1462" s="35"/>
      <c r="AD1462" s="35"/>
      <c r="AE1462" s="35"/>
      <c r="AR1462" s="192" t="s">
        <v>179</v>
      </c>
      <c r="AT1462" s="192" t="s">
        <v>175</v>
      </c>
      <c r="AU1462" s="192" t="s">
        <v>81</v>
      </c>
      <c r="AY1462" s="18" t="s">
        <v>174</v>
      </c>
      <c r="BE1462" s="193">
        <f>IF(N1462="základní",J1462,0)</f>
        <v>0</v>
      </c>
      <c r="BF1462" s="193">
        <f>IF(N1462="snížená",J1462,0)</f>
        <v>0</v>
      </c>
      <c r="BG1462" s="193">
        <f>IF(N1462="zákl. přenesená",J1462,0)</f>
        <v>0</v>
      </c>
      <c r="BH1462" s="193">
        <f>IF(N1462="sníž. přenesená",J1462,0)</f>
        <v>0</v>
      </c>
      <c r="BI1462" s="193">
        <f>IF(N1462="nulová",J1462,0)</f>
        <v>0</v>
      </c>
      <c r="BJ1462" s="18" t="s">
        <v>81</v>
      </c>
      <c r="BK1462" s="193">
        <f>ROUND(I1462*H1462,2)</f>
        <v>0</v>
      </c>
      <c r="BL1462" s="18" t="s">
        <v>179</v>
      </c>
      <c r="BM1462" s="192" t="s">
        <v>2998</v>
      </c>
    </row>
    <row r="1463" spans="1:65" s="12" customFormat="1" ht="12">
      <c r="B1463" s="194"/>
      <c r="C1463" s="195"/>
      <c r="D1463" s="196" t="s">
        <v>181</v>
      </c>
      <c r="E1463" s="197" t="s">
        <v>1</v>
      </c>
      <c r="F1463" s="198" t="s">
        <v>2222</v>
      </c>
      <c r="G1463" s="195"/>
      <c r="H1463" s="197" t="s">
        <v>1</v>
      </c>
      <c r="I1463" s="199"/>
      <c r="J1463" s="195"/>
      <c r="K1463" s="195"/>
      <c r="L1463" s="200"/>
      <c r="M1463" s="201"/>
      <c r="N1463" s="202"/>
      <c r="O1463" s="202"/>
      <c r="P1463" s="202"/>
      <c r="Q1463" s="202"/>
      <c r="R1463" s="202"/>
      <c r="S1463" s="202"/>
      <c r="T1463" s="203"/>
      <c r="AT1463" s="204" t="s">
        <v>181</v>
      </c>
      <c r="AU1463" s="204" t="s">
        <v>81</v>
      </c>
      <c r="AV1463" s="12" t="s">
        <v>81</v>
      </c>
      <c r="AW1463" s="12" t="s">
        <v>30</v>
      </c>
      <c r="AX1463" s="12" t="s">
        <v>73</v>
      </c>
      <c r="AY1463" s="204" t="s">
        <v>174</v>
      </c>
    </row>
    <row r="1464" spans="1:65" s="13" customFormat="1" ht="12">
      <c r="B1464" s="205"/>
      <c r="C1464" s="206"/>
      <c r="D1464" s="196" t="s">
        <v>181</v>
      </c>
      <c r="E1464" s="207" t="s">
        <v>1</v>
      </c>
      <c r="F1464" s="208" t="s">
        <v>2097</v>
      </c>
      <c r="G1464" s="206"/>
      <c r="H1464" s="209">
        <v>22.84</v>
      </c>
      <c r="I1464" s="210"/>
      <c r="J1464" s="206"/>
      <c r="K1464" s="206"/>
      <c r="L1464" s="211"/>
      <c r="M1464" s="212"/>
      <c r="N1464" s="213"/>
      <c r="O1464" s="213"/>
      <c r="P1464" s="213"/>
      <c r="Q1464" s="213"/>
      <c r="R1464" s="213"/>
      <c r="S1464" s="213"/>
      <c r="T1464" s="214"/>
      <c r="AT1464" s="215" t="s">
        <v>181</v>
      </c>
      <c r="AU1464" s="215" t="s">
        <v>81</v>
      </c>
      <c r="AV1464" s="13" t="s">
        <v>83</v>
      </c>
      <c r="AW1464" s="13" t="s">
        <v>30</v>
      </c>
      <c r="AX1464" s="13" t="s">
        <v>73</v>
      </c>
      <c r="AY1464" s="215" t="s">
        <v>174</v>
      </c>
    </row>
    <row r="1465" spans="1:65" s="14" customFormat="1" ht="12">
      <c r="B1465" s="216"/>
      <c r="C1465" s="217"/>
      <c r="D1465" s="196" t="s">
        <v>181</v>
      </c>
      <c r="E1465" s="218" t="s">
        <v>1</v>
      </c>
      <c r="F1465" s="219" t="s">
        <v>183</v>
      </c>
      <c r="G1465" s="217"/>
      <c r="H1465" s="220">
        <v>22.84</v>
      </c>
      <c r="I1465" s="221"/>
      <c r="J1465" s="217"/>
      <c r="K1465" s="217"/>
      <c r="L1465" s="222"/>
      <c r="M1465" s="223"/>
      <c r="N1465" s="224"/>
      <c r="O1465" s="224"/>
      <c r="P1465" s="224"/>
      <c r="Q1465" s="224"/>
      <c r="R1465" s="224"/>
      <c r="S1465" s="224"/>
      <c r="T1465" s="225"/>
      <c r="AT1465" s="226" t="s">
        <v>181</v>
      </c>
      <c r="AU1465" s="226" t="s">
        <v>81</v>
      </c>
      <c r="AV1465" s="14" t="s">
        <v>179</v>
      </c>
      <c r="AW1465" s="14" t="s">
        <v>30</v>
      </c>
      <c r="AX1465" s="14" t="s">
        <v>81</v>
      </c>
      <c r="AY1465" s="226" t="s">
        <v>174</v>
      </c>
    </row>
    <row r="1466" spans="1:65" s="2" customFormat="1" ht="16.5" customHeight="1">
      <c r="A1466" s="35"/>
      <c r="B1466" s="36"/>
      <c r="C1466" s="227" t="s">
        <v>2999</v>
      </c>
      <c r="D1466" s="227" t="s">
        <v>422</v>
      </c>
      <c r="E1466" s="228" t="s">
        <v>3000</v>
      </c>
      <c r="F1466" s="229" t="s">
        <v>3001</v>
      </c>
      <c r="G1466" s="230" t="s">
        <v>230</v>
      </c>
      <c r="H1466" s="231">
        <v>25.123999999999999</v>
      </c>
      <c r="I1466" s="232"/>
      <c r="J1466" s="233">
        <f>ROUND(I1466*H1466,2)</f>
        <v>0</v>
      </c>
      <c r="K1466" s="234"/>
      <c r="L1466" s="235"/>
      <c r="M1466" s="236" t="s">
        <v>1</v>
      </c>
      <c r="N1466" s="237" t="s">
        <v>38</v>
      </c>
      <c r="O1466" s="72"/>
      <c r="P1466" s="190">
        <f>O1466*H1466</f>
        <v>0</v>
      </c>
      <c r="Q1466" s="190">
        <v>3.3999999999999998E-3</v>
      </c>
      <c r="R1466" s="190">
        <f>Q1466*H1466</f>
        <v>8.5421599999999986E-2</v>
      </c>
      <c r="S1466" s="190">
        <v>0</v>
      </c>
      <c r="T1466" s="191">
        <f>S1466*H1466</f>
        <v>0</v>
      </c>
      <c r="U1466" s="35"/>
      <c r="V1466" s="35"/>
      <c r="W1466" s="35"/>
      <c r="X1466" s="35"/>
      <c r="Y1466" s="35"/>
      <c r="Z1466" s="35"/>
      <c r="AA1466" s="35"/>
      <c r="AB1466" s="35"/>
      <c r="AC1466" s="35"/>
      <c r="AD1466" s="35"/>
      <c r="AE1466" s="35"/>
      <c r="AR1466" s="192" t="s">
        <v>227</v>
      </c>
      <c r="AT1466" s="192" t="s">
        <v>422</v>
      </c>
      <c r="AU1466" s="192" t="s">
        <v>81</v>
      </c>
      <c r="AY1466" s="18" t="s">
        <v>174</v>
      </c>
      <c r="BE1466" s="193">
        <f>IF(N1466="základní",J1466,0)</f>
        <v>0</v>
      </c>
      <c r="BF1466" s="193">
        <f>IF(N1466="snížená",J1466,0)</f>
        <v>0</v>
      </c>
      <c r="BG1466" s="193">
        <f>IF(N1466="zákl. přenesená",J1466,0)</f>
        <v>0</v>
      </c>
      <c r="BH1466" s="193">
        <f>IF(N1466="sníž. přenesená",J1466,0)</f>
        <v>0</v>
      </c>
      <c r="BI1466" s="193">
        <f>IF(N1466="nulová",J1466,0)</f>
        <v>0</v>
      </c>
      <c r="BJ1466" s="18" t="s">
        <v>81</v>
      </c>
      <c r="BK1466" s="193">
        <f>ROUND(I1466*H1466,2)</f>
        <v>0</v>
      </c>
      <c r="BL1466" s="18" t="s">
        <v>179</v>
      </c>
      <c r="BM1466" s="192" t="s">
        <v>3002</v>
      </c>
    </row>
    <row r="1467" spans="1:65" s="12" customFormat="1" ht="12">
      <c r="B1467" s="194"/>
      <c r="C1467" s="195"/>
      <c r="D1467" s="196" t="s">
        <v>181</v>
      </c>
      <c r="E1467" s="197" t="s">
        <v>1</v>
      </c>
      <c r="F1467" s="198" t="s">
        <v>2222</v>
      </c>
      <c r="G1467" s="195"/>
      <c r="H1467" s="197" t="s">
        <v>1</v>
      </c>
      <c r="I1467" s="199"/>
      <c r="J1467" s="195"/>
      <c r="K1467" s="195"/>
      <c r="L1467" s="200"/>
      <c r="M1467" s="201"/>
      <c r="N1467" s="202"/>
      <c r="O1467" s="202"/>
      <c r="P1467" s="202"/>
      <c r="Q1467" s="202"/>
      <c r="R1467" s="202"/>
      <c r="S1467" s="202"/>
      <c r="T1467" s="203"/>
      <c r="AT1467" s="204" t="s">
        <v>181</v>
      </c>
      <c r="AU1467" s="204" t="s">
        <v>81</v>
      </c>
      <c r="AV1467" s="12" t="s">
        <v>81</v>
      </c>
      <c r="AW1467" s="12" t="s">
        <v>30</v>
      </c>
      <c r="AX1467" s="12" t="s">
        <v>73</v>
      </c>
      <c r="AY1467" s="204" t="s">
        <v>174</v>
      </c>
    </row>
    <row r="1468" spans="1:65" s="13" customFormat="1" ht="12">
      <c r="B1468" s="205"/>
      <c r="C1468" s="206"/>
      <c r="D1468" s="196" t="s">
        <v>181</v>
      </c>
      <c r="E1468" s="207" t="s">
        <v>1</v>
      </c>
      <c r="F1468" s="208" t="s">
        <v>3003</v>
      </c>
      <c r="G1468" s="206"/>
      <c r="H1468" s="209">
        <v>25.123999999999999</v>
      </c>
      <c r="I1468" s="210"/>
      <c r="J1468" s="206"/>
      <c r="K1468" s="206"/>
      <c r="L1468" s="211"/>
      <c r="M1468" s="212"/>
      <c r="N1468" s="213"/>
      <c r="O1468" s="213"/>
      <c r="P1468" s="213"/>
      <c r="Q1468" s="213"/>
      <c r="R1468" s="213"/>
      <c r="S1468" s="213"/>
      <c r="T1468" s="214"/>
      <c r="AT1468" s="215" t="s">
        <v>181</v>
      </c>
      <c r="AU1468" s="215" t="s">
        <v>81</v>
      </c>
      <c r="AV1468" s="13" t="s">
        <v>83</v>
      </c>
      <c r="AW1468" s="13" t="s">
        <v>30</v>
      </c>
      <c r="AX1468" s="13" t="s">
        <v>73</v>
      </c>
      <c r="AY1468" s="215" t="s">
        <v>174</v>
      </c>
    </row>
    <row r="1469" spans="1:65" s="14" customFormat="1" ht="12">
      <c r="B1469" s="216"/>
      <c r="C1469" s="217"/>
      <c r="D1469" s="196" t="s">
        <v>181</v>
      </c>
      <c r="E1469" s="218" t="s">
        <v>1</v>
      </c>
      <c r="F1469" s="219" t="s">
        <v>183</v>
      </c>
      <c r="G1469" s="217"/>
      <c r="H1469" s="220">
        <v>25.123999999999999</v>
      </c>
      <c r="I1469" s="221"/>
      <c r="J1469" s="217"/>
      <c r="K1469" s="217"/>
      <c r="L1469" s="222"/>
      <c r="M1469" s="223"/>
      <c r="N1469" s="224"/>
      <c r="O1469" s="224"/>
      <c r="P1469" s="224"/>
      <c r="Q1469" s="224"/>
      <c r="R1469" s="224"/>
      <c r="S1469" s="224"/>
      <c r="T1469" s="225"/>
      <c r="AT1469" s="226" t="s">
        <v>181</v>
      </c>
      <c r="AU1469" s="226" t="s">
        <v>81</v>
      </c>
      <c r="AV1469" s="14" t="s">
        <v>179</v>
      </c>
      <c r="AW1469" s="14" t="s">
        <v>30</v>
      </c>
      <c r="AX1469" s="14" t="s">
        <v>81</v>
      </c>
      <c r="AY1469" s="226" t="s">
        <v>174</v>
      </c>
    </row>
    <row r="1470" spans="1:65" s="2" customFormat="1" ht="24.25" customHeight="1">
      <c r="A1470" s="35"/>
      <c r="B1470" s="36"/>
      <c r="C1470" s="180" t="s">
        <v>3004</v>
      </c>
      <c r="D1470" s="180" t="s">
        <v>175</v>
      </c>
      <c r="E1470" s="181" t="s">
        <v>1103</v>
      </c>
      <c r="F1470" s="182" t="s">
        <v>1104</v>
      </c>
      <c r="G1470" s="183" t="s">
        <v>705</v>
      </c>
      <c r="H1470" s="249"/>
      <c r="I1470" s="185"/>
      <c r="J1470" s="186">
        <f>ROUND(I1470*H1470,2)</f>
        <v>0</v>
      </c>
      <c r="K1470" s="187"/>
      <c r="L1470" s="40"/>
      <c r="M1470" s="188" t="s">
        <v>1</v>
      </c>
      <c r="N1470" s="189" t="s">
        <v>38</v>
      </c>
      <c r="O1470" s="72"/>
      <c r="P1470" s="190">
        <f>O1470*H1470</f>
        <v>0</v>
      </c>
      <c r="Q1470" s="190">
        <v>0</v>
      </c>
      <c r="R1470" s="190">
        <f>Q1470*H1470</f>
        <v>0</v>
      </c>
      <c r="S1470" s="190">
        <v>0</v>
      </c>
      <c r="T1470" s="191">
        <f>S1470*H1470</f>
        <v>0</v>
      </c>
      <c r="U1470" s="35"/>
      <c r="V1470" s="35"/>
      <c r="W1470" s="35"/>
      <c r="X1470" s="35"/>
      <c r="Y1470" s="35"/>
      <c r="Z1470" s="35"/>
      <c r="AA1470" s="35"/>
      <c r="AB1470" s="35"/>
      <c r="AC1470" s="35"/>
      <c r="AD1470" s="35"/>
      <c r="AE1470" s="35"/>
      <c r="AR1470" s="192" t="s">
        <v>179</v>
      </c>
      <c r="AT1470" s="192" t="s">
        <v>175</v>
      </c>
      <c r="AU1470" s="192" t="s">
        <v>81</v>
      </c>
      <c r="AY1470" s="18" t="s">
        <v>174</v>
      </c>
      <c r="BE1470" s="193">
        <f>IF(N1470="základní",J1470,0)</f>
        <v>0</v>
      </c>
      <c r="BF1470" s="193">
        <f>IF(N1470="snížená",J1470,0)</f>
        <v>0</v>
      </c>
      <c r="BG1470" s="193">
        <f>IF(N1470="zákl. přenesená",J1470,0)</f>
        <v>0</v>
      </c>
      <c r="BH1470" s="193">
        <f>IF(N1470="sníž. přenesená",J1470,0)</f>
        <v>0</v>
      </c>
      <c r="BI1470" s="193">
        <f>IF(N1470="nulová",J1470,0)</f>
        <v>0</v>
      </c>
      <c r="BJ1470" s="18" t="s">
        <v>81</v>
      </c>
      <c r="BK1470" s="193">
        <f>ROUND(I1470*H1470,2)</f>
        <v>0</v>
      </c>
      <c r="BL1470" s="18" t="s">
        <v>179</v>
      </c>
      <c r="BM1470" s="192" t="s">
        <v>3005</v>
      </c>
    </row>
    <row r="1471" spans="1:65" s="11" customFormat="1" ht="26" customHeight="1">
      <c r="B1471" s="166"/>
      <c r="C1471" s="167"/>
      <c r="D1471" s="168" t="s">
        <v>72</v>
      </c>
      <c r="E1471" s="169" t="s">
        <v>3006</v>
      </c>
      <c r="F1471" s="169" t="s">
        <v>1107</v>
      </c>
      <c r="G1471" s="167"/>
      <c r="H1471" s="167"/>
      <c r="I1471" s="170"/>
      <c r="J1471" s="171">
        <f>BK1471</f>
        <v>0</v>
      </c>
      <c r="K1471" s="167"/>
      <c r="L1471" s="172"/>
      <c r="M1471" s="173"/>
      <c r="N1471" s="174"/>
      <c r="O1471" s="174"/>
      <c r="P1471" s="175">
        <f>SUM(P1472:P1499)</f>
        <v>0</v>
      </c>
      <c r="Q1471" s="174"/>
      <c r="R1471" s="175">
        <f>SUM(R1472:R1499)</f>
        <v>1.2229109999999999</v>
      </c>
      <c r="S1471" s="174"/>
      <c r="T1471" s="176">
        <f>SUM(T1472:T1499)</f>
        <v>0</v>
      </c>
      <c r="AR1471" s="177" t="s">
        <v>81</v>
      </c>
      <c r="AT1471" s="178" t="s">
        <v>72</v>
      </c>
      <c r="AU1471" s="178" t="s">
        <v>73</v>
      </c>
      <c r="AY1471" s="177" t="s">
        <v>174</v>
      </c>
      <c r="BK1471" s="179">
        <f>SUM(BK1472:BK1499)</f>
        <v>0</v>
      </c>
    </row>
    <row r="1472" spans="1:65" s="2" customFormat="1" ht="24.25" customHeight="1">
      <c r="A1472" s="35"/>
      <c r="B1472" s="36"/>
      <c r="C1472" s="180" t="s">
        <v>3007</v>
      </c>
      <c r="D1472" s="180" t="s">
        <v>175</v>
      </c>
      <c r="E1472" s="181" t="s">
        <v>1109</v>
      </c>
      <c r="F1472" s="182" t="s">
        <v>1110</v>
      </c>
      <c r="G1472" s="183" t="s">
        <v>230</v>
      </c>
      <c r="H1472" s="184">
        <v>62.134</v>
      </c>
      <c r="I1472" s="185"/>
      <c r="J1472" s="186">
        <f>ROUND(I1472*H1472,2)</f>
        <v>0</v>
      </c>
      <c r="K1472" s="187"/>
      <c r="L1472" s="40"/>
      <c r="M1472" s="188" t="s">
        <v>1</v>
      </c>
      <c r="N1472" s="189" t="s">
        <v>38</v>
      </c>
      <c r="O1472" s="72"/>
      <c r="P1472" s="190">
        <f>O1472*H1472</f>
        <v>0</v>
      </c>
      <c r="Q1472" s="190">
        <v>5.1999999999999998E-3</v>
      </c>
      <c r="R1472" s="190">
        <f>Q1472*H1472</f>
        <v>0.32309679999999996</v>
      </c>
      <c r="S1472" s="190">
        <v>0</v>
      </c>
      <c r="T1472" s="191">
        <f>S1472*H1472</f>
        <v>0</v>
      </c>
      <c r="U1472" s="35"/>
      <c r="V1472" s="35"/>
      <c r="W1472" s="35"/>
      <c r="X1472" s="35"/>
      <c r="Y1472" s="35"/>
      <c r="Z1472" s="35"/>
      <c r="AA1472" s="35"/>
      <c r="AB1472" s="35"/>
      <c r="AC1472" s="35"/>
      <c r="AD1472" s="35"/>
      <c r="AE1472" s="35"/>
      <c r="AR1472" s="192" t="s">
        <v>179</v>
      </c>
      <c r="AT1472" s="192" t="s">
        <v>175</v>
      </c>
      <c r="AU1472" s="192" t="s">
        <v>81</v>
      </c>
      <c r="AY1472" s="18" t="s">
        <v>174</v>
      </c>
      <c r="BE1472" s="193">
        <f>IF(N1472="základní",J1472,0)</f>
        <v>0</v>
      </c>
      <c r="BF1472" s="193">
        <f>IF(N1472="snížená",J1472,0)</f>
        <v>0</v>
      </c>
      <c r="BG1472" s="193">
        <f>IF(N1472="zákl. přenesená",J1472,0)</f>
        <v>0</v>
      </c>
      <c r="BH1472" s="193">
        <f>IF(N1472="sníž. přenesená",J1472,0)</f>
        <v>0</v>
      </c>
      <c r="BI1472" s="193">
        <f>IF(N1472="nulová",J1472,0)</f>
        <v>0</v>
      </c>
      <c r="BJ1472" s="18" t="s">
        <v>81</v>
      </c>
      <c r="BK1472" s="193">
        <f>ROUND(I1472*H1472,2)</f>
        <v>0</v>
      </c>
      <c r="BL1472" s="18" t="s">
        <v>179</v>
      </c>
      <c r="BM1472" s="192" t="s">
        <v>3008</v>
      </c>
    </row>
    <row r="1473" spans="1:65" s="12" customFormat="1" ht="12">
      <c r="B1473" s="194"/>
      <c r="C1473" s="195"/>
      <c r="D1473" s="196" t="s">
        <v>181</v>
      </c>
      <c r="E1473" s="197" t="s">
        <v>1</v>
      </c>
      <c r="F1473" s="198" t="s">
        <v>1685</v>
      </c>
      <c r="G1473" s="195"/>
      <c r="H1473" s="197" t="s">
        <v>1</v>
      </c>
      <c r="I1473" s="199"/>
      <c r="J1473" s="195"/>
      <c r="K1473" s="195"/>
      <c r="L1473" s="200"/>
      <c r="M1473" s="201"/>
      <c r="N1473" s="202"/>
      <c r="O1473" s="202"/>
      <c r="P1473" s="202"/>
      <c r="Q1473" s="202"/>
      <c r="R1473" s="202"/>
      <c r="S1473" s="202"/>
      <c r="T1473" s="203"/>
      <c r="AT1473" s="204" t="s">
        <v>181</v>
      </c>
      <c r="AU1473" s="204" t="s">
        <v>81</v>
      </c>
      <c r="AV1473" s="12" t="s">
        <v>81</v>
      </c>
      <c r="AW1473" s="12" t="s">
        <v>30</v>
      </c>
      <c r="AX1473" s="12" t="s">
        <v>73</v>
      </c>
      <c r="AY1473" s="204" t="s">
        <v>174</v>
      </c>
    </row>
    <row r="1474" spans="1:65" s="13" customFormat="1" ht="12">
      <c r="B1474" s="205"/>
      <c r="C1474" s="206"/>
      <c r="D1474" s="196" t="s">
        <v>181</v>
      </c>
      <c r="E1474" s="207" t="s">
        <v>1</v>
      </c>
      <c r="F1474" s="208" t="s">
        <v>3009</v>
      </c>
      <c r="G1474" s="206"/>
      <c r="H1474" s="209">
        <v>33.936</v>
      </c>
      <c r="I1474" s="210"/>
      <c r="J1474" s="206"/>
      <c r="K1474" s="206"/>
      <c r="L1474" s="211"/>
      <c r="M1474" s="212"/>
      <c r="N1474" s="213"/>
      <c r="O1474" s="213"/>
      <c r="P1474" s="213"/>
      <c r="Q1474" s="213"/>
      <c r="R1474" s="213"/>
      <c r="S1474" s="213"/>
      <c r="T1474" s="214"/>
      <c r="AT1474" s="215" t="s">
        <v>181</v>
      </c>
      <c r="AU1474" s="215" t="s">
        <v>81</v>
      </c>
      <c r="AV1474" s="13" t="s">
        <v>83</v>
      </c>
      <c r="AW1474" s="13" t="s">
        <v>30</v>
      </c>
      <c r="AX1474" s="13" t="s">
        <v>73</v>
      </c>
      <c r="AY1474" s="215" t="s">
        <v>174</v>
      </c>
    </row>
    <row r="1475" spans="1:65" s="13" customFormat="1" ht="12">
      <c r="B1475" s="205"/>
      <c r="C1475" s="206"/>
      <c r="D1475" s="196" t="s">
        <v>181</v>
      </c>
      <c r="E1475" s="207" t="s">
        <v>1</v>
      </c>
      <c r="F1475" s="208" t="s">
        <v>3010</v>
      </c>
      <c r="G1475" s="206"/>
      <c r="H1475" s="209">
        <v>-3.1520000000000001</v>
      </c>
      <c r="I1475" s="210"/>
      <c r="J1475" s="206"/>
      <c r="K1475" s="206"/>
      <c r="L1475" s="211"/>
      <c r="M1475" s="212"/>
      <c r="N1475" s="213"/>
      <c r="O1475" s="213"/>
      <c r="P1475" s="213"/>
      <c r="Q1475" s="213"/>
      <c r="R1475" s="213"/>
      <c r="S1475" s="213"/>
      <c r="T1475" s="214"/>
      <c r="AT1475" s="215" t="s">
        <v>181</v>
      </c>
      <c r="AU1475" s="215" t="s">
        <v>81</v>
      </c>
      <c r="AV1475" s="13" t="s">
        <v>83</v>
      </c>
      <c r="AW1475" s="13" t="s">
        <v>30</v>
      </c>
      <c r="AX1475" s="13" t="s">
        <v>73</v>
      </c>
      <c r="AY1475" s="215" t="s">
        <v>174</v>
      </c>
    </row>
    <row r="1476" spans="1:65" s="12" customFormat="1" ht="12">
      <c r="B1476" s="194"/>
      <c r="C1476" s="195"/>
      <c r="D1476" s="196" t="s">
        <v>181</v>
      </c>
      <c r="E1476" s="197" t="s">
        <v>1</v>
      </c>
      <c r="F1476" s="198" t="s">
        <v>2622</v>
      </c>
      <c r="G1476" s="195"/>
      <c r="H1476" s="197" t="s">
        <v>1</v>
      </c>
      <c r="I1476" s="199"/>
      <c r="J1476" s="195"/>
      <c r="K1476" s="195"/>
      <c r="L1476" s="200"/>
      <c r="M1476" s="201"/>
      <c r="N1476" s="202"/>
      <c r="O1476" s="202"/>
      <c r="P1476" s="202"/>
      <c r="Q1476" s="202"/>
      <c r="R1476" s="202"/>
      <c r="S1476" s="202"/>
      <c r="T1476" s="203"/>
      <c r="AT1476" s="204" t="s">
        <v>181</v>
      </c>
      <c r="AU1476" s="204" t="s">
        <v>81</v>
      </c>
      <c r="AV1476" s="12" t="s">
        <v>81</v>
      </c>
      <c r="AW1476" s="12" t="s">
        <v>30</v>
      </c>
      <c r="AX1476" s="12" t="s">
        <v>73</v>
      </c>
      <c r="AY1476" s="204" t="s">
        <v>174</v>
      </c>
    </row>
    <row r="1477" spans="1:65" s="13" customFormat="1" ht="12">
      <c r="B1477" s="205"/>
      <c r="C1477" s="206"/>
      <c r="D1477" s="196" t="s">
        <v>181</v>
      </c>
      <c r="E1477" s="207" t="s">
        <v>1</v>
      </c>
      <c r="F1477" s="208" t="s">
        <v>3011</v>
      </c>
      <c r="G1477" s="206"/>
      <c r="H1477" s="209">
        <v>32.926000000000002</v>
      </c>
      <c r="I1477" s="210"/>
      <c r="J1477" s="206"/>
      <c r="K1477" s="206"/>
      <c r="L1477" s="211"/>
      <c r="M1477" s="212"/>
      <c r="N1477" s="213"/>
      <c r="O1477" s="213"/>
      <c r="P1477" s="213"/>
      <c r="Q1477" s="213"/>
      <c r="R1477" s="213"/>
      <c r="S1477" s="213"/>
      <c r="T1477" s="214"/>
      <c r="AT1477" s="215" t="s">
        <v>181</v>
      </c>
      <c r="AU1477" s="215" t="s">
        <v>81</v>
      </c>
      <c r="AV1477" s="13" t="s">
        <v>83</v>
      </c>
      <c r="AW1477" s="13" t="s">
        <v>30</v>
      </c>
      <c r="AX1477" s="13" t="s">
        <v>73</v>
      </c>
      <c r="AY1477" s="215" t="s">
        <v>174</v>
      </c>
    </row>
    <row r="1478" spans="1:65" s="13" customFormat="1" ht="12">
      <c r="B1478" s="205"/>
      <c r="C1478" s="206"/>
      <c r="D1478" s="196" t="s">
        <v>181</v>
      </c>
      <c r="E1478" s="207" t="s">
        <v>1</v>
      </c>
      <c r="F1478" s="208" t="s">
        <v>253</v>
      </c>
      <c r="G1478" s="206"/>
      <c r="H1478" s="209">
        <v>-1.5760000000000001</v>
      </c>
      <c r="I1478" s="210"/>
      <c r="J1478" s="206"/>
      <c r="K1478" s="206"/>
      <c r="L1478" s="211"/>
      <c r="M1478" s="212"/>
      <c r="N1478" s="213"/>
      <c r="O1478" s="213"/>
      <c r="P1478" s="213"/>
      <c r="Q1478" s="213"/>
      <c r="R1478" s="213"/>
      <c r="S1478" s="213"/>
      <c r="T1478" s="214"/>
      <c r="AT1478" s="215" t="s">
        <v>181</v>
      </c>
      <c r="AU1478" s="215" t="s">
        <v>81</v>
      </c>
      <c r="AV1478" s="13" t="s">
        <v>83</v>
      </c>
      <c r="AW1478" s="13" t="s">
        <v>30</v>
      </c>
      <c r="AX1478" s="13" t="s">
        <v>73</v>
      </c>
      <c r="AY1478" s="215" t="s">
        <v>174</v>
      </c>
    </row>
    <row r="1479" spans="1:65" s="14" customFormat="1" ht="12">
      <c r="B1479" s="216"/>
      <c r="C1479" s="217"/>
      <c r="D1479" s="196" t="s">
        <v>181</v>
      </c>
      <c r="E1479" s="218" t="s">
        <v>1</v>
      </c>
      <c r="F1479" s="219" t="s">
        <v>183</v>
      </c>
      <c r="G1479" s="217"/>
      <c r="H1479" s="220">
        <v>62.134</v>
      </c>
      <c r="I1479" s="221"/>
      <c r="J1479" s="217"/>
      <c r="K1479" s="217"/>
      <c r="L1479" s="222"/>
      <c r="M1479" s="223"/>
      <c r="N1479" s="224"/>
      <c r="O1479" s="224"/>
      <c r="P1479" s="224"/>
      <c r="Q1479" s="224"/>
      <c r="R1479" s="224"/>
      <c r="S1479" s="224"/>
      <c r="T1479" s="225"/>
      <c r="AT1479" s="226" t="s">
        <v>181</v>
      </c>
      <c r="AU1479" s="226" t="s">
        <v>81</v>
      </c>
      <c r="AV1479" s="14" t="s">
        <v>179</v>
      </c>
      <c r="AW1479" s="14" t="s">
        <v>30</v>
      </c>
      <c r="AX1479" s="14" t="s">
        <v>81</v>
      </c>
      <c r="AY1479" s="226" t="s">
        <v>174</v>
      </c>
    </row>
    <row r="1480" spans="1:65" s="2" customFormat="1" ht="24.25" customHeight="1">
      <c r="A1480" s="35"/>
      <c r="B1480" s="36"/>
      <c r="C1480" s="180" t="s">
        <v>3012</v>
      </c>
      <c r="D1480" s="180" t="s">
        <v>175</v>
      </c>
      <c r="E1480" s="181" t="s">
        <v>3013</v>
      </c>
      <c r="F1480" s="182" t="s">
        <v>3014</v>
      </c>
      <c r="G1480" s="183" t="s">
        <v>444</v>
      </c>
      <c r="H1480" s="184">
        <v>4</v>
      </c>
      <c r="I1480" s="185"/>
      <c r="J1480" s="186">
        <f>ROUND(I1480*H1480,2)</f>
        <v>0</v>
      </c>
      <c r="K1480" s="187"/>
      <c r="L1480" s="40"/>
      <c r="M1480" s="188" t="s">
        <v>1</v>
      </c>
      <c r="N1480" s="189" t="s">
        <v>38</v>
      </c>
      <c r="O1480" s="72"/>
      <c r="P1480" s="190">
        <f>O1480*H1480</f>
        <v>0</v>
      </c>
      <c r="Q1480" s="190">
        <v>7.3499999999999998E-4</v>
      </c>
      <c r="R1480" s="190">
        <f>Q1480*H1480</f>
        <v>2.9399999999999999E-3</v>
      </c>
      <c r="S1480" s="190">
        <v>0</v>
      </c>
      <c r="T1480" s="191">
        <f>S1480*H1480</f>
        <v>0</v>
      </c>
      <c r="U1480" s="35"/>
      <c r="V1480" s="35"/>
      <c r="W1480" s="35"/>
      <c r="X1480" s="35"/>
      <c r="Y1480" s="35"/>
      <c r="Z1480" s="35"/>
      <c r="AA1480" s="35"/>
      <c r="AB1480" s="35"/>
      <c r="AC1480" s="35"/>
      <c r="AD1480" s="35"/>
      <c r="AE1480" s="35"/>
      <c r="AR1480" s="192" t="s">
        <v>179</v>
      </c>
      <c r="AT1480" s="192" t="s">
        <v>175</v>
      </c>
      <c r="AU1480" s="192" t="s">
        <v>81</v>
      </c>
      <c r="AY1480" s="18" t="s">
        <v>174</v>
      </c>
      <c r="BE1480" s="193">
        <f>IF(N1480="základní",J1480,0)</f>
        <v>0</v>
      </c>
      <c r="BF1480" s="193">
        <f>IF(N1480="snížená",J1480,0)</f>
        <v>0</v>
      </c>
      <c r="BG1480" s="193">
        <f>IF(N1480="zákl. přenesená",J1480,0)</f>
        <v>0</v>
      </c>
      <c r="BH1480" s="193">
        <f>IF(N1480="sníž. přenesená",J1480,0)</f>
        <v>0</v>
      </c>
      <c r="BI1480" s="193">
        <f>IF(N1480="nulová",J1480,0)</f>
        <v>0</v>
      </c>
      <c r="BJ1480" s="18" t="s">
        <v>81</v>
      </c>
      <c r="BK1480" s="193">
        <f>ROUND(I1480*H1480,2)</f>
        <v>0</v>
      </c>
      <c r="BL1480" s="18" t="s">
        <v>179</v>
      </c>
      <c r="BM1480" s="192" t="s">
        <v>3015</v>
      </c>
    </row>
    <row r="1481" spans="1:65" s="12" customFormat="1" ht="12">
      <c r="B1481" s="194"/>
      <c r="C1481" s="195"/>
      <c r="D1481" s="196" t="s">
        <v>181</v>
      </c>
      <c r="E1481" s="197" t="s">
        <v>1</v>
      </c>
      <c r="F1481" s="198" t="s">
        <v>3016</v>
      </c>
      <c r="G1481" s="195"/>
      <c r="H1481" s="197" t="s">
        <v>1</v>
      </c>
      <c r="I1481" s="199"/>
      <c r="J1481" s="195"/>
      <c r="K1481" s="195"/>
      <c r="L1481" s="200"/>
      <c r="M1481" s="201"/>
      <c r="N1481" s="202"/>
      <c r="O1481" s="202"/>
      <c r="P1481" s="202"/>
      <c r="Q1481" s="202"/>
      <c r="R1481" s="202"/>
      <c r="S1481" s="202"/>
      <c r="T1481" s="203"/>
      <c r="AT1481" s="204" t="s">
        <v>181</v>
      </c>
      <c r="AU1481" s="204" t="s">
        <v>81</v>
      </c>
      <c r="AV1481" s="12" t="s">
        <v>81</v>
      </c>
      <c r="AW1481" s="12" t="s">
        <v>30</v>
      </c>
      <c r="AX1481" s="12" t="s">
        <v>73</v>
      </c>
      <c r="AY1481" s="204" t="s">
        <v>174</v>
      </c>
    </row>
    <row r="1482" spans="1:65" s="13" customFormat="1" ht="12">
      <c r="B1482" s="205"/>
      <c r="C1482" s="206"/>
      <c r="D1482" s="196" t="s">
        <v>181</v>
      </c>
      <c r="E1482" s="207" t="s">
        <v>1</v>
      </c>
      <c r="F1482" s="208" t="s">
        <v>179</v>
      </c>
      <c r="G1482" s="206"/>
      <c r="H1482" s="209">
        <v>4</v>
      </c>
      <c r="I1482" s="210"/>
      <c r="J1482" s="206"/>
      <c r="K1482" s="206"/>
      <c r="L1482" s="211"/>
      <c r="M1482" s="212"/>
      <c r="N1482" s="213"/>
      <c r="O1482" s="213"/>
      <c r="P1482" s="213"/>
      <c r="Q1482" s="213"/>
      <c r="R1482" s="213"/>
      <c r="S1482" s="213"/>
      <c r="T1482" s="214"/>
      <c r="AT1482" s="215" t="s">
        <v>181</v>
      </c>
      <c r="AU1482" s="215" t="s">
        <v>81</v>
      </c>
      <c r="AV1482" s="13" t="s">
        <v>83</v>
      </c>
      <c r="AW1482" s="13" t="s">
        <v>30</v>
      </c>
      <c r="AX1482" s="13" t="s">
        <v>73</v>
      </c>
      <c r="AY1482" s="215" t="s">
        <v>174</v>
      </c>
    </row>
    <row r="1483" spans="1:65" s="14" customFormat="1" ht="12">
      <c r="B1483" s="216"/>
      <c r="C1483" s="217"/>
      <c r="D1483" s="196" t="s">
        <v>181</v>
      </c>
      <c r="E1483" s="218" t="s">
        <v>1</v>
      </c>
      <c r="F1483" s="219" t="s">
        <v>183</v>
      </c>
      <c r="G1483" s="217"/>
      <c r="H1483" s="220">
        <v>4</v>
      </c>
      <c r="I1483" s="221"/>
      <c r="J1483" s="217"/>
      <c r="K1483" s="217"/>
      <c r="L1483" s="222"/>
      <c r="M1483" s="223"/>
      <c r="N1483" s="224"/>
      <c r="O1483" s="224"/>
      <c r="P1483" s="224"/>
      <c r="Q1483" s="224"/>
      <c r="R1483" s="224"/>
      <c r="S1483" s="224"/>
      <c r="T1483" s="225"/>
      <c r="AT1483" s="226" t="s">
        <v>181</v>
      </c>
      <c r="AU1483" s="226" t="s">
        <v>81</v>
      </c>
      <c r="AV1483" s="14" t="s">
        <v>179</v>
      </c>
      <c r="AW1483" s="14" t="s">
        <v>30</v>
      </c>
      <c r="AX1483" s="14" t="s">
        <v>81</v>
      </c>
      <c r="AY1483" s="226" t="s">
        <v>174</v>
      </c>
    </row>
    <row r="1484" spans="1:65" s="2" customFormat="1" ht="24.25" customHeight="1">
      <c r="A1484" s="35"/>
      <c r="B1484" s="36"/>
      <c r="C1484" s="180" t="s">
        <v>3017</v>
      </c>
      <c r="D1484" s="180" t="s">
        <v>175</v>
      </c>
      <c r="E1484" s="181" t="s">
        <v>1135</v>
      </c>
      <c r="F1484" s="182" t="s">
        <v>1136</v>
      </c>
      <c r="G1484" s="183" t="s">
        <v>444</v>
      </c>
      <c r="H1484" s="184">
        <v>53.26</v>
      </c>
      <c r="I1484" s="185"/>
      <c r="J1484" s="186">
        <f>ROUND(I1484*H1484,2)</f>
        <v>0</v>
      </c>
      <c r="K1484" s="187"/>
      <c r="L1484" s="40"/>
      <c r="M1484" s="188" t="s">
        <v>1</v>
      </c>
      <c r="N1484" s="189" t="s">
        <v>38</v>
      </c>
      <c r="O1484" s="72"/>
      <c r="P1484" s="190">
        <f>O1484*H1484</f>
        <v>0</v>
      </c>
      <c r="Q1484" s="190">
        <v>5.0000000000000001E-4</v>
      </c>
      <c r="R1484" s="190">
        <f>Q1484*H1484</f>
        <v>2.6630000000000001E-2</v>
      </c>
      <c r="S1484" s="190">
        <v>0</v>
      </c>
      <c r="T1484" s="191">
        <f>S1484*H1484</f>
        <v>0</v>
      </c>
      <c r="U1484" s="35"/>
      <c r="V1484" s="35"/>
      <c r="W1484" s="35"/>
      <c r="X1484" s="35"/>
      <c r="Y1484" s="35"/>
      <c r="Z1484" s="35"/>
      <c r="AA1484" s="35"/>
      <c r="AB1484" s="35"/>
      <c r="AC1484" s="35"/>
      <c r="AD1484" s="35"/>
      <c r="AE1484" s="35"/>
      <c r="AR1484" s="192" t="s">
        <v>179</v>
      </c>
      <c r="AT1484" s="192" t="s">
        <v>175</v>
      </c>
      <c r="AU1484" s="192" t="s">
        <v>81</v>
      </c>
      <c r="AY1484" s="18" t="s">
        <v>174</v>
      </c>
      <c r="BE1484" s="193">
        <f>IF(N1484="základní",J1484,0)</f>
        <v>0</v>
      </c>
      <c r="BF1484" s="193">
        <f>IF(N1484="snížená",J1484,0)</f>
        <v>0</v>
      </c>
      <c r="BG1484" s="193">
        <f>IF(N1484="zákl. přenesená",J1484,0)</f>
        <v>0</v>
      </c>
      <c r="BH1484" s="193">
        <f>IF(N1484="sníž. přenesená",J1484,0)</f>
        <v>0</v>
      </c>
      <c r="BI1484" s="193">
        <f>IF(N1484="nulová",J1484,0)</f>
        <v>0</v>
      </c>
      <c r="BJ1484" s="18" t="s">
        <v>81</v>
      </c>
      <c r="BK1484" s="193">
        <f>ROUND(I1484*H1484,2)</f>
        <v>0</v>
      </c>
      <c r="BL1484" s="18" t="s">
        <v>179</v>
      </c>
      <c r="BM1484" s="192" t="s">
        <v>3018</v>
      </c>
    </row>
    <row r="1485" spans="1:65" s="12" customFormat="1" ht="12">
      <c r="B1485" s="194"/>
      <c r="C1485" s="195"/>
      <c r="D1485" s="196" t="s">
        <v>181</v>
      </c>
      <c r="E1485" s="197" t="s">
        <v>1</v>
      </c>
      <c r="F1485" s="198" t="s">
        <v>1685</v>
      </c>
      <c r="G1485" s="195"/>
      <c r="H1485" s="197" t="s">
        <v>1</v>
      </c>
      <c r="I1485" s="199"/>
      <c r="J1485" s="195"/>
      <c r="K1485" s="195"/>
      <c r="L1485" s="200"/>
      <c r="M1485" s="201"/>
      <c r="N1485" s="202"/>
      <c r="O1485" s="202"/>
      <c r="P1485" s="202"/>
      <c r="Q1485" s="202"/>
      <c r="R1485" s="202"/>
      <c r="S1485" s="202"/>
      <c r="T1485" s="203"/>
      <c r="AT1485" s="204" t="s">
        <v>181</v>
      </c>
      <c r="AU1485" s="204" t="s">
        <v>81</v>
      </c>
      <c r="AV1485" s="12" t="s">
        <v>81</v>
      </c>
      <c r="AW1485" s="12" t="s">
        <v>30</v>
      </c>
      <c r="AX1485" s="12" t="s">
        <v>73</v>
      </c>
      <c r="AY1485" s="204" t="s">
        <v>174</v>
      </c>
    </row>
    <row r="1486" spans="1:65" s="12" customFormat="1" ht="12">
      <c r="B1486" s="194"/>
      <c r="C1486" s="195"/>
      <c r="D1486" s="196" t="s">
        <v>181</v>
      </c>
      <c r="E1486" s="197" t="s">
        <v>1</v>
      </c>
      <c r="F1486" s="198" t="s">
        <v>3019</v>
      </c>
      <c r="G1486" s="195"/>
      <c r="H1486" s="197" t="s">
        <v>1</v>
      </c>
      <c r="I1486" s="199"/>
      <c r="J1486" s="195"/>
      <c r="K1486" s="195"/>
      <c r="L1486" s="200"/>
      <c r="M1486" s="201"/>
      <c r="N1486" s="202"/>
      <c r="O1486" s="202"/>
      <c r="P1486" s="202"/>
      <c r="Q1486" s="202"/>
      <c r="R1486" s="202"/>
      <c r="S1486" s="202"/>
      <c r="T1486" s="203"/>
      <c r="AT1486" s="204" t="s">
        <v>181</v>
      </c>
      <c r="AU1486" s="204" t="s">
        <v>81</v>
      </c>
      <c r="AV1486" s="12" t="s">
        <v>81</v>
      </c>
      <c r="AW1486" s="12" t="s">
        <v>30</v>
      </c>
      <c r="AX1486" s="12" t="s">
        <v>73</v>
      </c>
      <c r="AY1486" s="204" t="s">
        <v>174</v>
      </c>
    </row>
    <row r="1487" spans="1:65" s="13" customFormat="1" ht="12">
      <c r="B1487" s="205"/>
      <c r="C1487" s="206"/>
      <c r="D1487" s="196" t="s">
        <v>181</v>
      </c>
      <c r="E1487" s="207" t="s">
        <v>1</v>
      </c>
      <c r="F1487" s="208" t="s">
        <v>3020</v>
      </c>
      <c r="G1487" s="206"/>
      <c r="H1487" s="209">
        <v>16.8</v>
      </c>
      <c r="I1487" s="210"/>
      <c r="J1487" s="206"/>
      <c r="K1487" s="206"/>
      <c r="L1487" s="211"/>
      <c r="M1487" s="212"/>
      <c r="N1487" s="213"/>
      <c r="O1487" s="213"/>
      <c r="P1487" s="213"/>
      <c r="Q1487" s="213"/>
      <c r="R1487" s="213"/>
      <c r="S1487" s="213"/>
      <c r="T1487" s="214"/>
      <c r="AT1487" s="215" t="s">
        <v>181</v>
      </c>
      <c r="AU1487" s="215" t="s">
        <v>81</v>
      </c>
      <c r="AV1487" s="13" t="s">
        <v>83</v>
      </c>
      <c r="AW1487" s="13" t="s">
        <v>30</v>
      </c>
      <c r="AX1487" s="13" t="s">
        <v>73</v>
      </c>
      <c r="AY1487" s="215" t="s">
        <v>174</v>
      </c>
    </row>
    <row r="1488" spans="1:65" s="12" customFormat="1" ht="12">
      <c r="B1488" s="194"/>
      <c r="C1488" s="195"/>
      <c r="D1488" s="196" t="s">
        <v>181</v>
      </c>
      <c r="E1488" s="197" t="s">
        <v>1</v>
      </c>
      <c r="F1488" s="198" t="s">
        <v>3021</v>
      </c>
      <c r="G1488" s="195"/>
      <c r="H1488" s="197" t="s">
        <v>1</v>
      </c>
      <c r="I1488" s="199"/>
      <c r="J1488" s="195"/>
      <c r="K1488" s="195"/>
      <c r="L1488" s="200"/>
      <c r="M1488" s="201"/>
      <c r="N1488" s="202"/>
      <c r="O1488" s="202"/>
      <c r="P1488" s="202"/>
      <c r="Q1488" s="202"/>
      <c r="R1488" s="202"/>
      <c r="S1488" s="202"/>
      <c r="T1488" s="203"/>
      <c r="AT1488" s="204" t="s">
        <v>181</v>
      </c>
      <c r="AU1488" s="204" t="s">
        <v>81</v>
      </c>
      <c r="AV1488" s="12" t="s">
        <v>81</v>
      </c>
      <c r="AW1488" s="12" t="s">
        <v>30</v>
      </c>
      <c r="AX1488" s="12" t="s">
        <v>73</v>
      </c>
      <c r="AY1488" s="204" t="s">
        <v>174</v>
      </c>
    </row>
    <row r="1489" spans="1:65" s="13" customFormat="1" ht="12">
      <c r="B1489" s="205"/>
      <c r="C1489" s="206"/>
      <c r="D1489" s="196" t="s">
        <v>181</v>
      </c>
      <c r="E1489" s="207" t="s">
        <v>1</v>
      </c>
      <c r="F1489" s="208" t="s">
        <v>3022</v>
      </c>
      <c r="G1489" s="206"/>
      <c r="H1489" s="209">
        <v>8.08</v>
      </c>
      <c r="I1489" s="210"/>
      <c r="J1489" s="206"/>
      <c r="K1489" s="206"/>
      <c r="L1489" s="211"/>
      <c r="M1489" s="212"/>
      <c r="N1489" s="213"/>
      <c r="O1489" s="213"/>
      <c r="P1489" s="213"/>
      <c r="Q1489" s="213"/>
      <c r="R1489" s="213"/>
      <c r="S1489" s="213"/>
      <c r="T1489" s="214"/>
      <c r="AT1489" s="215" t="s">
        <v>181</v>
      </c>
      <c r="AU1489" s="215" t="s">
        <v>81</v>
      </c>
      <c r="AV1489" s="13" t="s">
        <v>83</v>
      </c>
      <c r="AW1489" s="13" t="s">
        <v>30</v>
      </c>
      <c r="AX1489" s="13" t="s">
        <v>73</v>
      </c>
      <c r="AY1489" s="215" t="s">
        <v>174</v>
      </c>
    </row>
    <row r="1490" spans="1:65" s="12" customFormat="1" ht="12">
      <c r="B1490" s="194"/>
      <c r="C1490" s="195"/>
      <c r="D1490" s="196" t="s">
        <v>181</v>
      </c>
      <c r="E1490" s="197" t="s">
        <v>1</v>
      </c>
      <c r="F1490" s="198" t="s">
        <v>2622</v>
      </c>
      <c r="G1490" s="195"/>
      <c r="H1490" s="197" t="s">
        <v>1</v>
      </c>
      <c r="I1490" s="199"/>
      <c r="J1490" s="195"/>
      <c r="K1490" s="195"/>
      <c r="L1490" s="200"/>
      <c r="M1490" s="201"/>
      <c r="N1490" s="202"/>
      <c r="O1490" s="202"/>
      <c r="P1490" s="202"/>
      <c r="Q1490" s="202"/>
      <c r="R1490" s="202"/>
      <c r="S1490" s="202"/>
      <c r="T1490" s="203"/>
      <c r="AT1490" s="204" t="s">
        <v>181</v>
      </c>
      <c r="AU1490" s="204" t="s">
        <v>81</v>
      </c>
      <c r="AV1490" s="12" t="s">
        <v>81</v>
      </c>
      <c r="AW1490" s="12" t="s">
        <v>30</v>
      </c>
      <c r="AX1490" s="12" t="s">
        <v>73</v>
      </c>
      <c r="AY1490" s="204" t="s">
        <v>174</v>
      </c>
    </row>
    <row r="1491" spans="1:65" s="13" customFormat="1" ht="12">
      <c r="B1491" s="205"/>
      <c r="C1491" s="206"/>
      <c r="D1491" s="196" t="s">
        <v>181</v>
      </c>
      <c r="E1491" s="207" t="s">
        <v>1</v>
      </c>
      <c r="F1491" s="208" t="s">
        <v>3023</v>
      </c>
      <c r="G1491" s="206"/>
      <c r="H1491" s="209">
        <v>20.3</v>
      </c>
      <c r="I1491" s="210"/>
      <c r="J1491" s="206"/>
      <c r="K1491" s="206"/>
      <c r="L1491" s="211"/>
      <c r="M1491" s="212"/>
      <c r="N1491" s="213"/>
      <c r="O1491" s="213"/>
      <c r="P1491" s="213"/>
      <c r="Q1491" s="213"/>
      <c r="R1491" s="213"/>
      <c r="S1491" s="213"/>
      <c r="T1491" s="214"/>
      <c r="AT1491" s="215" t="s">
        <v>181</v>
      </c>
      <c r="AU1491" s="215" t="s">
        <v>81</v>
      </c>
      <c r="AV1491" s="13" t="s">
        <v>83</v>
      </c>
      <c r="AW1491" s="13" t="s">
        <v>30</v>
      </c>
      <c r="AX1491" s="13" t="s">
        <v>73</v>
      </c>
      <c r="AY1491" s="215" t="s">
        <v>174</v>
      </c>
    </row>
    <row r="1492" spans="1:65" s="12" customFormat="1" ht="12">
      <c r="B1492" s="194"/>
      <c r="C1492" s="195"/>
      <c r="D1492" s="196" t="s">
        <v>181</v>
      </c>
      <c r="E1492" s="197" t="s">
        <v>1</v>
      </c>
      <c r="F1492" s="198" t="s">
        <v>3021</v>
      </c>
      <c r="G1492" s="195"/>
      <c r="H1492" s="197" t="s">
        <v>1</v>
      </c>
      <c r="I1492" s="199"/>
      <c r="J1492" s="195"/>
      <c r="K1492" s="195"/>
      <c r="L1492" s="200"/>
      <c r="M1492" s="201"/>
      <c r="N1492" s="202"/>
      <c r="O1492" s="202"/>
      <c r="P1492" s="202"/>
      <c r="Q1492" s="202"/>
      <c r="R1492" s="202"/>
      <c r="S1492" s="202"/>
      <c r="T1492" s="203"/>
      <c r="AT1492" s="204" t="s">
        <v>181</v>
      </c>
      <c r="AU1492" s="204" t="s">
        <v>81</v>
      </c>
      <c r="AV1492" s="12" t="s">
        <v>81</v>
      </c>
      <c r="AW1492" s="12" t="s">
        <v>30</v>
      </c>
      <c r="AX1492" s="12" t="s">
        <v>73</v>
      </c>
      <c r="AY1492" s="204" t="s">
        <v>174</v>
      </c>
    </row>
    <row r="1493" spans="1:65" s="13" customFormat="1" ht="12">
      <c r="B1493" s="205"/>
      <c r="C1493" s="206"/>
      <c r="D1493" s="196" t="s">
        <v>181</v>
      </c>
      <c r="E1493" s="207" t="s">
        <v>1</v>
      </c>
      <c r="F1493" s="208" t="s">
        <v>3024</v>
      </c>
      <c r="G1493" s="206"/>
      <c r="H1493" s="209">
        <v>8.08</v>
      </c>
      <c r="I1493" s="210"/>
      <c r="J1493" s="206"/>
      <c r="K1493" s="206"/>
      <c r="L1493" s="211"/>
      <c r="M1493" s="212"/>
      <c r="N1493" s="213"/>
      <c r="O1493" s="213"/>
      <c r="P1493" s="213"/>
      <c r="Q1493" s="213"/>
      <c r="R1493" s="213"/>
      <c r="S1493" s="213"/>
      <c r="T1493" s="214"/>
      <c r="AT1493" s="215" t="s">
        <v>181</v>
      </c>
      <c r="AU1493" s="215" t="s">
        <v>81</v>
      </c>
      <c r="AV1493" s="13" t="s">
        <v>83</v>
      </c>
      <c r="AW1493" s="13" t="s">
        <v>30</v>
      </c>
      <c r="AX1493" s="13" t="s">
        <v>73</v>
      </c>
      <c r="AY1493" s="215" t="s">
        <v>174</v>
      </c>
    </row>
    <row r="1494" spans="1:65" s="14" customFormat="1" ht="12">
      <c r="B1494" s="216"/>
      <c r="C1494" s="217"/>
      <c r="D1494" s="196" t="s">
        <v>181</v>
      </c>
      <c r="E1494" s="218" t="s">
        <v>1</v>
      </c>
      <c r="F1494" s="219" t="s">
        <v>183</v>
      </c>
      <c r="G1494" s="217"/>
      <c r="H1494" s="220">
        <v>53.260000000000005</v>
      </c>
      <c r="I1494" s="221"/>
      <c r="J1494" s="217"/>
      <c r="K1494" s="217"/>
      <c r="L1494" s="222"/>
      <c r="M1494" s="223"/>
      <c r="N1494" s="224"/>
      <c r="O1494" s="224"/>
      <c r="P1494" s="224"/>
      <c r="Q1494" s="224"/>
      <c r="R1494" s="224"/>
      <c r="S1494" s="224"/>
      <c r="T1494" s="225"/>
      <c r="AT1494" s="226" t="s">
        <v>181</v>
      </c>
      <c r="AU1494" s="226" t="s">
        <v>81</v>
      </c>
      <c r="AV1494" s="14" t="s">
        <v>179</v>
      </c>
      <c r="AW1494" s="14" t="s">
        <v>30</v>
      </c>
      <c r="AX1494" s="14" t="s">
        <v>81</v>
      </c>
      <c r="AY1494" s="226" t="s">
        <v>174</v>
      </c>
    </row>
    <row r="1495" spans="1:65" s="2" customFormat="1" ht="16.5" customHeight="1">
      <c r="A1495" s="35"/>
      <c r="B1495" s="36"/>
      <c r="C1495" s="227" t="s">
        <v>3025</v>
      </c>
      <c r="D1495" s="227" t="s">
        <v>422</v>
      </c>
      <c r="E1495" s="228" t="s">
        <v>1126</v>
      </c>
      <c r="F1495" s="229" t="s">
        <v>1127</v>
      </c>
      <c r="G1495" s="230" t="s">
        <v>230</v>
      </c>
      <c r="H1495" s="231">
        <v>69.066999999999993</v>
      </c>
      <c r="I1495" s="232"/>
      <c r="J1495" s="233">
        <f>ROUND(I1495*H1495,2)</f>
        <v>0</v>
      </c>
      <c r="K1495" s="234"/>
      <c r="L1495" s="235"/>
      <c r="M1495" s="236" t="s">
        <v>1</v>
      </c>
      <c r="N1495" s="237" t="s">
        <v>38</v>
      </c>
      <c r="O1495" s="72"/>
      <c r="P1495" s="190">
        <f>O1495*H1495</f>
        <v>0</v>
      </c>
      <c r="Q1495" s="190">
        <v>1.26E-2</v>
      </c>
      <c r="R1495" s="190">
        <f>Q1495*H1495</f>
        <v>0.87024419999999991</v>
      </c>
      <c r="S1495" s="190">
        <v>0</v>
      </c>
      <c r="T1495" s="191">
        <f>S1495*H1495</f>
        <v>0</v>
      </c>
      <c r="U1495" s="35"/>
      <c r="V1495" s="35"/>
      <c r="W1495" s="35"/>
      <c r="X1495" s="35"/>
      <c r="Y1495" s="35"/>
      <c r="Z1495" s="35"/>
      <c r="AA1495" s="35"/>
      <c r="AB1495" s="35"/>
      <c r="AC1495" s="35"/>
      <c r="AD1495" s="35"/>
      <c r="AE1495" s="35"/>
      <c r="AR1495" s="192" t="s">
        <v>227</v>
      </c>
      <c r="AT1495" s="192" t="s">
        <v>422</v>
      </c>
      <c r="AU1495" s="192" t="s">
        <v>81</v>
      </c>
      <c r="AY1495" s="18" t="s">
        <v>174</v>
      </c>
      <c r="BE1495" s="193">
        <f>IF(N1495="základní",J1495,0)</f>
        <v>0</v>
      </c>
      <c r="BF1495" s="193">
        <f>IF(N1495="snížená",J1495,0)</f>
        <v>0</v>
      </c>
      <c r="BG1495" s="193">
        <f>IF(N1495="zákl. přenesená",J1495,0)</f>
        <v>0</v>
      </c>
      <c r="BH1495" s="193">
        <f>IF(N1495="sníž. přenesená",J1495,0)</f>
        <v>0</v>
      </c>
      <c r="BI1495" s="193">
        <f>IF(N1495="nulová",J1495,0)</f>
        <v>0</v>
      </c>
      <c r="BJ1495" s="18" t="s">
        <v>81</v>
      </c>
      <c r="BK1495" s="193">
        <f>ROUND(I1495*H1495,2)</f>
        <v>0</v>
      </c>
      <c r="BL1495" s="18" t="s">
        <v>179</v>
      </c>
      <c r="BM1495" s="192" t="s">
        <v>3026</v>
      </c>
    </row>
    <row r="1496" spans="1:65" s="13" customFormat="1" ht="12">
      <c r="B1496" s="205"/>
      <c r="C1496" s="206"/>
      <c r="D1496" s="196" t="s">
        <v>181</v>
      </c>
      <c r="E1496" s="207" t="s">
        <v>1</v>
      </c>
      <c r="F1496" s="208" t="s">
        <v>3027</v>
      </c>
      <c r="G1496" s="206"/>
      <c r="H1496" s="209">
        <v>68.346999999999994</v>
      </c>
      <c r="I1496" s="210"/>
      <c r="J1496" s="206"/>
      <c r="K1496" s="206"/>
      <c r="L1496" s="211"/>
      <c r="M1496" s="212"/>
      <c r="N1496" s="213"/>
      <c r="O1496" s="213"/>
      <c r="P1496" s="213"/>
      <c r="Q1496" s="213"/>
      <c r="R1496" s="213"/>
      <c r="S1496" s="213"/>
      <c r="T1496" s="214"/>
      <c r="AT1496" s="215" t="s">
        <v>181</v>
      </c>
      <c r="AU1496" s="215" t="s">
        <v>81</v>
      </c>
      <c r="AV1496" s="13" t="s">
        <v>83</v>
      </c>
      <c r="AW1496" s="13" t="s">
        <v>30</v>
      </c>
      <c r="AX1496" s="13" t="s">
        <v>73</v>
      </c>
      <c r="AY1496" s="215" t="s">
        <v>174</v>
      </c>
    </row>
    <row r="1497" spans="1:65" s="13" customFormat="1" ht="12">
      <c r="B1497" s="205"/>
      <c r="C1497" s="206"/>
      <c r="D1497" s="196" t="s">
        <v>181</v>
      </c>
      <c r="E1497" s="207" t="s">
        <v>1</v>
      </c>
      <c r="F1497" s="208" t="s">
        <v>3028</v>
      </c>
      <c r="G1497" s="206"/>
      <c r="H1497" s="209">
        <v>0.72</v>
      </c>
      <c r="I1497" s="210"/>
      <c r="J1497" s="206"/>
      <c r="K1497" s="206"/>
      <c r="L1497" s="211"/>
      <c r="M1497" s="212"/>
      <c r="N1497" s="213"/>
      <c r="O1497" s="213"/>
      <c r="P1497" s="213"/>
      <c r="Q1497" s="213"/>
      <c r="R1497" s="213"/>
      <c r="S1497" s="213"/>
      <c r="T1497" s="214"/>
      <c r="AT1497" s="215" t="s">
        <v>181</v>
      </c>
      <c r="AU1497" s="215" t="s">
        <v>81</v>
      </c>
      <c r="AV1497" s="13" t="s">
        <v>83</v>
      </c>
      <c r="AW1497" s="13" t="s">
        <v>30</v>
      </c>
      <c r="AX1497" s="13" t="s">
        <v>73</v>
      </c>
      <c r="AY1497" s="215" t="s">
        <v>174</v>
      </c>
    </row>
    <row r="1498" spans="1:65" s="14" customFormat="1" ht="12">
      <c r="B1498" s="216"/>
      <c r="C1498" s="217"/>
      <c r="D1498" s="196" t="s">
        <v>181</v>
      </c>
      <c r="E1498" s="218" t="s">
        <v>1</v>
      </c>
      <c r="F1498" s="219" t="s">
        <v>183</v>
      </c>
      <c r="G1498" s="217"/>
      <c r="H1498" s="220">
        <v>69.066999999999993</v>
      </c>
      <c r="I1498" s="221"/>
      <c r="J1498" s="217"/>
      <c r="K1498" s="217"/>
      <c r="L1498" s="222"/>
      <c r="M1498" s="223"/>
      <c r="N1498" s="224"/>
      <c r="O1498" s="224"/>
      <c r="P1498" s="224"/>
      <c r="Q1498" s="224"/>
      <c r="R1498" s="224"/>
      <c r="S1498" s="224"/>
      <c r="T1498" s="225"/>
      <c r="AT1498" s="226" t="s">
        <v>181</v>
      </c>
      <c r="AU1498" s="226" t="s">
        <v>81</v>
      </c>
      <c r="AV1498" s="14" t="s">
        <v>179</v>
      </c>
      <c r="AW1498" s="14" t="s">
        <v>30</v>
      </c>
      <c r="AX1498" s="14" t="s">
        <v>81</v>
      </c>
      <c r="AY1498" s="226" t="s">
        <v>174</v>
      </c>
    </row>
    <row r="1499" spans="1:65" s="2" customFormat="1" ht="24.25" customHeight="1">
      <c r="A1499" s="35"/>
      <c r="B1499" s="36"/>
      <c r="C1499" s="180" t="s">
        <v>3029</v>
      </c>
      <c r="D1499" s="180" t="s">
        <v>175</v>
      </c>
      <c r="E1499" s="181" t="s">
        <v>1148</v>
      </c>
      <c r="F1499" s="182" t="s">
        <v>1149</v>
      </c>
      <c r="G1499" s="183" t="s">
        <v>705</v>
      </c>
      <c r="H1499" s="249"/>
      <c r="I1499" s="185"/>
      <c r="J1499" s="186">
        <f>ROUND(I1499*H1499,2)</f>
        <v>0</v>
      </c>
      <c r="K1499" s="187"/>
      <c r="L1499" s="40"/>
      <c r="M1499" s="188" t="s">
        <v>1</v>
      </c>
      <c r="N1499" s="189" t="s">
        <v>38</v>
      </c>
      <c r="O1499" s="72"/>
      <c r="P1499" s="190">
        <f>O1499*H1499</f>
        <v>0</v>
      </c>
      <c r="Q1499" s="190">
        <v>0</v>
      </c>
      <c r="R1499" s="190">
        <f>Q1499*H1499</f>
        <v>0</v>
      </c>
      <c r="S1499" s="190">
        <v>0</v>
      </c>
      <c r="T1499" s="191">
        <f>S1499*H1499</f>
        <v>0</v>
      </c>
      <c r="U1499" s="35"/>
      <c r="V1499" s="35"/>
      <c r="W1499" s="35"/>
      <c r="X1499" s="35"/>
      <c r="Y1499" s="35"/>
      <c r="Z1499" s="35"/>
      <c r="AA1499" s="35"/>
      <c r="AB1499" s="35"/>
      <c r="AC1499" s="35"/>
      <c r="AD1499" s="35"/>
      <c r="AE1499" s="35"/>
      <c r="AR1499" s="192" t="s">
        <v>179</v>
      </c>
      <c r="AT1499" s="192" t="s">
        <v>175</v>
      </c>
      <c r="AU1499" s="192" t="s">
        <v>81</v>
      </c>
      <c r="AY1499" s="18" t="s">
        <v>174</v>
      </c>
      <c r="BE1499" s="193">
        <f>IF(N1499="základní",J1499,0)</f>
        <v>0</v>
      </c>
      <c r="BF1499" s="193">
        <f>IF(N1499="snížená",J1499,0)</f>
        <v>0</v>
      </c>
      <c r="BG1499" s="193">
        <f>IF(N1499="zákl. přenesená",J1499,0)</f>
        <v>0</v>
      </c>
      <c r="BH1499" s="193">
        <f>IF(N1499="sníž. přenesená",J1499,0)</f>
        <v>0</v>
      </c>
      <c r="BI1499" s="193">
        <f>IF(N1499="nulová",J1499,0)</f>
        <v>0</v>
      </c>
      <c r="BJ1499" s="18" t="s">
        <v>81</v>
      </c>
      <c r="BK1499" s="193">
        <f>ROUND(I1499*H1499,2)</f>
        <v>0</v>
      </c>
      <c r="BL1499" s="18" t="s">
        <v>179</v>
      </c>
      <c r="BM1499" s="192" t="s">
        <v>3030</v>
      </c>
    </row>
    <row r="1500" spans="1:65" s="11" customFormat="1" ht="26" customHeight="1">
      <c r="B1500" s="166"/>
      <c r="C1500" s="167"/>
      <c r="D1500" s="168" t="s">
        <v>72</v>
      </c>
      <c r="E1500" s="169" t="s">
        <v>3031</v>
      </c>
      <c r="F1500" s="169" t="s">
        <v>1152</v>
      </c>
      <c r="G1500" s="167"/>
      <c r="H1500" s="167"/>
      <c r="I1500" s="170"/>
      <c r="J1500" s="171">
        <f>BK1500</f>
        <v>0</v>
      </c>
      <c r="K1500" s="167"/>
      <c r="L1500" s="172"/>
      <c r="M1500" s="173"/>
      <c r="N1500" s="174"/>
      <c r="O1500" s="174"/>
      <c r="P1500" s="175">
        <f>SUM(P1501:P1576)</f>
        <v>0</v>
      </c>
      <c r="Q1500" s="174"/>
      <c r="R1500" s="175">
        <f>SUM(R1501:R1576)</f>
        <v>0.2684981736</v>
      </c>
      <c r="S1500" s="174"/>
      <c r="T1500" s="176">
        <f>SUM(T1501:T1576)</f>
        <v>0</v>
      </c>
      <c r="AR1500" s="177" t="s">
        <v>81</v>
      </c>
      <c r="AT1500" s="178" t="s">
        <v>72</v>
      </c>
      <c r="AU1500" s="178" t="s">
        <v>73</v>
      </c>
      <c r="AY1500" s="177" t="s">
        <v>174</v>
      </c>
      <c r="BK1500" s="179">
        <f>SUM(BK1501:BK1576)</f>
        <v>0</v>
      </c>
    </row>
    <row r="1501" spans="1:65" s="2" customFormat="1" ht="24.25" customHeight="1">
      <c r="A1501" s="35"/>
      <c r="B1501" s="36"/>
      <c r="C1501" s="180" t="s">
        <v>3032</v>
      </c>
      <c r="D1501" s="180" t="s">
        <v>175</v>
      </c>
      <c r="E1501" s="181" t="s">
        <v>1162</v>
      </c>
      <c r="F1501" s="182" t="s">
        <v>1163</v>
      </c>
      <c r="G1501" s="183" t="s">
        <v>230</v>
      </c>
      <c r="H1501" s="184">
        <v>585.72900000000004</v>
      </c>
      <c r="I1501" s="185"/>
      <c r="J1501" s="186">
        <f>ROUND(I1501*H1501,2)</f>
        <v>0</v>
      </c>
      <c r="K1501" s="187"/>
      <c r="L1501" s="40"/>
      <c r="M1501" s="188" t="s">
        <v>1</v>
      </c>
      <c r="N1501" s="189" t="s">
        <v>38</v>
      </c>
      <c r="O1501" s="72"/>
      <c r="P1501" s="190">
        <f>O1501*H1501</f>
        <v>0</v>
      </c>
      <c r="Q1501" s="190">
        <v>2.0000000000000001E-4</v>
      </c>
      <c r="R1501" s="190">
        <f>Q1501*H1501</f>
        <v>0.11714580000000001</v>
      </c>
      <c r="S1501" s="190">
        <v>0</v>
      </c>
      <c r="T1501" s="191">
        <f>S1501*H1501</f>
        <v>0</v>
      </c>
      <c r="U1501" s="35"/>
      <c r="V1501" s="35"/>
      <c r="W1501" s="35"/>
      <c r="X1501" s="35"/>
      <c r="Y1501" s="35"/>
      <c r="Z1501" s="35"/>
      <c r="AA1501" s="35"/>
      <c r="AB1501" s="35"/>
      <c r="AC1501" s="35"/>
      <c r="AD1501" s="35"/>
      <c r="AE1501" s="35"/>
      <c r="AR1501" s="192" t="s">
        <v>179</v>
      </c>
      <c r="AT1501" s="192" t="s">
        <v>175</v>
      </c>
      <c r="AU1501" s="192" t="s">
        <v>81</v>
      </c>
      <c r="AY1501" s="18" t="s">
        <v>174</v>
      </c>
      <c r="BE1501" s="193">
        <f>IF(N1501="základní",J1501,0)</f>
        <v>0</v>
      </c>
      <c r="BF1501" s="193">
        <f>IF(N1501="snížená",J1501,0)</f>
        <v>0</v>
      </c>
      <c r="BG1501" s="193">
        <f>IF(N1501="zákl. přenesená",J1501,0)</f>
        <v>0</v>
      </c>
      <c r="BH1501" s="193">
        <f>IF(N1501="sníž. přenesená",J1501,0)</f>
        <v>0</v>
      </c>
      <c r="BI1501" s="193">
        <f>IF(N1501="nulová",J1501,0)</f>
        <v>0</v>
      </c>
      <c r="BJ1501" s="18" t="s">
        <v>81</v>
      </c>
      <c r="BK1501" s="193">
        <f>ROUND(I1501*H1501,2)</f>
        <v>0</v>
      </c>
      <c r="BL1501" s="18" t="s">
        <v>179</v>
      </c>
      <c r="BM1501" s="192" t="s">
        <v>3033</v>
      </c>
    </row>
    <row r="1502" spans="1:65" s="12" customFormat="1" ht="12">
      <c r="B1502" s="194"/>
      <c r="C1502" s="195"/>
      <c r="D1502" s="196" t="s">
        <v>181</v>
      </c>
      <c r="E1502" s="197" t="s">
        <v>1</v>
      </c>
      <c r="F1502" s="198" t="s">
        <v>3034</v>
      </c>
      <c r="G1502" s="195"/>
      <c r="H1502" s="197" t="s">
        <v>1</v>
      </c>
      <c r="I1502" s="199"/>
      <c r="J1502" s="195"/>
      <c r="K1502" s="195"/>
      <c r="L1502" s="200"/>
      <c r="M1502" s="201"/>
      <c r="N1502" s="202"/>
      <c r="O1502" s="202"/>
      <c r="P1502" s="202"/>
      <c r="Q1502" s="202"/>
      <c r="R1502" s="202"/>
      <c r="S1502" s="202"/>
      <c r="T1502" s="203"/>
      <c r="AT1502" s="204" t="s">
        <v>181</v>
      </c>
      <c r="AU1502" s="204" t="s">
        <v>81</v>
      </c>
      <c r="AV1502" s="12" t="s">
        <v>81</v>
      </c>
      <c r="AW1502" s="12" t="s">
        <v>30</v>
      </c>
      <c r="AX1502" s="12" t="s">
        <v>73</v>
      </c>
      <c r="AY1502" s="204" t="s">
        <v>174</v>
      </c>
    </row>
    <row r="1503" spans="1:65" s="12" customFormat="1" ht="12">
      <c r="B1503" s="194"/>
      <c r="C1503" s="195"/>
      <c r="D1503" s="196" t="s">
        <v>181</v>
      </c>
      <c r="E1503" s="197" t="s">
        <v>1</v>
      </c>
      <c r="F1503" s="198" t="s">
        <v>1342</v>
      </c>
      <c r="G1503" s="195"/>
      <c r="H1503" s="197" t="s">
        <v>1</v>
      </c>
      <c r="I1503" s="199"/>
      <c r="J1503" s="195"/>
      <c r="K1503" s="195"/>
      <c r="L1503" s="200"/>
      <c r="M1503" s="201"/>
      <c r="N1503" s="202"/>
      <c r="O1503" s="202"/>
      <c r="P1503" s="202"/>
      <c r="Q1503" s="202"/>
      <c r="R1503" s="202"/>
      <c r="S1503" s="202"/>
      <c r="T1503" s="203"/>
      <c r="AT1503" s="204" t="s">
        <v>181</v>
      </c>
      <c r="AU1503" s="204" t="s">
        <v>81</v>
      </c>
      <c r="AV1503" s="12" t="s">
        <v>81</v>
      </c>
      <c r="AW1503" s="12" t="s">
        <v>30</v>
      </c>
      <c r="AX1503" s="12" t="s">
        <v>73</v>
      </c>
      <c r="AY1503" s="204" t="s">
        <v>174</v>
      </c>
    </row>
    <row r="1504" spans="1:65" s="13" customFormat="1" ht="12">
      <c r="B1504" s="205"/>
      <c r="C1504" s="206"/>
      <c r="D1504" s="196" t="s">
        <v>181</v>
      </c>
      <c r="E1504" s="207" t="s">
        <v>1</v>
      </c>
      <c r="F1504" s="208" t="s">
        <v>3035</v>
      </c>
      <c r="G1504" s="206"/>
      <c r="H1504" s="209">
        <v>68.44</v>
      </c>
      <c r="I1504" s="210"/>
      <c r="J1504" s="206"/>
      <c r="K1504" s="206"/>
      <c r="L1504" s="211"/>
      <c r="M1504" s="212"/>
      <c r="N1504" s="213"/>
      <c r="O1504" s="213"/>
      <c r="P1504" s="213"/>
      <c r="Q1504" s="213"/>
      <c r="R1504" s="213"/>
      <c r="S1504" s="213"/>
      <c r="T1504" s="214"/>
      <c r="AT1504" s="215" t="s">
        <v>181</v>
      </c>
      <c r="AU1504" s="215" t="s">
        <v>81</v>
      </c>
      <c r="AV1504" s="13" t="s">
        <v>83</v>
      </c>
      <c r="AW1504" s="13" t="s">
        <v>30</v>
      </c>
      <c r="AX1504" s="13" t="s">
        <v>73</v>
      </c>
      <c r="AY1504" s="215" t="s">
        <v>174</v>
      </c>
    </row>
    <row r="1505" spans="2:51" s="13" customFormat="1" ht="12">
      <c r="B1505" s="205"/>
      <c r="C1505" s="206"/>
      <c r="D1505" s="196" t="s">
        <v>181</v>
      </c>
      <c r="E1505" s="207" t="s">
        <v>1</v>
      </c>
      <c r="F1505" s="208" t="s">
        <v>3036</v>
      </c>
      <c r="G1505" s="206"/>
      <c r="H1505" s="209">
        <v>-3.5459999999999998</v>
      </c>
      <c r="I1505" s="210"/>
      <c r="J1505" s="206"/>
      <c r="K1505" s="206"/>
      <c r="L1505" s="211"/>
      <c r="M1505" s="212"/>
      <c r="N1505" s="213"/>
      <c r="O1505" s="213"/>
      <c r="P1505" s="213"/>
      <c r="Q1505" s="213"/>
      <c r="R1505" s="213"/>
      <c r="S1505" s="213"/>
      <c r="T1505" s="214"/>
      <c r="AT1505" s="215" t="s">
        <v>181</v>
      </c>
      <c r="AU1505" s="215" t="s">
        <v>81</v>
      </c>
      <c r="AV1505" s="13" t="s">
        <v>83</v>
      </c>
      <c r="AW1505" s="13" t="s">
        <v>30</v>
      </c>
      <c r="AX1505" s="13" t="s">
        <v>73</v>
      </c>
      <c r="AY1505" s="215" t="s">
        <v>174</v>
      </c>
    </row>
    <row r="1506" spans="2:51" s="13" customFormat="1" ht="12">
      <c r="B1506" s="205"/>
      <c r="C1506" s="206"/>
      <c r="D1506" s="196" t="s">
        <v>181</v>
      </c>
      <c r="E1506" s="207" t="s">
        <v>1</v>
      </c>
      <c r="F1506" s="208" t="s">
        <v>3037</v>
      </c>
      <c r="G1506" s="206"/>
      <c r="H1506" s="209">
        <v>-3.3479999999999999</v>
      </c>
      <c r="I1506" s="210"/>
      <c r="J1506" s="206"/>
      <c r="K1506" s="206"/>
      <c r="L1506" s="211"/>
      <c r="M1506" s="212"/>
      <c r="N1506" s="213"/>
      <c r="O1506" s="213"/>
      <c r="P1506" s="213"/>
      <c r="Q1506" s="213"/>
      <c r="R1506" s="213"/>
      <c r="S1506" s="213"/>
      <c r="T1506" s="214"/>
      <c r="AT1506" s="215" t="s">
        <v>181</v>
      </c>
      <c r="AU1506" s="215" t="s">
        <v>81</v>
      </c>
      <c r="AV1506" s="13" t="s">
        <v>83</v>
      </c>
      <c r="AW1506" s="13" t="s">
        <v>30</v>
      </c>
      <c r="AX1506" s="13" t="s">
        <v>73</v>
      </c>
      <c r="AY1506" s="215" t="s">
        <v>174</v>
      </c>
    </row>
    <row r="1507" spans="2:51" s="13" customFormat="1" ht="12">
      <c r="B1507" s="205"/>
      <c r="C1507" s="206"/>
      <c r="D1507" s="196" t="s">
        <v>181</v>
      </c>
      <c r="E1507" s="207" t="s">
        <v>1</v>
      </c>
      <c r="F1507" s="208" t="s">
        <v>3038</v>
      </c>
      <c r="G1507" s="206"/>
      <c r="H1507" s="209">
        <v>-3.72</v>
      </c>
      <c r="I1507" s="210"/>
      <c r="J1507" s="206"/>
      <c r="K1507" s="206"/>
      <c r="L1507" s="211"/>
      <c r="M1507" s="212"/>
      <c r="N1507" s="213"/>
      <c r="O1507" s="213"/>
      <c r="P1507" s="213"/>
      <c r="Q1507" s="213"/>
      <c r="R1507" s="213"/>
      <c r="S1507" s="213"/>
      <c r="T1507" s="214"/>
      <c r="AT1507" s="215" t="s">
        <v>181</v>
      </c>
      <c r="AU1507" s="215" t="s">
        <v>81</v>
      </c>
      <c r="AV1507" s="13" t="s">
        <v>83</v>
      </c>
      <c r="AW1507" s="13" t="s">
        <v>30</v>
      </c>
      <c r="AX1507" s="13" t="s">
        <v>73</v>
      </c>
      <c r="AY1507" s="215" t="s">
        <v>174</v>
      </c>
    </row>
    <row r="1508" spans="2:51" s="12" customFormat="1" ht="12">
      <c r="B1508" s="194"/>
      <c r="C1508" s="195"/>
      <c r="D1508" s="196" t="s">
        <v>181</v>
      </c>
      <c r="E1508" s="197" t="s">
        <v>1</v>
      </c>
      <c r="F1508" s="198" t="s">
        <v>2758</v>
      </c>
      <c r="G1508" s="195"/>
      <c r="H1508" s="197" t="s">
        <v>1</v>
      </c>
      <c r="I1508" s="199"/>
      <c r="J1508" s="195"/>
      <c r="K1508" s="195"/>
      <c r="L1508" s="200"/>
      <c r="M1508" s="201"/>
      <c r="N1508" s="202"/>
      <c r="O1508" s="202"/>
      <c r="P1508" s="202"/>
      <c r="Q1508" s="202"/>
      <c r="R1508" s="202"/>
      <c r="S1508" s="202"/>
      <c r="T1508" s="203"/>
      <c r="AT1508" s="204" t="s">
        <v>181</v>
      </c>
      <c r="AU1508" s="204" t="s">
        <v>81</v>
      </c>
      <c r="AV1508" s="12" t="s">
        <v>81</v>
      </c>
      <c r="AW1508" s="12" t="s">
        <v>30</v>
      </c>
      <c r="AX1508" s="12" t="s">
        <v>73</v>
      </c>
      <c r="AY1508" s="204" t="s">
        <v>174</v>
      </c>
    </row>
    <row r="1509" spans="2:51" s="13" customFormat="1" ht="12">
      <c r="B1509" s="205"/>
      <c r="C1509" s="206"/>
      <c r="D1509" s="196" t="s">
        <v>181</v>
      </c>
      <c r="E1509" s="207" t="s">
        <v>1</v>
      </c>
      <c r="F1509" s="208" t="s">
        <v>3039</v>
      </c>
      <c r="G1509" s="206"/>
      <c r="H1509" s="209">
        <v>46.734000000000002</v>
      </c>
      <c r="I1509" s="210"/>
      <c r="J1509" s="206"/>
      <c r="K1509" s="206"/>
      <c r="L1509" s="211"/>
      <c r="M1509" s="212"/>
      <c r="N1509" s="213"/>
      <c r="O1509" s="213"/>
      <c r="P1509" s="213"/>
      <c r="Q1509" s="213"/>
      <c r="R1509" s="213"/>
      <c r="S1509" s="213"/>
      <c r="T1509" s="214"/>
      <c r="AT1509" s="215" t="s">
        <v>181</v>
      </c>
      <c r="AU1509" s="215" t="s">
        <v>81</v>
      </c>
      <c r="AV1509" s="13" t="s">
        <v>83</v>
      </c>
      <c r="AW1509" s="13" t="s">
        <v>30</v>
      </c>
      <c r="AX1509" s="13" t="s">
        <v>73</v>
      </c>
      <c r="AY1509" s="215" t="s">
        <v>174</v>
      </c>
    </row>
    <row r="1510" spans="2:51" s="13" customFormat="1" ht="12">
      <c r="B1510" s="205"/>
      <c r="C1510" s="206"/>
      <c r="D1510" s="196" t="s">
        <v>181</v>
      </c>
      <c r="E1510" s="207" t="s">
        <v>1</v>
      </c>
      <c r="F1510" s="208" t="s">
        <v>1267</v>
      </c>
      <c r="G1510" s="206"/>
      <c r="H1510" s="209">
        <v>-5.1219999999999999</v>
      </c>
      <c r="I1510" s="210"/>
      <c r="J1510" s="206"/>
      <c r="K1510" s="206"/>
      <c r="L1510" s="211"/>
      <c r="M1510" s="212"/>
      <c r="N1510" s="213"/>
      <c r="O1510" s="213"/>
      <c r="P1510" s="213"/>
      <c r="Q1510" s="213"/>
      <c r="R1510" s="213"/>
      <c r="S1510" s="213"/>
      <c r="T1510" s="214"/>
      <c r="AT1510" s="215" t="s">
        <v>181</v>
      </c>
      <c r="AU1510" s="215" t="s">
        <v>81</v>
      </c>
      <c r="AV1510" s="13" t="s">
        <v>83</v>
      </c>
      <c r="AW1510" s="13" t="s">
        <v>30</v>
      </c>
      <c r="AX1510" s="13" t="s">
        <v>73</v>
      </c>
      <c r="AY1510" s="215" t="s">
        <v>174</v>
      </c>
    </row>
    <row r="1511" spans="2:51" s="12" customFormat="1" ht="12">
      <c r="B1511" s="194"/>
      <c r="C1511" s="195"/>
      <c r="D1511" s="196" t="s">
        <v>181</v>
      </c>
      <c r="E1511" s="197" t="s">
        <v>1</v>
      </c>
      <c r="F1511" s="198" t="s">
        <v>2750</v>
      </c>
      <c r="G1511" s="195"/>
      <c r="H1511" s="197" t="s">
        <v>1</v>
      </c>
      <c r="I1511" s="199"/>
      <c r="J1511" s="195"/>
      <c r="K1511" s="195"/>
      <c r="L1511" s="200"/>
      <c r="M1511" s="201"/>
      <c r="N1511" s="202"/>
      <c r="O1511" s="202"/>
      <c r="P1511" s="202"/>
      <c r="Q1511" s="202"/>
      <c r="R1511" s="202"/>
      <c r="S1511" s="202"/>
      <c r="T1511" s="203"/>
      <c r="AT1511" s="204" t="s">
        <v>181</v>
      </c>
      <c r="AU1511" s="204" t="s">
        <v>81</v>
      </c>
      <c r="AV1511" s="12" t="s">
        <v>81</v>
      </c>
      <c r="AW1511" s="12" t="s">
        <v>30</v>
      </c>
      <c r="AX1511" s="12" t="s">
        <v>73</v>
      </c>
      <c r="AY1511" s="204" t="s">
        <v>174</v>
      </c>
    </row>
    <row r="1512" spans="2:51" s="13" customFormat="1" ht="12">
      <c r="B1512" s="205"/>
      <c r="C1512" s="206"/>
      <c r="D1512" s="196" t="s">
        <v>181</v>
      </c>
      <c r="E1512" s="207" t="s">
        <v>1</v>
      </c>
      <c r="F1512" s="208" t="s">
        <v>3040</v>
      </c>
      <c r="G1512" s="206"/>
      <c r="H1512" s="209">
        <v>99.766999999999996</v>
      </c>
      <c r="I1512" s="210"/>
      <c r="J1512" s="206"/>
      <c r="K1512" s="206"/>
      <c r="L1512" s="211"/>
      <c r="M1512" s="212"/>
      <c r="N1512" s="213"/>
      <c r="O1512" s="213"/>
      <c r="P1512" s="213"/>
      <c r="Q1512" s="213"/>
      <c r="R1512" s="213"/>
      <c r="S1512" s="213"/>
      <c r="T1512" s="214"/>
      <c r="AT1512" s="215" t="s">
        <v>181</v>
      </c>
      <c r="AU1512" s="215" t="s">
        <v>81</v>
      </c>
      <c r="AV1512" s="13" t="s">
        <v>83</v>
      </c>
      <c r="AW1512" s="13" t="s">
        <v>30</v>
      </c>
      <c r="AX1512" s="13" t="s">
        <v>73</v>
      </c>
      <c r="AY1512" s="215" t="s">
        <v>174</v>
      </c>
    </row>
    <row r="1513" spans="2:51" s="13" customFormat="1" ht="12">
      <c r="B1513" s="205"/>
      <c r="C1513" s="206"/>
      <c r="D1513" s="196" t="s">
        <v>181</v>
      </c>
      <c r="E1513" s="207" t="s">
        <v>1</v>
      </c>
      <c r="F1513" s="208" t="s">
        <v>3041</v>
      </c>
      <c r="G1513" s="206"/>
      <c r="H1513" s="209">
        <v>-11.25</v>
      </c>
      <c r="I1513" s="210"/>
      <c r="J1513" s="206"/>
      <c r="K1513" s="206"/>
      <c r="L1513" s="211"/>
      <c r="M1513" s="212"/>
      <c r="N1513" s="213"/>
      <c r="O1513" s="213"/>
      <c r="P1513" s="213"/>
      <c r="Q1513" s="213"/>
      <c r="R1513" s="213"/>
      <c r="S1513" s="213"/>
      <c r="T1513" s="214"/>
      <c r="AT1513" s="215" t="s">
        <v>181</v>
      </c>
      <c r="AU1513" s="215" t="s">
        <v>81</v>
      </c>
      <c r="AV1513" s="13" t="s">
        <v>83</v>
      </c>
      <c r="AW1513" s="13" t="s">
        <v>30</v>
      </c>
      <c r="AX1513" s="13" t="s">
        <v>73</v>
      </c>
      <c r="AY1513" s="215" t="s">
        <v>174</v>
      </c>
    </row>
    <row r="1514" spans="2:51" s="13" customFormat="1" ht="12">
      <c r="B1514" s="205"/>
      <c r="C1514" s="206"/>
      <c r="D1514" s="196" t="s">
        <v>181</v>
      </c>
      <c r="E1514" s="207" t="s">
        <v>1</v>
      </c>
      <c r="F1514" s="208" t="s">
        <v>2273</v>
      </c>
      <c r="G1514" s="206"/>
      <c r="H1514" s="209">
        <v>-4.5</v>
      </c>
      <c r="I1514" s="210"/>
      <c r="J1514" s="206"/>
      <c r="K1514" s="206"/>
      <c r="L1514" s="211"/>
      <c r="M1514" s="212"/>
      <c r="N1514" s="213"/>
      <c r="O1514" s="213"/>
      <c r="P1514" s="213"/>
      <c r="Q1514" s="213"/>
      <c r="R1514" s="213"/>
      <c r="S1514" s="213"/>
      <c r="T1514" s="214"/>
      <c r="AT1514" s="215" t="s">
        <v>181</v>
      </c>
      <c r="AU1514" s="215" t="s">
        <v>81</v>
      </c>
      <c r="AV1514" s="13" t="s">
        <v>83</v>
      </c>
      <c r="AW1514" s="13" t="s">
        <v>30</v>
      </c>
      <c r="AX1514" s="13" t="s">
        <v>73</v>
      </c>
      <c r="AY1514" s="215" t="s">
        <v>174</v>
      </c>
    </row>
    <row r="1515" spans="2:51" s="13" customFormat="1" ht="12">
      <c r="B1515" s="205"/>
      <c r="C1515" s="206"/>
      <c r="D1515" s="196" t="s">
        <v>181</v>
      </c>
      <c r="E1515" s="207" t="s">
        <v>1</v>
      </c>
      <c r="F1515" s="208" t="s">
        <v>1989</v>
      </c>
      <c r="G1515" s="206"/>
      <c r="H1515" s="209">
        <v>-1.7729999999999999</v>
      </c>
      <c r="I1515" s="210"/>
      <c r="J1515" s="206"/>
      <c r="K1515" s="206"/>
      <c r="L1515" s="211"/>
      <c r="M1515" s="212"/>
      <c r="N1515" s="213"/>
      <c r="O1515" s="213"/>
      <c r="P1515" s="213"/>
      <c r="Q1515" s="213"/>
      <c r="R1515" s="213"/>
      <c r="S1515" s="213"/>
      <c r="T1515" s="214"/>
      <c r="AT1515" s="215" t="s">
        <v>181</v>
      </c>
      <c r="AU1515" s="215" t="s">
        <v>81</v>
      </c>
      <c r="AV1515" s="13" t="s">
        <v>83</v>
      </c>
      <c r="AW1515" s="13" t="s">
        <v>30</v>
      </c>
      <c r="AX1515" s="13" t="s">
        <v>73</v>
      </c>
      <c r="AY1515" s="215" t="s">
        <v>174</v>
      </c>
    </row>
    <row r="1516" spans="2:51" s="13" customFormat="1" ht="12">
      <c r="B1516" s="205"/>
      <c r="C1516" s="206"/>
      <c r="D1516" s="196" t="s">
        <v>181</v>
      </c>
      <c r="E1516" s="207" t="s">
        <v>1</v>
      </c>
      <c r="F1516" s="208" t="s">
        <v>253</v>
      </c>
      <c r="G1516" s="206"/>
      <c r="H1516" s="209">
        <v>-1.5760000000000001</v>
      </c>
      <c r="I1516" s="210"/>
      <c r="J1516" s="206"/>
      <c r="K1516" s="206"/>
      <c r="L1516" s="211"/>
      <c r="M1516" s="212"/>
      <c r="N1516" s="213"/>
      <c r="O1516" s="213"/>
      <c r="P1516" s="213"/>
      <c r="Q1516" s="213"/>
      <c r="R1516" s="213"/>
      <c r="S1516" s="213"/>
      <c r="T1516" s="214"/>
      <c r="AT1516" s="215" t="s">
        <v>181</v>
      </c>
      <c r="AU1516" s="215" t="s">
        <v>81</v>
      </c>
      <c r="AV1516" s="13" t="s">
        <v>83</v>
      </c>
      <c r="AW1516" s="13" t="s">
        <v>30</v>
      </c>
      <c r="AX1516" s="13" t="s">
        <v>73</v>
      </c>
      <c r="AY1516" s="215" t="s">
        <v>174</v>
      </c>
    </row>
    <row r="1517" spans="2:51" s="13" customFormat="1" ht="12">
      <c r="B1517" s="205"/>
      <c r="C1517" s="206"/>
      <c r="D1517" s="196" t="s">
        <v>181</v>
      </c>
      <c r="E1517" s="207" t="s">
        <v>1</v>
      </c>
      <c r="F1517" s="208" t="s">
        <v>3042</v>
      </c>
      <c r="G1517" s="206"/>
      <c r="H1517" s="209">
        <v>-6.1879999999999997</v>
      </c>
      <c r="I1517" s="210"/>
      <c r="J1517" s="206"/>
      <c r="K1517" s="206"/>
      <c r="L1517" s="211"/>
      <c r="M1517" s="212"/>
      <c r="N1517" s="213"/>
      <c r="O1517" s="213"/>
      <c r="P1517" s="213"/>
      <c r="Q1517" s="213"/>
      <c r="R1517" s="213"/>
      <c r="S1517" s="213"/>
      <c r="T1517" s="214"/>
      <c r="AT1517" s="215" t="s">
        <v>181</v>
      </c>
      <c r="AU1517" s="215" t="s">
        <v>81</v>
      </c>
      <c r="AV1517" s="13" t="s">
        <v>83</v>
      </c>
      <c r="AW1517" s="13" t="s">
        <v>30</v>
      </c>
      <c r="AX1517" s="13" t="s">
        <v>73</v>
      </c>
      <c r="AY1517" s="215" t="s">
        <v>174</v>
      </c>
    </row>
    <row r="1518" spans="2:51" s="12" customFormat="1" ht="12">
      <c r="B1518" s="194"/>
      <c r="C1518" s="195"/>
      <c r="D1518" s="196" t="s">
        <v>181</v>
      </c>
      <c r="E1518" s="197" t="s">
        <v>1</v>
      </c>
      <c r="F1518" s="198" t="s">
        <v>1685</v>
      </c>
      <c r="G1518" s="195"/>
      <c r="H1518" s="197" t="s">
        <v>1</v>
      </c>
      <c r="I1518" s="199"/>
      <c r="J1518" s="195"/>
      <c r="K1518" s="195"/>
      <c r="L1518" s="200"/>
      <c r="M1518" s="201"/>
      <c r="N1518" s="202"/>
      <c r="O1518" s="202"/>
      <c r="P1518" s="202"/>
      <c r="Q1518" s="202"/>
      <c r="R1518" s="202"/>
      <c r="S1518" s="202"/>
      <c r="T1518" s="203"/>
      <c r="AT1518" s="204" t="s">
        <v>181</v>
      </c>
      <c r="AU1518" s="204" t="s">
        <v>81</v>
      </c>
      <c r="AV1518" s="12" t="s">
        <v>81</v>
      </c>
      <c r="AW1518" s="12" t="s">
        <v>30</v>
      </c>
      <c r="AX1518" s="12" t="s">
        <v>73</v>
      </c>
      <c r="AY1518" s="204" t="s">
        <v>174</v>
      </c>
    </row>
    <row r="1519" spans="2:51" s="13" customFormat="1" ht="12">
      <c r="B1519" s="205"/>
      <c r="C1519" s="206"/>
      <c r="D1519" s="196" t="s">
        <v>181</v>
      </c>
      <c r="E1519" s="207" t="s">
        <v>1</v>
      </c>
      <c r="F1519" s="208" t="s">
        <v>3043</v>
      </c>
      <c r="G1519" s="206"/>
      <c r="H1519" s="209">
        <v>11.423999999999999</v>
      </c>
      <c r="I1519" s="210"/>
      <c r="J1519" s="206"/>
      <c r="K1519" s="206"/>
      <c r="L1519" s="211"/>
      <c r="M1519" s="212"/>
      <c r="N1519" s="213"/>
      <c r="O1519" s="213"/>
      <c r="P1519" s="213"/>
      <c r="Q1519" s="213"/>
      <c r="R1519" s="213"/>
      <c r="S1519" s="213"/>
      <c r="T1519" s="214"/>
      <c r="AT1519" s="215" t="s">
        <v>181</v>
      </c>
      <c r="AU1519" s="215" t="s">
        <v>81</v>
      </c>
      <c r="AV1519" s="13" t="s">
        <v>83</v>
      </c>
      <c r="AW1519" s="13" t="s">
        <v>30</v>
      </c>
      <c r="AX1519" s="13" t="s">
        <v>73</v>
      </c>
      <c r="AY1519" s="215" t="s">
        <v>174</v>
      </c>
    </row>
    <row r="1520" spans="2:51" s="13" customFormat="1" ht="12">
      <c r="B1520" s="205"/>
      <c r="C1520" s="206"/>
      <c r="D1520" s="196" t="s">
        <v>181</v>
      </c>
      <c r="E1520" s="207" t="s">
        <v>1</v>
      </c>
      <c r="F1520" s="208" t="s">
        <v>3044</v>
      </c>
      <c r="G1520" s="206"/>
      <c r="H1520" s="209">
        <v>-0.9</v>
      </c>
      <c r="I1520" s="210"/>
      <c r="J1520" s="206"/>
      <c r="K1520" s="206"/>
      <c r="L1520" s="211"/>
      <c r="M1520" s="212"/>
      <c r="N1520" s="213"/>
      <c r="O1520" s="213"/>
      <c r="P1520" s="213"/>
      <c r="Q1520" s="213"/>
      <c r="R1520" s="213"/>
      <c r="S1520" s="213"/>
      <c r="T1520" s="214"/>
      <c r="AT1520" s="215" t="s">
        <v>181</v>
      </c>
      <c r="AU1520" s="215" t="s">
        <v>81</v>
      </c>
      <c r="AV1520" s="13" t="s">
        <v>83</v>
      </c>
      <c r="AW1520" s="13" t="s">
        <v>30</v>
      </c>
      <c r="AX1520" s="13" t="s">
        <v>73</v>
      </c>
      <c r="AY1520" s="215" t="s">
        <v>174</v>
      </c>
    </row>
    <row r="1521" spans="2:51" s="12" customFormat="1" ht="12">
      <c r="B1521" s="194"/>
      <c r="C1521" s="195"/>
      <c r="D1521" s="196" t="s">
        <v>181</v>
      </c>
      <c r="E1521" s="197" t="s">
        <v>1</v>
      </c>
      <c r="F1521" s="198" t="s">
        <v>201</v>
      </c>
      <c r="G1521" s="195"/>
      <c r="H1521" s="197" t="s">
        <v>1</v>
      </c>
      <c r="I1521" s="199"/>
      <c r="J1521" s="195"/>
      <c r="K1521" s="195"/>
      <c r="L1521" s="200"/>
      <c r="M1521" s="201"/>
      <c r="N1521" s="202"/>
      <c r="O1521" s="202"/>
      <c r="P1521" s="202"/>
      <c r="Q1521" s="202"/>
      <c r="R1521" s="202"/>
      <c r="S1521" s="202"/>
      <c r="T1521" s="203"/>
      <c r="AT1521" s="204" t="s">
        <v>181</v>
      </c>
      <c r="AU1521" s="204" t="s">
        <v>81</v>
      </c>
      <c r="AV1521" s="12" t="s">
        <v>81</v>
      </c>
      <c r="AW1521" s="12" t="s">
        <v>30</v>
      </c>
      <c r="AX1521" s="12" t="s">
        <v>73</v>
      </c>
      <c r="AY1521" s="204" t="s">
        <v>174</v>
      </c>
    </row>
    <row r="1522" spans="2:51" s="12" customFormat="1" ht="12">
      <c r="B1522" s="194"/>
      <c r="C1522" s="195"/>
      <c r="D1522" s="196" t="s">
        <v>181</v>
      </c>
      <c r="E1522" s="197" t="s">
        <v>1</v>
      </c>
      <c r="F1522" s="198" t="s">
        <v>2620</v>
      </c>
      <c r="G1522" s="195"/>
      <c r="H1522" s="197" t="s">
        <v>1</v>
      </c>
      <c r="I1522" s="199"/>
      <c r="J1522" s="195"/>
      <c r="K1522" s="195"/>
      <c r="L1522" s="200"/>
      <c r="M1522" s="201"/>
      <c r="N1522" s="202"/>
      <c r="O1522" s="202"/>
      <c r="P1522" s="202"/>
      <c r="Q1522" s="202"/>
      <c r="R1522" s="202"/>
      <c r="S1522" s="202"/>
      <c r="T1522" s="203"/>
      <c r="AT1522" s="204" t="s">
        <v>181</v>
      </c>
      <c r="AU1522" s="204" t="s">
        <v>81</v>
      </c>
      <c r="AV1522" s="12" t="s">
        <v>81</v>
      </c>
      <c r="AW1522" s="12" t="s">
        <v>30</v>
      </c>
      <c r="AX1522" s="12" t="s">
        <v>73</v>
      </c>
      <c r="AY1522" s="204" t="s">
        <v>174</v>
      </c>
    </row>
    <row r="1523" spans="2:51" s="13" customFormat="1" ht="12">
      <c r="B1523" s="205"/>
      <c r="C1523" s="206"/>
      <c r="D1523" s="196" t="s">
        <v>181</v>
      </c>
      <c r="E1523" s="207" t="s">
        <v>1</v>
      </c>
      <c r="F1523" s="208" t="s">
        <v>3045</v>
      </c>
      <c r="G1523" s="206"/>
      <c r="H1523" s="209">
        <v>145.00800000000001</v>
      </c>
      <c r="I1523" s="210"/>
      <c r="J1523" s="206"/>
      <c r="K1523" s="206"/>
      <c r="L1523" s="211"/>
      <c r="M1523" s="212"/>
      <c r="N1523" s="213"/>
      <c r="O1523" s="213"/>
      <c r="P1523" s="213"/>
      <c r="Q1523" s="213"/>
      <c r="R1523" s="213"/>
      <c r="S1523" s="213"/>
      <c r="T1523" s="214"/>
      <c r="AT1523" s="215" t="s">
        <v>181</v>
      </c>
      <c r="AU1523" s="215" t="s">
        <v>81</v>
      </c>
      <c r="AV1523" s="13" t="s">
        <v>83</v>
      </c>
      <c r="AW1523" s="13" t="s">
        <v>30</v>
      </c>
      <c r="AX1523" s="13" t="s">
        <v>73</v>
      </c>
      <c r="AY1523" s="215" t="s">
        <v>174</v>
      </c>
    </row>
    <row r="1524" spans="2:51" s="13" customFormat="1" ht="12">
      <c r="B1524" s="205"/>
      <c r="C1524" s="206"/>
      <c r="D1524" s="196" t="s">
        <v>181</v>
      </c>
      <c r="E1524" s="207" t="s">
        <v>1</v>
      </c>
      <c r="F1524" s="208" t="s">
        <v>3046</v>
      </c>
      <c r="G1524" s="206"/>
      <c r="H1524" s="209">
        <v>-25.312999999999999</v>
      </c>
      <c r="I1524" s="210"/>
      <c r="J1524" s="206"/>
      <c r="K1524" s="206"/>
      <c r="L1524" s="211"/>
      <c r="M1524" s="212"/>
      <c r="N1524" s="213"/>
      <c r="O1524" s="213"/>
      <c r="P1524" s="213"/>
      <c r="Q1524" s="213"/>
      <c r="R1524" s="213"/>
      <c r="S1524" s="213"/>
      <c r="T1524" s="214"/>
      <c r="AT1524" s="215" t="s">
        <v>181</v>
      </c>
      <c r="AU1524" s="215" t="s">
        <v>81</v>
      </c>
      <c r="AV1524" s="13" t="s">
        <v>83</v>
      </c>
      <c r="AW1524" s="13" t="s">
        <v>30</v>
      </c>
      <c r="AX1524" s="13" t="s">
        <v>73</v>
      </c>
      <c r="AY1524" s="215" t="s">
        <v>174</v>
      </c>
    </row>
    <row r="1525" spans="2:51" s="13" customFormat="1" ht="12">
      <c r="B1525" s="205"/>
      <c r="C1525" s="206"/>
      <c r="D1525" s="196" t="s">
        <v>181</v>
      </c>
      <c r="E1525" s="207" t="s">
        <v>1</v>
      </c>
      <c r="F1525" s="208" t="s">
        <v>3047</v>
      </c>
      <c r="G1525" s="206"/>
      <c r="H1525" s="209">
        <v>-2.1880000000000002</v>
      </c>
      <c r="I1525" s="210"/>
      <c r="J1525" s="206"/>
      <c r="K1525" s="206"/>
      <c r="L1525" s="211"/>
      <c r="M1525" s="212"/>
      <c r="N1525" s="213"/>
      <c r="O1525" s="213"/>
      <c r="P1525" s="213"/>
      <c r="Q1525" s="213"/>
      <c r="R1525" s="213"/>
      <c r="S1525" s="213"/>
      <c r="T1525" s="214"/>
      <c r="AT1525" s="215" t="s">
        <v>181</v>
      </c>
      <c r="AU1525" s="215" t="s">
        <v>81</v>
      </c>
      <c r="AV1525" s="13" t="s">
        <v>83</v>
      </c>
      <c r="AW1525" s="13" t="s">
        <v>30</v>
      </c>
      <c r="AX1525" s="13" t="s">
        <v>73</v>
      </c>
      <c r="AY1525" s="215" t="s">
        <v>174</v>
      </c>
    </row>
    <row r="1526" spans="2:51" s="13" customFormat="1" ht="12">
      <c r="B1526" s="205"/>
      <c r="C1526" s="206"/>
      <c r="D1526" s="196" t="s">
        <v>181</v>
      </c>
      <c r="E1526" s="207" t="s">
        <v>1</v>
      </c>
      <c r="F1526" s="208" t="s">
        <v>2276</v>
      </c>
      <c r="G1526" s="206"/>
      <c r="H1526" s="209">
        <v>-1.9350000000000001</v>
      </c>
      <c r="I1526" s="210"/>
      <c r="J1526" s="206"/>
      <c r="K1526" s="206"/>
      <c r="L1526" s="211"/>
      <c r="M1526" s="212"/>
      <c r="N1526" s="213"/>
      <c r="O1526" s="213"/>
      <c r="P1526" s="213"/>
      <c r="Q1526" s="213"/>
      <c r="R1526" s="213"/>
      <c r="S1526" s="213"/>
      <c r="T1526" s="214"/>
      <c r="AT1526" s="215" t="s">
        <v>181</v>
      </c>
      <c r="AU1526" s="215" t="s">
        <v>81</v>
      </c>
      <c r="AV1526" s="13" t="s">
        <v>83</v>
      </c>
      <c r="AW1526" s="13" t="s">
        <v>30</v>
      </c>
      <c r="AX1526" s="13" t="s">
        <v>73</v>
      </c>
      <c r="AY1526" s="215" t="s">
        <v>174</v>
      </c>
    </row>
    <row r="1527" spans="2:51" s="13" customFormat="1" ht="12">
      <c r="B1527" s="205"/>
      <c r="C1527" s="206"/>
      <c r="D1527" s="196" t="s">
        <v>181</v>
      </c>
      <c r="E1527" s="207" t="s">
        <v>1</v>
      </c>
      <c r="F1527" s="208" t="s">
        <v>2273</v>
      </c>
      <c r="G1527" s="206"/>
      <c r="H1527" s="209">
        <v>-4.5</v>
      </c>
      <c r="I1527" s="210"/>
      <c r="J1527" s="206"/>
      <c r="K1527" s="206"/>
      <c r="L1527" s="211"/>
      <c r="M1527" s="212"/>
      <c r="N1527" s="213"/>
      <c r="O1527" s="213"/>
      <c r="P1527" s="213"/>
      <c r="Q1527" s="213"/>
      <c r="R1527" s="213"/>
      <c r="S1527" s="213"/>
      <c r="T1527" s="214"/>
      <c r="AT1527" s="215" t="s">
        <v>181</v>
      </c>
      <c r="AU1527" s="215" t="s">
        <v>81</v>
      </c>
      <c r="AV1527" s="13" t="s">
        <v>83</v>
      </c>
      <c r="AW1527" s="13" t="s">
        <v>30</v>
      </c>
      <c r="AX1527" s="13" t="s">
        <v>73</v>
      </c>
      <c r="AY1527" s="215" t="s">
        <v>174</v>
      </c>
    </row>
    <row r="1528" spans="2:51" s="13" customFormat="1" ht="12">
      <c r="B1528" s="205"/>
      <c r="C1528" s="206"/>
      <c r="D1528" s="196" t="s">
        <v>181</v>
      </c>
      <c r="E1528" s="207" t="s">
        <v>1</v>
      </c>
      <c r="F1528" s="208" t="s">
        <v>3048</v>
      </c>
      <c r="G1528" s="206"/>
      <c r="H1528" s="209">
        <v>-1.9379999999999999</v>
      </c>
      <c r="I1528" s="210"/>
      <c r="J1528" s="206"/>
      <c r="K1528" s="206"/>
      <c r="L1528" s="211"/>
      <c r="M1528" s="212"/>
      <c r="N1528" s="213"/>
      <c r="O1528" s="213"/>
      <c r="P1528" s="213"/>
      <c r="Q1528" s="213"/>
      <c r="R1528" s="213"/>
      <c r="S1528" s="213"/>
      <c r="T1528" s="214"/>
      <c r="AT1528" s="215" t="s">
        <v>181</v>
      </c>
      <c r="AU1528" s="215" t="s">
        <v>81</v>
      </c>
      <c r="AV1528" s="13" t="s">
        <v>83</v>
      </c>
      <c r="AW1528" s="13" t="s">
        <v>30</v>
      </c>
      <c r="AX1528" s="13" t="s">
        <v>73</v>
      </c>
      <c r="AY1528" s="215" t="s">
        <v>174</v>
      </c>
    </row>
    <row r="1529" spans="2:51" s="13" customFormat="1" ht="12">
      <c r="B1529" s="205"/>
      <c r="C1529" s="206"/>
      <c r="D1529" s="196" t="s">
        <v>181</v>
      </c>
      <c r="E1529" s="207" t="s">
        <v>1</v>
      </c>
      <c r="F1529" s="208" t="s">
        <v>3010</v>
      </c>
      <c r="G1529" s="206"/>
      <c r="H1529" s="209">
        <v>-3.1520000000000001</v>
      </c>
      <c r="I1529" s="210"/>
      <c r="J1529" s="206"/>
      <c r="K1529" s="206"/>
      <c r="L1529" s="211"/>
      <c r="M1529" s="212"/>
      <c r="N1529" s="213"/>
      <c r="O1529" s="213"/>
      <c r="P1529" s="213"/>
      <c r="Q1529" s="213"/>
      <c r="R1529" s="213"/>
      <c r="S1529" s="213"/>
      <c r="T1529" s="214"/>
      <c r="AT1529" s="215" t="s">
        <v>181</v>
      </c>
      <c r="AU1529" s="215" t="s">
        <v>81</v>
      </c>
      <c r="AV1529" s="13" t="s">
        <v>83</v>
      </c>
      <c r="AW1529" s="13" t="s">
        <v>30</v>
      </c>
      <c r="AX1529" s="13" t="s">
        <v>73</v>
      </c>
      <c r="AY1529" s="215" t="s">
        <v>174</v>
      </c>
    </row>
    <row r="1530" spans="2:51" s="13" customFormat="1" ht="12">
      <c r="B1530" s="205"/>
      <c r="C1530" s="206"/>
      <c r="D1530" s="196" t="s">
        <v>181</v>
      </c>
      <c r="E1530" s="207" t="s">
        <v>1</v>
      </c>
      <c r="F1530" s="208" t="s">
        <v>1989</v>
      </c>
      <c r="G1530" s="206"/>
      <c r="H1530" s="209">
        <v>-1.7729999999999999</v>
      </c>
      <c r="I1530" s="210"/>
      <c r="J1530" s="206"/>
      <c r="K1530" s="206"/>
      <c r="L1530" s="211"/>
      <c r="M1530" s="212"/>
      <c r="N1530" s="213"/>
      <c r="O1530" s="213"/>
      <c r="P1530" s="213"/>
      <c r="Q1530" s="213"/>
      <c r="R1530" s="213"/>
      <c r="S1530" s="213"/>
      <c r="T1530" s="214"/>
      <c r="AT1530" s="215" t="s">
        <v>181</v>
      </c>
      <c r="AU1530" s="215" t="s">
        <v>81</v>
      </c>
      <c r="AV1530" s="13" t="s">
        <v>83</v>
      </c>
      <c r="AW1530" s="13" t="s">
        <v>30</v>
      </c>
      <c r="AX1530" s="13" t="s">
        <v>73</v>
      </c>
      <c r="AY1530" s="215" t="s">
        <v>174</v>
      </c>
    </row>
    <row r="1531" spans="2:51" s="12" customFormat="1" ht="12">
      <c r="B1531" s="194"/>
      <c r="C1531" s="195"/>
      <c r="D1531" s="196" t="s">
        <v>181</v>
      </c>
      <c r="E1531" s="197" t="s">
        <v>1</v>
      </c>
      <c r="F1531" s="198" t="s">
        <v>2622</v>
      </c>
      <c r="G1531" s="195"/>
      <c r="H1531" s="197" t="s">
        <v>1</v>
      </c>
      <c r="I1531" s="199"/>
      <c r="J1531" s="195"/>
      <c r="K1531" s="195"/>
      <c r="L1531" s="200"/>
      <c r="M1531" s="201"/>
      <c r="N1531" s="202"/>
      <c r="O1531" s="202"/>
      <c r="P1531" s="202"/>
      <c r="Q1531" s="202"/>
      <c r="R1531" s="202"/>
      <c r="S1531" s="202"/>
      <c r="T1531" s="203"/>
      <c r="AT1531" s="204" t="s">
        <v>181</v>
      </c>
      <c r="AU1531" s="204" t="s">
        <v>81</v>
      </c>
      <c r="AV1531" s="12" t="s">
        <v>81</v>
      </c>
      <c r="AW1531" s="12" t="s">
        <v>30</v>
      </c>
      <c r="AX1531" s="12" t="s">
        <v>73</v>
      </c>
      <c r="AY1531" s="204" t="s">
        <v>174</v>
      </c>
    </row>
    <row r="1532" spans="2:51" s="13" customFormat="1" ht="12">
      <c r="B1532" s="205"/>
      <c r="C1532" s="206"/>
      <c r="D1532" s="196" t="s">
        <v>181</v>
      </c>
      <c r="E1532" s="207" t="s">
        <v>1</v>
      </c>
      <c r="F1532" s="208" t="s">
        <v>3049</v>
      </c>
      <c r="G1532" s="206"/>
      <c r="H1532" s="209">
        <v>11.606999999999999</v>
      </c>
      <c r="I1532" s="210"/>
      <c r="J1532" s="206"/>
      <c r="K1532" s="206"/>
      <c r="L1532" s="211"/>
      <c r="M1532" s="212"/>
      <c r="N1532" s="213"/>
      <c r="O1532" s="213"/>
      <c r="P1532" s="213"/>
      <c r="Q1532" s="213"/>
      <c r="R1532" s="213"/>
      <c r="S1532" s="213"/>
      <c r="T1532" s="214"/>
      <c r="AT1532" s="215" t="s">
        <v>181</v>
      </c>
      <c r="AU1532" s="215" t="s">
        <v>81</v>
      </c>
      <c r="AV1532" s="13" t="s">
        <v>83</v>
      </c>
      <c r="AW1532" s="13" t="s">
        <v>30</v>
      </c>
      <c r="AX1532" s="13" t="s">
        <v>73</v>
      </c>
      <c r="AY1532" s="215" t="s">
        <v>174</v>
      </c>
    </row>
    <row r="1533" spans="2:51" s="13" customFormat="1" ht="12">
      <c r="B1533" s="205"/>
      <c r="C1533" s="206"/>
      <c r="D1533" s="196" t="s">
        <v>181</v>
      </c>
      <c r="E1533" s="207" t="s">
        <v>1</v>
      </c>
      <c r="F1533" s="208" t="s">
        <v>3050</v>
      </c>
      <c r="G1533" s="206"/>
      <c r="H1533" s="209">
        <v>-1.6539999999999999</v>
      </c>
      <c r="I1533" s="210"/>
      <c r="J1533" s="206"/>
      <c r="K1533" s="206"/>
      <c r="L1533" s="211"/>
      <c r="M1533" s="212"/>
      <c r="N1533" s="213"/>
      <c r="O1533" s="213"/>
      <c r="P1533" s="213"/>
      <c r="Q1533" s="213"/>
      <c r="R1533" s="213"/>
      <c r="S1533" s="213"/>
      <c r="T1533" s="214"/>
      <c r="AT1533" s="215" t="s">
        <v>181</v>
      </c>
      <c r="AU1533" s="215" t="s">
        <v>81</v>
      </c>
      <c r="AV1533" s="13" t="s">
        <v>83</v>
      </c>
      <c r="AW1533" s="13" t="s">
        <v>30</v>
      </c>
      <c r="AX1533" s="13" t="s">
        <v>73</v>
      </c>
      <c r="AY1533" s="215" t="s">
        <v>174</v>
      </c>
    </row>
    <row r="1534" spans="2:51" s="12" customFormat="1" ht="12">
      <c r="B1534" s="194"/>
      <c r="C1534" s="195"/>
      <c r="D1534" s="196" t="s">
        <v>181</v>
      </c>
      <c r="E1534" s="197" t="s">
        <v>1</v>
      </c>
      <c r="F1534" s="198" t="s">
        <v>2623</v>
      </c>
      <c r="G1534" s="195"/>
      <c r="H1534" s="197" t="s">
        <v>1</v>
      </c>
      <c r="I1534" s="199"/>
      <c r="J1534" s="195"/>
      <c r="K1534" s="195"/>
      <c r="L1534" s="200"/>
      <c r="M1534" s="201"/>
      <c r="N1534" s="202"/>
      <c r="O1534" s="202"/>
      <c r="P1534" s="202"/>
      <c r="Q1534" s="202"/>
      <c r="R1534" s="202"/>
      <c r="S1534" s="202"/>
      <c r="T1534" s="203"/>
      <c r="AT1534" s="204" t="s">
        <v>181</v>
      </c>
      <c r="AU1534" s="204" t="s">
        <v>81</v>
      </c>
      <c r="AV1534" s="12" t="s">
        <v>81</v>
      </c>
      <c r="AW1534" s="12" t="s">
        <v>30</v>
      </c>
      <c r="AX1534" s="12" t="s">
        <v>73</v>
      </c>
      <c r="AY1534" s="204" t="s">
        <v>174</v>
      </c>
    </row>
    <row r="1535" spans="2:51" s="13" customFormat="1" ht="12">
      <c r="B1535" s="205"/>
      <c r="C1535" s="206"/>
      <c r="D1535" s="196" t="s">
        <v>181</v>
      </c>
      <c r="E1535" s="207" t="s">
        <v>1</v>
      </c>
      <c r="F1535" s="208" t="s">
        <v>3051</v>
      </c>
      <c r="G1535" s="206"/>
      <c r="H1535" s="209">
        <v>33.902000000000001</v>
      </c>
      <c r="I1535" s="210"/>
      <c r="J1535" s="206"/>
      <c r="K1535" s="206"/>
      <c r="L1535" s="211"/>
      <c r="M1535" s="212"/>
      <c r="N1535" s="213"/>
      <c r="O1535" s="213"/>
      <c r="P1535" s="213"/>
      <c r="Q1535" s="213"/>
      <c r="R1535" s="213"/>
      <c r="S1535" s="213"/>
      <c r="T1535" s="214"/>
      <c r="AT1535" s="215" t="s">
        <v>181</v>
      </c>
      <c r="AU1535" s="215" t="s">
        <v>81</v>
      </c>
      <c r="AV1535" s="13" t="s">
        <v>83</v>
      </c>
      <c r="AW1535" s="13" t="s">
        <v>30</v>
      </c>
      <c r="AX1535" s="13" t="s">
        <v>73</v>
      </c>
      <c r="AY1535" s="215" t="s">
        <v>174</v>
      </c>
    </row>
    <row r="1536" spans="2:51" s="13" customFormat="1" ht="12">
      <c r="B1536" s="205"/>
      <c r="C1536" s="206"/>
      <c r="D1536" s="196" t="s">
        <v>181</v>
      </c>
      <c r="E1536" s="207" t="s">
        <v>1</v>
      </c>
      <c r="F1536" s="208" t="s">
        <v>253</v>
      </c>
      <c r="G1536" s="206"/>
      <c r="H1536" s="209">
        <v>-1.5760000000000001</v>
      </c>
      <c r="I1536" s="210"/>
      <c r="J1536" s="206"/>
      <c r="K1536" s="206"/>
      <c r="L1536" s="211"/>
      <c r="M1536" s="212"/>
      <c r="N1536" s="213"/>
      <c r="O1536" s="213"/>
      <c r="P1536" s="213"/>
      <c r="Q1536" s="213"/>
      <c r="R1536" s="213"/>
      <c r="S1536" s="213"/>
      <c r="T1536" s="214"/>
      <c r="AT1536" s="215" t="s">
        <v>181</v>
      </c>
      <c r="AU1536" s="215" t="s">
        <v>81</v>
      </c>
      <c r="AV1536" s="13" t="s">
        <v>83</v>
      </c>
      <c r="AW1536" s="13" t="s">
        <v>30</v>
      </c>
      <c r="AX1536" s="13" t="s">
        <v>73</v>
      </c>
      <c r="AY1536" s="215" t="s">
        <v>174</v>
      </c>
    </row>
    <row r="1537" spans="2:51" s="13" customFormat="1" ht="12">
      <c r="B1537" s="205"/>
      <c r="C1537" s="206"/>
      <c r="D1537" s="196" t="s">
        <v>181</v>
      </c>
      <c r="E1537" s="207" t="s">
        <v>1</v>
      </c>
      <c r="F1537" s="208" t="s">
        <v>3052</v>
      </c>
      <c r="G1537" s="206"/>
      <c r="H1537" s="209">
        <v>-1.5629999999999999</v>
      </c>
      <c r="I1537" s="210"/>
      <c r="J1537" s="206"/>
      <c r="K1537" s="206"/>
      <c r="L1537" s="211"/>
      <c r="M1537" s="212"/>
      <c r="N1537" s="213"/>
      <c r="O1537" s="213"/>
      <c r="P1537" s="213"/>
      <c r="Q1537" s="213"/>
      <c r="R1537" s="213"/>
      <c r="S1537" s="213"/>
      <c r="T1537" s="214"/>
      <c r="AT1537" s="215" t="s">
        <v>181</v>
      </c>
      <c r="AU1537" s="215" t="s">
        <v>81</v>
      </c>
      <c r="AV1537" s="13" t="s">
        <v>83</v>
      </c>
      <c r="AW1537" s="13" t="s">
        <v>30</v>
      </c>
      <c r="AX1537" s="13" t="s">
        <v>73</v>
      </c>
      <c r="AY1537" s="215" t="s">
        <v>174</v>
      </c>
    </row>
    <row r="1538" spans="2:51" s="12" customFormat="1" ht="12">
      <c r="B1538" s="194"/>
      <c r="C1538" s="195"/>
      <c r="D1538" s="196" t="s">
        <v>181</v>
      </c>
      <c r="E1538" s="197" t="s">
        <v>1</v>
      </c>
      <c r="F1538" s="198" t="s">
        <v>3053</v>
      </c>
      <c r="G1538" s="195"/>
      <c r="H1538" s="197" t="s">
        <v>1</v>
      </c>
      <c r="I1538" s="199"/>
      <c r="J1538" s="195"/>
      <c r="K1538" s="195"/>
      <c r="L1538" s="200"/>
      <c r="M1538" s="201"/>
      <c r="N1538" s="202"/>
      <c r="O1538" s="202"/>
      <c r="P1538" s="202"/>
      <c r="Q1538" s="202"/>
      <c r="R1538" s="202"/>
      <c r="S1538" s="202"/>
      <c r="T1538" s="203"/>
      <c r="AT1538" s="204" t="s">
        <v>181</v>
      </c>
      <c r="AU1538" s="204" t="s">
        <v>81</v>
      </c>
      <c r="AV1538" s="12" t="s">
        <v>81</v>
      </c>
      <c r="AW1538" s="12" t="s">
        <v>30</v>
      </c>
      <c r="AX1538" s="12" t="s">
        <v>73</v>
      </c>
      <c r="AY1538" s="204" t="s">
        <v>174</v>
      </c>
    </row>
    <row r="1539" spans="2:51" s="12" customFormat="1" ht="12">
      <c r="B1539" s="194"/>
      <c r="C1539" s="195"/>
      <c r="D1539" s="196" t="s">
        <v>181</v>
      </c>
      <c r="E1539" s="197" t="s">
        <v>1</v>
      </c>
      <c r="F1539" s="198" t="s">
        <v>3034</v>
      </c>
      <c r="G1539" s="195"/>
      <c r="H1539" s="197" t="s">
        <v>1</v>
      </c>
      <c r="I1539" s="199"/>
      <c r="J1539" s="195"/>
      <c r="K1539" s="195"/>
      <c r="L1539" s="200"/>
      <c r="M1539" s="201"/>
      <c r="N1539" s="202"/>
      <c r="O1539" s="202"/>
      <c r="P1539" s="202"/>
      <c r="Q1539" s="202"/>
      <c r="R1539" s="202"/>
      <c r="S1539" s="202"/>
      <c r="T1539" s="203"/>
      <c r="AT1539" s="204" t="s">
        <v>181</v>
      </c>
      <c r="AU1539" s="204" t="s">
        <v>81</v>
      </c>
      <c r="AV1539" s="12" t="s">
        <v>81</v>
      </c>
      <c r="AW1539" s="12" t="s">
        <v>30</v>
      </c>
      <c r="AX1539" s="12" t="s">
        <v>73</v>
      </c>
      <c r="AY1539" s="204" t="s">
        <v>174</v>
      </c>
    </row>
    <row r="1540" spans="2:51" s="12" customFormat="1" ht="12">
      <c r="B1540" s="194"/>
      <c r="C1540" s="195"/>
      <c r="D1540" s="196" t="s">
        <v>181</v>
      </c>
      <c r="E1540" s="197" t="s">
        <v>1</v>
      </c>
      <c r="F1540" s="198" t="s">
        <v>1342</v>
      </c>
      <c r="G1540" s="195"/>
      <c r="H1540" s="197" t="s">
        <v>1</v>
      </c>
      <c r="I1540" s="199"/>
      <c r="J1540" s="195"/>
      <c r="K1540" s="195"/>
      <c r="L1540" s="200"/>
      <c r="M1540" s="201"/>
      <c r="N1540" s="202"/>
      <c r="O1540" s="202"/>
      <c r="P1540" s="202"/>
      <c r="Q1540" s="202"/>
      <c r="R1540" s="202"/>
      <c r="S1540" s="202"/>
      <c r="T1540" s="203"/>
      <c r="AT1540" s="204" t="s">
        <v>181</v>
      </c>
      <c r="AU1540" s="204" t="s">
        <v>81</v>
      </c>
      <c r="AV1540" s="12" t="s">
        <v>81</v>
      </c>
      <c r="AW1540" s="12" t="s">
        <v>30</v>
      </c>
      <c r="AX1540" s="12" t="s">
        <v>73</v>
      </c>
      <c r="AY1540" s="204" t="s">
        <v>174</v>
      </c>
    </row>
    <row r="1541" spans="2:51" s="13" customFormat="1" ht="12">
      <c r="B1541" s="205"/>
      <c r="C1541" s="206"/>
      <c r="D1541" s="196" t="s">
        <v>181</v>
      </c>
      <c r="E1541" s="207" t="s">
        <v>1</v>
      </c>
      <c r="F1541" s="208" t="s">
        <v>3054</v>
      </c>
      <c r="G1541" s="206"/>
      <c r="H1541" s="209">
        <v>1.452</v>
      </c>
      <c r="I1541" s="210"/>
      <c r="J1541" s="206"/>
      <c r="K1541" s="206"/>
      <c r="L1541" s="211"/>
      <c r="M1541" s="212"/>
      <c r="N1541" s="213"/>
      <c r="O1541" s="213"/>
      <c r="P1541" s="213"/>
      <c r="Q1541" s="213"/>
      <c r="R1541" s="213"/>
      <c r="S1541" s="213"/>
      <c r="T1541" s="214"/>
      <c r="AT1541" s="215" t="s">
        <v>181</v>
      </c>
      <c r="AU1541" s="215" t="s">
        <v>81</v>
      </c>
      <c r="AV1541" s="13" t="s">
        <v>83</v>
      </c>
      <c r="AW1541" s="13" t="s">
        <v>30</v>
      </c>
      <c r="AX1541" s="13" t="s">
        <v>73</v>
      </c>
      <c r="AY1541" s="215" t="s">
        <v>174</v>
      </c>
    </row>
    <row r="1542" spans="2:51" s="13" customFormat="1" ht="12">
      <c r="B1542" s="205"/>
      <c r="C1542" s="206"/>
      <c r="D1542" s="196" t="s">
        <v>181</v>
      </c>
      <c r="E1542" s="207" t="s">
        <v>1</v>
      </c>
      <c r="F1542" s="208" t="s">
        <v>3055</v>
      </c>
      <c r="G1542" s="206"/>
      <c r="H1542" s="209">
        <v>1.7609999999999999</v>
      </c>
      <c r="I1542" s="210"/>
      <c r="J1542" s="206"/>
      <c r="K1542" s="206"/>
      <c r="L1542" s="211"/>
      <c r="M1542" s="212"/>
      <c r="N1542" s="213"/>
      <c r="O1542" s="213"/>
      <c r="P1542" s="213"/>
      <c r="Q1542" s="213"/>
      <c r="R1542" s="213"/>
      <c r="S1542" s="213"/>
      <c r="T1542" s="214"/>
      <c r="AT1542" s="215" t="s">
        <v>181</v>
      </c>
      <c r="AU1542" s="215" t="s">
        <v>81</v>
      </c>
      <c r="AV1542" s="13" t="s">
        <v>83</v>
      </c>
      <c r="AW1542" s="13" t="s">
        <v>30</v>
      </c>
      <c r="AX1542" s="13" t="s">
        <v>73</v>
      </c>
      <c r="AY1542" s="215" t="s">
        <v>174</v>
      </c>
    </row>
    <row r="1543" spans="2:51" s="13" customFormat="1" ht="12">
      <c r="B1543" s="205"/>
      <c r="C1543" s="206"/>
      <c r="D1543" s="196" t="s">
        <v>181</v>
      </c>
      <c r="E1543" s="207" t="s">
        <v>1</v>
      </c>
      <c r="F1543" s="208" t="s">
        <v>3056</v>
      </c>
      <c r="G1543" s="206"/>
      <c r="H1543" s="209">
        <v>1.905</v>
      </c>
      <c r="I1543" s="210"/>
      <c r="J1543" s="206"/>
      <c r="K1543" s="206"/>
      <c r="L1543" s="211"/>
      <c r="M1543" s="212"/>
      <c r="N1543" s="213"/>
      <c r="O1543" s="213"/>
      <c r="P1543" s="213"/>
      <c r="Q1543" s="213"/>
      <c r="R1543" s="213"/>
      <c r="S1543" s="213"/>
      <c r="T1543" s="214"/>
      <c r="AT1543" s="215" t="s">
        <v>181</v>
      </c>
      <c r="AU1543" s="215" t="s">
        <v>81</v>
      </c>
      <c r="AV1543" s="13" t="s">
        <v>83</v>
      </c>
      <c r="AW1543" s="13" t="s">
        <v>30</v>
      </c>
      <c r="AX1543" s="13" t="s">
        <v>73</v>
      </c>
      <c r="AY1543" s="215" t="s">
        <v>174</v>
      </c>
    </row>
    <row r="1544" spans="2:51" s="12" customFormat="1" ht="12">
      <c r="B1544" s="194"/>
      <c r="C1544" s="195"/>
      <c r="D1544" s="196" t="s">
        <v>181</v>
      </c>
      <c r="E1544" s="197" t="s">
        <v>1</v>
      </c>
      <c r="F1544" s="198" t="s">
        <v>2758</v>
      </c>
      <c r="G1544" s="195"/>
      <c r="H1544" s="197" t="s">
        <v>1</v>
      </c>
      <c r="I1544" s="199"/>
      <c r="J1544" s="195"/>
      <c r="K1544" s="195"/>
      <c r="L1544" s="200"/>
      <c r="M1544" s="201"/>
      <c r="N1544" s="202"/>
      <c r="O1544" s="202"/>
      <c r="P1544" s="202"/>
      <c r="Q1544" s="202"/>
      <c r="R1544" s="202"/>
      <c r="S1544" s="202"/>
      <c r="T1544" s="203"/>
      <c r="AT1544" s="204" t="s">
        <v>181</v>
      </c>
      <c r="AU1544" s="204" t="s">
        <v>81</v>
      </c>
      <c r="AV1544" s="12" t="s">
        <v>81</v>
      </c>
      <c r="AW1544" s="12" t="s">
        <v>30</v>
      </c>
      <c r="AX1544" s="12" t="s">
        <v>73</v>
      </c>
      <c r="AY1544" s="204" t="s">
        <v>174</v>
      </c>
    </row>
    <row r="1545" spans="2:51" s="13" customFormat="1" ht="12">
      <c r="B1545" s="205"/>
      <c r="C1545" s="206"/>
      <c r="D1545" s="196" t="s">
        <v>181</v>
      </c>
      <c r="E1545" s="207" t="s">
        <v>1</v>
      </c>
      <c r="F1545" s="208" t="s">
        <v>3057</v>
      </c>
      <c r="G1545" s="206"/>
      <c r="H1545" s="209">
        <v>0.41199999999999998</v>
      </c>
      <c r="I1545" s="210"/>
      <c r="J1545" s="206"/>
      <c r="K1545" s="206"/>
      <c r="L1545" s="211"/>
      <c r="M1545" s="212"/>
      <c r="N1545" s="213"/>
      <c r="O1545" s="213"/>
      <c r="P1545" s="213"/>
      <c r="Q1545" s="213"/>
      <c r="R1545" s="213"/>
      <c r="S1545" s="213"/>
      <c r="T1545" s="214"/>
      <c r="AT1545" s="215" t="s">
        <v>181</v>
      </c>
      <c r="AU1545" s="215" t="s">
        <v>81</v>
      </c>
      <c r="AV1545" s="13" t="s">
        <v>83</v>
      </c>
      <c r="AW1545" s="13" t="s">
        <v>30</v>
      </c>
      <c r="AX1545" s="13" t="s">
        <v>73</v>
      </c>
      <c r="AY1545" s="215" t="s">
        <v>174</v>
      </c>
    </row>
    <row r="1546" spans="2:51" s="12" customFormat="1" ht="12">
      <c r="B1546" s="194"/>
      <c r="C1546" s="195"/>
      <c r="D1546" s="196" t="s">
        <v>181</v>
      </c>
      <c r="E1546" s="197" t="s">
        <v>1</v>
      </c>
      <c r="F1546" s="198" t="s">
        <v>2750</v>
      </c>
      <c r="G1546" s="195"/>
      <c r="H1546" s="197" t="s">
        <v>1</v>
      </c>
      <c r="I1546" s="199"/>
      <c r="J1546" s="195"/>
      <c r="K1546" s="195"/>
      <c r="L1546" s="200"/>
      <c r="M1546" s="201"/>
      <c r="N1546" s="202"/>
      <c r="O1546" s="202"/>
      <c r="P1546" s="202"/>
      <c r="Q1546" s="202"/>
      <c r="R1546" s="202"/>
      <c r="S1546" s="202"/>
      <c r="T1546" s="203"/>
      <c r="AT1546" s="204" t="s">
        <v>181</v>
      </c>
      <c r="AU1546" s="204" t="s">
        <v>81</v>
      </c>
      <c r="AV1546" s="12" t="s">
        <v>81</v>
      </c>
      <c r="AW1546" s="12" t="s">
        <v>30</v>
      </c>
      <c r="AX1546" s="12" t="s">
        <v>73</v>
      </c>
      <c r="AY1546" s="204" t="s">
        <v>174</v>
      </c>
    </row>
    <row r="1547" spans="2:51" s="13" customFormat="1" ht="12">
      <c r="B1547" s="205"/>
      <c r="C1547" s="206"/>
      <c r="D1547" s="196" t="s">
        <v>181</v>
      </c>
      <c r="E1547" s="207" t="s">
        <v>1</v>
      </c>
      <c r="F1547" s="208" t="s">
        <v>3058</v>
      </c>
      <c r="G1547" s="206"/>
      <c r="H1547" s="209">
        <v>5.7</v>
      </c>
      <c r="I1547" s="210"/>
      <c r="J1547" s="206"/>
      <c r="K1547" s="206"/>
      <c r="L1547" s="211"/>
      <c r="M1547" s="212"/>
      <c r="N1547" s="213"/>
      <c r="O1547" s="213"/>
      <c r="P1547" s="213"/>
      <c r="Q1547" s="213"/>
      <c r="R1547" s="213"/>
      <c r="S1547" s="213"/>
      <c r="T1547" s="214"/>
      <c r="AT1547" s="215" t="s">
        <v>181</v>
      </c>
      <c r="AU1547" s="215" t="s">
        <v>81</v>
      </c>
      <c r="AV1547" s="13" t="s">
        <v>83</v>
      </c>
      <c r="AW1547" s="13" t="s">
        <v>30</v>
      </c>
      <c r="AX1547" s="13" t="s">
        <v>73</v>
      </c>
      <c r="AY1547" s="215" t="s">
        <v>174</v>
      </c>
    </row>
    <row r="1548" spans="2:51" s="13" customFormat="1" ht="12">
      <c r="B1548" s="205"/>
      <c r="C1548" s="206"/>
      <c r="D1548" s="196" t="s">
        <v>181</v>
      </c>
      <c r="E1548" s="207" t="s">
        <v>1</v>
      </c>
      <c r="F1548" s="208" t="s">
        <v>3059</v>
      </c>
      <c r="G1548" s="206"/>
      <c r="H1548" s="209">
        <v>1.875</v>
      </c>
      <c r="I1548" s="210"/>
      <c r="J1548" s="206"/>
      <c r="K1548" s="206"/>
      <c r="L1548" s="211"/>
      <c r="M1548" s="212"/>
      <c r="N1548" s="213"/>
      <c r="O1548" s="213"/>
      <c r="P1548" s="213"/>
      <c r="Q1548" s="213"/>
      <c r="R1548" s="213"/>
      <c r="S1548" s="213"/>
      <c r="T1548" s="214"/>
      <c r="AT1548" s="215" t="s">
        <v>181</v>
      </c>
      <c r="AU1548" s="215" t="s">
        <v>81</v>
      </c>
      <c r="AV1548" s="13" t="s">
        <v>83</v>
      </c>
      <c r="AW1548" s="13" t="s">
        <v>30</v>
      </c>
      <c r="AX1548" s="13" t="s">
        <v>73</v>
      </c>
      <c r="AY1548" s="215" t="s">
        <v>174</v>
      </c>
    </row>
    <row r="1549" spans="2:51" s="13" customFormat="1" ht="12">
      <c r="B1549" s="205"/>
      <c r="C1549" s="206"/>
      <c r="D1549" s="196" t="s">
        <v>181</v>
      </c>
      <c r="E1549" s="207" t="s">
        <v>1</v>
      </c>
      <c r="F1549" s="208" t="s">
        <v>3060</v>
      </c>
      <c r="G1549" s="206"/>
      <c r="H1549" s="209">
        <v>0.84699999999999998</v>
      </c>
      <c r="I1549" s="210"/>
      <c r="J1549" s="206"/>
      <c r="K1549" s="206"/>
      <c r="L1549" s="211"/>
      <c r="M1549" s="212"/>
      <c r="N1549" s="213"/>
      <c r="O1549" s="213"/>
      <c r="P1549" s="213"/>
      <c r="Q1549" s="213"/>
      <c r="R1549" s="213"/>
      <c r="S1549" s="213"/>
      <c r="T1549" s="214"/>
      <c r="AT1549" s="215" t="s">
        <v>181</v>
      </c>
      <c r="AU1549" s="215" t="s">
        <v>81</v>
      </c>
      <c r="AV1549" s="13" t="s">
        <v>83</v>
      </c>
      <c r="AW1549" s="13" t="s">
        <v>30</v>
      </c>
      <c r="AX1549" s="13" t="s">
        <v>73</v>
      </c>
      <c r="AY1549" s="215" t="s">
        <v>174</v>
      </c>
    </row>
    <row r="1550" spans="2:51" s="13" customFormat="1" ht="12">
      <c r="B1550" s="205"/>
      <c r="C1550" s="206"/>
      <c r="D1550" s="196" t="s">
        <v>181</v>
      </c>
      <c r="E1550" s="207" t="s">
        <v>1</v>
      </c>
      <c r="F1550" s="208" t="s">
        <v>3061</v>
      </c>
      <c r="G1550" s="206"/>
      <c r="H1550" s="209">
        <v>0.83</v>
      </c>
      <c r="I1550" s="210"/>
      <c r="J1550" s="206"/>
      <c r="K1550" s="206"/>
      <c r="L1550" s="211"/>
      <c r="M1550" s="212"/>
      <c r="N1550" s="213"/>
      <c r="O1550" s="213"/>
      <c r="P1550" s="213"/>
      <c r="Q1550" s="213"/>
      <c r="R1550" s="213"/>
      <c r="S1550" s="213"/>
      <c r="T1550" s="214"/>
      <c r="AT1550" s="215" t="s">
        <v>181</v>
      </c>
      <c r="AU1550" s="215" t="s">
        <v>81</v>
      </c>
      <c r="AV1550" s="13" t="s">
        <v>83</v>
      </c>
      <c r="AW1550" s="13" t="s">
        <v>30</v>
      </c>
      <c r="AX1550" s="13" t="s">
        <v>73</v>
      </c>
      <c r="AY1550" s="215" t="s">
        <v>174</v>
      </c>
    </row>
    <row r="1551" spans="2:51" s="13" customFormat="1" ht="12">
      <c r="B1551" s="205"/>
      <c r="C1551" s="206"/>
      <c r="D1551" s="196" t="s">
        <v>181</v>
      </c>
      <c r="E1551" s="207" t="s">
        <v>1</v>
      </c>
      <c r="F1551" s="208" t="s">
        <v>3062</v>
      </c>
      <c r="G1551" s="206"/>
      <c r="H1551" s="209">
        <v>2.5379999999999998</v>
      </c>
      <c r="I1551" s="210"/>
      <c r="J1551" s="206"/>
      <c r="K1551" s="206"/>
      <c r="L1551" s="211"/>
      <c r="M1551" s="212"/>
      <c r="N1551" s="213"/>
      <c r="O1551" s="213"/>
      <c r="P1551" s="213"/>
      <c r="Q1551" s="213"/>
      <c r="R1551" s="213"/>
      <c r="S1551" s="213"/>
      <c r="T1551" s="214"/>
      <c r="AT1551" s="215" t="s">
        <v>181</v>
      </c>
      <c r="AU1551" s="215" t="s">
        <v>81</v>
      </c>
      <c r="AV1551" s="13" t="s">
        <v>83</v>
      </c>
      <c r="AW1551" s="13" t="s">
        <v>30</v>
      </c>
      <c r="AX1551" s="13" t="s">
        <v>73</v>
      </c>
      <c r="AY1551" s="215" t="s">
        <v>174</v>
      </c>
    </row>
    <row r="1552" spans="2:51" s="12" customFormat="1" ht="12">
      <c r="B1552" s="194"/>
      <c r="C1552" s="195"/>
      <c r="D1552" s="196" t="s">
        <v>181</v>
      </c>
      <c r="E1552" s="197" t="s">
        <v>1</v>
      </c>
      <c r="F1552" s="198" t="s">
        <v>1685</v>
      </c>
      <c r="G1552" s="195"/>
      <c r="H1552" s="197" t="s">
        <v>1</v>
      </c>
      <c r="I1552" s="199"/>
      <c r="J1552" s="195"/>
      <c r="K1552" s="195"/>
      <c r="L1552" s="200"/>
      <c r="M1552" s="201"/>
      <c r="N1552" s="202"/>
      <c r="O1552" s="202"/>
      <c r="P1552" s="202"/>
      <c r="Q1552" s="202"/>
      <c r="R1552" s="202"/>
      <c r="S1552" s="202"/>
      <c r="T1552" s="203"/>
      <c r="AT1552" s="204" t="s">
        <v>181</v>
      </c>
      <c r="AU1552" s="204" t="s">
        <v>81</v>
      </c>
      <c r="AV1552" s="12" t="s">
        <v>81</v>
      </c>
      <c r="AW1552" s="12" t="s">
        <v>30</v>
      </c>
      <c r="AX1552" s="12" t="s">
        <v>73</v>
      </c>
      <c r="AY1552" s="204" t="s">
        <v>174</v>
      </c>
    </row>
    <row r="1553" spans="2:51" s="13" customFormat="1" ht="12">
      <c r="B1553" s="205"/>
      <c r="C1553" s="206"/>
      <c r="D1553" s="196" t="s">
        <v>181</v>
      </c>
      <c r="E1553" s="207" t="s">
        <v>1</v>
      </c>
      <c r="F1553" s="208" t="s">
        <v>3063</v>
      </c>
      <c r="G1553" s="206"/>
      <c r="H1553" s="209">
        <v>0.91500000000000004</v>
      </c>
      <c r="I1553" s="210"/>
      <c r="J1553" s="206"/>
      <c r="K1553" s="206"/>
      <c r="L1553" s="211"/>
      <c r="M1553" s="212"/>
      <c r="N1553" s="213"/>
      <c r="O1553" s="213"/>
      <c r="P1553" s="213"/>
      <c r="Q1553" s="213"/>
      <c r="R1553" s="213"/>
      <c r="S1553" s="213"/>
      <c r="T1553" s="214"/>
      <c r="AT1553" s="215" t="s">
        <v>181</v>
      </c>
      <c r="AU1553" s="215" t="s">
        <v>81</v>
      </c>
      <c r="AV1553" s="13" t="s">
        <v>83</v>
      </c>
      <c r="AW1553" s="13" t="s">
        <v>30</v>
      </c>
      <c r="AX1553" s="13" t="s">
        <v>73</v>
      </c>
      <c r="AY1553" s="215" t="s">
        <v>174</v>
      </c>
    </row>
    <row r="1554" spans="2:51" s="12" customFormat="1" ht="12">
      <c r="B1554" s="194"/>
      <c r="C1554" s="195"/>
      <c r="D1554" s="196" t="s">
        <v>181</v>
      </c>
      <c r="E1554" s="197" t="s">
        <v>1</v>
      </c>
      <c r="F1554" s="198" t="s">
        <v>201</v>
      </c>
      <c r="G1554" s="195"/>
      <c r="H1554" s="197" t="s">
        <v>1</v>
      </c>
      <c r="I1554" s="199"/>
      <c r="J1554" s="195"/>
      <c r="K1554" s="195"/>
      <c r="L1554" s="200"/>
      <c r="M1554" s="201"/>
      <c r="N1554" s="202"/>
      <c r="O1554" s="202"/>
      <c r="P1554" s="202"/>
      <c r="Q1554" s="202"/>
      <c r="R1554" s="202"/>
      <c r="S1554" s="202"/>
      <c r="T1554" s="203"/>
      <c r="AT1554" s="204" t="s">
        <v>181</v>
      </c>
      <c r="AU1554" s="204" t="s">
        <v>81</v>
      </c>
      <c r="AV1554" s="12" t="s">
        <v>81</v>
      </c>
      <c r="AW1554" s="12" t="s">
        <v>30</v>
      </c>
      <c r="AX1554" s="12" t="s">
        <v>73</v>
      </c>
      <c r="AY1554" s="204" t="s">
        <v>174</v>
      </c>
    </row>
    <row r="1555" spans="2:51" s="12" customFormat="1" ht="12">
      <c r="B1555" s="194"/>
      <c r="C1555" s="195"/>
      <c r="D1555" s="196" t="s">
        <v>181</v>
      </c>
      <c r="E1555" s="197" t="s">
        <v>1</v>
      </c>
      <c r="F1555" s="198" t="s">
        <v>2620</v>
      </c>
      <c r="G1555" s="195"/>
      <c r="H1555" s="197" t="s">
        <v>1</v>
      </c>
      <c r="I1555" s="199"/>
      <c r="J1555" s="195"/>
      <c r="K1555" s="195"/>
      <c r="L1555" s="200"/>
      <c r="M1555" s="201"/>
      <c r="N1555" s="202"/>
      <c r="O1555" s="202"/>
      <c r="P1555" s="202"/>
      <c r="Q1555" s="202"/>
      <c r="R1555" s="202"/>
      <c r="S1555" s="202"/>
      <c r="T1555" s="203"/>
      <c r="AT1555" s="204" t="s">
        <v>181</v>
      </c>
      <c r="AU1555" s="204" t="s">
        <v>81</v>
      </c>
      <c r="AV1555" s="12" t="s">
        <v>81</v>
      </c>
      <c r="AW1555" s="12" t="s">
        <v>30</v>
      </c>
      <c r="AX1555" s="12" t="s">
        <v>73</v>
      </c>
      <c r="AY1555" s="204" t="s">
        <v>174</v>
      </c>
    </row>
    <row r="1556" spans="2:51" s="13" customFormat="1" ht="12">
      <c r="B1556" s="205"/>
      <c r="C1556" s="206"/>
      <c r="D1556" s="196" t="s">
        <v>181</v>
      </c>
      <c r="E1556" s="207" t="s">
        <v>1</v>
      </c>
      <c r="F1556" s="208" t="s">
        <v>3064</v>
      </c>
      <c r="G1556" s="206"/>
      <c r="H1556" s="209">
        <v>13.5</v>
      </c>
      <c r="I1556" s="210"/>
      <c r="J1556" s="206"/>
      <c r="K1556" s="206"/>
      <c r="L1556" s="211"/>
      <c r="M1556" s="212"/>
      <c r="N1556" s="213"/>
      <c r="O1556" s="213"/>
      <c r="P1556" s="213"/>
      <c r="Q1556" s="213"/>
      <c r="R1556" s="213"/>
      <c r="S1556" s="213"/>
      <c r="T1556" s="214"/>
      <c r="AT1556" s="215" t="s">
        <v>181</v>
      </c>
      <c r="AU1556" s="215" t="s">
        <v>81</v>
      </c>
      <c r="AV1556" s="13" t="s">
        <v>83</v>
      </c>
      <c r="AW1556" s="13" t="s">
        <v>30</v>
      </c>
      <c r="AX1556" s="13" t="s">
        <v>73</v>
      </c>
      <c r="AY1556" s="215" t="s">
        <v>174</v>
      </c>
    </row>
    <row r="1557" spans="2:51" s="13" customFormat="1" ht="12">
      <c r="B1557" s="205"/>
      <c r="C1557" s="206"/>
      <c r="D1557" s="196" t="s">
        <v>181</v>
      </c>
      <c r="E1557" s="207" t="s">
        <v>1</v>
      </c>
      <c r="F1557" s="208" t="s">
        <v>3065</v>
      </c>
      <c r="G1557" s="206"/>
      <c r="H1557" s="209">
        <v>1.8</v>
      </c>
      <c r="I1557" s="210"/>
      <c r="J1557" s="206"/>
      <c r="K1557" s="206"/>
      <c r="L1557" s="211"/>
      <c r="M1557" s="212"/>
      <c r="N1557" s="213"/>
      <c r="O1557" s="213"/>
      <c r="P1557" s="213"/>
      <c r="Q1557" s="213"/>
      <c r="R1557" s="213"/>
      <c r="S1557" s="213"/>
      <c r="T1557" s="214"/>
      <c r="AT1557" s="215" t="s">
        <v>181</v>
      </c>
      <c r="AU1557" s="215" t="s">
        <v>81</v>
      </c>
      <c r="AV1557" s="13" t="s">
        <v>83</v>
      </c>
      <c r="AW1557" s="13" t="s">
        <v>30</v>
      </c>
      <c r="AX1557" s="13" t="s">
        <v>73</v>
      </c>
      <c r="AY1557" s="215" t="s">
        <v>174</v>
      </c>
    </row>
    <row r="1558" spans="2:51" s="13" customFormat="1" ht="12">
      <c r="B1558" s="205"/>
      <c r="C1558" s="206"/>
      <c r="D1558" s="196" t="s">
        <v>181</v>
      </c>
      <c r="E1558" s="207" t="s">
        <v>1</v>
      </c>
      <c r="F1558" s="208" t="s">
        <v>3066</v>
      </c>
      <c r="G1558" s="206"/>
      <c r="H1558" s="209">
        <v>1.56</v>
      </c>
      <c r="I1558" s="210"/>
      <c r="J1558" s="206"/>
      <c r="K1558" s="206"/>
      <c r="L1558" s="211"/>
      <c r="M1558" s="212"/>
      <c r="N1558" s="213"/>
      <c r="O1558" s="213"/>
      <c r="P1558" s="213"/>
      <c r="Q1558" s="213"/>
      <c r="R1558" s="213"/>
      <c r="S1558" s="213"/>
      <c r="T1558" s="214"/>
      <c r="AT1558" s="215" t="s">
        <v>181</v>
      </c>
      <c r="AU1558" s="215" t="s">
        <v>81</v>
      </c>
      <c r="AV1558" s="13" t="s">
        <v>83</v>
      </c>
      <c r="AW1558" s="13" t="s">
        <v>30</v>
      </c>
      <c r="AX1558" s="13" t="s">
        <v>73</v>
      </c>
      <c r="AY1558" s="215" t="s">
        <v>174</v>
      </c>
    </row>
    <row r="1559" spans="2:51" s="13" customFormat="1" ht="12">
      <c r="B1559" s="205"/>
      <c r="C1559" s="206"/>
      <c r="D1559" s="196" t="s">
        <v>181</v>
      </c>
      <c r="E1559" s="207" t="s">
        <v>1</v>
      </c>
      <c r="F1559" s="208" t="s">
        <v>3067</v>
      </c>
      <c r="G1559" s="206"/>
      <c r="H1559" s="209">
        <v>2.5499999999999998</v>
      </c>
      <c r="I1559" s="210"/>
      <c r="J1559" s="206"/>
      <c r="K1559" s="206"/>
      <c r="L1559" s="211"/>
      <c r="M1559" s="212"/>
      <c r="N1559" s="213"/>
      <c r="O1559" s="213"/>
      <c r="P1559" s="213"/>
      <c r="Q1559" s="213"/>
      <c r="R1559" s="213"/>
      <c r="S1559" s="213"/>
      <c r="T1559" s="214"/>
      <c r="AT1559" s="215" t="s">
        <v>181</v>
      </c>
      <c r="AU1559" s="215" t="s">
        <v>81</v>
      </c>
      <c r="AV1559" s="13" t="s">
        <v>83</v>
      </c>
      <c r="AW1559" s="13" t="s">
        <v>30</v>
      </c>
      <c r="AX1559" s="13" t="s">
        <v>73</v>
      </c>
      <c r="AY1559" s="215" t="s">
        <v>174</v>
      </c>
    </row>
    <row r="1560" spans="2:51" s="13" customFormat="1" ht="12">
      <c r="B1560" s="205"/>
      <c r="C1560" s="206"/>
      <c r="D1560" s="196" t="s">
        <v>181</v>
      </c>
      <c r="E1560" s="207" t="s">
        <v>1</v>
      </c>
      <c r="F1560" s="208" t="s">
        <v>3068</v>
      </c>
      <c r="G1560" s="206"/>
      <c r="H1560" s="209">
        <v>1.2150000000000001</v>
      </c>
      <c r="I1560" s="210"/>
      <c r="J1560" s="206"/>
      <c r="K1560" s="206"/>
      <c r="L1560" s="211"/>
      <c r="M1560" s="212"/>
      <c r="N1560" s="213"/>
      <c r="O1560" s="213"/>
      <c r="P1560" s="213"/>
      <c r="Q1560" s="213"/>
      <c r="R1560" s="213"/>
      <c r="S1560" s="213"/>
      <c r="T1560" s="214"/>
      <c r="AT1560" s="215" t="s">
        <v>181</v>
      </c>
      <c r="AU1560" s="215" t="s">
        <v>81</v>
      </c>
      <c r="AV1560" s="13" t="s">
        <v>83</v>
      </c>
      <c r="AW1560" s="13" t="s">
        <v>30</v>
      </c>
      <c r="AX1560" s="13" t="s">
        <v>73</v>
      </c>
      <c r="AY1560" s="215" t="s">
        <v>174</v>
      </c>
    </row>
    <row r="1561" spans="2:51" s="13" customFormat="1" ht="12">
      <c r="B1561" s="205"/>
      <c r="C1561" s="206"/>
      <c r="D1561" s="196" t="s">
        <v>181</v>
      </c>
      <c r="E1561" s="207" t="s">
        <v>1</v>
      </c>
      <c r="F1561" s="208" t="s">
        <v>3069</v>
      </c>
      <c r="G1561" s="206"/>
      <c r="H1561" s="209">
        <v>1.659</v>
      </c>
      <c r="I1561" s="210"/>
      <c r="J1561" s="206"/>
      <c r="K1561" s="206"/>
      <c r="L1561" s="211"/>
      <c r="M1561" s="212"/>
      <c r="N1561" s="213"/>
      <c r="O1561" s="213"/>
      <c r="P1561" s="213"/>
      <c r="Q1561" s="213"/>
      <c r="R1561" s="213"/>
      <c r="S1561" s="213"/>
      <c r="T1561" s="214"/>
      <c r="AT1561" s="215" t="s">
        <v>181</v>
      </c>
      <c r="AU1561" s="215" t="s">
        <v>81</v>
      </c>
      <c r="AV1561" s="13" t="s">
        <v>83</v>
      </c>
      <c r="AW1561" s="13" t="s">
        <v>30</v>
      </c>
      <c r="AX1561" s="13" t="s">
        <v>73</v>
      </c>
      <c r="AY1561" s="215" t="s">
        <v>174</v>
      </c>
    </row>
    <row r="1562" spans="2:51" s="13" customFormat="1" ht="12">
      <c r="B1562" s="205"/>
      <c r="C1562" s="206"/>
      <c r="D1562" s="196" t="s">
        <v>181</v>
      </c>
      <c r="E1562" s="207" t="s">
        <v>1</v>
      </c>
      <c r="F1562" s="208" t="s">
        <v>3060</v>
      </c>
      <c r="G1562" s="206"/>
      <c r="H1562" s="209">
        <v>0.84699999999999998</v>
      </c>
      <c r="I1562" s="210"/>
      <c r="J1562" s="206"/>
      <c r="K1562" s="206"/>
      <c r="L1562" s="211"/>
      <c r="M1562" s="212"/>
      <c r="N1562" s="213"/>
      <c r="O1562" s="213"/>
      <c r="P1562" s="213"/>
      <c r="Q1562" s="213"/>
      <c r="R1562" s="213"/>
      <c r="S1562" s="213"/>
      <c r="T1562" s="214"/>
      <c r="AT1562" s="215" t="s">
        <v>181</v>
      </c>
      <c r="AU1562" s="215" t="s">
        <v>81</v>
      </c>
      <c r="AV1562" s="13" t="s">
        <v>83</v>
      </c>
      <c r="AW1562" s="13" t="s">
        <v>30</v>
      </c>
      <c r="AX1562" s="13" t="s">
        <v>73</v>
      </c>
      <c r="AY1562" s="215" t="s">
        <v>174</v>
      </c>
    </row>
    <row r="1563" spans="2:51" s="12" customFormat="1" ht="12">
      <c r="B1563" s="194"/>
      <c r="C1563" s="195"/>
      <c r="D1563" s="196" t="s">
        <v>181</v>
      </c>
      <c r="E1563" s="197" t="s">
        <v>1</v>
      </c>
      <c r="F1563" s="198" t="s">
        <v>2622</v>
      </c>
      <c r="G1563" s="195"/>
      <c r="H1563" s="197" t="s">
        <v>1</v>
      </c>
      <c r="I1563" s="199"/>
      <c r="J1563" s="195"/>
      <c r="K1563" s="195"/>
      <c r="L1563" s="200"/>
      <c r="M1563" s="201"/>
      <c r="N1563" s="202"/>
      <c r="O1563" s="202"/>
      <c r="P1563" s="202"/>
      <c r="Q1563" s="202"/>
      <c r="R1563" s="202"/>
      <c r="S1563" s="202"/>
      <c r="T1563" s="203"/>
      <c r="AT1563" s="204" t="s">
        <v>181</v>
      </c>
      <c r="AU1563" s="204" t="s">
        <v>81</v>
      </c>
      <c r="AV1563" s="12" t="s">
        <v>81</v>
      </c>
      <c r="AW1563" s="12" t="s">
        <v>30</v>
      </c>
      <c r="AX1563" s="12" t="s">
        <v>73</v>
      </c>
      <c r="AY1563" s="204" t="s">
        <v>174</v>
      </c>
    </row>
    <row r="1564" spans="2:51" s="13" customFormat="1" ht="12">
      <c r="B1564" s="205"/>
      <c r="C1564" s="206"/>
      <c r="D1564" s="196" t="s">
        <v>181</v>
      </c>
      <c r="E1564" s="207" t="s">
        <v>1</v>
      </c>
      <c r="F1564" s="208" t="s">
        <v>3070</v>
      </c>
      <c r="G1564" s="206"/>
      <c r="H1564" s="209">
        <v>1.1160000000000001</v>
      </c>
      <c r="I1564" s="210"/>
      <c r="J1564" s="206"/>
      <c r="K1564" s="206"/>
      <c r="L1564" s="211"/>
      <c r="M1564" s="212"/>
      <c r="N1564" s="213"/>
      <c r="O1564" s="213"/>
      <c r="P1564" s="213"/>
      <c r="Q1564" s="213"/>
      <c r="R1564" s="213"/>
      <c r="S1564" s="213"/>
      <c r="T1564" s="214"/>
      <c r="AT1564" s="215" t="s">
        <v>181</v>
      </c>
      <c r="AU1564" s="215" t="s">
        <v>81</v>
      </c>
      <c r="AV1564" s="13" t="s">
        <v>83</v>
      </c>
      <c r="AW1564" s="13" t="s">
        <v>30</v>
      </c>
      <c r="AX1564" s="13" t="s">
        <v>73</v>
      </c>
      <c r="AY1564" s="215" t="s">
        <v>174</v>
      </c>
    </row>
    <row r="1565" spans="2:51" s="12" customFormat="1" ht="12">
      <c r="B1565" s="194"/>
      <c r="C1565" s="195"/>
      <c r="D1565" s="196" t="s">
        <v>181</v>
      </c>
      <c r="E1565" s="197" t="s">
        <v>1</v>
      </c>
      <c r="F1565" s="198" t="s">
        <v>2623</v>
      </c>
      <c r="G1565" s="195"/>
      <c r="H1565" s="197" t="s">
        <v>1</v>
      </c>
      <c r="I1565" s="199"/>
      <c r="J1565" s="195"/>
      <c r="K1565" s="195"/>
      <c r="L1565" s="200"/>
      <c r="M1565" s="201"/>
      <c r="N1565" s="202"/>
      <c r="O1565" s="202"/>
      <c r="P1565" s="202"/>
      <c r="Q1565" s="202"/>
      <c r="R1565" s="202"/>
      <c r="S1565" s="202"/>
      <c r="T1565" s="203"/>
      <c r="AT1565" s="204" t="s">
        <v>181</v>
      </c>
      <c r="AU1565" s="204" t="s">
        <v>81</v>
      </c>
      <c r="AV1565" s="12" t="s">
        <v>81</v>
      </c>
      <c r="AW1565" s="12" t="s">
        <v>30</v>
      </c>
      <c r="AX1565" s="12" t="s">
        <v>73</v>
      </c>
      <c r="AY1565" s="204" t="s">
        <v>174</v>
      </c>
    </row>
    <row r="1566" spans="2:51" s="13" customFormat="1" ht="12">
      <c r="B1566" s="205"/>
      <c r="C1566" s="206"/>
      <c r="D1566" s="196" t="s">
        <v>181</v>
      </c>
      <c r="E1566" s="207" t="s">
        <v>1</v>
      </c>
      <c r="F1566" s="208" t="s">
        <v>3061</v>
      </c>
      <c r="G1566" s="206"/>
      <c r="H1566" s="209">
        <v>0.83</v>
      </c>
      <c r="I1566" s="210"/>
      <c r="J1566" s="206"/>
      <c r="K1566" s="206"/>
      <c r="L1566" s="211"/>
      <c r="M1566" s="212"/>
      <c r="N1566" s="213"/>
      <c r="O1566" s="213"/>
      <c r="P1566" s="213"/>
      <c r="Q1566" s="213"/>
      <c r="R1566" s="213"/>
      <c r="S1566" s="213"/>
      <c r="T1566" s="214"/>
      <c r="AT1566" s="215" t="s">
        <v>181</v>
      </c>
      <c r="AU1566" s="215" t="s">
        <v>81</v>
      </c>
      <c r="AV1566" s="13" t="s">
        <v>83</v>
      </c>
      <c r="AW1566" s="13" t="s">
        <v>30</v>
      </c>
      <c r="AX1566" s="13" t="s">
        <v>73</v>
      </c>
      <c r="AY1566" s="215" t="s">
        <v>174</v>
      </c>
    </row>
    <row r="1567" spans="2:51" s="13" customFormat="1" ht="12">
      <c r="B1567" s="205"/>
      <c r="C1567" s="206"/>
      <c r="D1567" s="196" t="s">
        <v>181</v>
      </c>
      <c r="E1567" s="207" t="s">
        <v>1</v>
      </c>
      <c r="F1567" s="208" t="s">
        <v>3071</v>
      </c>
      <c r="G1567" s="206"/>
      <c r="H1567" s="209">
        <v>1.5</v>
      </c>
      <c r="I1567" s="210"/>
      <c r="J1567" s="206"/>
      <c r="K1567" s="206"/>
      <c r="L1567" s="211"/>
      <c r="M1567" s="212"/>
      <c r="N1567" s="213"/>
      <c r="O1567" s="213"/>
      <c r="P1567" s="213"/>
      <c r="Q1567" s="213"/>
      <c r="R1567" s="213"/>
      <c r="S1567" s="213"/>
      <c r="T1567" s="214"/>
      <c r="AT1567" s="215" t="s">
        <v>181</v>
      </c>
      <c r="AU1567" s="215" t="s">
        <v>81</v>
      </c>
      <c r="AV1567" s="13" t="s">
        <v>83</v>
      </c>
      <c r="AW1567" s="13" t="s">
        <v>30</v>
      </c>
      <c r="AX1567" s="13" t="s">
        <v>73</v>
      </c>
      <c r="AY1567" s="215" t="s">
        <v>174</v>
      </c>
    </row>
    <row r="1568" spans="2:51" s="12" customFormat="1" ht="12">
      <c r="B1568" s="194"/>
      <c r="C1568" s="195"/>
      <c r="D1568" s="196" t="s">
        <v>181</v>
      </c>
      <c r="E1568" s="197" t="s">
        <v>1</v>
      </c>
      <c r="F1568" s="198" t="s">
        <v>3072</v>
      </c>
      <c r="G1568" s="195"/>
      <c r="H1568" s="197" t="s">
        <v>1</v>
      </c>
      <c r="I1568" s="199"/>
      <c r="J1568" s="195"/>
      <c r="K1568" s="195"/>
      <c r="L1568" s="200"/>
      <c r="M1568" s="201"/>
      <c r="N1568" s="202"/>
      <c r="O1568" s="202"/>
      <c r="P1568" s="202"/>
      <c r="Q1568" s="202"/>
      <c r="R1568" s="202"/>
      <c r="S1568" s="202"/>
      <c r="T1568" s="203"/>
      <c r="AT1568" s="204" t="s">
        <v>181</v>
      </c>
      <c r="AU1568" s="204" t="s">
        <v>81</v>
      </c>
      <c r="AV1568" s="12" t="s">
        <v>81</v>
      </c>
      <c r="AW1568" s="12" t="s">
        <v>30</v>
      </c>
      <c r="AX1568" s="12" t="s">
        <v>73</v>
      </c>
      <c r="AY1568" s="204" t="s">
        <v>174</v>
      </c>
    </row>
    <row r="1569" spans="1:65" s="12" customFormat="1" ht="12">
      <c r="B1569" s="194"/>
      <c r="C1569" s="195"/>
      <c r="D1569" s="196" t="s">
        <v>181</v>
      </c>
      <c r="E1569" s="197" t="s">
        <v>1</v>
      </c>
      <c r="F1569" s="198" t="s">
        <v>3073</v>
      </c>
      <c r="G1569" s="195"/>
      <c r="H1569" s="197" t="s">
        <v>1</v>
      </c>
      <c r="I1569" s="199"/>
      <c r="J1569" s="195"/>
      <c r="K1569" s="195"/>
      <c r="L1569" s="200"/>
      <c r="M1569" s="201"/>
      <c r="N1569" s="202"/>
      <c r="O1569" s="202"/>
      <c r="P1569" s="202"/>
      <c r="Q1569" s="202"/>
      <c r="R1569" s="202"/>
      <c r="S1569" s="202"/>
      <c r="T1569" s="203"/>
      <c r="AT1569" s="204" t="s">
        <v>181</v>
      </c>
      <c r="AU1569" s="204" t="s">
        <v>81</v>
      </c>
      <c r="AV1569" s="12" t="s">
        <v>81</v>
      </c>
      <c r="AW1569" s="12" t="s">
        <v>30</v>
      </c>
      <c r="AX1569" s="12" t="s">
        <v>73</v>
      </c>
      <c r="AY1569" s="204" t="s">
        <v>174</v>
      </c>
    </row>
    <row r="1570" spans="1:65" s="13" customFormat="1" ht="12">
      <c r="B1570" s="205"/>
      <c r="C1570" s="206"/>
      <c r="D1570" s="196" t="s">
        <v>181</v>
      </c>
      <c r="E1570" s="207" t="s">
        <v>1</v>
      </c>
      <c r="F1570" s="208" t="s">
        <v>3074</v>
      </c>
      <c r="G1570" s="206"/>
      <c r="H1570" s="209">
        <v>45.79</v>
      </c>
      <c r="I1570" s="210"/>
      <c r="J1570" s="206"/>
      <c r="K1570" s="206"/>
      <c r="L1570" s="211"/>
      <c r="M1570" s="212"/>
      <c r="N1570" s="213"/>
      <c r="O1570" s="213"/>
      <c r="P1570" s="213"/>
      <c r="Q1570" s="213"/>
      <c r="R1570" s="213"/>
      <c r="S1570" s="213"/>
      <c r="T1570" s="214"/>
      <c r="AT1570" s="215" t="s">
        <v>181</v>
      </c>
      <c r="AU1570" s="215" t="s">
        <v>81</v>
      </c>
      <c r="AV1570" s="13" t="s">
        <v>83</v>
      </c>
      <c r="AW1570" s="13" t="s">
        <v>30</v>
      </c>
      <c r="AX1570" s="13" t="s">
        <v>73</v>
      </c>
      <c r="AY1570" s="215" t="s">
        <v>174</v>
      </c>
    </row>
    <row r="1571" spans="1:65" s="12" customFormat="1" ht="12">
      <c r="B1571" s="194"/>
      <c r="C1571" s="195"/>
      <c r="D1571" s="196" t="s">
        <v>181</v>
      </c>
      <c r="E1571" s="197" t="s">
        <v>1</v>
      </c>
      <c r="F1571" s="198" t="s">
        <v>3075</v>
      </c>
      <c r="G1571" s="195"/>
      <c r="H1571" s="197" t="s">
        <v>1</v>
      </c>
      <c r="I1571" s="199"/>
      <c r="J1571" s="195"/>
      <c r="K1571" s="195"/>
      <c r="L1571" s="200"/>
      <c r="M1571" s="201"/>
      <c r="N1571" s="202"/>
      <c r="O1571" s="202"/>
      <c r="P1571" s="202"/>
      <c r="Q1571" s="202"/>
      <c r="R1571" s="202"/>
      <c r="S1571" s="202"/>
      <c r="T1571" s="203"/>
      <c r="AT1571" s="204" t="s">
        <v>181</v>
      </c>
      <c r="AU1571" s="204" t="s">
        <v>81</v>
      </c>
      <c r="AV1571" s="12" t="s">
        <v>81</v>
      </c>
      <c r="AW1571" s="12" t="s">
        <v>30</v>
      </c>
      <c r="AX1571" s="12" t="s">
        <v>73</v>
      </c>
      <c r="AY1571" s="204" t="s">
        <v>174</v>
      </c>
    </row>
    <row r="1572" spans="1:65" s="13" customFormat="1" ht="12">
      <c r="B1572" s="205"/>
      <c r="C1572" s="206"/>
      <c r="D1572" s="196" t="s">
        <v>181</v>
      </c>
      <c r="E1572" s="207" t="s">
        <v>1</v>
      </c>
      <c r="F1572" s="208" t="s">
        <v>3076</v>
      </c>
      <c r="G1572" s="206"/>
      <c r="H1572" s="209">
        <v>151.19999999999999</v>
      </c>
      <c r="I1572" s="210"/>
      <c r="J1572" s="206"/>
      <c r="K1572" s="206"/>
      <c r="L1572" s="211"/>
      <c r="M1572" s="212"/>
      <c r="N1572" s="213"/>
      <c r="O1572" s="213"/>
      <c r="P1572" s="213"/>
      <c r="Q1572" s="213"/>
      <c r="R1572" s="213"/>
      <c r="S1572" s="213"/>
      <c r="T1572" s="214"/>
      <c r="AT1572" s="215" t="s">
        <v>181</v>
      </c>
      <c r="AU1572" s="215" t="s">
        <v>81</v>
      </c>
      <c r="AV1572" s="13" t="s">
        <v>83</v>
      </c>
      <c r="AW1572" s="13" t="s">
        <v>30</v>
      </c>
      <c r="AX1572" s="13" t="s">
        <v>73</v>
      </c>
      <c r="AY1572" s="215" t="s">
        <v>174</v>
      </c>
    </row>
    <row r="1573" spans="1:65" s="12" customFormat="1" ht="12">
      <c r="B1573" s="194"/>
      <c r="C1573" s="195"/>
      <c r="D1573" s="196" t="s">
        <v>181</v>
      </c>
      <c r="E1573" s="197" t="s">
        <v>1</v>
      </c>
      <c r="F1573" s="198" t="s">
        <v>2758</v>
      </c>
      <c r="G1573" s="195"/>
      <c r="H1573" s="197" t="s">
        <v>1</v>
      </c>
      <c r="I1573" s="199"/>
      <c r="J1573" s="195"/>
      <c r="K1573" s="195"/>
      <c r="L1573" s="200"/>
      <c r="M1573" s="201"/>
      <c r="N1573" s="202"/>
      <c r="O1573" s="202"/>
      <c r="P1573" s="202"/>
      <c r="Q1573" s="202"/>
      <c r="R1573" s="202"/>
      <c r="S1573" s="202"/>
      <c r="T1573" s="203"/>
      <c r="AT1573" s="204" t="s">
        <v>181</v>
      </c>
      <c r="AU1573" s="204" t="s">
        <v>81</v>
      </c>
      <c r="AV1573" s="12" t="s">
        <v>81</v>
      </c>
      <c r="AW1573" s="12" t="s">
        <v>30</v>
      </c>
      <c r="AX1573" s="12" t="s">
        <v>73</v>
      </c>
      <c r="AY1573" s="204" t="s">
        <v>174</v>
      </c>
    </row>
    <row r="1574" spans="1:65" s="13" customFormat="1" ht="12">
      <c r="B1574" s="205"/>
      <c r="C1574" s="206"/>
      <c r="D1574" s="196" t="s">
        <v>181</v>
      </c>
      <c r="E1574" s="207" t="s">
        <v>1</v>
      </c>
      <c r="F1574" s="208" t="s">
        <v>2240</v>
      </c>
      <c r="G1574" s="206"/>
      <c r="H1574" s="209">
        <v>14.56</v>
      </c>
      <c r="I1574" s="210"/>
      <c r="J1574" s="206"/>
      <c r="K1574" s="206"/>
      <c r="L1574" s="211"/>
      <c r="M1574" s="212"/>
      <c r="N1574" s="213"/>
      <c r="O1574" s="213"/>
      <c r="P1574" s="213"/>
      <c r="Q1574" s="213"/>
      <c r="R1574" s="213"/>
      <c r="S1574" s="213"/>
      <c r="T1574" s="214"/>
      <c r="AT1574" s="215" t="s">
        <v>181</v>
      </c>
      <c r="AU1574" s="215" t="s">
        <v>81</v>
      </c>
      <c r="AV1574" s="13" t="s">
        <v>83</v>
      </c>
      <c r="AW1574" s="13" t="s">
        <v>30</v>
      </c>
      <c r="AX1574" s="13" t="s">
        <v>73</v>
      </c>
      <c r="AY1574" s="215" t="s">
        <v>174</v>
      </c>
    </row>
    <row r="1575" spans="1:65" s="14" customFormat="1" ht="12">
      <c r="B1575" s="216"/>
      <c r="C1575" s="217"/>
      <c r="D1575" s="196" t="s">
        <v>181</v>
      </c>
      <c r="E1575" s="218" t="s">
        <v>1</v>
      </c>
      <c r="F1575" s="219" t="s">
        <v>183</v>
      </c>
      <c r="G1575" s="217"/>
      <c r="H1575" s="220">
        <v>585.72899999999981</v>
      </c>
      <c r="I1575" s="221"/>
      <c r="J1575" s="217"/>
      <c r="K1575" s="217"/>
      <c r="L1575" s="222"/>
      <c r="M1575" s="223"/>
      <c r="N1575" s="224"/>
      <c r="O1575" s="224"/>
      <c r="P1575" s="224"/>
      <c r="Q1575" s="224"/>
      <c r="R1575" s="224"/>
      <c r="S1575" s="224"/>
      <c r="T1575" s="225"/>
      <c r="AT1575" s="226" t="s">
        <v>181</v>
      </c>
      <c r="AU1575" s="226" t="s">
        <v>81</v>
      </c>
      <c r="AV1575" s="14" t="s">
        <v>179</v>
      </c>
      <c r="AW1575" s="14" t="s">
        <v>30</v>
      </c>
      <c r="AX1575" s="14" t="s">
        <v>81</v>
      </c>
      <c r="AY1575" s="226" t="s">
        <v>174</v>
      </c>
    </row>
    <row r="1576" spans="1:65" s="2" customFormat="1" ht="33" customHeight="1">
      <c r="A1576" s="35"/>
      <c r="B1576" s="36"/>
      <c r="C1576" s="180" t="s">
        <v>3077</v>
      </c>
      <c r="D1576" s="180" t="s">
        <v>175</v>
      </c>
      <c r="E1576" s="181" t="s">
        <v>1191</v>
      </c>
      <c r="F1576" s="182" t="s">
        <v>1192</v>
      </c>
      <c r="G1576" s="183" t="s">
        <v>230</v>
      </c>
      <c r="H1576" s="184">
        <v>585.72900000000004</v>
      </c>
      <c r="I1576" s="185"/>
      <c r="J1576" s="186">
        <f>ROUND(I1576*H1576,2)</f>
        <v>0</v>
      </c>
      <c r="K1576" s="187"/>
      <c r="L1576" s="40"/>
      <c r="M1576" s="188" t="s">
        <v>1</v>
      </c>
      <c r="N1576" s="189" t="s">
        <v>38</v>
      </c>
      <c r="O1576" s="72"/>
      <c r="P1576" s="190">
        <f>O1576*H1576</f>
        <v>0</v>
      </c>
      <c r="Q1576" s="190">
        <v>2.5839999999999999E-4</v>
      </c>
      <c r="R1576" s="190">
        <f>Q1576*H1576</f>
        <v>0.15135237360000001</v>
      </c>
      <c r="S1576" s="190">
        <v>0</v>
      </c>
      <c r="T1576" s="191">
        <f>S1576*H1576</f>
        <v>0</v>
      </c>
      <c r="U1576" s="35"/>
      <c r="V1576" s="35"/>
      <c r="W1576" s="35"/>
      <c r="X1576" s="35"/>
      <c r="Y1576" s="35"/>
      <c r="Z1576" s="35"/>
      <c r="AA1576" s="35"/>
      <c r="AB1576" s="35"/>
      <c r="AC1576" s="35"/>
      <c r="AD1576" s="35"/>
      <c r="AE1576" s="35"/>
      <c r="AR1576" s="192" t="s">
        <v>179</v>
      </c>
      <c r="AT1576" s="192" t="s">
        <v>175</v>
      </c>
      <c r="AU1576" s="192" t="s">
        <v>81</v>
      </c>
      <c r="AY1576" s="18" t="s">
        <v>174</v>
      </c>
      <c r="BE1576" s="193">
        <f>IF(N1576="základní",J1576,0)</f>
        <v>0</v>
      </c>
      <c r="BF1576" s="193">
        <f>IF(N1576="snížená",J1576,0)</f>
        <v>0</v>
      </c>
      <c r="BG1576" s="193">
        <f>IF(N1576="zákl. přenesená",J1576,0)</f>
        <v>0</v>
      </c>
      <c r="BH1576" s="193">
        <f>IF(N1576="sníž. přenesená",J1576,0)</f>
        <v>0</v>
      </c>
      <c r="BI1576" s="193">
        <f>IF(N1576="nulová",J1576,0)</f>
        <v>0</v>
      </c>
      <c r="BJ1576" s="18" t="s">
        <v>81</v>
      </c>
      <c r="BK1576" s="193">
        <f>ROUND(I1576*H1576,2)</f>
        <v>0</v>
      </c>
      <c r="BL1576" s="18" t="s">
        <v>179</v>
      </c>
      <c r="BM1576" s="192" t="s">
        <v>3078</v>
      </c>
    </row>
    <row r="1577" spans="1:65" s="11" customFormat="1" ht="26" customHeight="1">
      <c r="B1577" s="166"/>
      <c r="C1577" s="167"/>
      <c r="D1577" s="168" t="s">
        <v>72</v>
      </c>
      <c r="E1577" s="169" t="s">
        <v>3079</v>
      </c>
      <c r="F1577" s="169" t="s">
        <v>3080</v>
      </c>
      <c r="G1577" s="167"/>
      <c r="H1577" s="167"/>
      <c r="I1577" s="170"/>
      <c r="J1577" s="171">
        <f>BK1577</f>
        <v>0</v>
      </c>
      <c r="K1577" s="167"/>
      <c r="L1577" s="172"/>
      <c r="M1577" s="173"/>
      <c r="N1577" s="174"/>
      <c r="O1577" s="174"/>
      <c r="P1577" s="175">
        <f>SUM(P1578:P1582)</f>
        <v>0</v>
      </c>
      <c r="Q1577" s="174"/>
      <c r="R1577" s="175">
        <f>SUM(R1578:R1582)</f>
        <v>0</v>
      </c>
      <c r="S1577" s="174"/>
      <c r="T1577" s="176">
        <f>SUM(T1578:T1582)</f>
        <v>0</v>
      </c>
      <c r="AR1577" s="177" t="s">
        <v>81</v>
      </c>
      <c r="AT1577" s="178" t="s">
        <v>72</v>
      </c>
      <c r="AU1577" s="178" t="s">
        <v>73</v>
      </c>
      <c r="AY1577" s="177" t="s">
        <v>174</v>
      </c>
      <c r="BK1577" s="179">
        <f>SUM(BK1578:BK1582)</f>
        <v>0</v>
      </c>
    </row>
    <row r="1578" spans="1:65" s="2" customFormat="1" ht="33" customHeight="1">
      <c r="A1578" s="35"/>
      <c r="B1578" s="36"/>
      <c r="C1578" s="180" t="s">
        <v>3081</v>
      </c>
      <c r="D1578" s="180" t="s">
        <v>175</v>
      </c>
      <c r="E1578" s="181" t="s">
        <v>3082</v>
      </c>
      <c r="F1578" s="182" t="s">
        <v>3083</v>
      </c>
      <c r="G1578" s="183" t="s">
        <v>230</v>
      </c>
      <c r="H1578" s="184">
        <v>32.063000000000002</v>
      </c>
      <c r="I1578" s="185"/>
      <c r="J1578" s="186">
        <f>ROUND(I1578*H1578,2)</f>
        <v>0</v>
      </c>
      <c r="K1578" s="187"/>
      <c r="L1578" s="40"/>
      <c r="M1578" s="188" t="s">
        <v>1</v>
      </c>
      <c r="N1578" s="189" t="s">
        <v>38</v>
      </c>
      <c r="O1578" s="72"/>
      <c r="P1578" s="190">
        <f>O1578*H1578</f>
        <v>0</v>
      </c>
      <c r="Q1578" s="190">
        <v>0</v>
      </c>
      <c r="R1578" s="190">
        <f>Q1578*H1578</f>
        <v>0</v>
      </c>
      <c r="S1578" s="190">
        <v>0</v>
      </c>
      <c r="T1578" s="191">
        <f>S1578*H1578</f>
        <v>0</v>
      </c>
      <c r="U1578" s="35"/>
      <c r="V1578" s="35"/>
      <c r="W1578" s="35"/>
      <c r="X1578" s="35"/>
      <c r="Y1578" s="35"/>
      <c r="Z1578" s="35"/>
      <c r="AA1578" s="35"/>
      <c r="AB1578" s="35"/>
      <c r="AC1578" s="35"/>
      <c r="AD1578" s="35"/>
      <c r="AE1578" s="35"/>
      <c r="AR1578" s="192" t="s">
        <v>179</v>
      </c>
      <c r="AT1578" s="192" t="s">
        <v>175</v>
      </c>
      <c r="AU1578" s="192" t="s">
        <v>81</v>
      </c>
      <c r="AY1578" s="18" t="s">
        <v>174</v>
      </c>
      <c r="BE1578" s="193">
        <f>IF(N1578="základní",J1578,0)</f>
        <v>0</v>
      </c>
      <c r="BF1578" s="193">
        <f>IF(N1578="snížená",J1578,0)</f>
        <v>0</v>
      </c>
      <c r="BG1578" s="193">
        <f>IF(N1578="zákl. přenesená",J1578,0)</f>
        <v>0</v>
      </c>
      <c r="BH1578" s="193">
        <f>IF(N1578="sníž. přenesená",J1578,0)</f>
        <v>0</v>
      </c>
      <c r="BI1578" s="193">
        <f>IF(N1578="nulová",J1578,0)</f>
        <v>0</v>
      </c>
      <c r="BJ1578" s="18" t="s">
        <v>81</v>
      </c>
      <c r="BK1578" s="193">
        <f>ROUND(I1578*H1578,2)</f>
        <v>0</v>
      </c>
      <c r="BL1578" s="18" t="s">
        <v>179</v>
      </c>
      <c r="BM1578" s="192" t="s">
        <v>3084</v>
      </c>
    </row>
    <row r="1579" spans="1:65" s="13" customFormat="1" ht="12">
      <c r="B1579" s="205"/>
      <c r="C1579" s="206"/>
      <c r="D1579" s="196" t="s">
        <v>181</v>
      </c>
      <c r="E1579" s="207" t="s">
        <v>1</v>
      </c>
      <c r="F1579" s="208" t="s">
        <v>3085</v>
      </c>
      <c r="G1579" s="206"/>
      <c r="H1579" s="209">
        <v>16.875</v>
      </c>
      <c r="I1579" s="210"/>
      <c r="J1579" s="206"/>
      <c r="K1579" s="206"/>
      <c r="L1579" s="211"/>
      <c r="M1579" s="212"/>
      <c r="N1579" s="213"/>
      <c r="O1579" s="213"/>
      <c r="P1579" s="213"/>
      <c r="Q1579" s="213"/>
      <c r="R1579" s="213"/>
      <c r="S1579" s="213"/>
      <c r="T1579" s="214"/>
      <c r="AT1579" s="215" t="s">
        <v>181</v>
      </c>
      <c r="AU1579" s="215" t="s">
        <v>81</v>
      </c>
      <c r="AV1579" s="13" t="s">
        <v>83</v>
      </c>
      <c r="AW1579" s="13" t="s">
        <v>30</v>
      </c>
      <c r="AX1579" s="13" t="s">
        <v>73</v>
      </c>
      <c r="AY1579" s="215" t="s">
        <v>174</v>
      </c>
    </row>
    <row r="1580" spans="1:65" s="13" customFormat="1" ht="12">
      <c r="B1580" s="205"/>
      <c r="C1580" s="206"/>
      <c r="D1580" s="196" t="s">
        <v>181</v>
      </c>
      <c r="E1580" s="207" t="s">
        <v>1</v>
      </c>
      <c r="F1580" s="208" t="s">
        <v>3086</v>
      </c>
      <c r="G1580" s="206"/>
      <c r="H1580" s="209">
        <v>15.188000000000001</v>
      </c>
      <c r="I1580" s="210"/>
      <c r="J1580" s="206"/>
      <c r="K1580" s="206"/>
      <c r="L1580" s="211"/>
      <c r="M1580" s="212"/>
      <c r="N1580" s="213"/>
      <c r="O1580" s="213"/>
      <c r="P1580" s="213"/>
      <c r="Q1580" s="213"/>
      <c r="R1580" s="213"/>
      <c r="S1580" s="213"/>
      <c r="T1580" s="214"/>
      <c r="AT1580" s="215" t="s">
        <v>181</v>
      </c>
      <c r="AU1580" s="215" t="s">
        <v>81</v>
      </c>
      <c r="AV1580" s="13" t="s">
        <v>83</v>
      </c>
      <c r="AW1580" s="13" t="s">
        <v>30</v>
      </c>
      <c r="AX1580" s="13" t="s">
        <v>73</v>
      </c>
      <c r="AY1580" s="215" t="s">
        <v>174</v>
      </c>
    </row>
    <row r="1581" spans="1:65" s="14" customFormat="1" ht="12">
      <c r="B1581" s="216"/>
      <c r="C1581" s="217"/>
      <c r="D1581" s="196" t="s">
        <v>181</v>
      </c>
      <c r="E1581" s="218" t="s">
        <v>1</v>
      </c>
      <c r="F1581" s="219" t="s">
        <v>183</v>
      </c>
      <c r="G1581" s="217"/>
      <c r="H1581" s="220">
        <v>32.063000000000002</v>
      </c>
      <c r="I1581" s="221"/>
      <c r="J1581" s="217"/>
      <c r="K1581" s="217"/>
      <c r="L1581" s="222"/>
      <c r="M1581" s="223"/>
      <c r="N1581" s="224"/>
      <c r="O1581" s="224"/>
      <c r="P1581" s="224"/>
      <c r="Q1581" s="224"/>
      <c r="R1581" s="224"/>
      <c r="S1581" s="224"/>
      <c r="T1581" s="225"/>
      <c r="AT1581" s="226" t="s">
        <v>181</v>
      </c>
      <c r="AU1581" s="226" t="s">
        <v>81</v>
      </c>
      <c r="AV1581" s="14" t="s">
        <v>179</v>
      </c>
      <c r="AW1581" s="14" t="s">
        <v>30</v>
      </c>
      <c r="AX1581" s="14" t="s">
        <v>81</v>
      </c>
      <c r="AY1581" s="226" t="s">
        <v>174</v>
      </c>
    </row>
    <row r="1582" spans="1:65" s="2" customFormat="1" ht="24.25" customHeight="1">
      <c r="A1582" s="35"/>
      <c r="B1582" s="36"/>
      <c r="C1582" s="180" t="s">
        <v>3087</v>
      </c>
      <c r="D1582" s="180" t="s">
        <v>175</v>
      </c>
      <c r="E1582" s="181" t="s">
        <v>3088</v>
      </c>
      <c r="F1582" s="182" t="s">
        <v>3089</v>
      </c>
      <c r="G1582" s="183" t="s">
        <v>705</v>
      </c>
      <c r="H1582" s="249"/>
      <c r="I1582" s="185"/>
      <c r="J1582" s="186">
        <f>ROUND(I1582*H1582,2)</f>
        <v>0</v>
      </c>
      <c r="K1582" s="187"/>
      <c r="L1582" s="40"/>
      <c r="M1582" s="188" t="s">
        <v>1</v>
      </c>
      <c r="N1582" s="189" t="s">
        <v>38</v>
      </c>
      <c r="O1582" s="72"/>
      <c r="P1582" s="190">
        <f>O1582*H1582</f>
        <v>0</v>
      </c>
      <c r="Q1582" s="190">
        <v>0</v>
      </c>
      <c r="R1582" s="190">
        <f>Q1582*H1582</f>
        <v>0</v>
      </c>
      <c r="S1582" s="190">
        <v>0</v>
      </c>
      <c r="T1582" s="191">
        <f>S1582*H1582</f>
        <v>0</v>
      </c>
      <c r="U1582" s="35"/>
      <c r="V1582" s="35"/>
      <c r="W1582" s="35"/>
      <c r="X1582" s="35"/>
      <c r="Y1582" s="35"/>
      <c r="Z1582" s="35"/>
      <c r="AA1582" s="35"/>
      <c r="AB1582" s="35"/>
      <c r="AC1582" s="35"/>
      <c r="AD1582" s="35"/>
      <c r="AE1582" s="35"/>
      <c r="AR1582" s="192" t="s">
        <v>179</v>
      </c>
      <c r="AT1582" s="192" t="s">
        <v>175</v>
      </c>
      <c r="AU1582" s="192" t="s">
        <v>81</v>
      </c>
      <c r="AY1582" s="18" t="s">
        <v>174</v>
      </c>
      <c r="BE1582" s="193">
        <f>IF(N1582="základní",J1582,0)</f>
        <v>0</v>
      </c>
      <c r="BF1582" s="193">
        <f>IF(N1582="snížená",J1582,0)</f>
        <v>0</v>
      </c>
      <c r="BG1582" s="193">
        <f>IF(N1582="zákl. přenesená",J1582,0)</f>
        <v>0</v>
      </c>
      <c r="BH1582" s="193">
        <f>IF(N1582="sníž. přenesená",J1582,0)</f>
        <v>0</v>
      </c>
      <c r="BI1582" s="193">
        <f>IF(N1582="nulová",J1582,0)</f>
        <v>0</v>
      </c>
      <c r="BJ1582" s="18" t="s">
        <v>81</v>
      </c>
      <c r="BK1582" s="193">
        <f>ROUND(I1582*H1582,2)</f>
        <v>0</v>
      </c>
      <c r="BL1582" s="18" t="s">
        <v>179</v>
      </c>
      <c r="BM1582" s="192" t="s">
        <v>3090</v>
      </c>
    </row>
    <row r="1583" spans="1:65" s="11" customFormat="1" ht="26" customHeight="1">
      <c r="B1583" s="166"/>
      <c r="C1583" s="167"/>
      <c r="D1583" s="168" t="s">
        <v>72</v>
      </c>
      <c r="E1583" s="169" t="s">
        <v>3091</v>
      </c>
      <c r="F1583" s="169" t="s">
        <v>1195</v>
      </c>
      <c r="G1583" s="167"/>
      <c r="H1583" s="167"/>
      <c r="I1583" s="170"/>
      <c r="J1583" s="171">
        <f>BK1583</f>
        <v>0</v>
      </c>
      <c r="K1583" s="167"/>
      <c r="L1583" s="172"/>
      <c r="M1583" s="173"/>
      <c r="N1583" s="174"/>
      <c r="O1583" s="174"/>
      <c r="P1583" s="175">
        <f>SUM(P1584:P1585)</f>
        <v>0</v>
      </c>
      <c r="Q1583" s="174"/>
      <c r="R1583" s="175">
        <f>SUM(R1584:R1585)</f>
        <v>0</v>
      </c>
      <c r="S1583" s="174"/>
      <c r="T1583" s="176">
        <f>SUM(T1584:T1585)</f>
        <v>0</v>
      </c>
      <c r="AR1583" s="177" t="s">
        <v>81</v>
      </c>
      <c r="AT1583" s="178" t="s">
        <v>72</v>
      </c>
      <c r="AU1583" s="178" t="s">
        <v>73</v>
      </c>
      <c r="AY1583" s="177" t="s">
        <v>174</v>
      </c>
      <c r="BK1583" s="179">
        <f>SUM(BK1584:BK1585)</f>
        <v>0</v>
      </c>
    </row>
    <row r="1584" spans="1:65" s="2" customFormat="1" ht="16.5" customHeight="1">
      <c r="A1584" s="35"/>
      <c r="B1584" s="36"/>
      <c r="C1584" s="180" t="s">
        <v>3092</v>
      </c>
      <c r="D1584" s="180" t="s">
        <v>175</v>
      </c>
      <c r="E1584" s="181" t="s">
        <v>3093</v>
      </c>
      <c r="F1584" s="182" t="s">
        <v>3094</v>
      </c>
      <c r="G1584" s="183" t="s">
        <v>988</v>
      </c>
      <c r="H1584" s="184">
        <v>1</v>
      </c>
      <c r="I1584" s="185"/>
      <c r="J1584" s="186">
        <f>ROUND(I1584*H1584,2)</f>
        <v>0</v>
      </c>
      <c r="K1584" s="187"/>
      <c r="L1584" s="40"/>
      <c r="M1584" s="188" t="s">
        <v>1</v>
      </c>
      <c r="N1584" s="189" t="s">
        <v>38</v>
      </c>
      <c r="O1584" s="72"/>
      <c r="P1584" s="190">
        <f>O1584*H1584</f>
        <v>0</v>
      </c>
      <c r="Q1584" s="190">
        <v>0</v>
      </c>
      <c r="R1584" s="190">
        <f>Q1584*H1584</f>
        <v>0</v>
      </c>
      <c r="S1584" s="190">
        <v>0</v>
      </c>
      <c r="T1584" s="191">
        <f>S1584*H1584</f>
        <v>0</v>
      </c>
      <c r="U1584" s="35"/>
      <c r="V1584" s="35"/>
      <c r="W1584" s="35"/>
      <c r="X1584" s="35"/>
      <c r="Y1584" s="35"/>
      <c r="Z1584" s="35"/>
      <c r="AA1584" s="35"/>
      <c r="AB1584" s="35"/>
      <c r="AC1584" s="35"/>
      <c r="AD1584" s="35"/>
      <c r="AE1584" s="35"/>
      <c r="AR1584" s="192" t="s">
        <v>179</v>
      </c>
      <c r="AT1584" s="192" t="s">
        <v>175</v>
      </c>
      <c r="AU1584" s="192" t="s">
        <v>81</v>
      </c>
      <c r="AY1584" s="18" t="s">
        <v>174</v>
      </c>
      <c r="BE1584" s="193">
        <f>IF(N1584="základní",J1584,0)</f>
        <v>0</v>
      </c>
      <c r="BF1584" s="193">
        <f>IF(N1584="snížená",J1584,0)</f>
        <v>0</v>
      </c>
      <c r="BG1584" s="193">
        <f>IF(N1584="zákl. přenesená",J1584,0)</f>
        <v>0</v>
      </c>
      <c r="BH1584" s="193">
        <f>IF(N1584="sníž. přenesená",J1584,0)</f>
        <v>0</v>
      </c>
      <c r="BI1584" s="193">
        <f>IF(N1584="nulová",J1584,0)</f>
        <v>0</v>
      </c>
      <c r="BJ1584" s="18" t="s">
        <v>81</v>
      </c>
      <c r="BK1584" s="193">
        <f>ROUND(I1584*H1584,2)</f>
        <v>0</v>
      </c>
      <c r="BL1584" s="18" t="s">
        <v>179</v>
      </c>
      <c r="BM1584" s="192" t="s">
        <v>3095</v>
      </c>
    </row>
    <row r="1585" spans="1:65" s="2" customFormat="1" ht="16.5" customHeight="1">
      <c r="A1585" s="35"/>
      <c r="B1585" s="36"/>
      <c r="C1585" s="180" t="s">
        <v>3096</v>
      </c>
      <c r="D1585" s="180" t="s">
        <v>175</v>
      </c>
      <c r="E1585" s="181" t="s">
        <v>1197</v>
      </c>
      <c r="F1585" s="182" t="s">
        <v>1198</v>
      </c>
      <c r="G1585" s="183" t="s">
        <v>988</v>
      </c>
      <c r="H1585" s="184">
        <v>1</v>
      </c>
      <c r="I1585" s="185"/>
      <c r="J1585" s="186">
        <f>ROUND(I1585*H1585,2)</f>
        <v>0</v>
      </c>
      <c r="K1585" s="187"/>
      <c r="L1585" s="40"/>
      <c r="M1585" s="188" t="s">
        <v>1</v>
      </c>
      <c r="N1585" s="189" t="s">
        <v>38</v>
      </c>
      <c r="O1585" s="72"/>
      <c r="P1585" s="190">
        <f>O1585*H1585</f>
        <v>0</v>
      </c>
      <c r="Q1585" s="190">
        <v>0</v>
      </c>
      <c r="R1585" s="190">
        <f>Q1585*H1585</f>
        <v>0</v>
      </c>
      <c r="S1585" s="190">
        <v>0</v>
      </c>
      <c r="T1585" s="191">
        <f>S1585*H1585</f>
        <v>0</v>
      </c>
      <c r="U1585" s="35"/>
      <c r="V1585" s="35"/>
      <c r="W1585" s="35"/>
      <c r="X1585" s="35"/>
      <c r="Y1585" s="35"/>
      <c r="Z1585" s="35"/>
      <c r="AA1585" s="35"/>
      <c r="AB1585" s="35"/>
      <c r="AC1585" s="35"/>
      <c r="AD1585" s="35"/>
      <c r="AE1585" s="35"/>
      <c r="AR1585" s="192" t="s">
        <v>179</v>
      </c>
      <c r="AT1585" s="192" t="s">
        <v>175</v>
      </c>
      <c r="AU1585" s="192" t="s">
        <v>81</v>
      </c>
      <c r="AY1585" s="18" t="s">
        <v>174</v>
      </c>
      <c r="BE1585" s="193">
        <f>IF(N1585="základní",J1585,0)</f>
        <v>0</v>
      </c>
      <c r="BF1585" s="193">
        <f>IF(N1585="snížená",J1585,0)</f>
        <v>0</v>
      </c>
      <c r="BG1585" s="193">
        <f>IF(N1585="zákl. přenesená",J1585,0)</f>
        <v>0</v>
      </c>
      <c r="BH1585" s="193">
        <f>IF(N1585="sníž. přenesená",J1585,0)</f>
        <v>0</v>
      </c>
      <c r="BI1585" s="193">
        <f>IF(N1585="nulová",J1585,0)</f>
        <v>0</v>
      </c>
      <c r="BJ1585" s="18" t="s">
        <v>81</v>
      </c>
      <c r="BK1585" s="193">
        <f>ROUND(I1585*H1585,2)</f>
        <v>0</v>
      </c>
      <c r="BL1585" s="18" t="s">
        <v>179</v>
      </c>
      <c r="BM1585" s="192" t="s">
        <v>3097</v>
      </c>
    </row>
    <row r="1586" spans="1:65" s="11" customFormat="1" ht="26" customHeight="1">
      <c r="B1586" s="166"/>
      <c r="C1586" s="167"/>
      <c r="D1586" s="168" t="s">
        <v>72</v>
      </c>
      <c r="E1586" s="169" t="s">
        <v>3098</v>
      </c>
      <c r="F1586" s="169" t="s">
        <v>3099</v>
      </c>
      <c r="G1586" s="167"/>
      <c r="H1586" s="167"/>
      <c r="I1586" s="170"/>
      <c r="J1586" s="171">
        <f>BK1586</f>
        <v>0</v>
      </c>
      <c r="K1586" s="167"/>
      <c r="L1586" s="172"/>
      <c r="M1586" s="173"/>
      <c r="N1586" s="174"/>
      <c r="O1586" s="174"/>
      <c r="P1586" s="175">
        <f>P1587</f>
        <v>0</v>
      </c>
      <c r="Q1586" s="174"/>
      <c r="R1586" s="175">
        <f>R1587</f>
        <v>0</v>
      </c>
      <c r="S1586" s="174"/>
      <c r="T1586" s="176">
        <f>T1587</f>
        <v>0</v>
      </c>
      <c r="AR1586" s="177" t="s">
        <v>81</v>
      </c>
      <c r="AT1586" s="178" t="s">
        <v>72</v>
      </c>
      <c r="AU1586" s="178" t="s">
        <v>73</v>
      </c>
      <c r="AY1586" s="177" t="s">
        <v>174</v>
      </c>
      <c r="BK1586" s="179">
        <f>BK1587</f>
        <v>0</v>
      </c>
    </row>
    <row r="1587" spans="1:65" s="2" customFormat="1" ht="16.5" customHeight="1">
      <c r="A1587" s="35"/>
      <c r="B1587" s="36"/>
      <c r="C1587" s="180" t="s">
        <v>3100</v>
      </c>
      <c r="D1587" s="180" t="s">
        <v>175</v>
      </c>
      <c r="E1587" s="181" t="s">
        <v>3101</v>
      </c>
      <c r="F1587" s="182" t="s">
        <v>3102</v>
      </c>
      <c r="G1587" s="183" t="s">
        <v>217</v>
      </c>
      <c r="H1587" s="184">
        <v>2</v>
      </c>
      <c r="I1587" s="185"/>
      <c r="J1587" s="186">
        <f>ROUND(I1587*H1587,2)</f>
        <v>0</v>
      </c>
      <c r="K1587" s="187"/>
      <c r="L1587" s="40"/>
      <c r="M1587" s="188" t="s">
        <v>1</v>
      </c>
      <c r="N1587" s="189" t="s">
        <v>38</v>
      </c>
      <c r="O1587" s="72"/>
      <c r="P1587" s="190">
        <f>O1587*H1587</f>
        <v>0</v>
      </c>
      <c r="Q1587" s="190">
        <v>0</v>
      </c>
      <c r="R1587" s="190">
        <f>Q1587*H1587</f>
        <v>0</v>
      </c>
      <c r="S1587" s="190">
        <v>0</v>
      </c>
      <c r="T1587" s="191">
        <f>S1587*H1587</f>
        <v>0</v>
      </c>
      <c r="U1587" s="35"/>
      <c r="V1587" s="35"/>
      <c r="W1587" s="35"/>
      <c r="X1587" s="35"/>
      <c r="Y1587" s="35"/>
      <c r="Z1587" s="35"/>
      <c r="AA1587" s="35"/>
      <c r="AB1587" s="35"/>
      <c r="AC1587" s="35"/>
      <c r="AD1587" s="35"/>
      <c r="AE1587" s="35"/>
      <c r="AR1587" s="192" t="s">
        <v>179</v>
      </c>
      <c r="AT1587" s="192" t="s">
        <v>175</v>
      </c>
      <c r="AU1587" s="192" t="s">
        <v>81</v>
      </c>
      <c r="AY1587" s="18" t="s">
        <v>174</v>
      </c>
      <c r="BE1587" s="193">
        <f>IF(N1587="základní",J1587,0)</f>
        <v>0</v>
      </c>
      <c r="BF1587" s="193">
        <f>IF(N1587="snížená",J1587,0)</f>
        <v>0</v>
      </c>
      <c r="BG1587" s="193">
        <f>IF(N1587="zákl. přenesená",J1587,0)</f>
        <v>0</v>
      </c>
      <c r="BH1587" s="193">
        <f>IF(N1587="sníž. přenesená",J1587,0)</f>
        <v>0</v>
      </c>
      <c r="BI1587" s="193">
        <f>IF(N1587="nulová",J1587,0)</f>
        <v>0</v>
      </c>
      <c r="BJ1587" s="18" t="s">
        <v>81</v>
      </c>
      <c r="BK1587" s="193">
        <f>ROUND(I1587*H1587,2)</f>
        <v>0</v>
      </c>
      <c r="BL1587" s="18" t="s">
        <v>179</v>
      </c>
      <c r="BM1587" s="192" t="s">
        <v>3103</v>
      </c>
    </row>
    <row r="1588" spans="1:65" s="11" customFormat="1" ht="26" customHeight="1">
      <c r="B1588" s="166"/>
      <c r="C1588" s="167"/>
      <c r="D1588" s="168" t="s">
        <v>72</v>
      </c>
      <c r="E1588" s="169" t="s">
        <v>3104</v>
      </c>
      <c r="F1588" s="169" t="s">
        <v>1201</v>
      </c>
      <c r="G1588" s="167"/>
      <c r="H1588" s="167"/>
      <c r="I1588" s="170"/>
      <c r="J1588" s="171">
        <f>BK1588</f>
        <v>0</v>
      </c>
      <c r="K1588" s="167"/>
      <c r="L1588" s="172"/>
      <c r="M1588" s="173"/>
      <c r="N1588" s="174"/>
      <c r="O1588" s="174"/>
      <c r="P1588" s="175">
        <f>SUM(P1589:P1590)</f>
        <v>0</v>
      </c>
      <c r="Q1588" s="174"/>
      <c r="R1588" s="175">
        <f>SUM(R1589:R1590)</f>
        <v>0</v>
      </c>
      <c r="S1588" s="174"/>
      <c r="T1588" s="176">
        <f>SUM(T1589:T1590)</f>
        <v>0</v>
      </c>
      <c r="AR1588" s="177" t="s">
        <v>81</v>
      </c>
      <c r="AT1588" s="178" t="s">
        <v>72</v>
      </c>
      <c r="AU1588" s="178" t="s">
        <v>73</v>
      </c>
      <c r="AY1588" s="177" t="s">
        <v>174</v>
      </c>
      <c r="BK1588" s="179">
        <f>SUM(BK1589:BK1590)</f>
        <v>0</v>
      </c>
    </row>
    <row r="1589" spans="1:65" s="2" customFormat="1" ht="16.5" customHeight="1">
      <c r="A1589" s="35"/>
      <c r="B1589" s="36"/>
      <c r="C1589" s="180" t="s">
        <v>3105</v>
      </c>
      <c r="D1589" s="180" t="s">
        <v>175</v>
      </c>
      <c r="E1589" s="181" t="s">
        <v>1203</v>
      </c>
      <c r="F1589" s="182" t="s">
        <v>1204</v>
      </c>
      <c r="G1589" s="183" t="s">
        <v>988</v>
      </c>
      <c r="H1589" s="184">
        <v>1</v>
      </c>
      <c r="I1589" s="185"/>
      <c r="J1589" s="186">
        <f>ROUND(I1589*H1589,2)</f>
        <v>0</v>
      </c>
      <c r="K1589" s="187"/>
      <c r="L1589" s="40"/>
      <c r="M1589" s="188" t="s">
        <v>1</v>
      </c>
      <c r="N1589" s="189" t="s">
        <v>38</v>
      </c>
      <c r="O1589" s="72"/>
      <c r="P1589" s="190">
        <f>O1589*H1589</f>
        <v>0</v>
      </c>
      <c r="Q1589" s="190">
        <v>0</v>
      </c>
      <c r="R1589" s="190">
        <f>Q1589*H1589</f>
        <v>0</v>
      </c>
      <c r="S1589" s="190">
        <v>0</v>
      </c>
      <c r="T1589" s="191">
        <f>S1589*H1589</f>
        <v>0</v>
      </c>
      <c r="U1589" s="35"/>
      <c r="V1589" s="35"/>
      <c r="W1589" s="35"/>
      <c r="X1589" s="35"/>
      <c r="Y1589" s="35"/>
      <c r="Z1589" s="35"/>
      <c r="AA1589" s="35"/>
      <c r="AB1589" s="35"/>
      <c r="AC1589" s="35"/>
      <c r="AD1589" s="35"/>
      <c r="AE1589" s="35"/>
      <c r="AR1589" s="192" t="s">
        <v>179</v>
      </c>
      <c r="AT1589" s="192" t="s">
        <v>175</v>
      </c>
      <c r="AU1589" s="192" t="s">
        <v>81</v>
      </c>
      <c r="AY1589" s="18" t="s">
        <v>174</v>
      </c>
      <c r="BE1589" s="193">
        <f>IF(N1589="základní",J1589,0)</f>
        <v>0</v>
      </c>
      <c r="BF1589" s="193">
        <f>IF(N1589="snížená",J1589,0)</f>
        <v>0</v>
      </c>
      <c r="BG1589" s="193">
        <f>IF(N1589="zákl. přenesená",J1589,0)</f>
        <v>0</v>
      </c>
      <c r="BH1589" s="193">
        <f>IF(N1589="sníž. přenesená",J1589,0)</f>
        <v>0</v>
      </c>
      <c r="BI1589" s="193">
        <f>IF(N1589="nulová",J1589,0)</f>
        <v>0</v>
      </c>
      <c r="BJ1589" s="18" t="s">
        <v>81</v>
      </c>
      <c r="BK1589" s="193">
        <f>ROUND(I1589*H1589,2)</f>
        <v>0</v>
      </c>
      <c r="BL1589" s="18" t="s">
        <v>179</v>
      </c>
      <c r="BM1589" s="192" t="s">
        <v>3106</v>
      </c>
    </row>
    <row r="1590" spans="1:65" s="2" customFormat="1" ht="16.5" customHeight="1">
      <c r="A1590" s="35"/>
      <c r="B1590" s="36"/>
      <c r="C1590" s="180" t="s">
        <v>3107</v>
      </c>
      <c r="D1590" s="180" t="s">
        <v>175</v>
      </c>
      <c r="E1590" s="181" t="s">
        <v>1207</v>
      </c>
      <c r="F1590" s="182" t="s">
        <v>1208</v>
      </c>
      <c r="G1590" s="183" t="s">
        <v>988</v>
      </c>
      <c r="H1590" s="184">
        <v>1</v>
      </c>
      <c r="I1590" s="185"/>
      <c r="J1590" s="186">
        <f>ROUND(I1590*H1590,2)</f>
        <v>0</v>
      </c>
      <c r="K1590" s="187"/>
      <c r="L1590" s="40"/>
      <c r="M1590" s="188" t="s">
        <v>1</v>
      </c>
      <c r="N1590" s="189" t="s">
        <v>38</v>
      </c>
      <c r="O1590" s="72"/>
      <c r="P1590" s="190">
        <f>O1590*H1590</f>
        <v>0</v>
      </c>
      <c r="Q1590" s="190">
        <v>0</v>
      </c>
      <c r="R1590" s="190">
        <f>Q1590*H1590</f>
        <v>0</v>
      </c>
      <c r="S1590" s="190">
        <v>0</v>
      </c>
      <c r="T1590" s="191">
        <f>S1590*H1590</f>
        <v>0</v>
      </c>
      <c r="U1590" s="35"/>
      <c r="V1590" s="35"/>
      <c r="W1590" s="35"/>
      <c r="X1590" s="35"/>
      <c r="Y1590" s="35"/>
      <c r="Z1590" s="35"/>
      <c r="AA1590" s="35"/>
      <c r="AB1590" s="35"/>
      <c r="AC1590" s="35"/>
      <c r="AD1590" s="35"/>
      <c r="AE1590" s="35"/>
      <c r="AR1590" s="192" t="s">
        <v>179</v>
      </c>
      <c r="AT1590" s="192" t="s">
        <v>175</v>
      </c>
      <c r="AU1590" s="192" t="s">
        <v>81</v>
      </c>
      <c r="AY1590" s="18" t="s">
        <v>174</v>
      </c>
      <c r="BE1590" s="193">
        <f>IF(N1590="základní",J1590,0)</f>
        <v>0</v>
      </c>
      <c r="BF1590" s="193">
        <f>IF(N1590="snížená",J1590,0)</f>
        <v>0</v>
      </c>
      <c r="BG1590" s="193">
        <f>IF(N1590="zákl. přenesená",J1590,0)</f>
        <v>0</v>
      </c>
      <c r="BH1590" s="193">
        <f>IF(N1590="sníž. přenesená",J1590,0)</f>
        <v>0</v>
      </c>
      <c r="BI1590" s="193">
        <f>IF(N1590="nulová",J1590,0)</f>
        <v>0</v>
      </c>
      <c r="BJ1590" s="18" t="s">
        <v>81</v>
      </c>
      <c r="BK1590" s="193">
        <f>ROUND(I1590*H1590,2)</f>
        <v>0</v>
      </c>
      <c r="BL1590" s="18" t="s">
        <v>179</v>
      </c>
      <c r="BM1590" s="192" t="s">
        <v>3108</v>
      </c>
    </row>
    <row r="1591" spans="1:65" s="11" customFormat="1" ht="26" customHeight="1">
      <c r="B1591" s="166"/>
      <c r="C1591" s="167"/>
      <c r="D1591" s="168" t="s">
        <v>72</v>
      </c>
      <c r="E1591" s="169" t="s">
        <v>3109</v>
      </c>
      <c r="F1591" s="169" t="s">
        <v>1211</v>
      </c>
      <c r="G1591" s="167"/>
      <c r="H1591" s="167"/>
      <c r="I1591" s="170"/>
      <c r="J1591" s="171">
        <f>BK1591</f>
        <v>0</v>
      </c>
      <c r="K1591" s="167"/>
      <c r="L1591" s="172"/>
      <c r="M1591" s="173"/>
      <c r="N1591" s="174"/>
      <c r="O1591" s="174"/>
      <c r="P1591" s="175">
        <f>P1592</f>
        <v>0</v>
      </c>
      <c r="Q1591" s="174"/>
      <c r="R1591" s="175">
        <f>R1592</f>
        <v>0</v>
      </c>
      <c r="S1591" s="174"/>
      <c r="T1591" s="176">
        <f>T1592</f>
        <v>0</v>
      </c>
      <c r="AR1591" s="177" t="s">
        <v>81</v>
      </c>
      <c r="AT1591" s="178" t="s">
        <v>72</v>
      </c>
      <c r="AU1591" s="178" t="s">
        <v>73</v>
      </c>
      <c r="AY1591" s="177" t="s">
        <v>174</v>
      </c>
      <c r="BK1591" s="179">
        <f>BK1592</f>
        <v>0</v>
      </c>
    </row>
    <row r="1592" spans="1:65" s="2" customFormat="1" ht="16.5" customHeight="1">
      <c r="A1592" s="35"/>
      <c r="B1592" s="36"/>
      <c r="C1592" s="180" t="s">
        <v>3110</v>
      </c>
      <c r="D1592" s="180" t="s">
        <v>175</v>
      </c>
      <c r="E1592" s="181" t="s">
        <v>1213</v>
      </c>
      <c r="F1592" s="182" t="s">
        <v>1214</v>
      </c>
      <c r="G1592" s="183" t="s">
        <v>705</v>
      </c>
      <c r="H1592" s="249"/>
      <c r="I1592" s="185"/>
      <c r="J1592" s="186">
        <f>ROUND(I1592*H1592,2)</f>
        <v>0</v>
      </c>
      <c r="K1592" s="187"/>
      <c r="L1592" s="40"/>
      <c r="M1592" s="250" t="s">
        <v>1</v>
      </c>
      <c r="N1592" s="251" t="s">
        <v>38</v>
      </c>
      <c r="O1592" s="252"/>
      <c r="P1592" s="253">
        <f>O1592*H1592</f>
        <v>0</v>
      </c>
      <c r="Q1592" s="253">
        <v>0</v>
      </c>
      <c r="R1592" s="253">
        <f>Q1592*H1592</f>
        <v>0</v>
      </c>
      <c r="S1592" s="253">
        <v>0</v>
      </c>
      <c r="T1592" s="254">
        <f>S1592*H1592</f>
        <v>0</v>
      </c>
      <c r="U1592" s="35"/>
      <c r="V1592" s="35"/>
      <c r="W1592" s="35"/>
      <c r="X1592" s="35"/>
      <c r="Y1592" s="35"/>
      <c r="Z1592" s="35"/>
      <c r="AA1592" s="35"/>
      <c r="AB1592" s="35"/>
      <c r="AC1592" s="35"/>
      <c r="AD1592" s="35"/>
      <c r="AE1592" s="35"/>
      <c r="AR1592" s="192" t="s">
        <v>179</v>
      </c>
      <c r="AT1592" s="192" t="s">
        <v>175</v>
      </c>
      <c r="AU1592" s="192" t="s">
        <v>81</v>
      </c>
      <c r="AY1592" s="18" t="s">
        <v>174</v>
      </c>
      <c r="BE1592" s="193">
        <f>IF(N1592="základní",J1592,0)</f>
        <v>0</v>
      </c>
      <c r="BF1592" s="193">
        <f>IF(N1592="snížená",J1592,0)</f>
        <v>0</v>
      </c>
      <c r="BG1592" s="193">
        <f>IF(N1592="zákl. přenesená",J1592,0)</f>
        <v>0</v>
      </c>
      <c r="BH1592" s="193">
        <f>IF(N1592="sníž. přenesená",J1592,0)</f>
        <v>0</v>
      </c>
      <c r="BI1592" s="193">
        <f>IF(N1592="nulová",J1592,0)</f>
        <v>0</v>
      </c>
      <c r="BJ1592" s="18" t="s">
        <v>81</v>
      </c>
      <c r="BK1592" s="193">
        <f>ROUND(I1592*H1592,2)</f>
        <v>0</v>
      </c>
      <c r="BL1592" s="18" t="s">
        <v>179</v>
      </c>
      <c r="BM1592" s="192" t="s">
        <v>3111</v>
      </c>
    </row>
    <row r="1593" spans="1:65" s="2" customFormat="1" ht="7" customHeight="1">
      <c r="A1593" s="35"/>
      <c r="B1593" s="55"/>
      <c r="C1593" s="56"/>
      <c r="D1593" s="56"/>
      <c r="E1593" s="56"/>
      <c r="F1593" s="56"/>
      <c r="G1593" s="56"/>
      <c r="H1593" s="56"/>
      <c r="I1593" s="56"/>
      <c r="J1593" s="56"/>
      <c r="K1593" s="56"/>
      <c r="L1593" s="40"/>
      <c r="M1593" s="35"/>
      <c r="O1593" s="35"/>
      <c r="P1593" s="35"/>
      <c r="Q1593" s="35"/>
      <c r="R1593" s="35"/>
      <c r="S1593" s="35"/>
      <c r="T1593" s="35"/>
      <c r="U1593" s="35"/>
      <c r="V1593" s="35"/>
      <c r="W1593" s="35"/>
      <c r="X1593" s="35"/>
      <c r="Y1593" s="35"/>
      <c r="Z1593" s="35"/>
      <c r="AA1593" s="35"/>
      <c r="AB1593" s="35"/>
      <c r="AC1593" s="35"/>
      <c r="AD1593" s="35"/>
      <c r="AE1593" s="35"/>
    </row>
  </sheetData>
  <sheetProtection algorithmName="SHA-512" hashValue="unkfcO3qezmUC/N4qgX0b+jzoXmQmZ0kfFJGCz0OjtVidwHOuSOgvDpm4Gd2bKmN24U30JYVcRMed+hDnQSm4w==" saltValue="Tjzu7hQe6onha5VD00Aso2hmRWYHNnQNqY5Ef8zaXYmV5nhpJ/HBT10oOmhHbrdjmHPfkf25txMz6r4l5ReWcg==" spinCount="100000" sheet="1" objects="1" scenarios="1" formatColumns="0" formatRows="0" autoFilter="0"/>
  <autoFilter ref="C145:K1592" xr:uid="{00000000-0009-0000-0000-000003000000}"/>
  <mergeCells count="9">
    <mergeCell ref="E87:H87"/>
    <mergeCell ref="E136:H136"/>
    <mergeCell ref="E138:H13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732"/>
  <sheetViews>
    <sheetView showGridLines="0" topLeftCell="A692" zoomScale="130" zoomScaleNormal="130" workbookViewId="0">
      <selection activeCell="G700" sqref="G700"/>
    </sheetView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92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3112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ROUND(J130,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ROUND((SUM(BE130:BE731)),  2)</f>
        <v>0</v>
      </c>
      <c r="G33" s="35"/>
      <c r="H33" s="35"/>
      <c r="I33" s="125">
        <v>0.21</v>
      </c>
      <c r="J33" s="124">
        <f>ROUND(((SUM(BE130:BE731))*I33),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ROUND((SUM(BF130:BF731)),  2)</f>
        <v>0</v>
      </c>
      <c r="G34" s="35"/>
      <c r="H34" s="35"/>
      <c r="I34" s="125">
        <v>0.15</v>
      </c>
      <c r="J34" s="124">
        <f>ROUND(((SUM(BF130:BF731))*I34),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ROUND((SUM(BG130:BG731)),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ROUND((SUM(BH130:BH731)),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ROUND((SUM(BI130:BI731)),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1-SO02 - Dvůr MŠ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J130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3113</v>
      </c>
      <c r="E97" s="151"/>
      <c r="F97" s="151"/>
      <c r="G97" s="151"/>
      <c r="H97" s="151"/>
      <c r="I97" s="151"/>
      <c r="J97" s="152">
        <f>J131</f>
        <v>0</v>
      </c>
      <c r="K97" s="149"/>
      <c r="L97" s="153"/>
    </row>
    <row r="98" spans="1:31" s="16" customFormat="1" ht="20" customHeight="1">
      <c r="B98" s="255"/>
      <c r="C98" s="256"/>
      <c r="D98" s="257" t="s">
        <v>3114</v>
      </c>
      <c r="E98" s="258"/>
      <c r="F98" s="258"/>
      <c r="G98" s="258"/>
      <c r="H98" s="258"/>
      <c r="I98" s="258"/>
      <c r="J98" s="259">
        <f>J132</f>
        <v>0</v>
      </c>
      <c r="K98" s="256"/>
      <c r="L98" s="260"/>
    </row>
    <row r="99" spans="1:31" s="16" customFormat="1" ht="20" customHeight="1">
      <c r="B99" s="255"/>
      <c r="C99" s="256"/>
      <c r="D99" s="257" t="s">
        <v>3115</v>
      </c>
      <c r="E99" s="258"/>
      <c r="F99" s="258"/>
      <c r="G99" s="258"/>
      <c r="H99" s="258"/>
      <c r="I99" s="258"/>
      <c r="J99" s="259">
        <f>J291</f>
        <v>0</v>
      </c>
      <c r="K99" s="256"/>
      <c r="L99" s="260"/>
    </row>
    <row r="100" spans="1:31" s="16" customFormat="1" ht="20" customHeight="1">
      <c r="B100" s="255"/>
      <c r="C100" s="256"/>
      <c r="D100" s="257" t="s">
        <v>3116</v>
      </c>
      <c r="E100" s="258"/>
      <c r="F100" s="258"/>
      <c r="G100" s="258"/>
      <c r="H100" s="258"/>
      <c r="I100" s="258"/>
      <c r="J100" s="259">
        <f>J375</f>
        <v>0</v>
      </c>
      <c r="K100" s="256"/>
      <c r="L100" s="260"/>
    </row>
    <row r="101" spans="1:31" s="16" customFormat="1" ht="20" customHeight="1">
      <c r="B101" s="255"/>
      <c r="C101" s="256"/>
      <c r="D101" s="257" t="s">
        <v>3117</v>
      </c>
      <c r="E101" s="258"/>
      <c r="F101" s="258"/>
      <c r="G101" s="258"/>
      <c r="H101" s="258"/>
      <c r="I101" s="258"/>
      <c r="J101" s="259">
        <f>J411</f>
        <v>0</v>
      </c>
      <c r="K101" s="256"/>
      <c r="L101" s="260"/>
    </row>
    <row r="102" spans="1:31" s="16" customFormat="1" ht="20" customHeight="1">
      <c r="B102" s="255"/>
      <c r="C102" s="256"/>
      <c r="D102" s="257" t="s">
        <v>3118</v>
      </c>
      <c r="E102" s="258"/>
      <c r="F102" s="258"/>
      <c r="G102" s="258"/>
      <c r="H102" s="258"/>
      <c r="I102" s="258"/>
      <c r="J102" s="259">
        <f>J435</f>
        <v>0</v>
      </c>
      <c r="K102" s="256"/>
      <c r="L102" s="260"/>
    </row>
    <row r="103" spans="1:31" s="16" customFormat="1" ht="20" customHeight="1">
      <c r="B103" s="255"/>
      <c r="C103" s="256"/>
      <c r="D103" s="257" t="s">
        <v>3119</v>
      </c>
      <c r="E103" s="258"/>
      <c r="F103" s="258"/>
      <c r="G103" s="258"/>
      <c r="H103" s="258"/>
      <c r="I103" s="258"/>
      <c r="J103" s="259">
        <f>J586</f>
        <v>0</v>
      </c>
      <c r="K103" s="256"/>
      <c r="L103" s="260"/>
    </row>
    <row r="104" spans="1:31" s="16" customFormat="1" ht="20" customHeight="1">
      <c r="B104" s="255"/>
      <c r="C104" s="256"/>
      <c r="D104" s="257" t="s">
        <v>3120</v>
      </c>
      <c r="E104" s="258"/>
      <c r="F104" s="258"/>
      <c r="G104" s="258"/>
      <c r="H104" s="258"/>
      <c r="I104" s="258"/>
      <c r="J104" s="259">
        <f>J603</f>
        <v>0</v>
      </c>
      <c r="K104" s="256"/>
      <c r="L104" s="260"/>
    </row>
    <row r="105" spans="1:31" s="16" customFormat="1" ht="20" customHeight="1">
      <c r="B105" s="255"/>
      <c r="C105" s="256"/>
      <c r="D105" s="257" t="s">
        <v>3121</v>
      </c>
      <c r="E105" s="258"/>
      <c r="F105" s="258"/>
      <c r="G105" s="258"/>
      <c r="H105" s="258"/>
      <c r="I105" s="258"/>
      <c r="J105" s="259">
        <f>J609</f>
        <v>0</v>
      </c>
      <c r="K105" s="256"/>
      <c r="L105" s="260"/>
    </row>
    <row r="106" spans="1:31" s="16" customFormat="1" ht="20" customHeight="1">
      <c r="B106" s="255"/>
      <c r="C106" s="256"/>
      <c r="D106" s="257" t="s">
        <v>3122</v>
      </c>
      <c r="E106" s="258"/>
      <c r="F106" s="258"/>
      <c r="G106" s="258"/>
      <c r="H106" s="258"/>
      <c r="I106" s="258"/>
      <c r="J106" s="259">
        <f>J688</f>
        <v>0</v>
      </c>
      <c r="K106" s="256"/>
      <c r="L106" s="260"/>
    </row>
    <row r="107" spans="1:31" s="9" customFormat="1" ht="25" customHeight="1">
      <c r="B107" s="148"/>
      <c r="C107" s="149"/>
      <c r="D107" s="150" t="s">
        <v>3123</v>
      </c>
      <c r="E107" s="151"/>
      <c r="F107" s="151"/>
      <c r="G107" s="151"/>
      <c r="H107" s="151"/>
      <c r="I107" s="151"/>
      <c r="J107" s="152">
        <f>J701</f>
        <v>0</v>
      </c>
      <c r="K107" s="149"/>
      <c r="L107" s="153"/>
    </row>
    <row r="108" spans="1:31" s="16" customFormat="1" ht="20" customHeight="1">
      <c r="B108" s="255"/>
      <c r="C108" s="256"/>
      <c r="D108" s="257" t="s">
        <v>3124</v>
      </c>
      <c r="E108" s="258"/>
      <c r="F108" s="258"/>
      <c r="G108" s="258"/>
      <c r="H108" s="258"/>
      <c r="I108" s="258"/>
      <c r="J108" s="259">
        <f>J702</f>
        <v>0</v>
      </c>
      <c r="K108" s="256"/>
      <c r="L108" s="260"/>
    </row>
    <row r="109" spans="1:31" s="16" customFormat="1" ht="20" customHeight="1">
      <c r="B109" s="255"/>
      <c r="C109" s="256"/>
      <c r="D109" s="257" t="s">
        <v>3125</v>
      </c>
      <c r="E109" s="258"/>
      <c r="F109" s="258"/>
      <c r="G109" s="258"/>
      <c r="H109" s="258"/>
      <c r="I109" s="258"/>
      <c r="J109" s="259">
        <f>J709</f>
        <v>0</v>
      </c>
      <c r="K109" s="256"/>
      <c r="L109" s="260"/>
    </row>
    <row r="110" spans="1:31" s="16" customFormat="1" ht="20" customHeight="1">
      <c r="B110" s="255"/>
      <c r="C110" s="256"/>
      <c r="D110" s="257" t="s">
        <v>3126</v>
      </c>
      <c r="E110" s="258"/>
      <c r="F110" s="258"/>
      <c r="G110" s="258"/>
      <c r="H110" s="258"/>
      <c r="I110" s="258"/>
      <c r="J110" s="259">
        <f>J713</f>
        <v>0</v>
      </c>
      <c r="K110" s="256"/>
      <c r="L110" s="260"/>
    </row>
    <row r="111" spans="1:31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7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7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5" customHeight="1">
      <c r="A117" s="35"/>
      <c r="B117" s="36"/>
      <c r="C117" s="24" t="s">
        <v>159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7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11" t="str">
        <f>E7</f>
        <v>Rekonstrukce a přístavba MŠ Blučina</v>
      </c>
      <c r="F120" s="312"/>
      <c r="G120" s="312"/>
      <c r="H120" s="31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130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67" t="str">
        <f>E9</f>
        <v>1-SO02 - Dvůr MŠ</v>
      </c>
      <c r="F122" s="313"/>
      <c r="G122" s="313"/>
      <c r="H122" s="313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7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F12</f>
        <v xml:space="preserve"> </v>
      </c>
      <c r="G124" s="37"/>
      <c r="H124" s="37"/>
      <c r="I124" s="30" t="s">
        <v>22</v>
      </c>
      <c r="J124" s="67" t="str">
        <f>IF(J12="","",J12)</f>
        <v>26. 5. 2021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7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5" customHeight="1">
      <c r="A126" s="35"/>
      <c r="B126" s="36"/>
      <c r="C126" s="30" t="s">
        <v>24</v>
      </c>
      <c r="D126" s="37"/>
      <c r="E126" s="37"/>
      <c r="F126" s="28" t="str">
        <f>E15</f>
        <v xml:space="preserve"> </v>
      </c>
      <c r="G126" s="37"/>
      <c r="H126" s="37"/>
      <c r="I126" s="30" t="s">
        <v>29</v>
      </c>
      <c r="J126" s="33" t="str">
        <f>E21</f>
        <v xml:space="preserve"> 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5" customHeight="1">
      <c r="A127" s="35"/>
      <c r="B127" s="36"/>
      <c r="C127" s="30" t="s">
        <v>27</v>
      </c>
      <c r="D127" s="37"/>
      <c r="E127" s="37"/>
      <c r="F127" s="28" t="str">
        <f>IF(E18="","",E18)</f>
        <v>Vyplň údaj</v>
      </c>
      <c r="G127" s="37"/>
      <c r="H127" s="37"/>
      <c r="I127" s="30" t="s">
        <v>31</v>
      </c>
      <c r="J127" s="33" t="str">
        <f>E24</f>
        <v xml:space="preserve"> 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2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54"/>
      <c r="B129" s="155"/>
      <c r="C129" s="156" t="s">
        <v>160</v>
      </c>
      <c r="D129" s="157" t="s">
        <v>58</v>
      </c>
      <c r="E129" s="157" t="s">
        <v>54</v>
      </c>
      <c r="F129" s="157" t="s">
        <v>55</v>
      </c>
      <c r="G129" s="157" t="s">
        <v>161</v>
      </c>
      <c r="H129" s="157" t="s">
        <v>162</v>
      </c>
      <c r="I129" s="157" t="s">
        <v>163</v>
      </c>
      <c r="J129" s="158" t="s">
        <v>134</v>
      </c>
      <c r="K129" s="159" t="s">
        <v>164</v>
      </c>
      <c r="L129" s="160"/>
      <c r="M129" s="76" t="s">
        <v>1</v>
      </c>
      <c r="N129" s="77" t="s">
        <v>37</v>
      </c>
      <c r="O129" s="77" t="s">
        <v>165</v>
      </c>
      <c r="P129" s="77" t="s">
        <v>166</v>
      </c>
      <c r="Q129" s="77" t="s">
        <v>167</v>
      </c>
      <c r="R129" s="77" t="s">
        <v>168</v>
      </c>
      <c r="S129" s="77" t="s">
        <v>169</v>
      </c>
      <c r="T129" s="78" t="s">
        <v>170</v>
      </c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</row>
    <row r="130" spans="1:65" s="2" customFormat="1" ht="22.75" customHeight="1">
      <c r="A130" s="35"/>
      <c r="B130" s="36"/>
      <c r="C130" s="83" t="s">
        <v>171</v>
      </c>
      <c r="D130" s="37"/>
      <c r="E130" s="37"/>
      <c r="F130" s="37"/>
      <c r="G130" s="37"/>
      <c r="H130" s="37"/>
      <c r="I130" s="37"/>
      <c r="J130" s="161">
        <f>BK130</f>
        <v>0</v>
      </c>
      <c r="K130" s="37"/>
      <c r="L130" s="40"/>
      <c r="M130" s="79"/>
      <c r="N130" s="162"/>
      <c r="O130" s="80"/>
      <c r="P130" s="163">
        <f>P131+P701</f>
        <v>0</v>
      </c>
      <c r="Q130" s="80"/>
      <c r="R130" s="163">
        <f>R131+R701</f>
        <v>270.39679843383601</v>
      </c>
      <c r="S130" s="80"/>
      <c r="T130" s="164">
        <f>T131+T701</f>
        <v>323.41555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72</v>
      </c>
      <c r="AU130" s="18" t="s">
        <v>136</v>
      </c>
      <c r="BK130" s="165">
        <f>BK131+BK701</f>
        <v>0</v>
      </c>
    </row>
    <row r="131" spans="1:65" s="11" customFormat="1" ht="26" customHeight="1">
      <c r="B131" s="166"/>
      <c r="C131" s="167"/>
      <c r="D131" s="168" t="s">
        <v>72</v>
      </c>
      <c r="E131" s="169" t="s">
        <v>3127</v>
      </c>
      <c r="F131" s="169" t="s">
        <v>3128</v>
      </c>
      <c r="G131" s="167"/>
      <c r="H131" s="167"/>
      <c r="I131" s="170"/>
      <c r="J131" s="171">
        <f>BK131</f>
        <v>0</v>
      </c>
      <c r="K131" s="167"/>
      <c r="L131" s="172"/>
      <c r="M131" s="173"/>
      <c r="N131" s="174"/>
      <c r="O131" s="174"/>
      <c r="P131" s="175">
        <f>P132+P291+P375+P411+P435+P586+P603+P609+P688</f>
        <v>0</v>
      </c>
      <c r="Q131" s="174"/>
      <c r="R131" s="175">
        <f>R132+R291+R375+R411+R435+R586+R603+R609+R688</f>
        <v>270.39679843383601</v>
      </c>
      <c r="S131" s="174"/>
      <c r="T131" s="176">
        <f>T132+T291+T375+T411+T435+T586+T603+T609+T688</f>
        <v>322.61554999999998</v>
      </c>
      <c r="AR131" s="177" t="s">
        <v>81</v>
      </c>
      <c r="AT131" s="178" t="s">
        <v>72</v>
      </c>
      <c r="AU131" s="178" t="s">
        <v>73</v>
      </c>
      <c r="AY131" s="177" t="s">
        <v>174</v>
      </c>
      <c r="BK131" s="179">
        <f>BK132+BK291+BK375+BK411+BK435+BK586+BK603+BK609+BK688</f>
        <v>0</v>
      </c>
    </row>
    <row r="132" spans="1:65" s="11" customFormat="1" ht="22.75" customHeight="1">
      <c r="B132" s="166"/>
      <c r="C132" s="167"/>
      <c r="D132" s="168" t="s">
        <v>72</v>
      </c>
      <c r="E132" s="261" t="s">
        <v>81</v>
      </c>
      <c r="F132" s="261" t="s">
        <v>1239</v>
      </c>
      <c r="G132" s="167"/>
      <c r="H132" s="167"/>
      <c r="I132" s="170"/>
      <c r="J132" s="262">
        <f>BK132</f>
        <v>0</v>
      </c>
      <c r="K132" s="167"/>
      <c r="L132" s="172"/>
      <c r="M132" s="173"/>
      <c r="N132" s="174"/>
      <c r="O132" s="174"/>
      <c r="P132" s="175">
        <f>SUM(P133:P290)</f>
        <v>0</v>
      </c>
      <c r="Q132" s="174"/>
      <c r="R132" s="175">
        <f>SUM(R133:R290)</f>
        <v>0</v>
      </c>
      <c r="S132" s="174"/>
      <c r="T132" s="176">
        <f>SUM(T133:T290)</f>
        <v>205.71</v>
      </c>
      <c r="AR132" s="177" t="s">
        <v>81</v>
      </c>
      <c r="AT132" s="178" t="s">
        <v>72</v>
      </c>
      <c r="AU132" s="178" t="s">
        <v>81</v>
      </c>
      <c r="AY132" s="177" t="s">
        <v>174</v>
      </c>
      <c r="BK132" s="179">
        <f>SUM(BK133:BK290)</f>
        <v>0</v>
      </c>
    </row>
    <row r="133" spans="1:65" s="2" customFormat="1" ht="24.25" customHeight="1">
      <c r="A133" s="35"/>
      <c r="B133" s="36"/>
      <c r="C133" s="180" t="s">
        <v>81</v>
      </c>
      <c r="D133" s="180" t="s">
        <v>175</v>
      </c>
      <c r="E133" s="181" t="s">
        <v>3129</v>
      </c>
      <c r="F133" s="182" t="s">
        <v>3130</v>
      </c>
      <c r="G133" s="183" t="s">
        <v>230</v>
      </c>
      <c r="H133" s="184">
        <v>504</v>
      </c>
      <c r="I133" s="185"/>
      <c r="J133" s="186">
        <f>ROUND(I133*H133,2)</f>
        <v>0</v>
      </c>
      <c r="K133" s="187"/>
      <c r="L133" s="40"/>
      <c r="M133" s="188" t="s">
        <v>1</v>
      </c>
      <c r="N133" s="189" t="s">
        <v>38</v>
      </c>
      <c r="O133" s="72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83</v>
      </c>
      <c r="AY133" s="18" t="s">
        <v>174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81</v>
      </c>
      <c r="BK133" s="193">
        <f>ROUND(I133*H133,2)</f>
        <v>0</v>
      </c>
      <c r="BL133" s="18" t="s">
        <v>179</v>
      </c>
      <c r="BM133" s="192" t="s">
        <v>3131</v>
      </c>
    </row>
    <row r="134" spans="1:65" s="12" customFormat="1" ht="12">
      <c r="B134" s="194"/>
      <c r="C134" s="195"/>
      <c r="D134" s="196" t="s">
        <v>181</v>
      </c>
      <c r="E134" s="197" t="s">
        <v>1</v>
      </c>
      <c r="F134" s="198" t="s">
        <v>3132</v>
      </c>
      <c r="G134" s="195"/>
      <c r="H134" s="197" t="s">
        <v>1</v>
      </c>
      <c r="I134" s="199"/>
      <c r="J134" s="195"/>
      <c r="K134" s="195"/>
      <c r="L134" s="200"/>
      <c r="M134" s="201"/>
      <c r="N134" s="202"/>
      <c r="O134" s="202"/>
      <c r="P134" s="202"/>
      <c r="Q134" s="202"/>
      <c r="R134" s="202"/>
      <c r="S134" s="202"/>
      <c r="T134" s="203"/>
      <c r="AT134" s="204" t="s">
        <v>181</v>
      </c>
      <c r="AU134" s="204" t="s">
        <v>83</v>
      </c>
      <c r="AV134" s="12" t="s">
        <v>81</v>
      </c>
      <c r="AW134" s="12" t="s">
        <v>30</v>
      </c>
      <c r="AX134" s="12" t="s">
        <v>73</v>
      </c>
      <c r="AY134" s="204" t="s">
        <v>174</v>
      </c>
    </row>
    <row r="135" spans="1:65" s="13" customFormat="1" ht="12">
      <c r="B135" s="205"/>
      <c r="C135" s="206"/>
      <c r="D135" s="196" t="s">
        <v>181</v>
      </c>
      <c r="E135" s="207" t="s">
        <v>1</v>
      </c>
      <c r="F135" s="208" t="s">
        <v>3133</v>
      </c>
      <c r="G135" s="206"/>
      <c r="H135" s="209">
        <v>504</v>
      </c>
      <c r="I135" s="210"/>
      <c r="J135" s="206"/>
      <c r="K135" s="206"/>
      <c r="L135" s="211"/>
      <c r="M135" s="212"/>
      <c r="N135" s="213"/>
      <c r="O135" s="213"/>
      <c r="P135" s="213"/>
      <c r="Q135" s="213"/>
      <c r="R135" s="213"/>
      <c r="S135" s="213"/>
      <c r="T135" s="214"/>
      <c r="AT135" s="215" t="s">
        <v>181</v>
      </c>
      <c r="AU135" s="215" t="s">
        <v>83</v>
      </c>
      <c r="AV135" s="13" t="s">
        <v>83</v>
      </c>
      <c r="AW135" s="13" t="s">
        <v>30</v>
      </c>
      <c r="AX135" s="13" t="s">
        <v>73</v>
      </c>
      <c r="AY135" s="215" t="s">
        <v>174</v>
      </c>
    </row>
    <row r="136" spans="1:65" s="14" customFormat="1" ht="12">
      <c r="B136" s="216"/>
      <c r="C136" s="217"/>
      <c r="D136" s="196" t="s">
        <v>181</v>
      </c>
      <c r="E136" s="218" t="s">
        <v>1</v>
      </c>
      <c r="F136" s="219" t="s">
        <v>183</v>
      </c>
      <c r="G136" s="217"/>
      <c r="H136" s="220">
        <v>504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181</v>
      </c>
      <c r="AU136" s="226" t="s">
        <v>83</v>
      </c>
      <c r="AV136" s="14" t="s">
        <v>179</v>
      </c>
      <c r="AW136" s="14" t="s">
        <v>30</v>
      </c>
      <c r="AX136" s="14" t="s">
        <v>81</v>
      </c>
      <c r="AY136" s="226" t="s">
        <v>174</v>
      </c>
    </row>
    <row r="137" spans="1:65" s="2" customFormat="1" ht="44.25" customHeight="1">
      <c r="A137" s="35"/>
      <c r="B137" s="36"/>
      <c r="C137" s="180" t="s">
        <v>83</v>
      </c>
      <c r="D137" s="180" t="s">
        <v>175</v>
      </c>
      <c r="E137" s="181" t="s">
        <v>3134</v>
      </c>
      <c r="F137" s="182" t="s">
        <v>3135</v>
      </c>
      <c r="G137" s="183" t="s">
        <v>230</v>
      </c>
      <c r="H137" s="184">
        <v>20</v>
      </c>
      <c r="I137" s="185"/>
      <c r="J137" s="186">
        <f>ROUND(I137*H137,2)</f>
        <v>0</v>
      </c>
      <c r="K137" s="187"/>
      <c r="L137" s="40"/>
      <c r="M137" s="188" t="s">
        <v>1</v>
      </c>
      <c r="N137" s="189" t="s">
        <v>38</v>
      </c>
      <c r="O137" s="72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179</v>
      </c>
      <c r="AT137" s="192" t="s">
        <v>175</v>
      </c>
      <c r="AU137" s="192" t="s">
        <v>83</v>
      </c>
      <c r="AY137" s="18" t="s">
        <v>174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18" t="s">
        <v>81</v>
      </c>
      <c r="BK137" s="193">
        <f>ROUND(I137*H137,2)</f>
        <v>0</v>
      </c>
      <c r="BL137" s="18" t="s">
        <v>179</v>
      </c>
      <c r="BM137" s="192" t="s">
        <v>3136</v>
      </c>
    </row>
    <row r="138" spans="1:65" s="12" customFormat="1" ht="12">
      <c r="B138" s="194"/>
      <c r="C138" s="195"/>
      <c r="D138" s="196" t="s">
        <v>181</v>
      </c>
      <c r="E138" s="197" t="s">
        <v>1</v>
      </c>
      <c r="F138" s="198" t="s">
        <v>3137</v>
      </c>
      <c r="G138" s="195"/>
      <c r="H138" s="197" t="s">
        <v>1</v>
      </c>
      <c r="I138" s="199"/>
      <c r="J138" s="195"/>
      <c r="K138" s="195"/>
      <c r="L138" s="200"/>
      <c r="M138" s="201"/>
      <c r="N138" s="202"/>
      <c r="O138" s="202"/>
      <c r="P138" s="202"/>
      <c r="Q138" s="202"/>
      <c r="R138" s="202"/>
      <c r="S138" s="202"/>
      <c r="T138" s="203"/>
      <c r="AT138" s="204" t="s">
        <v>181</v>
      </c>
      <c r="AU138" s="204" t="s">
        <v>83</v>
      </c>
      <c r="AV138" s="12" t="s">
        <v>81</v>
      </c>
      <c r="AW138" s="12" t="s">
        <v>30</v>
      </c>
      <c r="AX138" s="12" t="s">
        <v>73</v>
      </c>
      <c r="AY138" s="204" t="s">
        <v>174</v>
      </c>
    </row>
    <row r="139" spans="1:65" s="13" customFormat="1" ht="12">
      <c r="B139" s="205"/>
      <c r="C139" s="206"/>
      <c r="D139" s="196" t="s">
        <v>181</v>
      </c>
      <c r="E139" s="207" t="s">
        <v>1</v>
      </c>
      <c r="F139" s="208" t="s">
        <v>310</v>
      </c>
      <c r="G139" s="206"/>
      <c r="H139" s="209">
        <v>20</v>
      </c>
      <c r="I139" s="210"/>
      <c r="J139" s="206"/>
      <c r="K139" s="206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181</v>
      </c>
      <c r="AU139" s="215" t="s">
        <v>83</v>
      </c>
      <c r="AV139" s="13" t="s">
        <v>83</v>
      </c>
      <c r="AW139" s="13" t="s">
        <v>30</v>
      </c>
      <c r="AX139" s="13" t="s">
        <v>73</v>
      </c>
      <c r="AY139" s="215" t="s">
        <v>174</v>
      </c>
    </row>
    <row r="140" spans="1:65" s="14" customFormat="1" ht="12">
      <c r="B140" s="216"/>
      <c r="C140" s="217"/>
      <c r="D140" s="196" t="s">
        <v>181</v>
      </c>
      <c r="E140" s="218" t="s">
        <v>1</v>
      </c>
      <c r="F140" s="219" t="s">
        <v>183</v>
      </c>
      <c r="G140" s="217"/>
      <c r="H140" s="220">
        <v>20</v>
      </c>
      <c r="I140" s="221"/>
      <c r="J140" s="217"/>
      <c r="K140" s="217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181</v>
      </c>
      <c r="AU140" s="226" t="s">
        <v>83</v>
      </c>
      <c r="AV140" s="14" t="s">
        <v>179</v>
      </c>
      <c r="AW140" s="14" t="s">
        <v>30</v>
      </c>
      <c r="AX140" s="14" t="s">
        <v>81</v>
      </c>
      <c r="AY140" s="226" t="s">
        <v>174</v>
      </c>
    </row>
    <row r="141" spans="1:65" s="2" customFormat="1" ht="33" customHeight="1">
      <c r="A141" s="35"/>
      <c r="B141" s="36"/>
      <c r="C141" s="180" t="s">
        <v>204</v>
      </c>
      <c r="D141" s="180" t="s">
        <v>175</v>
      </c>
      <c r="E141" s="181" t="s">
        <v>3138</v>
      </c>
      <c r="F141" s="182" t="s">
        <v>3139</v>
      </c>
      <c r="G141" s="183" t="s">
        <v>217</v>
      </c>
      <c r="H141" s="184">
        <v>1</v>
      </c>
      <c r="I141" s="185"/>
      <c r="J141" s="186">
        <f>ROUND(I141*H141,2)</f>
        <v>0</v>
      </c>
      <c r="K141" s="187"/>
      <c r="L141" s="40"/>
      <c r="M141" s="188" t="s">
        <v>1</v>
      </c>
      <c r="N141" s="189" t="s">
        <v>38</v>
      </c>
      <c r="O141" s="72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179</v>
      </c>
      <c r="AT141" s="192" t="s">
        <v>175</v>
      </c>
      <c r="AU141" s="192" t="s">
        <v>83</v>
      </c>
      <c r="AY141" s="18" t="s">
        <v>174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18" t="s">
        <v>81</v>
      </c>
      <c r="BK141" s="193">
        <f>ROUND(I141*H141,2)</f>
        <v>0</v>
      </c>
      <c r="BL141" s="18" t="s">
        <v>179</v>
      </c>
      <c r="BM141" s="192" t="s">
        <v>3140</v>
      </c>
    </row>
    <row r="142" spans="1:65" s="12" customFormat="1" ht="12">
      <c r="B142" s="194"/>
      <c r="C142" s="195"/>
      <c r="D142" s="196" t="s">
        <v>181</v>
      </c>
      <c r="E142" s="197" t="s">
        <v>1</v>
      </c>
      <c r="F142" s="198" t="s">
        <v>3132</v>
      </c>
      <c r="G142" s="195"/>
      <c r="H142" s="197" t="s">
        <v>1</v>
      </c>
      <c r="I142" s="199"/>
      <c r="J142" s="195"/>
      <c r="K142" s="195"/>
      <c r="L142" s="200"/>
      <c r="M142" s="201"/>
      <c r="N142" s="202"/>
      <c r="O142" s="202"/>
      <c r="P142" s="202"/>
      <c r="Q142" s="202"/>
      <c r="R142" s="202"/>
      <c r="S142" s="202"/>
      <c r="T142" s="203"/>
      <c r="AT142" s="204" t="s">
        <v>181</v>
      </c>
      <c r="AU142" s="204" t="s">
        <v>83</v>
      </c>
      <c r="AV142" s="12" t="s">
        <v>81</v>
      </c>
      <c r="AW142" s="12" t="s">
        <v>30</v>
      </c>
      <c r="AX142" s="12" t="s">
        <v>73</v>
      </c>
      <c r="AY142" s="204" t="s">
        <v>174</v>
      </c>
    </row>
    <row r="143" spans="1:65" s="13" customFormat="1" ht="12">
      <c r="B143" s="205"/>
      <c r="C143" s="206"/>
      <c r="D143" s="196" t="s">
        <v>181</v>
      </c>
      <c r="E143" s="207" t="s">
        <v>1</v>
      </c>
      <c r="F143" s="208" t="s">
        <v>81</v>
      </c>
      <c r="G143" s="206"/>
      <c r="H143" s="209">
        <v>1</v>
      </c>
      <c r="I143" s="210"/>
      <c r="J143" s="206"/>
      <c r="K143" s="206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181</v>
      </c>
      <c r="AU143" s="215" t="s">
        <v>83</v>
      </c>
      <c r="AV143" s="13" t="s">
        <v>83</v>
      </c>
      <c r="AW143" s="13" t="s">
        <v>30</v>
      </c>
      <c r="AX143" s="13" t="s">
        <v>73</v>
      </c>
      <c r="AY143" s="215" t="s">
        <v>174</v>
      </c>
    </row>
    <row r="144" spans="1:65" s="14" customFormat="1" ht="12">
      <c r="B144" s="216"/>
      <c r="C144" s="217"/>
      <c r="D144" s="196" t="s">
        <v>181</v>
      </c>
      <c r="E144" s="218" t="s">
        <v>1</v>
      </c>
      <c r="F144" s="219" t="s">
        <v>183</v>
      </c>
      <c r="G144" s="217"/>
      <c r="H144" s="220">
        <v>1</v>
      </c>
      <c r="I144" s="221"/>
      <c r="J144" s="217"/>
      <c r="K144" s="217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181</v>
      </c>
      <c r="AU144" s="226" t="s">
        <v>83</v>
      </c>
      <c r="AV144" s="14" t="s">
        <v>179</v>
      </c>
      <c r="AW144" s="14" t="s">
        <v>30</v>
      </c>
      <c r="AX144" s="14" t="s">
        <v>81</v>
      </c>
      <c r="AY144" s="226" t="s">
        <v>174</v>
      </c>
    </row>
    <row r="145" spans="1:65" s="2" customFormat="1" ht="37.75" customHeight="1">
      <c r="A145" s="35"/>
      <c r="B145" s="36"/>
      <c r="C145" s="180" t="s">
        <v>179</v>
      </c>
      <c r="D145" s="180" t="s">
        <v>175</v>
      </c>
      <c r="E145" s="181" t="s">
        <v>3141</v>
      </c>
      <c r="F145" s="182" t="s">
        <v>3142</v>
      </c>
      <c r="G145" s="183" t="s">
        <v>217</v>
      </c>
      <c r="H145" s="184">
        <v>4</v>
      </c>
      <c r="I145" s="185"/>
      <c r="J145" s="186">
        <f>ROUND(I145*H145,2)</f>
        <v>0</v>
      </c>
      <c r="K145" s="187"/>
      <c r="L145" s="40"/>
      <c r="M145" s="188" t="s">
        <v>1</v>
      </c>
      <c r="N145" s="189" t="s">
        <v>38</v>
      </c>
      <c r="O145" s="72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83</v>
      </c>
      <c r="AY145" s="18" t="s">
        <v>174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81</v>
      </c>
      <c r="BK145" s="193">
        <f>ROUND(I145*H145,2)</f>
        <v>0</v>
      </c>
      <c r="BL145" s="18" t="s">
        <v>179</v>
      </c>
      <c r="BM145" s="192" t="s">
        <v>3143</v>
      </c>
    </row>
    <row r="146" spans="1:65" s="12" customFormat="1" ht="12">
      <c r="B146" s="194"/>
      <c r="C146" s="195"/>
      <c r="D146" s="196" t="s">
        <v>181</v>
      </c>
      <c r="E146" s="197" t="s">
        <v>1</v>
      </c>
      <c r="F146" s="198" t="s">
        <v>3132</v>
      </c>
      <c r="G146" s="195"/>
      <c r="H146" s="197" t="s">
        <v>1</v>
      </c>
      <c r="I146" s="199"/>
      <c r="J146" s="195"/>
      <c r="K146" s="195"/>
      <c r="L146" s="200"/>
      <c r="M146" s="201"/>
      <c r="N146" s="202"/>
      <c r="O146" s="202"/>
      <c r="P146" s="202"/>
      <c r="Q146" s="202"/>
      <c r="R146" s="202"/>
      <c r="S146" s="202"/>
      <c r="T146" s="203"/>
      <c r="AT146" s="204" t="s">
        <v>181</v>
      </c>
      <c r="AU146" s="204" t="s">
        <v>83</v>
      </c>
      <c r="AV146" s="12" t="s">
        <v>81</v>
      </c>
      <c r="AW146" s="12" t="s">
        <v>30</v>
      </c>
      <c r="AX146" s="12" t="s">
        <v>73</v>
      </c>
      <c r="AY146" s="204" t="s">
        <v>174</v>
      </c>
    </row>
    <row r="147" spans="1:65" s="12" customFormat="1" ht="12">
      <c r="B147" s="194"/>
      <c r="C147" s="195"/>
      <c r="D147" s="196" t="s">
        <v>181</v>
      </c>
      <c r="E147" s="197" t="s">
        <v>1</v>
      </c>
      <c r="F147" s="198" t="s">
        <v>3144</v>
      </c>
      <c r="G147" s="195"/>
      <c r="H147" s="197" t="s">
        <v>1</v>
      </c>
      <c r="I147" s="199"/>
      <c r="J147" s="195"/>
      <c r="K147" s="195"/>
      <c r="L147" s="200"/>
      <c r="M147" s="201"/>
      <c r="N147" s="202"/>
      <c r="O147" s="202"/>
      <c r="P147" s="202"/>
      <c r="Q147" s="202"/>
      <c r="R147" s="202"/>
      <c r="S147" s="202"/>
      <c r="T147" s="203"/>
      <c r="AT147" s="204" t="s">
        <v>181</v>
      </c>
      <c r="AU147" s="204" t="s">
        <v>83</v>
      </c>
      <c r="AV147" s="12" t="s">
        <v>81</v>
      </c>
      <c r="AW147" s="12" t="s">
        <v>30</v>
      </c>
      <c r="AX147" s="12" t="s">
        <v>73</v>
      </c>
      <c r="AY147" s="204" t="s">
        <v>174</v>
      </c>
    </row>
    <row r="148" spans="1:65" s="13" customFormat="1" ht="12">
      <c r="B148" s="205"/>
      <c r="C148" s="206"/>
      <c r="D148" s="196" t="s">
        <v>181</v>
      </c>
      <c r="E148" s="207" t="s">
        <v>1</v>
      </c>
      <c r="F148" s="208" t="s">
        <v>83</v>
      </c>
      <c r="G148" s="206"/>
      <c r="H148" s="209">
        <v>2</v>
      </c>
      <c r="I148" s="210"/>
      <c r="J148" s="206"/>
      <c r="K148" s="206"/>
      <c r="L148" s="211"/>
      <c r="M148" s="212"/>
      <c r="N148" s="213"/>
      <c r="O148" s="213"/>
      <c r="P148" s="213"/>
      <c r="Q148" s="213"/>
      <c r="R148" s="213"/>
      <c r="S148" s="213"/>
      <c r="T148" s="214"/>
      <c r="AT148" s="215" t="s">
        <v>181</v>
      </c>
      <c r="AU148" s="215" t="s">
        <v>83</v>
      </c>
      <c r="AV148" s="13" t="s">
        <v>83</v>
      </c>
      <c r="AW148" s="13" t="s">
        <v>30</v>
      </c>
      <c r="AX148" s="13" t="s">
        <v>73</v>
      </c>
      <c r="AY148" s="215" t="s">
        <v>174</v>
      </c>
    </row>
    <row r="149" spans="1:65" s="12" customFormat="1" ht="12">
      <c r="B149" s="194"/>
      <c r="C149" s="195"/>
      <c r="D149" s="196" t="s">
        <v>181</v>
      </c>
      <c r="E149" s="197" t="s">
        <v>1</v>
      </c>
      <c r="F149" s="198" t="s">
        <v>3145</v>
      </c>
      <c r="G149" s="195"/>
      <c r="H149" s="197" t="s">
        <v>1</v>
      </c>
      <c r="I149" s="199"/>
      <c r="J149" s="195"/>
      <c r="K149" s="195"/>
      <c r="L149" s="200"/>
      <c r="M149" s="201"/>
      <c r="N149" s="202"/>
      <c r="O149" s="202"/>
      <c r="P149" s="202"/>
      <c r="Q149" s="202"/>
      <c r="R149" s="202"/>
      <c r="S149" s="202"/>
      <c r="T149" s="203"/>
      <c r="AT149" s="204" t="s">
        <v>181</v>
      </c>
      <c r="AU149" s="204" t="s">
        <v>83</v>
      </c>
      <c r="AV149" s="12" t="s">
        <v>81</v>
      </c>
      <c r="AW149" s="12" t="s">
        <v>30</v>
      </c>
      <c r="AX149" s="12" t="s">
        <v>73</v>
      </c>
      <c r="AY149" s="204" t="s">
        <v>174</v>
      </c>
    </row>
    <row r="150" spans="1:65" s="13" customFormat="1" ht="12">
      <c r="B150" s="205"/>
      <c r="C150" s="206"/>
      <c r="D150" s="196" t="s">
        <v>181</v>
      </c>
      <c r="E150" s="207" t="s">
        <v>1</v>
      </c>
      <c r="F150" s="208" t="s">
        <v>83</v>
      </c>
      <c r="G150" s="206"/>
      <c r="H150" s="209">
        <v>2</v>
      </c>
      <c r="I150" s="210"/>
      <c r="J150" s="206"/>
      <c r="K150" s="206"/>
      <c r="L150" s="211"/>
      <c r="M150" s="212"/>
      <c r="N150" s="213"/>
      <c r="O150" s="213"/>
      <c r="P150" s="213"/>
      <c r="Q150" s="213"/>
      <c r="R150" s="213"/>
      <c r="S150" s="213"/>
      <c r="T150" s="214"/>
      <c r="AT150" s="215" t="s">
        <v>181</v>
      </c>
      <c r="AU150" s="215" t="s">
        <v>83</v>
      </c>
      <c r="AV150" s="13" t="s">
        <v>83</v>
      </c>
      <c r="AW150" s="13" t="s">
        <v>30</v>
      </c>
      <c r="AX150" s="13" t="s">
        <v>73</v>
      </c>
      <c r="AY150" s="215" t="s">
        <v>174</v>
      </c>
    </row>
    <row r="151" spans="1:65" s="14" customFormat="1" ht="12">
      <c r="B151" s="216"/>
      <c r="C151" s="217"/>
      <c r="D151" s="196" t="s">
        <v>181</v>
      </c>
      <c r="E151" s="218" t="s">
        <v>1</v>
      </c>
      <c r="F151" s="219" t="s">
        <v>183</v>
      </c>
      <c r="G151" s="217"/>
      <c r="H151" s="220">
        <v>4</v>
      </c>
      <c r="I151" s="221"/>
      <c r="J151" s="217"/>
      <c r="K151" s="217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181</v>
      </c>
      <c r="AU151" s="226" t="s">
        <v>83</v>
      </c>
      <c r="AV151" s="14" t="s">
        <v>179</v>
      </c>
      <c r="AW151" s="14" t="s">
        <v>30</v>
      </c>
      <c r="AX151" s="14" t="s">
        <v>81</v>
      </c>
      <c r="AY151" s="226" t="s">
        <v>174</v>
      </c>
    </row>
    <row r="152" spans="1:65" s="2" customFormat="1" ht="33" customHeight="1">
      <c r="A152" s="35"/>
      <c r="B152" s="36"/>
      <c r="C152" s="180" t="s">
        <v>214</v>
      </c>
      <c r="D152" s="180" t="s">
        <v>175</v>
      </c>
      <c r="E152" s="181" t="s">
        <v>3146</v>
      </c>
      <c r="F152" s="182" t="s">
        <v>3147</v>
      </c>
      <c r="G152" s="183" t="s">
        <v>217</v>
      </c>
      <c r="H152" s="184">
        <v>5</v>
      </c>
      <c r="I152" s="185"/>
      <c r="J152" s="186">
        <f>ROUND(I152*H152,2)</f>
        <v>0</v>
      </c>
      <c r="K152" s="187"/>
      <c r="L152" s="40"/>
      <c r="M152" s="188" t="s">
        <v>1</v>
      </c>
      <c r="N152" s="189" t="s">
        <v>38</v>
      </c>
      <c r="O152" s="72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179</v>
      </c>
      <c r="AT152" s="192" t="s">
        <v>175</v>
      </c>
      <c r="AU152" s="192" t="s">
        <v>83</v>
      </c>
      <c r="AY152" s="18" t="s">
        <v>174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81</v>
      </c>
      <c r="BK152" s="193">
        <f>ROUND(I152*H152,2)</f>
        <v>0</v>
      </c>
      <c r="BL152" s="18" t="s">
        <v>179</v>
      </c>
      <c r="BM152" s="192" t="s">
        <v>3148</v>
      </c>
    </row>
    <row r="153" spans="1:65" s="12" customFormat="1" ht="12">
      <c r="B153" s="194"/>
      <c r="C153" s="195"/>
      <c r="D153" s="196" t="s">
        <v>181</v>
      </c>
      <c r="E153" s="197" t="s">
        <v>1</v>
      </c>
      <c r="F153" s="198" t="s">
        <v>3132</v>
      </c>
      <c r="G153" s="195"/>
      <c r="H153" s="197" t="s">
        <v>1</v>
      </c>
      <c r="I153" s="199"/>
      <c r="J153" s="195"/>
      <c r="K153" s="195"/>
      <c r="L153" s="200"/>
      <c r="M153" s="201"/>
      <c r="N153" s="202"/>
      <c r="O153" s="202"/>
      <c r="P153" s="202"/>
      <c r="Q153" s="202"/>
      <c r="R153" s="202"/>
      <c r="S153" s="202"/>
      <c r="T153" s="203"/>
      <c r="AT153" s="204" t="s">
        <v>181</v>
      </c>
      <c r="AU153" s="204" t="s">
        <v>83</v>
      </c>
      <c r="AV153" s="12" t="s">
        <v>81</v>
      </c>
      <c r="AW153" s="12" t="s">
        <v>30</v>
      </c>
      <c r="AX153" s="12" t="s">
        <v>73</v>
      </c>
      <c r="AY153" s="204" t="s">
        <v>174</v>
      </c>
    </row>
    <row r="154" spans="1:65" s="13" customFormat="1" ht="12">
      <c r="B154" s="205"/>
      <c r="C154" s="206"/>
      <c r="D154" s="196" t="s">
        <v>181</v>
      </c>
      <c r="E154" s="207" t="s">
        <v>1</v>
      </c>
      <c r="F154" s="208" t="s">
        <v>214</v>
      </c>
      <c r="G154" s="206"/>
      <c r="H154" s="209">
        <v>5</v>
      </c>
      <c r="I154" s="210"/>
      <c r="J154" s="206"/>
      <c r="K154" s="206"/>
      <c r="L154" s="211"/>
      <c r="M154" s="212"/>
      <c r="N154" s="213"/>
      <c r="O154" s="213"/>
      <c r="P154" s="213"/>
      <c r="Q154" s="213"/>
      <c r="R154" s="213"/>
      <c r="S154" s="213"/>
      <c r="T154" s="214"/>
      <c r="AT154" s="215" t="s">
        <v>181</v>
      </c>
      <c r="AU154" s="215" t="s">
        <v>83</v>
      </c>
      <c r="AV154" s="13" t="s">
        <v>83</v>
      </c>
      <c r="AW154" s="13" t="s">
        <v>30</v>
      </c>
      <c r="AX154" s="13" t="s">
        <v>73</v>
      </c>
      <c r="AY154" s="215" t="s">
        <v>174</v>
      </c>
    </row>
    <row r="155" spans="1:65" s="14" customFormat="1" ht="12">
      <c r="B155" s="216"/>
      <c r="C155" s="217"/>
      <c r="D155" s="196" t="s">
        <v>181</v>
      </c>
      <c r="E155" s="218" t="s">
        <v>1</v>
      </c>
      <c r="F155" s="219" t="s">
        <v>183</v>
      </c>
      <c r="G155" s="217"/>
      <c r="H155" s="220">
        <v>5</v>
      </c>
      <c r="I155" s="221"/>
      <c r="J155" s="217"/>
      <c r="K155" s="217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181</v>
      </c>
      <c r="AU155" s="226" t="s">
        <v>83</v>
      </c>
      <c r="AV155" s="14" t="s">
        <v>179</v>
      </c>
      <c r="AW155" s="14" t="s">
        <v>30</v>
      </c>
      <c r="AX155" s="14" t="s">
        <v>81</v>
      </c>
      <c r="AY155" s="226" t="s">
        <v>174</v>
      </c>
    </row>
    <row r="156" spans="1:65" s="2" customFormat="1" ht="76.25" customHeight="1">
      <c r="A156" s="35"/>
      <c r="B156" s="36"/>
      <c r="C156" s="180" t="s">
        <v>219</v>
      </c>
      <c r="D156" s="180" t="s">
        <v>175</v>
      </c>
      <c r="E156" s="181" t="s">
        <v>3149</v>
      </c>
      <c r="F156" s="182" t="s">
        <v>3150</v>
      </c>
      <c r="G156" s="183" t="s">
        <v>230</v>
      </c>
      <c r="H156" s="184">
        <v>276</v>
      </c>
      <c r="I156" s="185"/>
      <c r="J156" s="186">
        <f>ROUND(I156*H156,2)</f>
        <v>0</v>
      </c>
      <c r="K156" s="187"/>
      <c r="L156" s="40"/>
      <c r="M156" s="188" t="s">
        <v>1</v>
      </c>
      <c r="N156" s="189" t="s">
        <v>38</v>
      </c>
      <c r="O156" s="72"/>
      <c r="P156" s="190">
        <f>O156*H156</f>
        <v>0</v>
      </c>
      <c r="Q156" s="190">
        <v>0</v>
      </c>
      <c r="R156" s="190">
        <f>Q156*H156</f>
        <v>0</v>
      </c>
      <c r="S156" s="190">
        <v>0.255</v>
      </c>
      <c r="T156" s="191">
        <f>S156*H156</f>
        <v>70.38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2" t="s">
        <v>179</v>
      </c>
      <c r="AT156" s="192" t="s">
        <v>175</v>
      </c>
      <c r="AU156" s="192" t="s">
        <v>83</v>
      </c>
      <c r="AY156" s="18" t="s">
        <v>174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18" t="s">
        <v>81</v>
      </c>
      <c r="BK156" s="193">
        <f>ROUND(I156*H156,2)</f>
        <v>0</v>
      </c>
      <c r="BL156" s="18" t="s">
        <v>179</v>
      </c>
      <c r="BM156" s="192" t="s">
        <v>3151</v>
      </c>
    </row>
    <row r="157" spans="1:65" s="12" customFormat="1" ht="12">
      <c r="B157" s="194"/>
      <c r="C157" s="195"/>
      <c r="D157" s="196" t="s">
        <v>181</v>
      </c>
      <c r="E157" s="197" t="s">
        <v>1</v>
      </c>
      <c r="F157" s="198" t="s">
        <v>3152</v>
      </c>
      <c r="G157" s="195"/>
      <c r="H157" s="197" t="s">
        <v>1</v>
      </c>
      <c r="I157" s="199"/>
      <c r="J157" s="195"/>
      <c r="K157" s="195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181</v>
      </c>
      <c r="AU157" s="204" t="s">
        <v>83</v>
      </c>
      <c r="AV157" s="12" t="s">
        <v>81</v>
      </c>
      <c r="AW157" s="12" t="s">
        <v>30</v>
      </c>
      <c r="AX157" s="12" t="s">
        <v>73</v>
      </c>
      <c r="AY157" s="204" t="s">
        <v>174</v>
      </c>
    </row>
    <row r="158" spans="1:65" s="13" customFormat="1" ht="12">
      <c r="B158" s="205"/>
      <c r="C158" s="206"/>
      <c r="D158" s="196" t="s">
        <v>181</v>
      </c>
      <c r="E158" s="207" t="s">
        <v>1</v>
      </c>
      <c r="F158" s="208" t="s">
        <v>3153</v>
      </c>
      <c r="G158" s="206"/>
      <c r="H158" s="209">
        <v>276</v>
      </c>
      <c r="I158" s="210"/>
      <c r="J158" s="206"/>
      <c r="K158" s="206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181</v>
      </c>
      <c r="AU158" s="215" t="s">
        <v>83</v>
      </c>
      <c r="AV158" s="13" t="s">
        <v>83</v>
      </c>
      <c r="AW158" s="13" t="s">
        <v>30</v>
      </c>
      <c r="AX158" s="13" t="s">
        <v>73</v>
      </c>
      <c r="AY158" s="215" t="s">
        <v>174</v>
      </c>
    </row>
    <row r="159" spans="1:65" s="14" customFormat="1" ht="12">
      <c r="B159" s="216"/>
      <c r="C159" s="217"/>
      <c r="D159" s="196" t="s">
        <v>181</v>
      </c>
      <c r="E159" s="218" t="s">
        <v>1</v>
      </c>
      <c r="F159" s="219" t="s">
        <v>183</v>
      </c>
      <c r="G159" s="217"/>
      <c r="H159" s="220">
        <v>276</v>
      </c>
      <c r="I159" s="221"/>
      <c r="J159" s="217"/>
      <c r="K159" s="217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181</v>
      </c>
      <c r="AU159" s="226" t="s">
        <v>83</v>
      </c>
      <c r="AV159" s="14" t="s">
        <v>179</v>
      </c>
      <c r="AW159" s="14" t="s">
        <v>30</v>
      </c>
      <c r="AX159" s="14" t="s">
        <v>81</v>
      </c>
      <c r="AY159" s="226" t="s">
        <v>174</v>
      </c>
    </row>
    <row r="160" spans="1:65" s="2" customFormat="1" ht="66.75" customHeight="1">
      <c r="A160" s="35"/>
      <c r="B160" s="36"/>
      <c r="C160" s="180" t="s">
        <v>223</v>
      </c>
      <c r="D160" s="180" t="s">
        <v>175</v>
      </c>
      <c r="E160" s="181" t="s">
        <v>3154</v>
      </c>
      <c r="F160" s="182" t="s">
        <v>3155</v>
      </c>
      <c r="G160" s="183" t="s">
        <v>230</v>
      </c>
      <c r="H160" s="184">
        <v>276</v>
      </c>
      <c r="I160" s="185"/>
      <c r="J160" s="186">
        <f>ROUND(I160*H160,2)</f>
        <v>0</v>
      </c>
      <c r="K160" s="187"/>
      <c r="L160" s="40"/>
      <c r="M160" s="188" t="s">
        <v>1</v>
      </c>
      <c r="N160" s="189" t="s">
        <v>38</v>
      </c>
      <c r="O160" s="72"/>
      <c r="P160" s="190">
        <f>O160*H160</f>
        <v>0</v>
      </c>
      <c r="Q160" s="190">
        <v>0</v>
      </c>
      <c r="R160" s="190">
        <f>Q160*H160</f>
        <v>0</v>
      </c>
      <c r="S160" s="190">
        <v>0.44</v>
      </c>
      <c r="T160" s="191">
        <f>S160*H160</f>
        <v>121.44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2" t="s">
        <v>179</v>
      </c>
      <c r="AT160" s="192" t="s">
        <v>175</v>
      </c>
      <c r="AU160" s="192" t="s">
        <v>83</v>
      </c>
      <c r="AY160" s="18" t="s">
        <v>174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18" t="s">
        <v>81</v>
      </c>
      <c r="BK160" s="193">
        <f>ROUND(I160*H160,2)</f>
        <v>0</v>
      </c>
      <c r="BL160" s="18" t="s">
        <v>179</v>
      </c>
      <c r="BM160" s="192" t="s">
        <v>3156</v>
      </c>
    </row>
    <row r="161" spans="1:65" s="12" customFormat="1" ht="12">
      <c r="B161" s="194"/>
      <c r="C161" s="195"/>
      <c r="D161" s="196" t="s">
        <v>181</v>
      </c>
      <c r="E161" s="197" t="s">
        <v>1</v>
      </c>
      <c r="F161" s="198" t="s">
        <v>3152</v>
      </c>
      <c r="G161" s="195"/>
      <c r="H161" s="197" t="s">
        <v>1</v>
      </c>
      <c r="I161" s="199"/>
      <c r="J161" s="195"/>
      <c r="K161" s="195"/>
      <c r="L161" s="200"/>
      <c r="M161" s="201"/>
      <c r="N161" s="202"/>
      <c r="O161" s="202"/>
      <c r="P161" s="202"/>
      <c r="Q161" s="202"/>
      <c r="R161" s="202"/>
      <c r="S161" s="202"/>
      <c r="T161" s="203"/>
      <c r="AT161" s="204" t="s">
        <v>181</v>
      </c>
      <c r="AU161" s="204" t="s">
        <v>83</v>
      </c>
      <c r="AV161" s="12" t="s">
        <v>81</v>
      </c>
      <c r="AW161" s="12" t="s">
        <v>30</v>
      </c>
      <c r="AX161" s="12" t="s">
        <v>73</v>
      </c>
      <c r="AY161" s="204" t="s">
        <v>174</v>
      </c>
    </row>
    <row r="162" spans="1:65" s="12" customFormat="1" ht="12">
      <c r="B162" s="194"/>
      <c r="C162" s="195"/>
      <c r="D162" s="196" t="s">
        <v>181</v>
      </c>
      <c r="E162" s="197" t="s">
        <v>1</v>
      </c>
      <c r="F162" s="198" t="s">
        <v>3157</v>
      </c>
      <c r="G162" s="195"/>
      <c r="H162" s="197" t="s">
        <v>1</v>
      </c>
      <c r="I162" s="199"/>
      <c r="J162" s="195"/>
      <c r="K162" s="195"/>
      <c r="L162" s="200"/>
      <c r="M162" s="201"/>
      <c r="N162" s="202"/>
      <c r="O162" s="202"/>
      <c r="P162" s="202"/>
      <c r="Q162" s="202"/>
      <c r="R162" s="202"/>
      <c r="S162" s="202"/>
      <c r="T162" s="203"/>
      <c r="AT162" s="204" t="s">
        <v>181</v>
      </c>
      <c r="AU162" s="204" t="s">
        <v>83</v>
      </c>
      <c r="AV162" s="12" t="s">
        <v>81</v>
      </c>
      <c r="AW162" s="12" t="s">
        <v>30</v>
      </c>
      <c r="AX162" s="12" t="s">
        <v>73</v>
      </c>
      <c r="AY162" s="204" t="s">
        <v>174</v>
      </c>
    </row>
    <row r="163" spans="1:65" s="12" customFormat="1" ht="12">
      <c r="B163" s="194"/>
      <c r="C163" s="195"/>
      <c r="D163" s="196" t="s">
        <v>181</v>
      </c>
      <c r="E163" s="197" t="s">
        <v>1</v>
      </c>
      <c r="F163" s="198" t="s">
        <v>3158</v>
      </c>
      <c r="G163" s="195"/>
      <c r="H163" s="197" t="s">
        <v>1</v>
      </c>
      <c r="I163" s="199"/>
      <c r="J163" s="195"/>
      <c r="K163" s="195"/>
      <c r="L163" s="200"/>
      <c r="M163" s="201"/>
      <c r="N163" s="202"/>
      <c r="O163" s="202"/>
      <c r="P163" s="202"/>
      <c r="Q163" s="202"/>
      <c r="R163" s="202"/>
      <c r="S163" s="202"/>
      <c r="T163" s="203"/>
      <c r="AT163" s="204" t="s">
        <v>181</v>
      </c>
      <c r="AU163" s="204" t="s">
        <v>83</v>
      </c>
      <c r="AV163" s="12" t="s">
        <v>81</v>
      </c>
      <c r="AW163" s="12" t="s">
        <v>30</v>
      </c>
      <c r="AX163" s="12" t="s">
        <v>73</v>
      </c>
      <c r="AY163" s="204" t="s">
        <v>174</v>
      </c>
    </row>
    <row r="164" spans="1:65" s="13" customFormat="1" ht="12">
      <c r="B164" s="205"/>
      <c r="C164" s="206"/>
      <c r="D164" s="196" t="s">
        <v>181</v>
      </c>
      <c r="E164" s="207" t="s">
        <v>1</v>
      </c>
      <c r="F164" s="208" t="s">
        <v>3153</v>
      </c>
      <c r="G164" s="206"/>
      <c r="H164" s="209">
        <v>276</v>
      </c>
      <c r="I164" s="210"/>
      <c r="J164" s="206"/>
      <c r="K164" s="206"/>
      <c r="L164" s="211"/>
      <c r="M164" s="212"/>
      <c r="N164" s="213"/>
      <c r="O164" s="213"/>
      <c r="P164" s="213"/>
      <c r="Q164" s="213"/>
      <c r="R164" s="213"/>
      <c r="S164" s="213"/>
      <c r="T164" s="214"/>
      <c r="AT164" s="215" t="s">
        <v>181</v>
      </c>
      <c r="AU164" s="215" t="s">
        <v>83</v>
      </c>
      <c r="AV164" s="13" t="s">
        <v>83</v>
      </c>
      <c r="AW164" s="13" t="s">
        <v>30</v>
      </c>
      <c r="AX164" s="13" t="s">
        <v>73</v>
      </c>
      <c r="AY164" s="215" t="s">
        <v>174</v>
      </c>
    </row>
    <row r="165" spans="1:65" s="14" customFormat="1" ht="12">
      <c r="B165" s="216"/>
      <c r="C165" s="217"/>
      <c r="D165" s="196" t="s">
        <v>181</v>
      </c>
      <c r="E165" s="218" t="s">
        <v>1</v>
      </c>
      <c r="F165" s="219" t="s">
        <v>183</v>
      </c>
      <c r="G165" s="217"/>
      <c r="H165" s="220">
        <v>276</v>
      </c>
      <c r="I165" s="221"/>
      <c r="J165" s="217"/>
      <c r="K165" s="217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181</v>
      </c>
      <c r="AU165" s="226" t="s">
        <v>83</v>
      </c>
      <c r="AV165" s="14" t="s">
        <v>179</v>
      </c>
      <c r="AW165" s="14" t="s">
        <v>30</v>
      </c>
      <c r="AX165" s="14" t="s">
        <v>81</v>
      </c>
      <c r="AY165" s="226" t="s">
        <v>174</v>
      </c>
    </row>
    <row r="166" spans="1:65" s="2" customFormat="1" ht="62.75" customHeight="1">
      <c r="A166" s="35"/>
      <c r="B166" s="36"/>
      <c r="C166" s="180" t="s">
        <v>227</v>
      </c>
      <c r="D166" s="180" t="s">
        <v>175</v>
      </c>
      <c r="E166" s="181" t="s">
        <v>3159</v>
      </c>
      <c r="F166" s="182" t="s">
        <v>3160</v>
      </c>
      <c r="G166" s="183" t="s">
        <v>230</v>
      </c>
      <c r="H166" s="184">
        <v>24</v>
      </c>
      <c r="I166" s="185"/>
      <c r="J166" s="186">
        <f>ROUND(I166*H166,2)</f>
        <v>0</v>
      </c>
      <c r="K166" s="187"/>
      <c r="L166" s="40"/>
      <c r="M166" s="188" t="s">
        <v>1</v>
      </c>
      <c r="N166" s="189" t="s">
        <v>38</v>
      </c>
      <c r="O166" s="72"/>
      <c r="P166" s="190">
        <f>O166*H166</f>
        <v>0</v>
      </c>
      <c r="Q166" s="190">
        <v>0</v>
      </c>
      <c r="R166" s="190">
        <f>Q166*H166</f>
        <v>0</v>
      </c>
      <c r="S166" s="190">
        <v>0.32500000000000001</v>
      </c>
      <c r="T166" s="191">
        <f>S166*H166</f>
        <v>7.8000000000000007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2" t="s">
        <v>179</v>
      </c>
      <c r="AT166" s="192" t="s">
        <v>175</v>
      </c>
      <c r="AU166" s="192" t="s">
        <v>83</v>
      </c>
      <c r="AY166" s="18" t="s">
        <v>174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8" t="s">
        <v>81</v>
      </c>
      <c r="BK166" s="193">
        <f>ROUND(I166*H166,2)</f>
        <v>0</v>
      </c>
      <c r="BL166" s="18" t="s">
        <v>179</v>
      </c>
      <c r="BM166" s="192" t="s">
        <v>3161</v>
      </c>
    </row>
    <row r="167" spans="1:65" s="12" customFormat="1" ht="12">
      <c r="B167" s="194"/>
      <c r="C167" s="195"/>
      <c r="D167" s="196" t="s">
        <v>181</v>
      </c>
      <c r="E167" s="197" t="s">
        <v>1</v>
      </c>
      <c r="F167" s="198" t="s">
        <v>3162</v>
      </c>
      <c r="G167" s="195"/>
      <c r="H167" s="197" t="s">
        <v>1</v>
      </c>
      <c r="I167" s="199"/>
      <c r="J167" s="195"/>
      <c r="K167" s="195"/>
      <c r="L167" s="200"/>
      <c r="M167" s="201"/>
      <c r="N167" s="202"/>
      <c r="O167" s="202"/>
      <c r="P167" s="202"/>
      <c r="Q167" s="202"/>
      <c r="R167" s="202"/>
      <c r="S167" s="202"/>
      <c r="T167" s="203"/>
      <c r="AT167" s="204" t="s">
        <v>181</v>
      </c>
      <c r="AU167" s="204" t="s">
        <v>83</v>
      </c>
      <c r="AV167" s="12" t="s">
        <v>81</v>
      </c>
      <c r="AW167" s="12" t="s">
        <v>30</v>
      </c>
      <c r="AX167" s="12" t="s">
        <v>73</v>
      </c>
      <c r="AY167" s="204" t="s">
        <v>174</v>
      </c>
    </row>
    <row r="168" spans="1:65" s="13" customFormat="1" ht="12">
      <c r="B168" s="205"/>
      <c r="C168" s="206"/>
      <c r="D168" s="196" t="s">
        <v>181</v>
      </c>
      <c r="E168" s="207" t="s">
        <v>1</v>
      </c>
      <c r="F168" s="208" t="s">
        <v>331</v>
      </c>
      <c r="G168" s="206"/>
      <c r="H168" s="209">
        <v>24</v>
      </c>
      <c r="I168" s="210"/>
      <c r="J168" s="206"/>
      <c r="K168" s="206"/>
      <c r="L168" s="211"/>
      <c r="M168" s="212"/>
      <c r="N168" s="213"/>
      <c r="O168" s="213"/>
      <c r="P168" s="213"/>
      <c r="Q168" s="213"/>
      <c r="R168" s="213"/>
      <c r="S168" s="213"/>
      <c r="T168" s="214"/>
      <c r="AT168" s="215" t="s">
        <v>181</v>
      </c>
      <c r="AU168" s="215" t="s">
        <v>83</v>
      </c>
      <c r="AV168" s="13" t="s">
        <v>83</v>
      </c>
      <c r="AW168" s="13" t="s">
        <v>30</v>
      </c>
      <c r="AX168" s="13" t="s">
        <v>73</v>
      </c>
      <c r="AY168" s="215" t="s">
        <v>174</v>
      </c>
    </row>
    <row r="169" spans="1:65" s="14" customFormat="1" ht="12">
      <c r="B169" s="216"/>
      <c r="C169" s="217"/>
      <c r="D169" s="196" t="s">
        <v>181</v>
      </c>
      <c r="E169" s="218" t="s">
        <v>1</v>
      </c>
      <c r="F169" s="219" t="s">
        <v>183</v>
      </c>
      <c r="G169" s="217"/>
      <c r="H169" s="220">
        <v>24</v>
      </c>
      <c r="I169" s="221"/>
      <c r="J169" s="217"/>
      <c r="K169" s="217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181</v>
      </c>
      <c r="AU169" s="226" t="s">
        <v>83</v>
      </c>
      <c r="AV169" s="14" t="s">
        <v>179</v>
      </c>
      <c r="AW169" s="14" t="s">
        <v>30</v>
      </c>
      <c r="AX169" s="14" t="s">
        <v>81</v>
      </c>
      <c r="AY169" s="226" t="s">
        <v>174</v>
      </c>
    </row>
    <row r="170" spans="1:65" s="2" customFormat="1" ht="44.25" customHeight="1">
      <c r="A170" s="35"/>
      <c r="B170" s="36"/>
      <c r="C170" s="180" t="s">
        <v>235</v>
      </c>
      <c r="D170" s="180" t="s">
        <v>175</v>
      </c>
      <c r="E170" s="181" t="s">
        <v>3163</v>
      </c>
      <c r="F170" s="182" t="s">
        <v>3164</v>
      </c>
      <c r="G170" s="183" t="s">
        <v>444</v>
      </c>
      <c r="H170" s="184">
        <v>21</v>
      </c>
      <c r="I170" s="185"/>
      <c r="J170" s="186">
        <f>ROUND(I170*H170,2)</f>
        <v>0</v>
      </c>
      <c r="K170" s="187"/>
      <c r="L170" s="40"/>
      <c r="M170" s="188" t="s">
        <v>1</v>
      </c>
      <c r="N170" s="189" t="s">
        <v>38</v>
      </c>
      <c r="O170" s="72"/>
      <c r="P170" s="190">
        <f>O170*H170</f>
        <v>0</v>
      </c>
      <c r="Q170" s="190">
        <v>0</v>
      </c>
      <c r="R170" s="190">
        <f>Q170*H170</f>
        <v>0</v>
      </c>
      <c r="S170" s="190">
        <v>0.28999999999999998</v>
      </c>
      <c r="T170" s="191">
        <f>S170*H170</f>
        <v>6.09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2" t="s">
        <v>179</v>
      </c>
      <c r="AT170" s="192" t="s">
        <v>175</v>
      </c>
      <c r="AU170" s="192" t="s">
        <v>83</v>
      </c>
      <c r="AY170" s="18" t="s">
        <v>174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18" t="s">
        <v>81</v>
      </c>
      <c r="BK170" s="193">
        <f>ROUND(I170*H170,2)</f>
        <v>0</v>
      </c>
      <c r="BL170" s="18" t="s">
        <v>179</v>
      </c>
      <c r="BM170" s="192" t="s">
        <v>3165</v>
      </c>
    </row>
    <row r="171" spans="1:65" s="12" customFormat="1" ht="12">
      <c r="B171" s="194"/>
      <c r="C171" s="195"/>
      <c r="D171" s="196" t="s">
        <v>181</v>
      </c>
      <c r="E171" s="197" t="s">
        <v>1</v>
      </c>
      <c r="F171" s="198" t="s">
        <v>3166</v>
      </c>
      <c r="G171" s="195"/>
      <c r="H171" s="197" t="s">
        <v>1</v>
      </c>
      <c r="I171" s="199"/>
      <c r="J171" s="195"/>
      <c r="K171" s="195"/>
      <c r="L171" s="200"/>
      <c r="M171" s="201"/>
      <c r="N171" s="202"/>
      <c r="O171" s="202"/>
      <c r="P171" s="202"/>
      <c r="Q171" s="202"/>
      <c r="R171" s="202"/>
      <c r="S171" s="202"/>
      <c r="T171" s="203"/>
      <c r="AT171" s="204" t="s">
        <v>181</v>
      </c>
      <c r="AU171" s="204" t="s">
        <v>83</v>
      </c>
      <c r="AV171" s="12" t="s">
        <v>81</v>
      </c>
      <c r="AW171" s="12" t="s">
        <v>30</v>
      </c>
      <c r="AX171" s="12" t="s">
        <v>73</v>
      </c>
      <c r="AY171" s="204" t="s">
        <v>174</v>
      </c>
    </row>
    <row r="172" spans="1:65" s="13" customFormat="1" ht="12">
      <c r="B172" s="205"/>
      <c r="C172" s="206"/>
      <c r="D172" s="196" t="s">
        <v>181</v>
      </c>
      <c r="E172" s="207" t="s">
        <v>1</v>
      </c>
      <c r="F172" s="208" t="s">
        <v>7</v>
      </c>
      <c r="G172" s="206"/>
      <c r="H172" s="209">
        <v>21</v>
      </c>
      <c r="I172" s="210"/>
      <c r="J172" s="206"/>
      <c r="K172" s="206"/>
      <c r="L172" s="211"/>
      <c r="M172" s="212"/>
      <c r="N172" s="213"/>
      <c r="O172" s="213"/>
      <c r="P172" s="213"/>
      <c r="Q172" s="213"/>
      <c r="R172" s="213"/>
      <c r="S172" s="213"/>
      <c r="T172" s="214"/>
      <c r="AT172" s="215" t="s">
        <v>181</v>
      </c>
      <c r="AU172" s="215" t="s">
        <v>83</v>
      </c>
      <c r="AV172" s="13" t="s">
        <v>83</v>
      </c>
      <c r="AW172" s="13" t="s">
        <v>30</v>
      </c>
      <c r="AX172" s="13" t="s">
        <v>73</v>
      </c>
      <c r="AY172" s="215" t="s">
        <v>174</v>
      </c>
    </row>
    <row r="173" spans="1:65" s="14" customFormat="1" ht="12">
      <c r="B173" s="216"/>
      <c r="C173" s="217"/>
      <c r="D173" s="196" t="s">
        <v>181</v>
      </c>
      <c r="E173" s="218" t="s">
        <v>1</v>
      </c>
      <c r="F173" s="219" t="s">
        <v>183</v>
      </c>
      <c r="G173" s="217"/>
      <c r="H173" s="220">
        <v>21</v>
      </c>
      <c r="I173" s="221"/>
      <c r="J173" s="217"/>
      <c r="K173" s="217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181</v>
      </c>
      <c r="AU173" s="226" t="s">
        <v>83</v>
      </c>
      <c r="AV173" s="14" t="s">
        <v>179</v>
      </c>
      <c r="AW173" s="14" t="s">
        <v>30</v>
      </c>
      <c r="AX173" s="14" t="s">
        <v>81</v>
      </c>
      <c r="AY173" s="226" t="s">
        <v>174</v>
      </c>
    </row>
    <row r="174" spans="1:65" s="2" customFormat="1" ht="24.25" customHeight="1">
      <c r="A174" s="35"/>
      <c r="B174" s="36"/>
      <c r="C174" s="180" t="s">
        <v>241</v>
      </c>
      <c r="D174" s="180" t="s">
        <v>175</v>
      </c>
      <c r="E174" s="181" t="s">
        <v>3167</v>
      </c>
      <c r="F174" s="182" t="s">
        <v>3168</v>
      </c>
      <c r="G174" s="183" t="s">
        <v>178</v>
      </c>
      <c r="H174" s="184">
        <v>5.72</v>
      </c>
      <c r="I174" s="185"/>
      <c r="J174" s="186">
        <f>ROUND(I174*H174,2)</f>
        <v>0</v>
      </c>
      <c r="K174" s="187"/>
      <c r="L174" s="40"/>
      <c r="M174" s="188" t="s">
        <v>1</v>
      </c>
      <c r="N174" s="189" t="s">
        <v>38</v>
      </c>
      <c r="O174" s="72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2" t="s">
        <v>179</v>
      </c>
      <c r="AT174" s="192" t="s">
        <v>175</v>
      </c>
      <c r="AU174" s="192" t="s">
        <v>83</v>
      </c>
      <c r="AY174" s="18" t="s">
        <v>174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18" t="s">
        <v>81</v>
      </c>
      <c r="BK174" s="193">
        <f>ROUND(I174*H174,2)</f>
        <v>0</v>
      </c>
      <c r="BL174" s="18" t="s">
        <v>179</v>
      </c>
      <c r="BM174" s="192" t="s">
        <v>3169</v>
      </c>
    </row>
    <row r="175" spans="1:65" s="12" customFormat="1" ht="12">
      <c r="B175" s="194"/>
      <c r="C175" s="195"/>
      <c r="D175" s="196" t="s">
        <v>181</v>
      </c>
      <c r="E175" s="197" t="s">
        <v>1</v>
      </c>
      <c r="F175" s="198" t="s">
        <v>3170</v>
      </c>
      <c r="G175" s="195"/>
      <c r="H175" s="197" t="s">
        <v>1</v>
      </c>
      <c r="I175" s="199"/>
      <c r="J175" s="195"/>
      <c r="K175" s="195"/>
      <c r="L175" s="200"/>
      <c r="M175" s="201"/>
      <c r="N175" s="202"/>
      <c r="O175" s="202"/>
      <c r="P175" s="202"/>
      <c r="Q175" s="202"/>
      <c r="R175" s="202"/>
      <c r="S175" s="202"/>
      <c r="T175" s="203"/>
      <c r="AT175" s="204" t="s">
        <v>181</v>
      </c>
      <c r="AU175" s="204" t="s">
        <v>83</v>
      </c>
      <c r="AV175" s="12" t="s">
        <v>81</v>
      </c>
      <c r="AW175" s="12" t="s">
        <v>30</v>
      </c>
      <c r="AX175" s="12" t="s">
        <v>73</v>
      </c>
      <c r="AY175" s="204" t="s">
        <v>174</v>
      </c>
    </row>
    <row r="176" spans="1:65" s="12" customFormat="1" ht="12">
      <c r="B176" s="194"/>
      <c r="C176" s="195"/>
      <c r="D176" s="196" t="s">
        <v>181</v>
      </c>
      <c r="E176" s="197" t="s">
        <v>1</v>
      </c>
      <c r="F176" s="198" t="s">
        <v>3171</v>
      </c>
      <c r="G176" s="195"/>
      <c r="H176" s="197" t="s">
        <v>1</v>
      </c>
      <c r="I176" s="199"/>
      <c r="J176" s="195"/>
      <c r="K176" s="195"/>
      <c r="L176" s="200"/>
      <c r="M176" s="201"/>
      <c r="N176" s="202"/>
      <c r="O176" s="202"/>
      <c r="P176" s="202"/>
      <c r="Q176" s="202"/>
      <c r="R176" s="202"/>
      <c r="S176" s="202"/>
      <c r="T176" s="203"/>
      <c r="AT176" s="204" t="s">
        <v>181</v>
      </c>
      <c r="AU176" s="204" t="s">
        <v>83</v>
      </c>
      <c r="AV176" s="12" t="s">
        <v>81</v>
      </c>
      <c r="AW176" s="12" t="s">
        <v>30</v>
      </c>
      <c r="AX176" s="12" t="s">
        <v>73</v>
      </c>
      <c r="AY176" s="204" t="s">
        <v>174</v>
      </c>
    </row>
    <row r="177" spans="1:65" s="13" customFormat="1" ht="12">
      <c r="B177" s="205"/>
      <c r="C177" s="206"/>
      <c r="D177" s="196" t="s">
        <v>181</v>
      </c>
      <c r="E177" s="207" t="s">
        <v>1</v>
      </c>
      <c r="F177" s="208" t="s">
        <v>3172</v>
      </c>
      <c r="G177" s="206"/>
      <c r="H177" s="209">
        <v>5.72</v>
      </c>
      <c r="I177" s="210"/>
      <c r="J177" s="206"/>
      <c r="K177" s="206"/>
      <c r="L177" s="211"/>
      <c r="M177" s="212"/>
      <c r="N177" s="213"/>
      <c r="O177" s="213"/>
      <c r="P177" s="213"/>
      <c r="Q177" s="213"/>
      <c r="R177" s="213"/>
      <c r="S177" s="213"/>
      <c r="T177" s="214"/>
      <c r="AT177" s="215" t="s">
        <v>181</v>
      </c>
      <c r="AU177" s="215" t="s">
        <v>83</v>
      </c>
      <c r="AV177" s="13" t="s">
        <v>83</v>
      </c>
      <c r="AW177" s="13" t="s">
        <v>30</v>
      </c>
      <c r="AX177" s="13" t="s">
        <v>73</v>
      </c>
      <c r="AY177" s="215" t="s">
        <v>174</v>
      </c>
    </row>
    <row r="178" spans="1:65" s="14" customFormat="1" ht="12">
      <c r="B178" s="216"/>
      <c r="C178" s="217"/>
      <c r="D178" s="196" t="s">
        <v>181</v>
      </c>
      <c r="E178" s="218" t="s">
        <v>1</v>
      </c>
      <c r="F178" s="219" t="s">
        <v>183</v>
      </c>
      <c r="G178" s="217"/>
      <c r="H178" s="220">
        <v>5.72</v>
      </c>
      <c r="I178" s="221"/>
      <c r="J178" s="217"/>
      <c r="K178" s="217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181</v>
      </c>
      <c r="AU178" s="226" t="s">
        <v>83</v>
      </c>
      <c r="AV178" s="14" t="s">
        <v>179</v>
      </c>
      <c r="AW178" s="14" t="s">
        <v>30</v>
      </c>
      <c r="AX178" s="14" t="s">
        <v>81</v>
      </c>
      <c r="AY178" s="226" t="s">
        <v>174</v>
      </c>
    </row>
    <row r="179" spans="1:65" s="2" customFormat="1" ht="44.25" customHeight="1">
      <c r="A179" s="35"/>
      <c r="B179" s="36"/>
      <c r="C179" s="180" t="s">
        <v>247</v>
      </c>
      <c r="D179" s="180" t="s">
        <v>175</v>
      </c>
      <c r="E179" s="181" t="s">
        <v>3173</v>
      </c>
      <c r="F179" s="182" t="s">
        <v>3174</v>
      </c>
      <c r="G179" s="183" t="s">
        <v>178</v>
      </c>
      <c r="H179" s="184">
        <v>8.8019999999999996</v>
      </c>
      <c r="I179" s="185"/>
      <c r="J179" s="186">
        <f>ROUND(I179*H179,2)</f>
        <v>0</v>
      </c>
      <c r="K179" s="187"/>
      <c r="L179" s="40"/>
      <c r="M179" s="188" t="s">
        <v>1</v>
      </c>
      <c r="N179" s="189" t="s">
        <v>38</v>
      </c>
      <c r="O179" s="72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2" t="s">
        <v>179</v>
      </c>
      <c r="AT179" s="192" t="s">
        <v>175</v>
      </c>
      <c r="AU179" s="192" t="s">
        <v>83</v>
      </c>
      <c r="AY179" s="18" t="s">
        <v>174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18" t="s">
        <v>81</v>
      </c>
      <c r="BK179" s="193">
        <f>ROUND(I179*H179,2)</f>
        <v>0</v>
      </c>
      <c r="BL179" s="18" t="s">
        <v>179</v>
      </c>
      <c r="BM179" s="192" t="s">
        <v>3175</v>
      </c>
    </row>
    <row r="180" spans="1:65" s="12" customFormat="1" ht="12">
      <c r="B180" s="194"/>
      <c r="C180" s="195"/>
      <c r="D180" s="196" t="s">
        <v>181</v>
      </c>
      <c r="E180" s="197" t="s">
        <v>1</v>
      </c>
      <c r="F180" s="198" t="s">
        <v>3176</v>
      </c>
      <c r="G180" s="195"/>
      <c r="H180" s="197" t="s">
        <v>1</v>
      </c>
      <c r="I180" s="199"/>
      <c r="J180" s="195"/>
      <c r="K180" s="195"/>
      <c r="L180" s="200"/>
      <c r="M180" s="201"/>
      <c r="N180" s="202"/>
      <c r="O180" s="202"/>
      <c r="P180" s="202"/>
      <c r="Q180" s="202"/>
      <c r="R180" s="202"/>
      <c r="S180" s="202"/>
      <c r="T180" s="203"/>
      <c r="AT180" s="204" t="s">
        <v>181</v>
      </c>
      <c r="AU180" s="204" t="s">
        <v>83</v>
      </c>
      <c r="AV180" s="12" t="s">
        <v>81</v>
      </c>
      <c r="AW180" s="12" t="s">
        <v>30</v>
      </c>
      <c r="AX180" s="12" t="s">
        <v>73</v>
      </c>
      <c r="AY180" s="204" t="s">
        <v>174</v>
      </c>
    </row>
    <row r="181" spans="1:65" s="12" customFormat="1" ht="12">
      <c r="B181" s="194"/>
      <c r="C181" s="195"/>
      <c r="D181" s="196" t="s">
        <v>181</v>
      </c>
      <c r="E181" s="197" t="s">
        <v>1</v>
      </c>
      <c r="F181" s="198" t="s">
        <v>3177</v>
      </c>
      <c r="G181" s="195"/>
      <c r="H181" s="197" t="s">
        <v>1</v>
      </c>
      <c r="I181" s="199"/>
      <c r="J181" s="195"/>
      <c r="K181" s="195"/>
      <c r="L181" s="200"/>
      <c r="M181" s="201"/>
      <c r="N181" s="202"/>
      <c r="O181" s="202"/>
      <c r="P181" s="202"/>
      <c r="Q181" s="202"/>
      <c r="R181" s="202"/>
      <c r="S181" s="202"/>
      <c r="T181" s="203"/>
      <c r="AT181" s="204" t="s">
        <v>181</v>
      </c>
      <c r="AU181" s="204" t="s">
        <v>83</v>
      </c>
      <c r="AV181" s="12" t="s">
        <v>81</v>
      </c>
      <c r="AW181" s="12" t="s">
        <v>30</v>
      </c>
      <c r="AX181" s="12" t="s">
        <v>73</v>
      </c>
      <c r="AY181" s="204" t="s">
        <v>174</v>
      </c>
    </row>
    <row r="182" spans="1:65" s="13" customFormat="1" ht="12">
      <c r="B182" s="205"/>
      <c r="C182" s="206"/>
      <c r="D182" s="196" t="s">
        <v>181</v>
      </c>
      <c r="E182" s="207" t="s">
        <v>1</v>
      </c>
      <c r="F182" s="208" t="s">
        <v>3178</v>
      </c>
      <c r="G182" s="206"/>
      <c r="H182" s="209">
        <v>0.53900000000000003</v>
      </c>
      <c r="I182" s="210"/>
      <c r="J182" s="206"/>
      <c r="K182" s="206"/>
      <c r="L182" s="211"/>
      <c r="M182" s="212"/>
      <c r="N182" s="213"/>
      <c r="O182" s="213"/>
      <c r="P182" s="213"/>
      <c r="Q182" s="213"/>
      <c r="R182" s="213"/>
      <c r="S182" s="213"/>
      <c r="T182" s="214"/>
      <c r="AT182" s="215" t="s">
        <v>181</v>
      </c>
      <c r="AU182" s="215" t="s">
        <v>83</v>
      </c>
      <c r="AV182" s="13" t="s">
        <v>83</v>
      </c>
      <c r="AW182" s="13" t="s">
        <v>30</v>
      </c>
      <c r="AX182" s="13" t="s">
        <v>73</v>
      </c>
      <c r="AY182" s="215" t="s">
        <v>174</v>
      </c>
    </row>
    <row r="183" spans="1:65" s="12" customFormat="1" ht="12">
      <c r="B183" s="194"/>
      <c r="C183" s="195"/>
      <c r="D183" s="196" t="s">
        <v>181</v>
      </c>
      <c r="E183" s="197" t="s">
        <v>1</v>
      </c>
      <c r="F183" s="198" t="s">
        <v>3179</v>
      </c>
      <c r="G183" s="195"/>
      <c r="H183" s="197" t="s">
        <v>1</v>
      </c>
      <c r="I183" s="199"/>
      <c r="J183" s="195"/>
      <c r="K183" s="195"/>
      <c r="L183" s="200"/>
      <c r="M183" s="201"/>
      <c r="N183" s="202"/>
      <c r="O183" s="202"/>
      <c r="P183" s="202"/>
      <c r="Q183" s="202"/>
      <c r="R183" s="202"/>
      <c r="S183" s="202"/>
      <c r="T183" s="203"/>
      <c r="AT183" s="204" t="s">
        <v>181</v>
      </c>
      <c r="AU183" s="204" t="s">
        <v>83</v>
      </c>
      <c r="AV183" s="12" t="s">
        <v>81</v>
      </c>
      <c r="AW183" s="12" t="s">
        <v>30</v>
      </c>
      <c r="AX183" s="12" t="s">
        <v>73</v>
      </c>
      <c r="AY183" s="204" t="s">
        <v>174</v>
      </c>
    </row>
    <row r="184" spans="1:65" s="12" customFormat="1" ht="12">
      <c r="B184" s="194"/>
      <c r="C184" s="195"/>
      <c r="D184" s="196" t="s">
        <v>181</v>
      </c>
      <c r="E184" s="197" t="s">
        <v>1</v>
      </c>
      <c r="F184" s="198" t="s">
        <v>3180</v>
      </c>
      <c r="G184" s="195"/>
      <c r="H184" s="197" t="s">
        <v>1</v>
      </c>
      <c r="I184" s="199"/>
      <c r="J184" s="195"/>
      <c r="K184" s="195"/>
      <c r="L184" s="200"/>
      <c r="M184" s="201"/>
      <c r="N184" s="202"/>
      <c r="O184" s="202"/>
      <c r="P184" s="202"/>
      <c r="Q184" s="202"/>
      <c r="R184" s="202"/>
      <c r="S184" s="202"/>
      <c r="T184" s="203"/>
      <c r="AT184" s="204" t="s">
        <v>181</v>
      </c>
      <c r="AU184" s="204" t="s">
        <v>83</v>
      </c>
      <c r="AV184" s="12" t="s">
        <v>81</v>
      </c>
      <c r="AW184" s="12" t="s">
        <v>30</v>
      </c>
      <c r="AX184" s="12" t="s">
        <v>73</v>
      </c>
      <c r="AY184" s="204" t="s">
        <v>174</v>
      </c>
    </row>
    <row r="185" spans="1:65" s="13" customFormat="1" ht="12">
      <c r="B185" s="205"/>
      <c r="C185" s="206"/>
      <c r="D185" s="196" t="s">
        <v>181</v>
      </c>
      <c r="E185" s="207" t="s">
        <v>1</v>
      </c>
      <c r="F185" s="208" t="s">
        <v>3181</v>
      </c>
      <c r="G185" s="206"/>
      <c r="H185" s="209">
        <v>1.5169999999999999</v>
      </c>
      <c r="I185" s="210"/>
      <c r="J185" s="206"/>
      <c r="K185" s="206"/>
      <c r="L185" s="211"/>
      <c r="M185" s="212"/>
      <c r="N185" s="213"/>
      <c r="O185" s="213"/>
      <c r="P185" s="213"/>
      <c r="Q185" s="213"/>
      <c r="R185" s="213"/>
      <c r="S185" s="213"/>
      <c r="T185" s="214"/>
      <c r="AT185" s="215" t="s">
        <v>181</v>
      </c>
      <c r="AU185" s="215" t="s">
        <v>83</v>
      </c>
      <c r="AV185" s="13" t="s">
        <v>83</v>
      </c>
      <c r="AW185" s="13" t="s">
        <v>30</v>
      </c>
      <c r="AX185" s="13" t="s">
        <v>73</v>
      </c>
      <c r="AY185" s="215" t="s">
        <v>174</v>
      </c>
    </row>
    <row r="186" spans="1:65" s="12" customFormat="1" ht="12">
      <c r="B186" s="194"/>
      <c r="C186" s="195"/>
      <c r="D186" s="196" t="s">
        <v>181</v>
      </c>
      <c r="E186" s="197" t="s">
        <v>1</v>
      </c>
      <c r="F186" s="198" t="s">
        <v>3182</v>
      </c>
      <c r="G186" s="195"/>
      <c r="H186" s="197" t="s">
        <v>1</v>
      </c>
      <c r="I186" s="199"/>
      <c r="J186" s="195"/>
      <c r="K186" s="195"/>
      <c r="L186" s="200"/>
      <c r="M186" s="201"/>
      <c r="N186" s="202"/>
      <c r="O186" s="202"/>
      <c r="P186" s="202"/>
      <c r="Q186" s="202"/>
      <c r="R186" s="202"/>
      <c r="S186" s="202"/>
      <c r="T186" s="203"/>
      <c r="AT186" s="204" t="s">
        <v>181</v>
      </c>
      <c r="AU186" s="204" t="s">
        <v>83</v>
      </c>
      <c r="AV186" s="12" t="s">
        <v>81</v>
      </c>
      <c r="AW186" s="12" t="s">
        <v>30</v>
      </c>
      <c r="AX186" s="12" t="s">
        <v>73</v>
      </c>
      <c r="AY186" s="204" t="s">
        <v>174</v>
      </c>
    </row>
    <row r="187" spans="1:65" s="13" customFormat="1" ht="12">
      <c r="B187" s="205"/>
      <c r="C187" s="206"/>
      <c r="D187" s="196" t="s">
        <v>181</v>
      </c>
      <c r="E187" s="207" t="s">
        <v>1</v>
      </c>
      <c r="F187" s="208" t="s">
        <v>3183</v>
      </c>
      <c r="G187" s="206"/>
      <c r="H187" s="209">
        <v>0.126</v>
      </c>
      <c r="I187" s="210"/>
      <c r="J187" s="206"/>
      <c r="K187" s="206"/>
      <c r="L187" s="211"/>
      <c r="M187" s="212"/>
      <c r="N187" s="213"/>
      <c r="O187" s="213"/>
      <c r="P187" s="213"/>
      <c r="Q187" s="213"/>
      <c r="R187" s="213"/>
      <c r="S187" s="213"/>
      <c r="T187" s="214"/>
      <c r="AT187" s="215" t="s">
        <v>181</v>
      </c>
      <c r="AU187" s="215" t="s">
        <v>83</v>
      </c>
      <c r="AV187" s="13" t="s">
        <v>83</v>
      </c>
      <c r="AW187" s="13" t="s">
        <v>30</v>
      </c>
      <c r="AX187" s="13" t="s">
        <v>73</v>
      </c>
      <c r="AY187" s="215" t="s">
        <v>174</v>
      </c>
    </row>
    <row r="188" spans="1:65" s="12" customFormat="1" ht="12">
      <c r="B188" s="194"/>
      <c r="C188" s="195"/>
      <c r="D188" s="196" t="s">
        <v>181</v>
      </c>
      <c r="E188" s="197" t="s">
        <v>1</v>
      </c>
      <c r="F188" s="198" t="s">
        <v>3184</v>
      </c>
      <c r="G188" s="195"/>
      <c r="H188" s="197" t="s">
        <v>1</v>
      </c>
      <c r="I188" s="199"/>
      <c r="J188" s="195"/>
      <c r="K188" s="195"/>
      <c r="L188" s="200"/>
      <c r="M188" s="201"/>
      <c r="N188" s="202"/>
      <c r="O188" s="202"/>
      <c r="P188" s="202"/>
      <c r="Q188" s="202"/>
      <c r="R188" s="202"/>
      <c r="S188" s="202"/>
      <c r="T188" s="203"/>
      <c r="AT188" s="204" t="s">
        <v>181</v>
      </c>
      <c r="AU188" s="204" t="s">
        <v>83</v>
      </c>
      <c r="AV188" s="12" t="s">
        <v>81</v>
      </c>
      <c r="AW188" s="12" t="s">
        <v>30</v>
      </c>
      <c r="AX188" s="12" t="s">
        <v>73</v>
      </c>
      <c r="AY188" s="204" t="s">
        <v>174</v>
      </c>
    </row>
    <row r="189" spans="1:65" s="13" customFormat="1" ht="12">
      <c r="B189" s="205"/>
      <c r="C189" s="206"/>
      <c r="D189" s="196" t="s">
        <v>181</v>
      </c>
      <c r="E189" s="207" t="s">
        <v>1</v>
      </c>
      <c r="F189" s="208" t="s">
        <v>3185</v>
      </c>
      <c r="G189" s="206"/>
      <c r="H189" s="209">
        <v>0.44500000000000001</v>
      </c>
      <c r="I189" s="210"/>
      <c r="J189" s="206"/>
      <c r="K189" s="206"/>
      <c r="L189" s="211"/>
      <c r="M189" s="212"/>
      <c r="N189" s="213"/>
      <c r="O189" s="213"/>
      <c r="P189" s="213"/>
      <c r="Q189" s="213"/>
      <c r="R189" s="213"/>
      <c r="S189" s="213"/>
      <c r="T189" s="214"/>
      <c r="AT189" s="215" t="s">
        <v>181</v>
      </c>
      <c r="AU189" s="215" t="s">
        <v>83</v>
      </c>
      <c r="AV189" s="13" t="s">
        <v>83</v>
      </c>
      <c r="AW189" s="13" t="s">
        <v>30</v>
      </c>
      <c r="AX189" s="13" t="s">
        <v>73</v>
      </c>
      <c r="AY189" s="215" t="s">
        <v>174</v>
      </c>
    </row>
    <row r="190" spans="1:65" s="12" customFormat="1" ht="12">
      <c r="B190" s="194"/>
      <c r="C190" s="195"/>
      <c r="D190" s="196" t="s">
        <v>181</v>
      </c>
      <c r="E190" s="197" t="s">
        <v>1</v>
      </c>
      <c r="F190" s="198" t="s">
        <v>3186</v>
      </c>
      <c r="G190" s="195"/>
      <c r="H190" s="197" t="s">
        <v>1</v>
      </c>
      <c r="I190" s="199"/>
      <c r="J190" s="195"/>
      <c r="K190" s="195"/>
      <c r="L190" s="200"/>
      <c r="M190" s="201"/>
      <c r="N190" s="202"/>
      <c r="O190" s="202"/>
      <c r="P190" s="202"/>
      <c r="Q190" s="202"/>
      <c r="R190" s="202"/>
      <c r="S190" s="202"/>
      <c r="T190" s="203"/>
      <c r="AT190" s="204" t="s">
        <v>181</v>
      </c>
      <c r="AU190" s="204" t="s">
        <v>83</v>
      </c>
      <c r="AV190" s="12" t="s">
        <v>81</v>
      </c>
      <c r="AW190" s="12" t="s">
        <v>30</v>
      </c>
      <c r="AX190" s="12" t="s">
        <v>73</v>
      </c>
      <c r="AY190" s="204" t="s">
        <v>174</v>
      </c>
    </row>
    <row r="191" spans="1:65" s="13" customFormat="1" ht="12">
      <c r="B191" s="205"/>
      <c r="C191" s="206"/>
      <c r="D191" s="196" t="s">
        <v>181</v>
      </c>
      <c r="E191" s="207" t="s">
        <v>1</v>
      </c>
      <c r="F191" s="208" t="s">
        <v>3187</v>
      </c>
      <c r="G191" s="206"/>
      <c r="H191" s="209">
        <v>0.14699999999999999</v>
      </c>
      <c r="I191" s="210"/>
      <c r="J191" s="206"/>
      <c r="K191" s="206"/>
      <c r="L191" s="211"/>
      <c r="M191" s="212"/>
      <c r="N191" s="213"/>
      <c r="O191" s="213"/>
      <c r="P191" s="213"/>
      <c r="Q191" s="213"/>
      <c r="R191" s="213"/>
      <c r="S191" s="213"/>
      <c r="T191" s="214"/>
      <c r="AT191" s="215" t="s">
        <v>181</v>
      </c>
      <c r="AU191" s="215" t="s">
        <v>83</v>
      </c>
      <c r="AV191" s="13" t="s">
        <v>83</v>
      </c>
      <c r="AW191" s="13" t="s">
        <v>30</v>
      </c>
      <c r="AX191" s="13" t="s">
        <v>73</v>
      </c>
      <c r="AY191" s="215" t="s">
        <v>174</v>
      </c>
    </row>
    <row r="192" spans="1:65" s="12" customFormat="1" ht="12">
      <c r="B192" s="194"/>
      <c r="C192" s="195"/>
      <c r="D192" s="196" t="s">
        <v>181</v>
      </c>
      <c r="E192" s="197" t="s">
        <v>1</v>
      </c>
      <c r="F192" s="198" t="s">
        <v>3188</v>
      </c>
      <c r="G192" s="195"/>
      <c r="H192" s="197" t="s">
        <v>1</v>
      </c>
      <c r="I192" s="199"/>
      <c r="J192" s="195"/>
      <c r="K192" s="195"/>
      <c r="L192" s="200"/>
      <c r="M192" s="201"/>
      <c r="N192" s="202"/>
      <c r="O192" s="202"/>
      <c r="P192" s="202"/>
      <c r="Q192" s="202"/>
      <c r="R192" s="202"/>
      <c r="S192" s="202"/>
      <c r="T192" s="203"/>
      <c r="AT192" s="204" t="s">
        <v>181</v>
      </c>
      <c r="AU192" s="204" t="s">
        <v>83</v>
      </c>
      <c r="AV192" s="12" t="s">
        <v>81</v>
      </c>
      <c r="AW192" s="12" t="s">
        <v>30</v>
      </c>
      <c r="AX192" s="12" t="s">
        <v>73</v>
      </c>
      <c r="AY192" s="204" t="s">
        <v>174</v>
      </c>
    </row>
    <row r="193" spans="1:65" s="13" customFormat="1" ht="12">
      <c r="B193" s="205"/>
      <c r="C193" s="206"/>
      <c r="D193" s="196" t="s">
        <v>181</v>
      </c>
      <c r="E193" s="207" t="s">
        <v>1</v>
      </c>
      <c r="F193" s="208" t="s">
        <v>3189</v>
      </c>
      <c r="G193" s="206"/>
      <c r="H193" s="209">
        <v>5.2480000000000002</v>
      </c>
      <c r="I193" s="210"/>
      <c r="J193" s="206"/>
      <c r="K193" s="206"/>
      <c r="L193" s="211"/>
      <c r="M193" s="212"/>
      <c r="N193" s="213"/>
      <c r="O193" s="213"/>
      <c r="P193" s="213"/>
      <c r="Q193" s="213"/>
      <c r="R193" s="213"/>
      <c r="S193" s="213"/>
      <c r="T193" s="214"/>
      <c r="AT193" s="215" t="s">
        <v>181</v>
      </c>
      <c r="AU193" s="215" t="s">
        <v>83</v>
      </c>
      <c r="AV193" s="13" t="s">
        <v>83</v>
      </c>
      <c r="AW193" s="13" t="s">
        <v>30</v>
      </c>
      <c r="AX193" s="13" t="s">
        <v>73</v>
      </c>
      <c r="AY193" s="215" t="s">
        <v>174</v>
      </c>
    </row>
    <row r="194" spans="1:65" s="12" customFormat="1" ht="12">
      <c r="B194" s="194"/>
      <c r="C194" s="195"/>
      <c r="D194" s="196" t="s">
        <v>181</v>
      </c>
      <c r="E194" s="197" t="s">
        <v>1</v>
      </c>
      <c r="F194" s="198" t="s">
        <v>3190</v>
      </c>
      <c r="G194" s="195"/>
      <c r="H194" s="197" t="s">
        <v>1</v>
      </c>
      <c r="I194" s="199"/>
      <c r="J194" s="195"/>
      <c r="K194" s="195"/>
      <c r="L194" s="200"/>
      <c r="M194" s="201"/>
      <c r="N194" s="202"/>
      <c r="O194" s="202"/>
      <c r="P194" s="202"/>
      <c r="Q194" s="202"/>
      <c r="R194" s="202"/>
      <c r="S194" s="202"/>
      <c r="T194" s="203"/>
      <c r="AT194" s="204" t="s">
        <v>181</v>
      </c>
      <c r="AU194" s="204" t="s">
        <v>83</v>
      </c>
      <c r="AV194" s="12" t="s">
        <v>81</v>
      </c>
      <c r="AW194" s="12" t="s">
        <v>30</v>
      </c>
      <c r="AX194" s="12" t="s">
        <v>73</v>
      </c>
      <c r="AY194" s="204" t="s">
        <v>174</v>
      </c>
    </row>
    <row r="195" spans="1:65" s="13" customFormat="1" ht="12">
      <c r="B195" s="205"/>
      <c r="C195" s="206"/>
      <c r="D195" s="196" t="s">
        <v>181</v>
      </c>
      <c r="E195" s="207" t="s">
        <v>1</v>
      </c>
      <c r="F195" s="208" t="s">
        <v>3191</v>
      </c>
      <c r="G195" s="206"/>
      <c r="H195" s="209">
        <v>0.38100000000000001</v>
      </c>
      <c r="I195" s="210"/>
      <c r="J195" s="206"/>
      <c r="K195" s="206"/>
      <c r="L195" s="211"/>
      <c r="M195" s="212"/>
      <c r="N195" s="213"/>
      <c r="O195" s="213"/>
      <c r="P195" s="213"/>
      <c r="Q195" s="213"/>
      <c r="R195" s="213"/>
      <c r="S195" s="213"/>
      <c r="T195" s="214"/>
      <c r="AT195" s="215" t="s">
        <v>181</v>
      </c>
      <c r="AU195" s="215" t="s">
        <v>83</v>
      </c>
      <c r="AV195" s="13" t="s">
        <v>83</v>
      </c>
      <c r="AW195" s="13" t="s">
        <v>30</v>
      </c>
      <c r="AX195" s="13" t="s">
        <v>73</v>
      </c>
      <c r="AY195" s="215" t="s">
        <v>174</v>
      </c>
    </row>
    <row r="196" spans="1:65" s="12" customFormat="1" ht="12">
      <c r="B196" s="194"/>
      <c r="C196" s="195"/>
      <c r="D196" s="196" t="s">
        <v>181</v>
      </c>
      <c r="E196" s="197" t="s">
        <v>1</v>
      </c>
      <c r="F196" s="198" t="s">
        <v>3192</v>
      </c>
      <c r="G196" s="195"/>
      <c r="H196" s="197" t="s">
        <v>1</v>
      </c>
      <c r="I196" s="199"/>
      <c r="J196" s="195"/>
      <c r="K196" s="195"/>
      <c r="L196" s="200"/>
      <c r="M196" s="201"/>
      <c r="N196" s="202"/>
      <c r="O196" s="202"/>
      <c r="P196" s="202"/>
      <c r="Q196" s="202"/>
      <c r="R196" s="202"/>
      <c r="S196" s="202"/>
      <c r="T196" s="203"/>
      <c r="AT196" s="204" t="s">
        <v>181</v>
      </c>
      <c r="AU196" s="204" t="s">
        <v>83</v>
      </c>
      <c r="AV196" s="12" t="s">
        <v>81</v>
      </c>
      <c r="AW196" s="12" t="s">
        <v>30</v>
      </c>
      <c r="AX196" s="12" t="s">
        <v>73</v>
      </c>
      <c r="AY196" s="204" t="s">
        <v>174</v>
      </c>
    </row>
    <row r="197" spans="1:65" s="13" customFormat="1" ht="12">
      <c r="B197" s="205"/>
      <c r="C197" s="206"/>
      <c r="D197" s="196" t="s">
        <v>181</v>
      </c>
      <c r="E197" s="207" t="s">
        <v>1</v>
      </c>
      <c r="F197" s="208" t="s">
        <v>3193</v>
      </c>
      <c r="G197" s="206"/>
      <c r="H197" s="209">
        <v>0.39900000000000002</v>
      </c>
      <c r="I197" s="210"/>
      <c r="J197" s="206"/>
      <c r="K197" s="206"/>
      <c r="L197" s="211"/>
      <c r="M197" s="212"/>
      <c r="N197" s="213"/>
      <c r="O197" s="213"/>
      <c r="P197" s="213"/>
      <c r="Q197" s="213"/>
      <c r="R197" s="213"/>
      <c r="S197" s="213"/>
      <c r="T197" s="214"/>
      <c r="AT197" s="215" t="s">
        <v>181</v>
      </c>
      <c r="AU197" s="215" t="s">
        <v>83</v>
      </c>
      <c r="AV197" s="13" t="s">
        <v>83</v>
      </c>
      <c r="AW197" s="13" t="s">
        <v>30</v>
      </c>
      <c r="AX197" s="13" t="s">
        <v>73</v>
      </c>
      <c r="AY197" s="215" t="s">
        <v>174</v>
      </c>
    </row>
    <row r="198" spans="1:65" s="14" customFormat="1" ht="12">
      <c r="B198" s="216"/>
      <c r="C198" s="217"/>
      <c r="D198" s="196" t="s">
        <v>181</v>
      </c>
      <c r="E198" s="218" t="s">
        <v>1</v>
      </c>
      <c r="F198" s="219" t="s">
        <v>183</v>
      </c>
      <c r="G198" s="217"/>
      <c r="H198" s="220">
        <v>8.8019999999999996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181</v>
      </c>
      <c r="AU198" s="226" t="s">
        <v>83</v>
      </c>
      <c r="AV198" s="14" t="s">
        <v>179</v>
      </c>
      <c r="AW198" s="14" t="s">
        <v>30</v>
      </c>
      <c r="AX198" s="14" t="s">
        <v>81</v>
      </c>
      <c r="AY198" s="226" t="s">
        <v>174</v>
      </c>
    </row>
    <row r="199" spans="1:65" s="2" customFormat="1" ht="44.25" customHeight="1">
      <c r="A199" s="35"/>
      <c r="B199" s="36"/>
      <c r="C199" s="180" t="s">
        <v>260</v>
      </c>
      <c r="D199" s="180" t="s">
        <v>175</v>
      </c>
      <c r="E199" s="181" t="s">
        <v>3194</v>
      </c>
      <c r="F199" s="182" t="s">
        <v>3195</v>
      </c>
      <c r="G199" s="183" t="s">
        <v>178</v>
      </c>
      <c r="H199" s="184">
        <v>40.506999999999998</v>
      </c>
      <c r="I199" s="185"/>
      <c r="J199" s="186">
        <f>ROUND(I199*H199,2)</f>
        <v>0</v>
      </c>
      <c r="K199" s="187"/>
      <c r="L199" s="40"/>
      <c r="M199" s="188" t="s">
        <v>1</v>
      </c>
      <c r="N199" s="189" t="s">
        <v>38</v>
      </c>
      <c r="O199" s="72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2" t="s">
        <v>179</v>
      </c>
      <c r="AT199" s="192" t="s">
        <v>175</v>
      </c>
      <c r="AU199" s="192" t="s">
        <v>83</v>
      </c>
      <c r="AY199" s="18" t="s">
        <v>174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18" t="s">
        <v>81</v>
      </c>
      <c r="BK199" s="193">
        <f>ROUND(I199*H199,2)</f>
        <v>0</v>
      </c>
      <c r="BL199" s="18" t="s">
        <v>179</v>
      </c>
      <c r="BM199" s="192" t="s">
        <v>3196</v>
      </c>
    </row>
    <row r="200" spans="1:65" s="12" customFormat="1" ht="12">
      <c r="B200" s="194"/>
      <c r="C200" s="195"/>
      <c r="D200" s="196" t="s">
        <v>181</v>
      </c>
      <c r="E200" s="197" t="s">
        <v>1</v>
      </c>
      <c r="F200" s="198" t="s">
        <v>3197</v>
      </c>
      <c r="G200" s="195"/>
      <c r="H200" s="197" t="s">
        <v>1</v>
      </c>
      <c r="I200" s="199"/>
      <c r="J200" s="195"/>
      <c r="K200" s="195"/>
      <c r="L200" s="200"/>
      <c r="M200" s="201"/>
      <c r="N200" s="202"/>
      <c r="O200" s="202"/>
      <c r="P200" s="202"/>
      <c r="Q200" s="202"/>
      <c r="R200" s="202"/>
      <c r="S200" s="202"/>
      <c r="T200" s="203"/>
      <c r="AT200" s="204" t="s">
        <v>181</v>
      </c>
      <c r="AU200" s="204" t="s">
        <v>83</v>
      </c>
      <c r="AV200" s="12" t="s">
        <v>81</v>
      </c>
      <c r="AW200" s="12" t="s">
        <v>30</v>
      </c>
      <c r="AX200" s="12" t="s">
        <v>73</v>
      </c>
      <c r="AY200" s="204" t="s">
        <v>174</v>
      </c>
    </row>
    <row r="201" spans="1:65" s="13" customFormat="1" ht="12">
      <c r="B201" s="205"/>
      <c r="C201" s="206"/>
      <c r="D201" s="196" t="s">
        <v>181</v>
      </c>
      <c r="E201" s="207" t="s">
        <v>1</v>
      </c>
      <c r="F201" s="208" t="s">
        <v>3198</v>
      </c>
      <c r="G201" s="206"/>
      <c r="H201" s="209">
        <v>11.803000000000001</v>
      </c>
      <c r="I201" s="210"/>
      <c r="J201" s="206"/>
      <c r="K201" s="206"/>
      <c r="L201" s="211"/>
      <c r="M201" s="212"/>
      <c r="N201" s="213"/>
      <c r="O201" s="213"/>
      <c r="P201" s="213"/>
      <c r="Q201" s="213"/>
      <c r="R201" s="213"/>
      <c r="S201" s="213"/>
      <c r="T201" s="214"/>
      <c r="AT201" s="215" t="s">
        <v>181</v>
      </c>
      <c r="AU201" s="215" t="s">
        <v>83</v>
      </c>
      <c r="AV201" s="13" t="s">
        <v>83</v>
      </c>
      <c r="AW201" s="13" t="s">
        <v>30</v>
      </c>
      <c r="AX201" s="13" t="s">
        <v>73</v>
      </c>
      <c r="AY201" s="215" t="s">
        <v>174</v>
      </c>
    </row>
    <row r="202" spans="1:65" s="13" customFormat="1" ht="12">
      <c r="B202" s="205"/>
      <c r="C202" s="206"/>
      <c r="D202" s="196" t="s">
        <v>181</v>
      </c>
      <c r="E202" s="207" t="s">
        <v>1</v>
      </c>
      <c r="F202" s="208" t="s">
        <v>3199</v>
      </c>
      <c r="G202" s="206"/>
      <c r="H202" s="209">
        <v>3.9169999999999998</v>
      </c>
      <c r="I202" s="210"/>
      <c r="J202" s="206"/>
      <c r="K202" s="206"/>
      <c r="L202" s="211"/>
      <c r="M202" s="212"/>
      <c r="N202" s="213"/>
      <c r="O202" s="213"/>
      <c r="P202" s="213"/>
      <c r="Q202" s="213"/>
      <c r="R202" s="213"/>
      <c r="S202" s="213"/>
      <c r="T202" s="214"/>
      <c r="AT202" s="215" t="s">
        <v>181</v>
      </c>
      <c r="AU202" s="215" t="s">
        <v>83</v>
      </c>
      <c r="AV202" s="13" t="s">
        <v>83</v>
      </c>
      <c r="AW202" s="13" t="s">
        <v>30</v>
      </c>
      <c r="AX202" s="13" t="s">
        <v>73</v>
      </c>
      <c r="AY202" s="215" t="s">
        <v>174</v>
      </c>
    </row>
    <row r="203" spans="1:65" s="12" customFormat="1" ht="12">
      <c r="B203" s="194"/>
      <c r="C203" s="195"/>
      <c r="D203" s="196" t="s">
        <v>181</v>
      </c>
      <c r="E203" s="197" t="s">
        <v>1</v>
      </c>
      <c r="F203" s="198" t="s">
        <v>3200</v>
      </c>
      <c r="G203" s="195"/>
      <c r="H203" s="197" t="s">
        <v>1</v>
      </c>
      <c r="I203" s="199"/>
      <c r="J203" s="195"/>
      <c r="K203" s="195"/>
      <c r="L203" s="200"/>
      <c r="M203" s="201"/>
      <c r="N203" s="202"/>
      <c r="O203" s="202"/>
      <c r="P203" s="202"/>
      <c r="Q203" s="202"/>
      <c r="R203" s="202"/>
      <c r="S203" s="202"/>
      <c r="T203" s="203"/>
      <c r="AT203" s="204" t="s">
        <v>181</v>
      </c>
      <c r="AU203" s="204" t="s">
        <v>83</v>
      </c>
      <c r="AV203" s="12" t="s">
        <v>81</v>
      </c>
      <c r="AW203" s="12" t="s">
        <v>30</v>
      </c>
      <c r="AX203" s="12" t="s">
        <v>73</v>
      </c>
      <c r="AY203" s="204" t="s">
        <v>174</v>
      </c>
    </row>
    <row r="204" spans="1:65" s="13" customFormat="1" ht="12">
      <c r="B204" s="205"/>
      <c r="C204" s="206"/>
      <c r="D204" s="196" t="s">
        <v>181</v>
      </c>
      <c r="E204" s="207" t="s">
        <v>1</v>
      </c>
      <c r="F204" s="208" t="s">
        <v>3201</v>
      </c>
      <c r="G204" s="206"/>
      <c r="H204" s="209">
        <v>2.7349999999999999</v>
      </c>
      <c r="I204" s="210"/>
      <c r="J204" s="206"/>
      <c r="K204" s="206"/>
      <c r="L204" s="211"/>
      <c r="M204" s="212"/>
      <c r="N204" s="213"/>
      <c r="O204" s="213"/>
      <c r="P204" s="213"/>
      <c r="Q204" s="213"/>
      <c r="R204" s="213"/>
      <c r="S204" s="213"/>
      <c r="T204" s="214"/>
      <c r="AT204" s="215" t="s">
        <v>181</v>
      </c>
      <c r="AU204" s="215" t="s">
        <v>83</v>
      </c>
      <c r="AV204" s="13" t="s">
        <v>83</v>
      </c>
      <c r="AW204" s="13" t="s">
        <v>30</v>
      </c>
      <c r="AX204" s="13" t="s">
        <v>73</v>
      </c>
      <c r="AY204" s="215" t="s">
        <v>174</v>
      </c>
    </row>
    <row r="205" spans="1:65" s="12" customFormat="1" ht="12">
      <c r="B205" s="194"/>
      <c r="C205" s="195"/>
      <c r="D205" s="196" t="s">
        <v>181</v>
      </c>
      <c r="E205" s="197" t="s">
        <v>1</v>
      </c>
      <c r="F205" s="198" t="s">
        <v>3202</v>
      </c>
      <c r="G205" s="195"/>
      <c r="H205" s="197" t="s">
        <v>1</v>
      </c>
      <c r="I205" s="199"/>
      <c r="J205" s="195"/>
      <c r="K205" s="195"/>
      <c r="L205" s="200"/>
      <c r="M205" s="201"/>
      <c r="N205" s="202"/>
      <c r="O205" s="202"/>
      <c r="P205" s="202"/>
      <c r="Q205" s="202"/>
      <c r="R205" s="202"/>
      <c r="S205" s="202"/>
      <c r="T205" s="203"/>
      <c r="AT205" s="204" t="s">
        <v>181</v>
      </c>
      <c r="AU205" s="204" t="s">
        <v>83</v>
      </c>
      <c r="AV205" s="12" t="s">
        <v>81</v>
      </c>
      <c r="AW205" s="12" t="s">
        <v>30</v>
      </c>
      <c r="AX205" s="12" t="s">
        <v>73</v>
      </c>
      <c r="AY205" s="204" t="s">
        <v>174</v>
      </c>
    </row>
    <row r="206" spans="1:65" s="13" customFormat="1" ht="12">
      <c r="B206" s="205"/>
      <c r="C206" s="206"/>
      <c r="D206" s="196" t="s">
        <v>181</v>
      </c>
      <c r="E206" s="207" t="s">
        <v>1</v>
      </c>
      <c r="F206" s="208" t="s">
        <v>3203</v>
      </c>
      <c r="G206" s="206"/>
      <c r="H206" s="209">
        <v>2.9249999999999998</v>
      </c>
      <c r="I206" s="210"/>
      <c r="J206" s="206"/>
      <c r="K206" s="206"/>
      <c r="L206" s="211"/>
      <c r="M206" s="212"/>
      <c r="N206" s="213"/>
      <c r="O206" s="213"/>
      <c r="P206" s="213"/>
      <c r="Q206" s="213"/>
      <c r="R206" s="213"/>
      <c r="S206" s="213"/>
      <c r="T206" s="214"/>
      <c r="AT206" s="215" t="s">
        <v>181</v>
      </c>
      <c r="AU206" s="215" t="s">
        <v>83</v>
      </c>
      <c r="AV206" s="13" t="s">
        <v>83</v>
      </c>
      <c r="AW206" s="13" t="s">
        <v>30</v>
      </c>
      <c r="AX206" s="13" t="s">
        <v>73</v>
      </c>
      <c r="AY206" s="215" t="s">
        <v>174</v>
      </c>
    </row>
    <row r="207" spans="1:65" s="12" customFormat="1" ht="12">
      <c r="B207" s="194"/>
      <c r="C207" s="195"/>
      <c r="D207" s="196" t="s">
        <v>181</v>
      </c>
      <c r="E207" s="197" t="s">
        <v>1</v>
      </c>
      <c r="F207" s="198" t="s">
        <v>3204</v>
      </c>
      <c r="G207" s="195"/>
      <c r="H207" s="197" t="s">
        <v>1</v>
      </c>
      <c r="I207" s="199"/>
      <c r="J207" s="195"/>
      <c r="K207" s="195"/>
      <c r="L207" s="200"/>
      <c r="M207" s="201"/>
      <c r="N207" s="202"/>
      <c r="O207" s="202"/>
      <c r="P207" s="202"/>
      <c r="Q207" s="202"/>
      <c r="R207" s="202"/>
      <c r="S207" s="202"/>
      <c r="T207" s="203"/>
      <c r="AT207" s="204" t="s">
        <v>181</v>
      </c>
      <c r="AU207" s="204" t="s">
        <v>83</v>
      </c>
      <c r="AV207" s="12" t="s">
        <v>81</v>
      </c>
      <c r="AW207" s="12" t="s">
        <v>30</v>
      </c>
      <c r="AX207" s="12" t="s">
        <v>73</v>
      </c>
      <c r="AY207" s="204" t="s">
        <v>174</v>
      </c>
    </row>
    <row r="208" spans="1:65" s="13" customFormat="1" ht="12">
      <c r="B208" s="205"/>
      <c r="C208" s="206"/>
      <c r="D208" s="196" t="s">
        <v>181</v>
      </c>
      <c r="E208" s="207" t="s">
        <v>1</v>
      </c>
      <c r="F208" s="208" t="s">
        <v>3205</v>
      </c>
      <c r="G208" s="206"/>
      <c r="H208" s="209">
        <v>14.209</v>
      </c>
      <c r="I208" s="210"/>
      <c r="J208" s="206"/>
      <c r="K208" s="206"/>
      <c r="L208" s="211"/>
      <c r="M208" s="212"/>
      <c r="N208" s="213"/>
      <c r="O208" s="213"/>
      <c r="P208" s="213"/>
      <c r="Q208" s="213"/>
      <c r="R208" s="213"/>
      <c r="S208" s="213"/>
      <c r="T208" s="214"/>
      <c r="AT208" s="215" t="s">
        <v>181</v>
      </c>
      <c r="AU208" s="215" t="s">
        <v>83</v>
      </c>
      <c r="AV208" s="13" t="s">
        <v>83</v>
      </c>
      <c r="AW208" s="13" t="s">
        <v>30</v>
      </c>
      <c r="AX208" s="13" t="s">
        <v>73</v>
      </c>
      <c r="AY208" s="215" t="s">
        <v>174</v>
      </c>
    </row>
    <row r="209" spans="1:65" s="12" customFormat="1" ht="12">
      <c r="B209" s="194"/>
      <c r="C209" s="195"/>
      <c r="D209" s="196" t="s">
        <v>181</v>
      </c>
      <c r="E209" s="197" t="s">
        <v>1</v>
      </c>
      <c r="F209" s="198" t="s">
        <v>3206</v>
      </c>
      <c r="G209" s="195"/>
      <c r="H209" s="197" t="s">
        <v>1</v>
      </c>
      <c r="I209" s="199"/>
      <c r="J209" s="195"/>
      <c r="K209" s="195"/>
      <c r="L209" s="200"/>
      <c r="M209" s="201"/>
      <c r="N209" s="202"/>
      <c r="O209" s="202"/>
      <c r="P209" s="202"/>
      <c r="Q209" s="202"/>
      <c r="R209" s="202"/>
      <c r="S209" s="202"/>
      <c r="T209" s="203"/>
      <c r="AT209" s="204" t="s">
        <v>181</v>
      </c>
      <c r="AU209" s="204" t="s">
        <v>83</v>
      </c>
      <c r="AV209" s="12" t="s">
        <v>81</v>
      </c>
      <c r="AW209" s="12" t="s">
        <v>30</v>
      </c>
      <c r="AX209" s="12" t="s">
        <v>73</v>
      </c>
      <c r="AY209" s="204" t="s">
        <v>174</v>
      </c>
    </row>
    <row r="210" spans="1:65" s="13" customFormat="1" ht="24">
      <c r="B210" s="205"/>
      <c r="C210" s="206"/>
      <c r="D210" s="196" t="s">
        <v>181</v>
      </c>
      <c r="E210" s="207" t="s">
        <v>1</v>
      </c>
      <c r="F210" s="208" t="s">
        <v>3207</v>
      </c>
      <c r="G210" s="206"/>
      <c r="H210" s="209">
        <v>4.1719999999999997</v>
      </c>
      <c r="I210" s="210"/>
      <c r="J210" s="206"/>
      <c r="K210" s="206"/>
      <c r="L210" s="211"/>
      <c r="M210" s="212"/>
      <c r="N210" s="213"/>
      <c r="O210" s="213"/>
      <c r="P210" s="213"/>
      <c r="Q210" s="213"/>
      <c r="R210" s="213"/>
      <c r="S210" s="213"/>
      <c r="T210" s="214"/>
      <c r="AT210" s="215" t="s">
        <v>181</v>
      </c>
      <c r="AU210" s="215" t="s">
        <v>83</v>
      </c>
      <c r="AV210" s="13" t="s">
        <v>83</v>
      </c>
      <c r="AW210" s="13" t="s">
        <v>30</v>
      </c>
      <c r="AX210" s="13" t="s">
        <v>73</v>
      </c>
      <c r="AY210" s="215" t="s">
        <v>174</v>
      </c>
    </row>
    <row r="211" spans="1:65" s="13" customFormat="1" ht="12">
      <c r="B211" s="205"/>
      <c r="C211" s="206"/>
      <c r="D211" s="196" t="s">
        <v>181</v>
      </c>
      <c r="E211" s="207" t="s">
        <v>1</v>
      </c>
      <c r="F211" s="208" t="s">
        <v>3208</v>
      </c>
      <c r="G211" s="206"/>
      <c r="H211" s="209">
        <v>0.746</v>
      </c>
      <c r="I211" s="210"/>
      <c r="J211" s="206"/>
      <c r="K211" s="206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181</v>
      </c>
      <c r="AU211" s="215" t="s">
        <v>83</v>
      </c>
      <c r="AV211" s="13" t="s">
        <v>83</v>
      </c>
      <c r="AW211" s="13" t="s">
        <v>30</v>
      </c>
      <c r="AX211" s="13" t="s">
        <v>73</v>
      </c>
      <c r="AY211" s="215" t="s">
        <v>174</v>
      </c>
    </row>
    <row r="212" spans="1:65" s="14" customFormat="1" ht="12">
      <c r="B212" s="216"/>
      <c r="C212" s="217"/>
      <c r="D212" s="196" t="s">
        <v>181</v>
      </c>
      <c r="E212" s="218" t="s">
        <v>1</v>
      </c>
      <c r="F212" s="219" t="s">
        <v>183</v>
      </c>
      <c r="G212" s="217"/>
      <c r="H212" s="220">
        <v>40.506999999999998</v>
      </c>
      <c r="I212" s="221"/>
      <c r="J212" s="217"/>
      <c r="K212" s="217"/>
      <c r="L212" s="222"/>
      <c r="M212" s="223"/>
      <c r="N212" s="224"/>
      <c r="O212" s="224"/>
      <c r="P212" s="224"/>
      <c r="Q212" s="224"/>
      <c r="R212" s="224"/>
      <c r="S212" s="224"/>
      <c r="T212" s="225"/>
      <c r="AT212" s="226" t="s">
        <v>181</v>
      </c>
      <c r="AU212" s="226" t="s">
        <v>83</v>
      </c>
      <c r="AV212" s="14" t="s">
        <v>179</v>
      </c>
      <c r="AW212" s="14" t="s">
        <v>30</v>
      </c>
      <c r="AX212" s="14" t="s">
        <v>81</v>
      </c>
      <c r="AY212" s="226" t="s">
        <v>174</v>
      </c>
    </row>
    <row r="213" spans="1:65" s="2" customFormat="1" ht="44.25" customHeight="1">
      <c r="A213" s="35"/>
      <c r="B213" s="36"/>
      <c r="C213" s="180" t="s">
        <v>266</v>
      </c>
      <c r="D213" s="180" t="s">
        <v>175</v>
      </c>
      <c r="E213" s="181" t="s">
        <v>3209</v>
      </c>
      <c r="F213" s="182" t="s">
        <v>3210</v>
      </c>
      <c r="G213" s="183" t="s">
        <v>178</v>
      </c>
      <c r="H213" s="184">
        <v>27.766999999999999</v>
      </c>
      <c r="I213" s="185"/>
      <c r="J213" s="186">
        <f>ROUND(I213*H213,2)</f>
        <v>0</v>
      </c>
      <c r="K213" s="187"/>
      <c r="L213" s="40"/>
      <c r="M213" s="188" t="s">
        <v>1</v>
      </c>
      <c r="N213" s="189" t="s">
        <v>38</v>
      </c>
      <c r="O213" s="72"/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2" t="s">
        <v>179</v>
      </c>
      <c r="AT213" s="192" t="s">
        <v>175</v>
      </c>
      <c r="AU213" s="192" t="s">
        <v>83</v>
      </c>
      <c r="AY213" s="18" t="s">
        <v>174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18" t="s">
        <v>81</v>
      </c>
      <c r="BK213" s="193">
        <f>ROUND(I213*H213,2)</f>
        <v>0</v>
      </c>
      <c r="BL213" s="18" t="s">
        <v>179</v>
      </c>
      <c r="BM213" s="192" t="s">
        <v>3211</v>
      </c>
    </row>
    <row r="214" spans="1:65" s="12" customFormat="1" ht="12">
      <c r="B214" s="194"/>
      <c r="C214" s="195"/>
      <c r="D214" s="196" t="s">
        <v>181</v>
      </c>
      <c r="E214" s="197" t="s">
        <v>1</v>
      </c>
      <c r="F214" s="198" t="s">
        <v>3212</v>
      </c>
      <c r="G214" s="195"/>
      <c r="H214" s="197" t="s">
        <v>1</v>
      </c>
      <c r="I214" s="199"/>
      <c r="J214" s="195"/>
      <c r="K214" s="195"/>
      <c r="L214" s="200"/>
      <c r="M214" s="201"/>
      <c r="N214" s="202"/>
      <c r="O214" s="202"/>
      <c r="P214" s="202"/>
      <c r="Q214" s="202"/>
      <c r="R214" s="202"/>
      <c r="S214" s="202"/>
      <c r="T214" s="203"/>
      <c r="AT214" s="204" t="s">
        <v>181</v>
      </c>
      <c r="AU214" s="204" t="s">
        <v>83</v>
      </c>
      <c r="AV214" s="12" t="s">
        <v>81</v>
      </c>
      <c r="AW214" s="12" t="s">
        <v>30</v>
      </c>
      <c r="AX214" s="12" t="s">
        <v>73</v>
      </c>
      <c r="AY214" s="204" t="s">
        <v>174</v>
      </c>
    </row>
    <row r="215" spans="1:65" s="13" customFormat="1" ht="12">
      <c r="B215" s="205"/>
      <c r="C215" s="206"/>
      <c r="D215" s="196" t="s">
        <v>181</v>
      </c>
      <c r="E215" s="207" t="s">
        <v>1</v>
      </c>
      <c r="F215" s="208" t="s">
        <v>3213</v>
      </c>
      <c r="G215" s="206"/>
      <c r="H215" s="209">
        <v>3.5619999999999998</v>
      </c>
      <c r="I215" s="210"/>
      <c r="J215" s="206"/>
      <c r="K215" s="206"/>
      <c r="L215" s="211"/>
      <c r="M215" s="212"/>
      <c r="N215" s="213"/>
      <c r="O215" s="213"/>
      <c r="P215" s="213"/>
      <c r="Q215" s="213"/>
      <c r="R215" s="213"/>
      <c r="S215" s="213"/>
      <c r="T215" s="214"/>
      <c r="AT215" s="215" t="s">
        <v>181</v>
      </c>
      <c r="AU215" s="215" t="s">
        <v>83</v>
      </c>
      <c r="AV215" s="13" t="s">
        <v>83</v>
      </c>
      <c r="AW215" s="13" t="s">
        <v>30</v>
      </c>
      <c r="AX215" s="13" t="s">
        <v>73</v>
      </c>
      <c r="AY215" s="215" t="s">
        <v>174</v>
      </c>
    </row>
    <row r="216" spans="1:65" s="12" customFormat="1" ht="12">
      <c r="B216" s="194"/>
      <c r="C216" s="195"/>
      <c r="D216" s="196" t="s">
        <v>181</v>
      </c>
      <c r="E216" s="197" t="s">
        <v>1</v>
      </c>
      <c r="F216" s="198" t="s">
        <v>3214</v>
      </c>
      <c r="G216" s="195"/>
      <c r="H216" s="197" t="s">
        <v>1</v>
      </c>
      <c r="I216" s="199"/>
      <c r="J216" s="195"/>
      <c r="K216" s="195"/>
      <c r="L216" s="200"/>
      <c r="M216" s="201"/>
      <c r="N216" s="202"/>
      <c r="O216" s="202"/>
      <c r="P216" s="202"/>
      <c r="Q216" s="202"/>
      <c r="R216" s="202"/>
      <c r="S216" s="202"/>
      <c r="T216" s="203"/>
      <c r="AT216" s="204" t="s">
        <v>181</v>
      </c>
      <c r="AU216" s="204" t="s">
        <v>83</v>
      </c>
      <c r="AV216" s="12" t="s">
        <v>81</v>
      </c>
      <c r="AW216" s="12" t="s">
        <v>30</v>
      </c>
      <c r="AX216" s="12" t="s">
        <v>73</v>
      </c>
      <c r="AY216" s="204" t="s">
        <v>174</v>
      </c>
    </row>
    <row r="217" spans="1:65" s="13" customFormat="1" ht="12">
      <c r="B217" s="205"/>
      <c r="C217" s="206"/>
      <c r="D217" s="196" t="s">
        <v>181</v>
      </c>
      <c r="E217" s="207" t="s">
        <v>1</v>
      </c>
      <c r="F217" s="208" t="s">
        <v>3215</v>
      </c>
      <c r="G217" s="206"/>
      <c r="H217" s="209">
        <v>7.71</v>
      </c>
      <c r="I217" s="210"/>
      <c r="J217" s="206"/>
      <c r="K217" s="206"/>
      <c r="L217" s="211"/>
      <c r="M217" s="212"/>
      <c r="N217" s="213"/>
      <c r="O217" s="213"/>
      <c r="P217" s="213"/>
      <c r="Q217" s="213"/>
      <c r="R217" s="213"/>
      <c r="S217" s="213"/>
      <c r="T217" s="214"/>
      <c r="AT217" s="215" t="s">
        <v>181</v>
      </c>
      <c r="AU217" s="215" t="s">
        <v>83</v>
      </c>
      <c r="AV217" s="13" t="s">
        <v>83</v>
      </c>
      <c r="AW217" s="13" t="s">
        <v>30</v>
      </c>
      <c r="AX217" s="13" t="s">
        <v>73</v>
      </c>
      <c r="AY217" s="215" t="s">
        <v>174</v>
      </c>
    </row>
    <row r="218" spans="1:65" s="12" customFormat="1" ht="12">
      <c r="B218" s="194"/>
      <c r="C218" s="195"/>
      <c r="D218" s="196" t="s">
        <v>181</v>
      </c>
      <c r="E218" s="197" t="s">
        <v>1</v>
      </c>
      <c r="F218" s="198" t="s">
        <v>3216</v>
      </c>
      <c r="G218" s="195"/>
      <c r="H218" s="197" t="s">
        <v>1</v>
      </c>
      <c r="I218" s="199"/>
      <c r="J218" s="195"/>
      <c r="K218" s="195"/>
      <c r="L218" s="200"/>
      <c r="M218" s="201"/>
      <c r="N218" s="202"/>
      <c r="O218" s="202"/>
      <c r="P218" s="202"/>
      <c r="Q218" s="202"/>
      <c r="R218" s="202"/>
      <c r="S218" s="202"/>
      <c r="T218" s="203"/>
      <c r="AT218" s="204" t="s">
        <v>181</v>
      </c>
      <c r="AU218" s="204" t="s">
        <v>83</v>
      </c>
      <c r="AV218" s="12" t="s">
        <v>81</v>
      </c>
      <c r="AW218" s="12" t="s">
        <v>30</v>
      </c>
      <c r="AX218" s="12" t="s">
        <v>73</v>
      </c>
      <c r="AY218" s="204" t="s">
        <v>174</v>
      </c>
    </row>
    <row r="219" spans="1:65" s="13" customFormat="1" ht="12">
      <c r="B219" s="205"/>
      <c r="C219" s="206"/>
      <c r="D219" s="196" t="s">
        <v>181</v>
      </c>
      <c r="E219" s="207" t="s">
        <v>1</v>
      </c>
      <c r="F219" s="208" t="s">
        <v>3217</v>
      </c>
      <c r="G219" s="206"/>
      <c r="H219" s="209">
        <v>1.62</v>
      </c>
      <c r="I219" s="210"/>
      <c r="J219" s="206"/>
      <c r="K219" s="206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181</v>
      </c>
      <c r="AU219" s="215" t="s">
        <v>83</v>
      </c>
      <c r="AV219" s="13" t="s">
        <v>83</v>
      </c>
      <c r="AW219" s="13" t="s">
        <v>30</v>
      </c>
      <c r="AX219" s="13" t="s">
        <v>73</v>
      </c>
      <c r="AY219" s="215" t="s">
        <v>174</v>
      </c>
    </row>
    <row r="220" spans="1:65" s="12" customFormat="1" ht="12">
      <c r="B220" s="194"/>
      <c r="C220" s="195"/>
      <c r="D220" s="196" t="s">
        <v>181</v>
      </c>
      <c r="E220" s="197" t="s">
        <v>1</v>
      </c>
      <c r="F220" s="198" t="s">
        <v>3218</v>
      </c>
      <c r="G220" s="195"/>
      <c r="H220" s="197" t="s">
        <v>1</v>
      </c>
      <c r="I220" s="199"/>
      <c r="J220" s="195"/>
      <c r="K220" s="195"/>
      <c r="L220" s="200"/>
      <c r="M220" s="201"/>
      <c r="N220" s="202"/>
      <c r="O220" s="202"/>
      <c r="P220" s="202"/>
      <c r="Q220" s="202"/>
      <c r="R220" s="202"/>
      <c r="S220" s="202"/>
      <c r="T220" s="203"/>
      <c r="AT220" s="204" t="s">
        <v>181</v>
      </c>
      <c r="AU220" s="204" t="s">
        <v>83</v>
      </c>
      <c r="AV220" s="12" t="s">
        <v>81</v>
      </c>
      <c r="AW220" s="12" t="s">
        <v>30</v>
      </c>
      <c r="AX220" s="12" t="s">
        <v>73</v>
      </c>
      <c r="AY220" s="204" t="s">
        <v>174</v>
      </c>
    </row>
    <row r="221" spans="1:65" s="13" customFormat="1" ht="12">
      <c r="B221" s="205"/>
      <c r="C221" s="206"/>
      <c r="D221" s="196" t="s">
        <v>181</v>
      </c>
      <c r="E221" s="207" t="s">
        <v>1</v>
      </c>
      <c r="F221" s="208" t="s">
        <v>3219</v>
      </c>
      <c r="G221" s="206"/>
      <c r="H221" s="209">
        <v>14.875</v>
      </c>
      <c r="I221" s="210"/>
      <c r="J221" s="206"/>
      <c r="K221" s="206"/>
      <c r="L221" s="211"/>
      <c r="M221" s="212"/>
      <c r="N221" s="213"/>
      <c r="O221" s="213"/>
      <c r="P221" s="213"/>
      <c r="Q221" s="213"/>
      <c r="R221" s="213"/>
      <c r="S221" s="213"/>
      <c r="T221" s="214"/>
      <c r="AT221" s="215" t="s">
        <v>181</v>
      </c>
      <c r="AU221" s="215" t="s">
        <v>83</v>
      </c>
      <c r="AV221" s="13" t="s">
        <v>83</v>
      </c>
      <c r="AW221" s="13" t="s">
        <v>30</v>
      </c>
      <c r="AX221" s="13" t="s">
        <v>73</v>
      </c>
      <c r="AY221" s="215" t="s">
        <v>174</v>
      </c>
    </row>
    <row r="222" spans="1:65" s="14" customFormat="1" ht="12">
      <c r="B222" s="216"/>
      <c r="C222" s="217"/>
      <c r="D222" s="196" t="s">
        <v>181</v>
      </c>
      <c r="E222" s="218" t="s">
        <v>1</v>
      </c>
      <c r="F222" s="219" t="s">
        <v>183</v>
      </c>
      <c r="G222" s="217"/>
      <c r="H222" s="220">
        <v>27.766999999999999</v>
      </c>
      <c r="I222" s="221"/>
      <c r="J222" s="217"/>
      <c r="K222" s="217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181</v>
      </c>
      <c r="AU222" s="226" t="s">
        <v>83</v>
      </c>
      <c r="AV222" s="14" t="s">
        <v>179</v>
      </c>
      <c r="AW222" s="14" t="s">
        <v>30</v>
      </c>
      <c r="AX222" s="14" t="s">
        <v>81</v>
      </c>
      <c r="AY222" s="226" t="s">
        <v>174</v>
      </c>
    </row>
    <row r="223" spans="1:65" s="2" customFormat="1" ht="49" customHeight="1">
      <c r="A223" s="35"/>
      <c r="B223" s="36"/>
      <c r="C223" s="180" t="s">
        <v>272</v>
      </c>
      <c r="D223" s="180" t="s">
        <v>175</v>
      </c>
      <c r="E223" s="181" t="s">
        <v>3220</v>
      </c>
      <c r="F223" s="182" t="s">
        <v>3221</v>
      </c>
      <c r="G223" s="183" t="s">
        <v>217</v>
      </c>
      <c r="H223" s="184">
        <v>1</v>
      </c>
      <c r="I223" s="185"/>
      <c r="J223" s="186">
        <f t="shared" ref="J223:J228" si="0">ROUND(I223*H223,2)</f>
        <v>0</v>
      </c>
      <c r="K223" s="187"/>
      <c r="L223" s="40"/>
      <c r="M223" s="188" t="s">
        <v>1</v>
      </c>
      <c r="N223" s="189" t="s">
        <v>38</v>
      </c>
      <c r="O223" s="72"/>
      <c r="P223" s="190">
        <f t="shared" ref="P223:P228" si="1">O223*H223</f>
        <v>0</v>
      </c>
      <c r="Q223" s="190">
        <v>0</v>
      </c>
      <c r="R223" s="190">
        <f t="shared" ref="R223:R228" si="2">Q223*H223</f>
        <v>0</v>
      </c>
      <c r="S223" s="190">
        <v>0</v>
      </c>
      <c r="T223" s="191">
        <f t="shared" ref="T223:T228" si="3"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2" t="s">
        <v>179</v>
      </c>
      <c r="AT223" s="192" t="s">
        <v>175</v>
      </c>
      <c r="AU223" s="192" t="s">
        <v>83</v>
      </c>
      <c r="AY223" s="18" t="s">
        <v>174</v>
      </c>
      <c r="BE223" s="193">
        <f t="shared" ref="BE223:BE228" si="4">IF(N223="základní",J223,0)</f>
        <v>0</v>
      </c>
      <c r="BF223" s="193">
        <f t="shared" ref="BF223:BF228" si="5">IF(N223="snížená",J223,0)</f>
        <v>0</v>
      </c>
      <c r="BG223" s="193">
        <f t="shared" ref="BG223:BG228" si="6">IF(N223="zákl. přenesená",J223,0)</f>
        <v>0</v>
      </c>
      <c r="BH223" s="193">
        <f t="shared" ref="BH223:BH228" si="7">IF(N223="sníž. přenesená",J223,0)</f>
        <v>0</v>
      </c>
      <c r="BI223" s="193">
        <f t="shared" ref="BI223:BI228" si="8">IF(N223="nulová",J223,0)</f>
        <v>0</v>
      </c>
      <c r="BJ223" s="18" t="s">
        <v>81</v>
      </c>
      <c r="BK223" s="193">
        <f t="shared" ref="BK223:BK228" si="9">ROUND(I223*H223,2)</f>
        <v>0</v>
      </c>
      <c r="BL223" s="18" t="s">
        <v>179</v>
      </c>
      <c r="BM223" s="192" t="s">
        <v>3222</v>
      </c>
    </row>
    <row r="224" spans="1:65" s="2" customFormat="1" ht="49" customHeight="1">
      <c r="A224" s="35"/>
      <c r="B224" s="36"/>
      <c r="C224" s="180" t="s">
        <v>8</v>
      </c>
      <c r="D224" s="180" t="s">
        <v>175</v>
      </c>
      <c r="E224" s="181" t="s">
        <v>3223</v>
      </c>
      <c r="F224" s="182" t="s">
        <v>3224</v>
      </c>
      <c r="G224" s="183" t="s">
        <v>217</v>
      </c>
      <c r="H224" s="184">
        <v>4</v>
      </c>
      <c r="I224" s="185"/>
      <c r="J224" s="186">
        <f t="shared" si="0"/>
        <v>0</v>
      </c>
      <c r="K224" s="187"/>
      <c r="L224" s="40"/>
      <c r="M224" s="188" t="s">
        <v>1</v>
      </c>
      <c r="N224" s="189" t="s">
        <v>38</v>
      </c>
      <c r="O224" s="72"/>
      <c r="P224" s="190">
        <f t="shared" si="1"/>
        <v>0</v>
      </c>
      <c r="Q224" s="190">
        <v>0</v>
      </c>
      <c r="R224" s="190">
        <f t="shared" si="2"/>
        <v>0</v>
      </c>
      <c r="S224" s="190">
        <v>0</v>
      </c>
      <c r="T224" s="191">
        <f t="shared" si="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2" t="s">
        <v>179</v>
      </c>
      <c r="AT224" s="192" t="s">
        <v>175</v>
      </c>
      <c r="AU224" s="192" t="s">
        <v>83</v>
      </c>
      <c r="AY224" s="18" t="s">
        <v>174</v>
      </c>
      <c r="BE224" s="193">
        <f t="shared" si="4"/>
        <v>0</v>
      </c>
      <c r="BF224" s="193">
        <f t="shared" si="5"/>
        <v>0</v>
      </c>
      <c r="BG224" s="193">
        <f t="shared" si="6"/>
        <v>0</v>
      </c>
      <c r="BH224" s="193">
        <f t="shared" si="7"/>
        <v>0</v>
      </c>
      <c r="BI224" s="193">
        <f t="shared" si="8"/>
        <v>0</v>
      </c>
      <c r="BJ224" s="18" t="s">
        <v>81</v>
      </c>
      <c r="BK224" s="193">
        <f t="shared" si="9"/>
        <v>0</v>
      </c>
      <c r="BL224" s="18" t="s">
        <v>179</v>
      </c>
      <c r="BM224" s="192" t="s">
        <v>3225</v>
      </c>
    </row>
    <row r="225" spans="1:65" s="2" customFormat="1" ht="44.25" customHeight="1">
      <c r="A225" s="35"/>
      <c r="B225" s="36"/>
      <c r="C225" s="180" t="s">
        <v>286</v>
      </c>
      <c r="D225" s="180" t="s">
        <v>175</v>
      </c>
      <c r="E225" s="181" t="s">
        <v>3226</v>
      </c>
      <c r="F225" s="182" t="s">
        <v>3227</v>
      </c>
      <c r="G225" s="183" t="s">
        <v>217</v>
      </c>
      <c r="H225" s="184">
        <v>1</v>
      </c>
      <c r="I225" s="185"/>
      <c r="J225" s="186">
        <f t="shared" si="0"/>
        <v>0</v>
      </c>
      <c r="K225" s="187"/>
      <c r="L225" s="40"/>
      <c r="M225" s="188" t="s">
        <v>1</v>
      </c>
      <c r="N225" s="189" t="s">
        <v>38</v>
      </c>
      <c r="O225" s="72"/>
      <c r="P225" s="190">
        <f t="shared" si="1"/>
        <v>0</v>
      </c>
      <c r="Q225" s="190">
        <v>0</v>
      </c>
      <c r="R225" s="190">
        <f t="shared" si="2"/>
        <v>0</v>
      </c>
      <c r="S225" s="190">
        <v>0</v>
      </c>
      <c r="T225" s="191">
        <f t="shared" si="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2" t="s">
        <v>179</v>
      </c>
      <c r="AT225" s="192" t="s">
        <v>175</v>
      </c>
      <c r="AU225" s="192" t="s">
        <v>83</v>
      </c>
      <c r="AY225" s="18" t="s">
        <v>174</v>
      </c>
      <c r="BE225" s="193">
        <f t="shared" si="4"/>
        <v>0</v>
      </c>
      <c r="BF225" s="193">
        <f t="shared" si="5"/>
        <v>0</v>
      </c>
      <c r="BG225" s="193">
        <f t="shared" si="6"/>
        <v>0</v>
      </c>
      <c r="BH225" s="193">
        <f t="shared" si="7"/>
        <v>0</v>
      </c>
      <c r="BI225" s="193">
        <f t="shared" si="8"/>
        <v>0</v>
      </c>
      <c r="BJ225" s="18" t="s">
        <v>81</v>
      </c>
      <c r="BK225" s="193">
        <f t="shared" si="9"/>
        <v>0</v>
      </c>
      <c r="BL225" s="18" t="s">
        <v>179</v>
      </c>
      <c r="BM225" s="192" t="s">
        <v>3228</v>
      </c>
    </row>
    <row r="226" spans="1:65" s="2" customFormat="1" ht="44.25" customHeight="1">
      <c r="A226" s="35"/>
      <c r="B226" s="36"/>
      <c r="C226" s="180" t="s">
        <v>293</v>
      </c>
      <c r="D226" s="180" t="s">
        <v>175</v>
      </c>
      <c r="E226" s="181" t="s">
        <v>3229</v>
      </c>
      <c r="F226" s="182" t="s">
        <v>3230</v>
      </c>
      <c r="G226" s="183" t="s">
        <v>217</v>
      </c>
      <c r="H226" s="184">
        <v>4</v>
      </c>
      <c r="I226" s="185"/>
      <c r="J226" s="186">
        <f t="shared" si="0"/>
        <v>0</v>
      </c>
      <c r="K226" s="187"/>
      <c r="L226" s="40"/>
      <c r="M226" s="188" t="s">
        <v>1</v>
      </c>
      <c r="N226" s="189" t="s">
        <v>38</v>
      </c>
      <c r="O226" s="72"/>
      <c r="P226" s="190">
        <f t="shared" si="1"/>
        <v>0</v>
      </c>
      <c r="Q226" s="190">
        <v>0</v>
      </c>
      <c r="R226" s="190">
        <f t="shared" si="2"/>
        <v>0</v>
      </c>
      <c r="S226" s="190">
        <v>0</v>
      </c>
      <c r="T226" s="191">
        <f t="shared" si="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2" t="s">
        <v>179</v>
      </c>
      <c r="AT226" s="192" t="s">
        <v>175</v>
      </c>
      <c r="AU226" s="192" t="s">
        <v>83</v>
      </c>
      <c r="AY226" s="18" t="s">
        <v>174</v>
      </c>
      <c r="BE226" s="193">
        <f t="shared" si="4"/>
        <v>0</v>
      </c>
      <c r="BF226" s="193">
        <f t="shared" si="5"/>
        <v>0</v>
      </c>
      <c r="BG226" s="193">
        <f t="shared" si="6"/>
        <v>0</v>
      </c>
      <c r="BH226" s="193">
        <f t="shared" si="7"/>
        <v>0</v>
      </c>
      <c r="BI226" s="193">
        <f t="shared" si="8"/>
        <v>0</v>
      </c>
      <c r="BJ226" s="18" t="s">
        <v>81</v>
      </c>
      <c r="BK226" s="193">
        <f t="shared" si="9"/>
        <v>0</v>
      </c>
      <c r="BL226" s="18" t="s">
        <v>179</v>
      </c>
      <c r="BM226" s="192" t="s">
        <v>3231</v>
      </c>
    </row>
    <row r="227" spans="1:65" s="2" customFormat="1" ht="37.75" customHeight="1">
      <c r="A227" s="35"/>
      <c r="B227" s="36"/>
      <c r="C227" s="180" t="s">
        <v>299</v>
      </c>
      <c r="D227" s="180" t="s">
        <v>175</v>
      </c>
      <c r="E227" s="181" t="s">
        <v>3232</v>
      </c>
      <c r="F227" s="182" t="s">
        <v>3233</v>
      </c>
      <c r="G227" s="183" t="s">
        <v>217</v>
      </c>
      <c r="H227" s="184">
        <v>5</v>
      </c>
      <c r="I227" s="185"/>
      <c r="J227" s="186">
        <f t="shared" si="0"/>
        <v>0</v>
      </c>
      <c r="K227" s="187"/>
      <c r="L227" s="40"/>
      <c r="M227" s="188" t="s">
        <v>1</v>
      </c>
      <c r="N227" s="189" t="s">
        <v>38</v>
      </c>
      <c r="O227" s="72"/>
      <c r="P227" s="190">
        <f t="shared" si="1"/>
        <v>0</v>
      </c>
      <c r="Q227" s="190">
        <v>0</v>
      </c>
      <c r="R227" s="190">
        <f t="shared" si="2"/>
        <v>0</v>
      </c>
      <c r="S227" s="190">
        <v>0</v>
      </c>
      <c r="T227" s="191">
        <f t="shared" si="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2" t="s">
        <v>179</v>
      </c>
      <c r="AT227" s="192" t="s">
        <v>175</v>
      </c>
      <c r="AU227" s="192" t="s">
        <v>83</v>
      </c>
      <c r="AY227" s="18" t="s">
        <v>174</v>
      </c>
      <c r="BE227" s="193">
        <f t="shared" si="4"/>
        <v>0</v>
      </c>
      <c r="BF227" s="193">
        <f t="shared" si="5"/>
        <v>0</v>
      </c>
      <c r="BG227" s="193">
        <f t="shared" si="6"/>
        <v>0</v>
      </c>
      <c r="BH227" s="193">
        <f t="shared" si="7"/>
        <v>0</v>
      </c>
      <c r="BI227" s="193">
        <f t="shared" si="8"/>
        <v>0</v>
      </c>
      <c r="BJ227" s="18" t="s">
        <v>81</v>
      </c>
      <c r="BK227" s="193">
        <f t="shared" si="9"/>
        <v>0</v>
      </c>
      <c r="BL227" s="18" t="s">
        <v>179</v>
      </c>
      <c r="BM227" s="192" t="s">
        <v>3234</v>
      </c>
    </row>
    <row r="228" spans="1:65" s="2" customFormat="1" ht="62.75" customHeight="1">
      <c r="A228" s="35"/>
      <c r="B228" s="36"/>
      <c r="C228" s="180" t="s">
        <v>303</v>
      </c>
      <c r="D228" s="180" t="s">
        <v>175</v>
      </c>
      <c r="E228" s="181" t="s">
        <v>3235</v>
      </c>
      <c r="F228" s="182" t="s">
        <v>3236</v>
      </c>
      <c r="G228" s="183" t="s">
        <v>178</v>
      </c>
      <c r="H228" s="184">
        <v>8.8019999999999996</v>
      </c>
      <c r="I228" s="185"/>
      <c r="J228" s="186">
        <f t="shared" si="0"/>
        <v>0</v>
      </c>
      <c r="K228" s="187"/>
      <c r="L228" s="40"/>
      <c r="M228" s="188" t="s">
        <v>1</v>
      </c>
      <c r="N228" s="189" t="s">
        <v>38</v>
      </c>
      <c r="O228" s="72"/>
      <c r="P228" s="190">
        <f t="shared" si="1"/>
        <v>0</v>
      </c>
      <c r="Q228" s="190">
        <v>0</v>
      </c>
      <c r="R228" s="190">
        <f t="shared" si="2"/>
        <v>0</v>
      </c>
      <c r="S228" s="190">
        <v>0</v>
      </c>
      <c r="T228" s="191">
        <f t="shared" si="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2" t="s">
        <v>179</v>
      </c>
      <c r="AT228" s="192" t="s">
        <v>175</v>
      </c>
      <c r="AU228" s="192" t="s">
        <v>83</v>
      </c>
      <c r="AY228" s="18" t="s">
        <v>174</v>
      </c>
      <c r="BE228" s="193">
        <f t="shared" si="4"/>
        <v>0</v>
      </c>
      <c r="BF228" s="193">
        <f t="shared" si="5"/>
        <v>0</v>
      </c>
      <c r="BG228" s="193">
        <f t="shared" si="6"/>
        <v>0</v>
      </c>
      <c r="BH228" s="193">
        <f t="shared" si="7"/>
        <v>0</v>
      </c>
      <c r="BI228" s="193">
        <f t="shared" si="8"/>
        <v>0</v>
      </c>
      <c r="BJ228" s="18" t="s">
        <v>81</v>
      </c>
      <c r="BK228" s="193">
        <f t="shared" si="9"/>
        <v>0</v>
      </c>
      <c r="BL228" s="18" t="s">
        <v>179</v>
      </c>
      <c r="BM228" s="192" t="s">
        <v>3237</v>
      </c>
    </row>
    <row r="229" spans="1:65" s="12" customFormat="1" ht="12">
      <c r="B229" s="194"/>
      <c r="C229" s="195"/>
      <c r="D229" s="196" t="s">
        <v>181</v>
      </c>
      <c r="E229" s="197" t="s">
        <v>1</v>
      </c>
      <c r="F229" s="198" t="s">
        <v>3238</v>
      </c>
      <c r="G229" s="195"/>
      <c r="H229" s="197" t="s">
        <v>1</v>
      </c>
      <c r="I229" s="199"/>
      <c r="J229" s="195"/>
      <c r="K229" s="195"/>
      <c r="L229" s="200"/>
      <c r="M229" s="201"/>
      <c r="N229" s="202"/>
      <c r="O229" s="202"/>
      <c r="P229" s="202"/>
      <c r="Q229" s="202"/>
      <c r="R229" s="202"/>
      <c r="S229" s="202"/>
      <c r="T229" s="203"/>
      <c r="AT229" s="204" t="s">
        <v>181</v>
      </c>
      <c r="AU229" s="204" t="s">
        <v>83</v>
      </c>
      <c r="AV229" s="12" t="s">
        <v>81</v>
      </c>
      <c r="AW229" s="12" t="s">
        <v>30</v>
      </c>
      <c r="AX229" s="12" t="s">
        <v>73</v>
      </c>
      <c r="AY229" s="204" t="s">
        <v>174</v>
      </c>
    </row>
    <row r="230" spans="1:65" s="13" customFormat="1" ht="12">
      <c r="B230" s="205"/>
      <c r="C230" s="206"/>
      <c r="D230" s="196" t="s">
        <v>181</v>
      </c>
      <c r="E230" s="207" t="s">
        <v>1</v>
      </c>
      <c r="F230" s="208" t="s">
        <v>3239</v>
      </c>
      <c r="G230" s="206"/>
      <c r="H230" s="209">
        <v>8.8019999999999996</v>
      </c>
      <c r="I230" s="210"/>
      <c r="J230" s="206"/>
      <c r="K230" s="206"/>
      <c r="L230" s="211"/>
      <c r="M230" s="212"/>
      <c r="N230" s="213"/>
      <c r="O230" s="213"/>
      <c r="P230" s="213"/>
      <c r="Q230" s="213"/>
      <c r="R230" s="213"/>
      <c r="S230" s="213"/>
      <c r="T230" s="214"/>
      <c r="AT230" s="215" t="s">
        <v>181</v>
      </c>
      <c r="AU230" s="215" t="s">
        <v>83</v>
      </c>
      <c r="AV230" s="13" t="s">
        <v>83</v>
      </c>
      <c r="AW230" s="13" t="s">
        <v>30</v>
      </c>
      <c r="AX230" s="13" t="s">
        <v>73</v>
      </c>
      <c r="AY230" s="215" t="s">
        <v>174</v>
      </c>
    </row>
    <row r="231" spans="1:65" s="14" customFormat="1" ht="12">
      <c r="B231" s="216"/>
      <c r="C231" s="217"/>
      <c r="D231" s="196" t="s">
        <v>181</v>
      </c>
      <c r="E231" s="218" t="s">
        <v>1</v>
      </c>
      <c r="F231" s="219" t="s">
        <v>183</v>
      </c>
      <c r="G231" s="217"/>
      <c r="H231" s="220">
        <v>8.8019999999999996</v>
      </c>
      <c r="I231" s="221"/>
      <c r="J231" s="217"/>
      <c r="K231" s="217"/>
      <c r="L231" s="222"/>
      <c r="M231" s="223"/>
      <c r="N231" s="224"/>
      <c r="O231" s="224"/>
      <c r="P231" s="224"/>
      <c r="Q231" s="224"/>
      <c r="R231" s="224"/>
      <c r="S231" s="224"/>
      <c r="T231" s="225"/>
      <c r="AT231" s="226" t="s">
        <v>181</v>
      </c>
      <c r="AU231" s="226" t="s">
        <v>83</v>
      </c>
      <c r="AV231" s="14" t="s">
        <v>179</v>
      </c>
      <c r="AW231" s="14" t="s">
        <v>30</v>
      </c>
      <c r="AX231" s="14" t="s">
        <v>81</v>
      </c>
      <c r="AY231" s="226" t="s">
        <v>174</v>
      </c>
    </row>
    <row r="232" spans="1:65" s="2" customFormat="1" ht="62.75" customHeight="1">
      <c r="A232" s="35"/>
      <c r="B232" s="36"/>
      <c r="C232" s="180" t="s">
        <v>310</v>
      </c>
      <c r="D232" s="180" t="s">
        <v>175</v>
      </c>
      <c r="E232" s="181" t="s">
        <v>3240</v>
      </c>
      <c r="F232" s="182" t="s">
        <v>3241</v>
      </c>
      <c r="G232" s="183" t="s">
        <v>178</v>
      </c>
      <c r="H232" s="184">
        <v>186.93199999999999</v>
      </c>
      <c r="I232" s="185"/>
      <c r="J232" s="186">
        <f>ROUND(I232*H232,2)</f>
        <v>0</v>
      </c>
      <c r="K232" s="187"/>
      <c r="L232" s="40"/>
      <c r="M232" s="188" t="s">
        <v>1</v>
      </c>
      <c r="N232" s="189" t="s">
        <v>38</v>
      </c>
      <c r="O232" s="72"/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2" t="s">
        <v>179</v>
      </c>
      <c r="AT232" s="192" t="s">
        <v>175</v>
      </c>
      <c r="AU232" s="192" t="s">
        <v>83</v>
      </c>
      <c r="AY232" s="18" t="s">
        <v>174</v>
      </c>
      <c r="BE232" s="193">
        <f>IF(N232="základní",J232,0)</f>
        <v>0</v>
      </c>
      <c r="BF232" s="193">
        <f>IF(N232="snížená",J232,0)</f>
        <v>0</v>
      </c>
      <c r="BG232" s="193">
        <f>IF(N232="zákl. přenesená",J232,0)</f>
        <v>0</v>
      </c>
      <c r="BH232" s="193">
        <f>IF(N232="sníž. přenesená",J232,0)</f>
        <v>0</v>
      </c>
      <c r="BI232" s="193">
        <f>IF(N232="nulová",J232,0)</f>
        <v>0</v>
      </c>
      <c r="BJ232" s="18" t="s">
        <v>81</v>
      </c>
      <c r="BK232" s="193">
        <f>ROUND(I232*H232,2)</f>
        <v>0</v>
      </c>
      <c r="BL232" s="18" t="s">
        <v>179</v>
      </c>
      <c r="BM232" s="192" t="s">
        <v>3242</v>
      </c>
    </row>
    <row r="233" spans="1:65" s="12" customFormat="1" ht="12">
      <c r="B233" s="194"/>
      <c r="C233" s="195"/>
      <c r="D233" s="196" t="s">
        <v>181</v>
      </c>
      <c r="E233" s="197" t="s">
        <v>1</v>
      </c>
      <c r="F233" s="198" t="s">
        <v>3243</v>
      </c>
      <c r="G233" s="195"/>
      <c r="H233" s="197" t="s">
        <v>1</v>
      </c>
      <c r="I233" s="199"/>
      <c r="J233" s="195"/>
      <c r="K233" s="195"/>
      <c r="L233" s="200"/>
      <c r="M233" s="201"/>
      <c r="N233" s="202"/>
      <c r="O233" s="202"/>
      <c r="P233" s="202"/>
      <c r="Q233" s="202"/>
      <c r="R233" s="202"/>
      <c r="S233" s="202"/>
      <c r="T233" s="203"/>
      <c r="AT233" s="204" t="s">
        <v>181</v>
      </c>
      <c r="AU233" s="204" t="s">
        <v>83</v>
      </c>
      <c r="AV233" s="12" t="s">
        <v>81</v>
      </c>
      <c r="AW233" s="12" t="s">
        <v>30</v>
      </c>
      <c r="AX233" s="12" t="s">
        <v>73</v>
      </c>
      <c r="AY233" s="204" t="s">
        <v>174</v>
      </c>
    </row>
    <row r="234" spans="1:65" s="13" customFormat="1" ht="12">
      <c r="B234" s="205"/>
      <c r="C234" s="206"/>
      <c r="D234" s="196" t="s">
        <v>181</v>
      </c>
      <c r="E234" s="207" t="s">
        <v>1</v>
      </c>
      <c r="F234" s="208" t="s">
        <v>3244</v>
      </c>
      <c r="G234" s="206"/>
      <c r="H234" s="209">
        <v>82.796000000000006</v>
      </c>
      <c r="I234" s="210"/>
      <c r="J234" s="206"/>
      <c r="K234" s="206"/>
      <c r="L234" s="211"/>
      <c r="M234" s="212"/>
      <c r="N234" s="213"/>
      <c r="O234" s="213"/>
      <c r="P234" s="213"/>
      <c r="Q234" s="213"/>
      <c r="R234" s="213"/>
      <c r="S234" s="213"/>
      <c r="T234" s="214"/>
      <c r="AT234" s="215" t="s">
        <v>181</v>
      </c>
      <c r="AU234" s="215" t="s">
        <v>83</v>
      </c>
      <c r="AV234" s="13" t="s">
        <v>83</v>
      </c>
      <c r="AW234" s="13" t="s">
        <v>30</v>
      </c>
      <c r="AX234" s="13" t="s">
        <v>73</v>
      </c>
      <c r="AY234" s="215" t="s">
        <v>174</v>
      </c>
    </row>
    <row r="235" spans="1:65" s="12" customFormat="1" ht="12">
      <c r="B235" s="194"/>
      <c r="C235" s="195"/>
      <c r="D235" s="196" t="s">
        <v>181</v>
      </c>
      <c r="E235" s="197" t="s">
        <v>1</v>
      </c>
      <c r="F235" s="198" t="s">
        <v>3245</v>
      </c>
      <c r="G235" s="195"/>
      <c r="H235" s="197" t="s">
        <v>1</v>
      </c>
      <c r="I235" s="199"/>
      <c r="J235" s="195"/>
      <c r="K235" s="195"/>
      <c r="L235" s="200"/>
      <c r="M235" s="201"/>
      <c r="N235" s="202"/>
      <c r="O235" s="202"/>
      <c r="P235" s="202"/>
      <c r="Q235" s="202"/>
      <c r="R235" s="202"/>
      <c r="S235" s="202"/>
      <c r="T235" s="203"/>
      <c r="AT235" s="204" t="s">
        <v>181</v>
      </c>
      <c r="AU235" s="204" t="s">
        <v>83</v>
      </c>
      <c r="AV235" s="12" t="s">
        <v>81</v>
      </c>
      <c r="AW235" s="12" t="s">
        <v>30</v>
      </c>
      <c r="AX235" s="12" t="s">
        <v>73</v>
      </c>
      <c r="AY235" s="204" t="s">
        <v>174</v>
      </c>
    </row>
    <row r="236" spans="1:65" s="13" customFormat="1" ht="12">
      <c r="B236" s="205"/>
      <c r="C236" s="206"/>
      <c r="D236" s="196" t="s">
        <v>181</v>
      </c>
      <c r="E236" s="207" t="s">
        <v>1</v>
      </c>
      <c r="F236" s="208" t="s">
        <v>3246</v>
      </c>
      <c r="G236" s="206"/>
      <c r="H236" s="209">
        <v>104.136</v>
      </c>
      <c r="I236" s="210"/>
      <c r="J236" s="206"/>
      <c r="K236" s="206"/>
      <c r="L236" s="211"/>
      <c r="M236" s="212"/>
      <c r="N236" s="213"/>
      <c r="O236" s="213"/>
      <c r="P236" s="213"/>
      <c r="Q236" s="213"/>
      <c r="R236" s="213"/>
      <c r="S236" s="213"/>
      <c r="T236" s="214"/>
      <c r="AT236" s="215" t="s">
        <v>181</v>
      </c>
      <c r="AU236" s="215" t="s">
        <v>83</v>
      </c>
      <c r="AV236" s="13" t="s">
        <v>83</v>
      </c>
      <c r="AW236" s="13" t="s">
        <v>30</v>
      </c>
      <c r="AX236" s="13" t="s">
        <v>73</v>
      </c>
      <c r="AY236" s="215" t="s">
        <v>174</v>
      </c>
    </row>
    <row r="237" spans="1:65" s="14" customFormat="1" ht="12">
      <c r="B237" s="216"/>
      <c r="C237" s="217"/>
      <c r="D237" s="196" t="s">
        <v>181</v>
      </c>
      <c r="E237" s="218" t="s">
        <v>1</v>
      </c>
      <c r="F237" s="219" t="s">
        <v>183</v>
      </c>
      <c r="G237" s="217"/>
      <c r="H237" s="220">
        <v>186.93200000000002</v>
      </c>
      <c r="I237" s="221"/>
      <c r="J237" s="217"/>
      <c r="K237" s="217"/>
      <c r="L237" s="222"/>
      <c r="M237" s="223"/>
      <c r="N237" s="224"/>
      <c r="O237" s="224"/>
      <c r="P237" s="224"/>
      <c r="Q237" s="224"/>
      <c r="R237" s="224"/>
      <c r="S237" s="224"/>
      <c r="T237" s="225"/>
      <c r="AT237" s="226" t="s">
        <v>181</v>
      </c>
      <c r="AU237" s="226" t="s">
        <v>83</v>
      </c>
      <c r="AV237" s="14" t="s">
        <v>179</v>
      </c>
      <c r="AW237" s="14" t="s">
        <v>30</v>
      </c>
      <c r="AX237" s="14" t="s">
        <v>81</v>
      </c>
      <c r="AY237" s="226" t="s">
        <v>174</v>
      </c>
    </row>
    <row r="238" spans="1:65" s="2" customFormat="1" ht="33" customHeight="1">
      <c r="A238" s="35"/>
      <c r="B238" s="36"/>
      <c r="C238" s="180" t="s">
        <v>7</v>
      </c>
      <c r="D238" s="180" t="s">
        <v>175</v>
      </c>
      <c r="E238" s="181" t="s">
        <v>3247</v>
      </c>
      <c r="F238" s="182" t="s">
        <v>3248</v>
      </c>
      <c r="G238" s="183" t="s">
        <v>230</v>
      </c>
      <c r="H238" s="184">
        <v>20</v>
      </c>
      <c r="I238" s="185"/>
      <c r="J238" s="186">
        <f>ROUND(I238*H238,2)</f>
        <v>0</v>
      </c>
      <c r="K238" s="187"/>
      <c r="L238" s="40"/>
      <c r="M238" s="188" t="s">
        <v>1</v>
      </c>
      <c r="N238" s="189" t="s">
        <v>38</v>
      </c>
      <c r="O238" s="72"/>
      <c r="P238" s="190">
        <f>O238*H238</f>
        <v>0</v>
      </c>
      <c r="Q238" s="190">
        <v>0</v>
      </c>
      <c r="R238" s="190">
        <f>Q238*H238</f>
        <v>0</v>
      </c>
      <c r="S238" s="190">
        <v>0</v>
      </c>
      <c r="T238" s="191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2" t="s">
        <v>179</v>
      </c>
      <c r="AT238" s="192" t="s">
        <v>175</v>
      </c>
      <c r="AU238" s="192" t="s">
        <v>83</v>
      </c>
      <c r="AY238" s="18" t="s">
        <v>174</v>
      </c>
      <c r="BE238" s="193">
        <f>IF(N238="základní",J238,0)</f>
        <v>0</v>
      </c>
      <c r="BF238" s="193">
        <f>IF(N238="snížená",J238,0)</f>
        <v>0</v>
      </c>
      <c r="BG238" s="193">
        <f>IF(N238="zákl. přenesená",J238,0)</f>
        <v>0</v>
      </c>
      <c r="BH238" s="193">
        <f>IF(N238="sníž. přenesená",J238,0)</f>
        <v>0</v>
      </c>
      <c r="BI238" s="193">
        <f>IF(N238="nulová",J238,0)</f>
        <v>0</v>
      </c>
      <c r="BJ238" s="18" t="s">
        <v>81</v>
      </c>
      <c r="BK238" s="193">
        <f>ROUND(I238*H238,2)</f>
        <v>0</v>
      </c>
      <c r="BL238" s="18" t="s">
        <v>179</v>
      </c>
      <c r="BM238" s="192" t="s">
        <v>3249</v>
      </c>
    </row>
    <row r="239" spans="1:65" s="2" customFormat="1" ht="62.75" customHeight="1">
      <c r="A239" s="35"/>
      <c r="B239" s="36"/>
      <c r="C239" s="180" t="s">
        <v>321</v>
      </c>
      <c r="D239" s="180" t="s">
        <v>175</v>
      </c>
      <c r="E239" s="181" t="s">
        <v>3250</v>
      </c>
      <c r="F239" s="182" t="s">
        <v>3251</v>
      </c>
      <c r="G239" s="183" t="s">
        <v>217</v>
      </c>
      <c r="H239" s="184">
        <v>14</v>
      </c>
      <c r="I239" s="185"/>
      <c r="J239" s="186">
        <f>ROUND(I239*H239,2)</f>
        <v>0</v>
      </c>
      <c r="K239" s="187"/>
      <c r="L239" s="40"/>
      <c r="M239" s="188" t="s">
        <v>1</v>
      </c>
      <c r="N239" s="189" t="s">
        <v>38</v>
      </c>
      <c r="O239" s="72"/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2" t="s">
        <v>179</v>
      </c>
      <c r="AT239" s="192" t="s">
        <v>175</v>
      </c>
      <c r="AU239" s="192" t="s">
        <v>83</v>
      </c>
      <c r="AY239" s="18" t="s">
        <v>174</v>
      </c>
      <c r="BE239" s="193">
        <f>IF(N239="základní",J239,0)</f>
        <v>0</v>
      </c>
      <c r="BF239" s="193">
        <f>IF(N239="snížená",J239,0)</f>
        <v>0</v>
      </c>
      <c r="BG239" s="193">
        <f>IF(N239="zákl. přenesená",J239,0)</f>
        <v>0</v>
      </c>
      <c r="BH239" s="193">
        <f>IF(N239="sníž. přenesená",J239,0)</f>
        <v>0</v>
      </c>
      <c r="BI239" s="193">
        <f>IF(N239="nulová",J239,0)</f>
        <v>0</v>
      </c>
      <c r="BJ239" s="18" t="s">
        <v>81</v>
      </c>
      <c r="BK239" s="193">
        <f>ROUND(I239*H239,2)</f>
        <v>0</v>
      </c>
      <c r="BL239" s="18" t="s">
        <v>179</v>
      </c>
      <c r="BM239" s="192" t="s">
        <v>3252</v>
      </c>
    </row>
    <row r="240" spans="1:65" s="12" customFormat="1" ht="12">
      <c r="B240" s="194"/>
      <c r="C240" s="195"/>
      <c r="D240" s="196" t="s">
        <v>181</v>
      </c>
      <c r="E240" s="197" t="s">
        <v>1</v>
      </c>
      <c r="F240" s="198" t="s">
        <v>3132</v>
      </c>
      <c r="G240" s="195"/>
      <c r="H240" s="197" t="s">
        <v>1</v>
      </c>
      <c r="I240" s="199"/>
      <c r="J240" s="195"/>
      <c r="K240" s="195"/>
      <c r="L240" s="200"/>
      <c r="M240" s="201"/>
      <c r="N240" s="202"/>
      <c r="O240" s="202"/>
      <c r="P240" s="202"/>
      <c r="Q240" s="202"/>
      <c r="R240" s="202"/>
      <c r="S240" s="202"/>
      <c r="T240" s="203"/>
      <c r="AT240" s="204" t="s">
        <v>181</v>
      </c>
      <c r="AU240" s="204" t="s">
        <v>83</v>
      </c>
      <c r="AV240" s="12" t="s">
        <v>81</v>
      </c>
      <c r="AW240" s="12" t="s">
        <v>30</v>
      </c>
      <c r="AX240" s="12" t="s">
        <v>73</v>
      </c>
      <c r="AY240" s="204" t="s">
        <v>174</v>
      </c>
    </row>
    <row r="241" spans="1:65" s="13" customFormat="1" ht="12">
      <c r="B241" s="205"/>
      <c r="C241" s="206"/>
      <c r="D241" s="196" t="s">
        <v>181</v>
      </c>
      <c r="E241" s="207" t="s">
        <v>1</v>
      </c>
      <c r="F241" s="208" t="s">
        <v>3253</v>
      </c>
      <c r="G241" s="206"/>
      <c r="H241" s="209">
        <v>14</v>
      </c>
      <c r="I241" s="210"/>
      <c r="J241" s="206"/>
      <c r="K241" s="206"/>
      <c r="L241" s="211"/>
      <c r="M241" s="212"/>
      <c r="N241" s="213"/>
      <c r="O241" s="213"/>
      <c r="P241" s="213"/>
      <c r="Q241" s="213"/>
      <c r="R241" s="213"/>
      <c r="S241" s="213"/>
      <c r="T241" s="214"/>
      <c r="AT241" s="215" t="s">
        <v>181</v>
      </c>
      <c r="AU241" s="215" t="s">
        <v>83</v>
      </c>
      <c r="AV241" s="13" t="s">
        <v>83</v>
      </c>
      <c r="AW241" s="13" t="s">
        <v>30</v>
      </c>
      <c r="AX241" s="13" t="s">
        <v>73</v>
      </c>
      <c r="AY241" s="215" t="s">
        <v>174</v>
      </c>
    </row>
    <row r="242" spans="1:65" s="14" customFormat="1" ht="12">
      <c r="B242" s="216"/>
      <c r="C242" s="217"/>
      <c r="D242" s="196" t="s">
        <v>181</v>
      </c>
      <c r="E242" s="218" t="s">
        <v>1</v>
      </c>
      <c r="F242" s="219" t="s">
        <v>183</v>
      </c>
      <c r="G242" s="217"/>
      <c r="H242" s="220">
        <v>14</v>
      </c>
      <c r="I242" s="221"/>
      <c r="J242" s="217"/>
      <c r="K242" s="217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181</v>
      </c>
      <c r="AU242" s="226" t="s">
        <v>83</v>
      </c>
      <c r="AV242" s="14" t="s">
        <v>179</v>
      </c>
      <c r="AW242" s="14" t="s">
        <v>30</v>
      </c>
      <c r="AX242" s="14" t="s">
        <v>81</v>
      </c>
      <c r="AY242" s="226" t="s">
        <v>174</v>
      </c>
    </row>
    <row r="243" spans="1:65" s="2" customFormat="1" ht="62.75" customHeight="1">
      <c r="A243" s="35"/>
      <c r="B243" s="36"/>
      <c r="C243" s="180" t="s">
        <v>327</v>
      </c>
      <c r="D243" s="180" t="s">
        <v>175</v>
      </c>
      <c r="E243" s="181" t="s">
        <v>3254</v>
      </c>
      <c r="F243" s="182" t="s">
        <v>3255</v>
      </c>
      <c r="G243" s="183" t="s">
        <v>217</v>
      </c>
      <c r="H243" s="184">
        <v>56</v>
      </c>
      <c r="I243" s="185"/>
      <c r="J243" s="186">
        <f>ROUND(I243*H243,2)</f>
        <v>0</v>
      </c>
      <c r="K243" s="187"/>
      <c r="L243" s="40"/>
      <c r="M243" s="188" t="s">
        <v>1</v>
      </c>
      <c r="N243" s="189" t="s">
        <v>38</v>
      </c>
      <c r="O243" s="72"/>
      <c r="P243" s="190">
        <f>O243*H243</f>
        <v>0</v>
      </c>
      <c r="Q243" s="190">
        <v>0</v>
      </c>
      <c r="R243" s="190">
        <f>Q243*H243</f>
        <v>0</v>
      </c>
      <c r="S243" s="190">
        <v>0</v>
      </c>
      <c r="T243" s="191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2" t="s">
        <v>179</v>
      </c>
      <c r="AT243" s="192" t="s">
        <v>175</v>
      </c>
      <c r="AU243" s="192" t="s">
        <v>83</v>
      </c>
      <c r="AY243" s="18" t="s">
        <v>174</v>
      </c>
      <c r="BE243" s="193">
        <f>IF(N243="základní",J243,0)</f>
        <v>0</v>
      </c>
      <c r="BF243" s="193">
        <f>IF(N243="snížená",J243,0)</f>
        <v>0</v>
      </c>
      <c r="BG243" s="193">
        <f>IF(N243="zákl. přenesená",J243,0)</f>
        <v>0</v>
      </c>
      <c r="BH243" s="193">
        <f>IF(N243="sníž. přenesená",J243,0)</f>
        <v>0</v>
      </c>
      <c r="BI243" s="193">
        <f>IF(N243="nulová",J243,0)</f>
        <v>0</v>
      </c>
      <c r="BJ243" s="18" t="s">
        <v>81</v>
      </c>
      <c r="BK243" s="193">
        <f>ROUND(I243*H243,2)</f>
        <v>0</v>
      </c>
      <c r="BL243" s="18" t="s">
        <v>179</v>
      </c>
      <c r="BM243" s="192" t="s">
        <v>3256</v>
      </c>
    </row>
    <row r="244" spans="1:65" s="12" customFormat="1" ht="12">
      <c r="B244" s="194"/>
      <c r="C244" s="195"/>
      <c r="D244" s="196" t="s">
        <v>181</v>
      </c>
      <c r="E244" s="197" t="s">
        <v>1</v>
      </c>
      <c r="F244" s="198" t="s">
        <v>3132</v>
      </c>
      <c r="G244" s="195"/>
      <c r="H244" s="197" t="s">
        <v>1</v>
      </c>
      <c r="I244" s="199"/>
      <c r="J244" s="195"/>
      <c r="K244" s="195"/>
      <c r="L244" s="200"/>
      <c r="M244" s="201"/>
      <c r="N244" s="202"/>
      <c r="O244" s="202"/>
      <c r="P244" s="202"/>
      <c r="Q244" s="202"/>
      <c r="R244" s="202"/>
      <c r="S244" s="202"/>
      <c r="T244" s="203"/>
      <c r="AT244" s="204" t="s">
        <v>181</v>
      </c>
      <c r="AU244" s="204" t="s">
        <v>83</v>
      </c>
      <c r="AV244" s="12" t="s">
        <v>81</v>
      </c>
      <c r="AW244" s="12" t="s">
        <v>30</v>
      </c>
      <c r="AX244" s="12" t="s">
        <v>73</v>
      </c>
      <c r="AY244" s="204" t="s">
        <v>174</v>
      </c>
    </row>
    <row r="245" spans="1:65" s="13" customFormat="1" ht="12">
      <c r="B245" s="205"/>
      <c r="C245" s="206"/>
      <c r="D245" s="196" t="s">
        <v>181</v>
      </c>
      <c r="E245" s="207" t="s">
        <v>1</v>
      </c>
      <c r="F245" s="208" t="s">
        <v>3257</v>
      </c>
      <c r="G245" s="206"/>
      <c r="H245" s="209">
        <v>56</v>
      </c>
      <c r="I245" s="210"/>
      <c r="J245" s="206"/>
      <c r="K245" s="206"/>
      <c r="L245" s="211"/>
      <c r="M245" s="212"/>
      <c r="N245" s="213"/>
      <c r="O245" s="213"/>
      <c r="P245" s="213"/>
      <c r="Q245" s="213"/>
      <c r="R245" s="213"/>
      <c r="S245" s="213"/>
      <c r="T245" s="214"/>
      <c r="AT245" s="215" t="s">
        <v>181</v>
      </c>
      <c r="AU245" s="215" t="s">
        <v>83</v>
      </c>
      <c r="AV245" s="13" t="s">
        <v>83</v>
      </c>
      <c r="AW245" s="13" t="s">
        <v>30</v>
      </c>
      <c r="AX245" s="13" t="s">
        <v>73</v>
      </c>
      <c r="AY245" s="215" t="s">
        <v>174</v>
      </c>
    </row>
    <row r="246" spans="1:65" s="14" customFormat="1" ht="12">
      <c r="B246" s="216"/>
      <c r="C246" s="217"/>
      <c r="D246" s="196" t="s">
        <v>181</v>
      </c>
      <c r="E246" s="218" t="s">
        <v>1</v>
      </c>
      <c r="F246" s="219" t="s">
        <v>183</v>
      </c>
      <c r="G246" s="217"/>
      <c r="H246" s="220">
        <v>56</v>
      </c>
      <c r="I246" s="221"/>
      <c r="J246" s="217"/>
      <c r="K246" s="217"/>
      <c r="L246" s="222"/>
      <c r="M246" s="223"/>
      <c r="N246" s="224"/>
      <c r="O246" s="224"/>
      <c r="P246" s="224"/>
      <c r="Q246" s="224"/>
      <c r="R246" s="224"/>
      <c r="S246" s="224"/>
      <c r="T246" s="225"/>
      <c r="AT246" s="226" t="s">
        <v>181</v>
      </c>
      <c r="AU246" s="226" t="s">
        <v>83</v>
      </c>
      <c r="AV246" s="14" t="s">
        <v>179</v>
      </c>
      <c r="AW246" s="14" t="s">
        <v>30</v>
      </c>
      <c r="AX246" s="14" t="s">
        <v>81</v>
      </c>
      <c r="AY246" s="226" t="s">
        <v>174</v>
      </c>
    </row>
    <row r="247" spans="1:65" s="2" customFormat="1" ht="55.5" customHeight="1">
      <c r="A247" s="35"/>
      <c r="B247" s="36"/>
      <c r="C247" s="180" t="s">
        <v>331</v>
      </c>
      <c r="D247" s="180" t="s">
        <v>175</v>
      </c>
      <c r="E247" s="181" t="s">
        <v>3258</v>
      </c>
      <c r="F247" s="182" t="s">
        <v>3259</v>
      </c>
      <c r="G247" s="183" t="s">
        <v>217</v>
      </c>
      <c r="H247" s="184">
        <v>70</v>
      </c>
      <c r="I247" s="185"/>
      <c r="J247" s="186">
        <f>ROUND(I247*H247,2)</f>
        <v>0</v>
      </c>
      <c r="K247" s="187"/>
      <c r="L247" s="40"/>
      <c r="M247" s="188" t="s">
        <v>1</v>
      </c>
      <c r="N247" s="189" t="s">
        <v>38</v>
      </c>
      <c r="O247" s="72"/>
      <c r="P247" s="190">
        <f>O247*H247</f>
        <v>0</v>
      </c>
      <c r="Q247" s="190">
        <v>0</v>
      </c>
      <c r="R247" s="190">
        <f>Q247*H247</f>
        <v>0</v>
      </c>
      <c r="S247" s="190">
        <v>0</v>
      </c>
      <c r="T247" s="191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2" t="s">
        <v>179</v>
      </c>
      <c r="AT247" s="192" t="s">
        <v>175</v>
      </c>
      <c r="AU247" s="192" t="s">
        <v>83</v>
      </c>
      <c r="AY247" s="18" t="s">
        <v>174</v>
      </c>
      <c r="BE247" s="193">
        <f>IF(N247="základní",J247,0)</f>
        <v>0</v>
      </c>
      <c r="BF247" s="193">
        <f>IF(N247="snížená",J247,0)</f>
        <v>0</v>
      </c>
      <c r="BG247" s="193">
        <f>IF(N247="zákl. přenesená",J247,0)</f>
        <v>0</v>
      </c>
      <c r="BH247" s="193">
        <f>IF(N247="sníž. přenesená",J247,0)</f>
        <v>0</v>
      </c>
      <c r="BI247" s="193">
        <f>IF(N247="nulová",J247,0)</f>
        <v>0</v>
      </c>
      <c r="BJ247" s="18" t="s">
        <v>81</v>
      </c>
      <c r="BK247" s="193">
        <f>ROUND(I247*H247,2)</f>
        <v>0</v>
      </c>
      <c r="BL247" s="18" t="s">
        <v>179</v>
      </c>
      <c r="BM247" s="192" t="s">
        <v>3260</v>
      </c>
    </row>
    <row r="248" spans="1:65" s="12" customFormat="1" ht="12">
      <c r="B248" s="194"/>
      <c r="C248" s="195"/>
      <c r="D248" s="196" t="s">
        <v>181</v>
      </c>
      <c r="E248" s="197" t="s">
        <v>1</v>
      </c>
      <c r="F248" s="198" t="s">
        <v>3261</v>
      </c>
      <c r="G248" s="195"/>
      <c r="H248" s="197" t="s">
        <v>1</v>
      </c>
      <c r="I248" s="199"/>
      <c r="J248" s="195"/>
      <c r="K248" s="195"/>
      <c r="L248" s="200"/>
      <c r="M248" s="201"/>
      <c r="N248" s="202"/>
      <c r="O248" s="202"/>
      <c r="P248" s="202"/>
      <c r="Q248" s="202"/>
      <c r="R248" s="202"/>
      <c r="S248" s="202"/>
      <c r="T248" s="203"/>
      <c r="AT248" s="204" t="s">
        <v>181</v>
      </c>
      <c r="AU248" s="204" t="s">
        <v>83</v>
      </c>
      <c r="AV248" s="12" t="s">
        <v>81</v>
      </c>
      <c r="AW248" s="12" t="s">
        <v>30</v>
      </c>
      <c r="AX248" s="12" t="s">
        <v>73</v>
      </c>
      <c r="AY248" s="204" t="s">
        <v>174</v>
      </c>
    </row>
    <row r="249" spans="1:65" s="13" customFormat="1" ht="12">
      <c r="B249" s="205"/>
      <c r="C249" s="206"/>
      <c r="D249" s="196" t="s">
        <v>181</v>
      </c>
      <c r="E249" s="207" t="s">
        <v>1</v>
      </c>
      <c r="F249" s="208" t="s">
        <v>3262</v>
      </c>
      <c r="G249" s="206"/>
      <c r="H249" s="209">
        <v>70</v>
      </c>
      <c r="I249" s="210"/>
      <c r="J249" s="206"/>
      <c r="K249" s="206"/>
      <c r="L249" s="211"/>
      <c r="M249" s="212"/>
      <c r="N249" s="213"/>
      <c r="O249" s="213"/>
      <c r="P249" s="213"/>
      <c r="Q249" s="213"/>
      <c r="R249" s="213"/>
      <c r="S249" s="213"/>
      <c r="T249" s="214"/>
      <c r="AT249" s="215" t="s">
        <v>181</v>
      </c>
      <c r="AU249" s="215" t="s">
        <v>83</v>
      </c>
      <c r="AV249" s="13" t="s">
        <v>83</v>
      </c>
      <c r="AW249" s="13" t="s">
        <v>30</v>
      </c>
      <c r="AX249" s="13" t="s">
        <v>73</v>
      </c>
      <c r="AY249" s="215" t="s">
        <v>174</v>
      </c>
    </row>
    <row r="250" spans="1:65" s="14" customFormat="1" ht="12">
      <c r="B250" s="216"/>
      <c r="C250" s="217"/>
      <c r="D250" s="196" t="s">
        <v>181</v>
      </c>
      <c r="E250" s="218" t="s">
        <v>1</v>
      </c>
      <c r="F250" s="219" t="s">
        <v>183</v>
      </c>
      <c r="G250" s="217"/>
      <c r="H250" s="220">
        <v>70</v>
      </c>
      <c r="I250" s="221"/>
      <c r="J250" s="217"/>
      <c r="K250" s="217"/>
      <c r="L250" s="222"/>
      <c r="M250" s="223"/>
      <c r="N250" s="224"/>
      <c r="O250" s="224"/>
      <c r="P250" s="224"/>
      <c r="Q250" s="224"/>
      <c r="R250" s="224"/>
      <c r="S250" s="224"/>
      <c r="T250" s="225"/>
      <c r="AT250" s="226" t="s">
        <v>181</v>
      </c>
      <c r="AU250" s="226" t="s">
        <v>83</v>
      </c>
      <c r="AV250" s="14" t="s">
        <v>179</v>
      </c>
      <c r="AW250" s="14" t="s">
        <v>30</v>
      </c>
      <c r="AX250" s="14" t="s">
        <v>81</v>
      </c>
      <c r="AY250" s="226" t="s">
        <v>174</v>
      </c>
    </row>
    <row r="251" spans="1:65" s="2" customFormat="1" ht="33" customHeight="1">
      <c r="A251" s="35"/>
      <c r="B251" s="36"/>
      <c r="C251" s="180" t="s">
        <v>354</v>
      </c>
      <c r="D251" s="180" t="s">
        <v>175</v>
      </c>
      <c r="E251" s="181" t="s">
        <v>3263</v>
      </c>
      <c r="F251" s="182" t="s">
        <v>3264</v>
      </c>
      <c r="G251" s="183" t="s">
        <v>230</v>
      </c>
      <c r="H251" s="184">
        <v>280</v>
      </c>
      <c r="I251" s="185"/>
      <c r="J251" s="186">
        <f>ROUND(I251*H251,2)</f>
        <v>0</v>
      </c>
      <c r="K251" s="187"/>
      <c r="L251" s="40"/>
      <c r="M251" s="188" t="s">
        <v>1</v>
      </c>
      <c r="N251" s="189" t="s">
        <v>38</v>
      </c>
      <c r="O251" s="72"/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2" t="s">
        <v>179</v>
      </c>
      <c r="AT251" s="192" t="s">
        <v>175</v>
      </c>
      <c r="AU251" s="192" t="s">
        <v>83</v>
      </c>
      <c r="AY251" s="18" t="s">
        <v>174</v>
      </c>
      <c r="BE251" s="193">
        <f>IF(N251="základní",J251,0)</f>
        <v>0</v>
      </c>
      <c r="BF251" s="193">
        <f>IF(N251="snížená",J251,0)</f>
        <v>0</v>
      </c>
      <c r="BG251" s="193">
        <f>IF(N251="zákl. přenesená",J251,0)</f>
        <v>0</v>
      </c>
      <c r="BH251" s="193">
        <f>IF(N251="sníž. přenesená",J251,0)</f>
        <v>0</v>
      </c>
      <c r="BI251" s="193">
        <f>IF(N251="nulová",J251,0)</f>
        <v>0</v>
      </c>
      <c r="BJ251" s="18" t="s">
        <v>81</v>
      </c>
      <c r="BK251" s="193">
        <f>ROUND(I251*H251,2)</f>
        <v>0</v>
      </c>
      <c r="BL251" s="18" t="s">
        <v>179</v>
      </c>
      <c r="BM251" s="192" t="s">
        <v>3265</v>
      </c>
    </row>
    <row r="252" spans="1:65" s="12" customFormat="1" ht="12">
      <c r="B252" s="194"/>
      <c r="C252" s="195"/>
      <c r="D252" s="196" t="s">
        <v>181</v>
      </c>
      <c r="E252" s="197" t="s">
        <v>1</v>
      </c>
      <c r="F252" s="198" t="s">
        <v>3261</v>
      </c>
      <c r="G252" s="195"/>
      <c r="H252" s="197" t="s">
        <v>1</v>
      </c>
      <c r="I252" s="199"/>
      <c r="J252" s="195"/>
      <c r="K252" s="195"/>
      <c r="L252" s="200"/>
      <c r="M252" s="201"/>
      <c r="N252" s="202"/>
      <c r="O252" s="202"/>
      <c r="P252" s="202"/>
      <c r="Q252" s="202"/>
      <c r="R252" s="202"/>
      <c r="S252" s="202"/>
      <c r="T252" s="203"/>
      <c r="AT252" s="204" t="s">
        <v>181</v>
      </c>
      <c r="AU252" s="204" t="s">
        <v>83</v>
      </c>
      <c r="AV252" s="12" t="s">
        <v>81</v>
      </c>
      <c r="AW252" s="12" t="s">
        <v>30</v>
      </c>
      <c r="AX252" s="12" t="s">
        <v>73</v>
      </c>
      <c r="AY252" s="204" t="s">
        <v>174</v>
      </c>
    </row>
    <row r="253" spans="1:65" s="13" customFormat="1" ht="12">
      <c r="B253" s="205"/>
      <c r="C253" s="206"/>
      <c r="D253" s="196" t="s">
        <v>181</v>
      </c>
      <c r="E253" s="207" t="s">
        <v>1</v>
      </c>
      <c r="F253" s="208" t="s">
        <v>3266</v>
      </c>
      <c r="G253" s="206"/>
      <c r="H253" s="209">
        <v>280</v>
      </c>
      <c r="I253" s="210"/>
      <c r="J253" s="206"/>
      <c r="K253" s="206"/>
      <c r="L253" s="211"/>
      <c r="M253" s="212"/>
      <c r="N253" s="213"/>
      <c r="O253" s="213"/>
      <c r="P253" s="213"/>
      <c r="Q253" s="213"/>
      <c r="R253" s="213"/>
      <c r="S253" s="213"/>
      <c r="T253" s="214"/>
      <c r="AT253" s="215" t="s">
        <v>181</v>
      </c>
      <c r="AU253" s="215" t="s">
        <v>83</v>
      </c>
      <c r="AV253" s="13" t="s">
        <v>83</v>
      </c>
      <c r="AW253" s="13" t="s">
        <v>30</v>
      </c>
      <c r="AX253" s="13" t="s">
        <v>73</v>
      </c>
      <c r="AY253" s="215" t="s">
        <v>174</v>
      </c>
    </row>
    <row r="254" spans="1:65" s="14" customFormat="1" ht="12">
      <c r="B254" s="216"/>
      <c r="C254" s="217"/>
      <c r="D254" s="196" t="s">
        <v>181</v>
      </c>
      <c r="E254" s="218" t="s">
        <v>1</v>
      </c>
      <c r="F254" s="219" t="s">
        <v>183</v>
      </c>
      <c r="G254" s="217"/>
      <c r="H254" s="220">
        <v>280</v>
      </c>
      <c r="I254" s="221"/>
      <c r="J254" s="217"/>
      <c r="K254" s="217"/>
      <c r="L254" s="222"/>
      <c r="M254" s="223"/>
      <c r="N254" s="224"/>
      <c r="O254" s="224"/>
      <c r="P254" s="224"/>
      <c r="Q254" s="224"/>
      <c r="R254" s="224"/>
      <c r="S254" s="224"/>
      <c r="T254" s="225"/>
      <c r="AT254" s="226" t="s">
        <v>181</v>
      </c>
      <c r="AU254" s="226" t="s">
        <v>83</v>
      </c>
      <c r="AV254" s="14" t="s">
        <v>179</v>
      </c>
      <c r="AW254" s="14" t="s">
        <v>30</v>
      </c>
      <c r="AX254" s="14" t="s">
        <v>81</v>
      </c>
      <c r="AY254" s="226" t="s">
        <v>174</v>
      </c>
    </row>
    <row r="255" spans="1:65" s="2" customFormat="1" ht="44.25" customHeight="1">
      <c r="A255" s="35"/>
      <c r="B255" s="36"/>
      <c r="C255" s="180" t="s">
        <v>360</v>
      </c>
      <c r="D255" s="180" t="s">
        <v>175</v>
      </c>
      <c r="E255" s="181" t="s">
        <v>3267</v>
      </c>
      <c r="F255" s="182" t="s">
        <v>3268</v>
      </c>
      <c r="G255" s="183" t="s">
        <v>178</v>
      </c>
      <c r="H255" s="184">
        <v>104.136</v>
      </c>
      <c r="I255" s="185"/>
      <c r="J255" s="186">
        <f>ROUND(I255*H255,2)</f>
        <v>0</v>
      </c>
      <c r="K255" s="187"/>
      <c r="L255" s="40"/>
      <c r="M255" s="188" t="s">
        <v>1</v>
      </c>
      <c r="N255" s="189" t="s">
        <v>38</v>
      </c>
      <c r="O255" s="72"/>
      <c r="P255" s="190">
        <f>O255*H255</f>
        <v>0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2" t="s">
        <v>179</v>
      </c>
      <c r="AT255" s="192" t="s">
        <v>175</v>
      </c>
      <c r="AU255" s="192" t="s">
        <v>83</v>
      </c>
      <c r="AY255" s="18" t="s">
        <v>174</v>
      </c>
      <c r="BE255" s="193">
        <f>IF(N255="základní",J255,0)</f>
        <v>0</v>
      </c>
      <c r="BF255" s="193">
        <f>IF(N255="snížená",J255,0)</f>
        <v>0</v>
      </c>
      <c r="BG255" s="193">
        <f>IF(N255="zákl. přenesená",J255,0)</f>
        <v>0</v>
      </c>
      <c r="BH255" s="193">
        <f>IF(N255="sníž. přenesená",J255,0)</f>
        <v>0</v>
      </c>
      <c r="BI255" s="193">
        <f>IF(N255="nulová",J255,0)</f>
        <v>0</v>
      </c>
      <c r="BJ255" s="18" t="s">
        <v>81</v>
      </c>
      <c r="BK255" s="193">
        <f>ROUND(I255*H255,2)</f>
        <v>0</v>
      </c>
      <c r="BL255" s="18" t="s">
        <v>179</v>
      </c>
      <c r="BM255" s="192" t="s">
        <v>3269</v>
      </c>
    </row>
    <row r="256" spans="1:65" s="12" customFormat="1" ht="12">
      <c r="B256" s="194"/>
      <c r="C256" s="195"/>
      <c r="D256" s="196" t="s">
        <v>181</v>
      </c>
      <c r="E256" s="197" t="s">
        <v>1</v>
      </c>
      <c r="F256" s="198" t="s">
        <v>3245</v>
      </c>
      <c r="G256" s="195"/>
      <c r="H256" s="197" t="s">
        <v>1</v>
      </c>
      <c r="I256" s="199"/>
      <c r="J256" s="195"/>
      <c r="K256" s="195"/>
      <c r="L256" s="200"/>
      <c r="M256" s="201"/>
      <c r="N256" s="202"/>
      <c r="O256" s="202"/>
      <c r="P256" s="202"/>
      <c r="Q256" s="202"/>
      <c r="R256" s="202"/>
      <c r="S256" s="202"/>
      <c r="T256" s="203"/>
      <c r="AT256" s="204" t="s">
        <v>181</v>
      </c>
      <c r="AU256" s="204" t="s">
        <v>83</v>
      </c>
      <c r="AV256" s="12" t="s">
        <v>81</v>
      </c>
      <c r="AW256" s="12" t="s">
        <v>30</v>
      </c>
      <c r="AX256" s="12" t="s">
        <v>73</v>
      </c>
      <c r="AY256" s="204" t="s">
        <v>174</v>
      </c>
    </row>
    <row r="257" spans="1:65" s="13" customFormat="1" ht="12">
      <c r="B257" s="205"/>
      <c r="C257" s="206"/>
      <c r="D257" s="196" t="s">
        <v>181</v>
      </c>
      <c r="E257" s="207" t="s">
        <v>1</v>
      </c>
      <c r="F257" s="208" t="s">
        <v>3246</v>
      </c>
      <c r="G257" s="206"/>
      <c r="H257" s="209">
        <v>104.136</v>
      </c>
      <c r="I257" s="210"/>
      <c r="J257" s="206"/>
      <c r="K257" s="206"/>
      <c r="L257" s="211"/>
      <c r="M257" s="212"/>
      <c r="N257" s="213"/>
      <c r="O257" s="213"/>
      <c r="P257" s="213"/>
      <c r="Q257" s="213"/>
      <c r="R257" s="213"/>
      <c r="S257" s="213"/>
      <c r="T257" s="214"/>
      <c r="AT257" s="215" t="s">
        <v>181</v>
      </c>
      <c r="AU257" s="215" t="s">
        <v>83</v>
      </c>
      <c r="AV257" s="13" t="s">
        <v>83</v>
      </c>
      <c r="AW257" s="13" t="s">
        <v>30</v>
      </c>
      <c r="AX257" s="13" t="s">
        <v>73</v>
      </c>
      <c r="AY257" s="215" t="s">
        <v>174</v>
      </c>
    </row>
    <row r="258" spans="1:65" s="14" customFormat="1" ht="12">
      <c r="B258" s="216"/>
      <c r="C258" s="217"/>
      <c r="D258" s="196" t="s">
        <v>181</v>
      </c>
      <c r="E258" s="218" t="s">
        <v>1</v>
      </c>
      <c r="F258" s="219" t="s">
        <v>183</v>
      </c>
      <c r="G258" s="217"/>
      <c r="H258" s="220">
        <v>104.136</v>
      </c>
      <c r="I258" s="221"/>
      <c r="J258" s="217"/>
      <c r="K258" s="217"/>
      <c r="L258" s="222"/>
      <c r="M258" s="223"/>
      <c r="N258" s="224"/>
      <c r="O258" s="224"/>
      <c r="P258" s="224"/>
      <c r="Q258" s="224"/>
      <c r="R258" s="224"/>
      <c r="S258" s="224"/>
      <c r="T258" s="225"/>
      <c r="AT258" s="226" t="s">
        <v>181</v>
      </c>
      <c r="AU258" s="226" t="s">
        <v>83</v>
      </c>
      <c r="AV258" s="14" t="s">
        <v>179</v>
      </c>
      <c r="AW258" s="14" t="s">
        <v>30</v>
      </c>
      <c r="AX258" s="14" t="s">
        <v>81</v>
      </c>
      <c r="AY258" s="226" t="s">
        <v>174</v>
      </c>
    </row>
    <row r="259" spans="1:65" s="2" customFormat="1" ht="24.25" customHeight="1">
      <c r="A259" s="35"/>
      <c r="B259" s="36"/>
      <c r="C259" s="180" t="s">
        <v>364</v>
      </c>
      <c r="D259" s="180" t="s">
        <v>175</v>
      </c>
      <c r="E259" s="181" t="s">
        <v>3270</v>
      </c>
      <c r="F259" s="182" t="s">
        <v>3271</v>
      </c>
      <c r="G259" s="183" t="s">
        <v>217</v>
      </c>
      <c r="H259" s="184">
        <v>5</v>
      </c>
      <c r="I259" s="185"/>
      <c r="J259" s="186">
        <f>ROUND(I259*H259,2)</f>
        <v>0</v>
      </c>
      <c r="K259" s="187"/>
      <c r="L259" s="40"/>
      <c r="M259" s="188" t="s">
        <v>1</v>
      </c>
      <c r="N259" s="189" t="s">
        <v>38</v>
      </c>
      <c r="O259" s="72"/>
      <c r="P259" s="190">
        <f>O259*H259</f>
        <v>0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2" t="s">
        <v>179</v>
      </c>
      <c r="AT259" s="192" t="s">
        <v>175</v>
      </c>
      <c r="AU259" s="192" t="s">
        <v>83</v>
      </c>
      <c r="AY259" s="18" t="s">
        <v>174</v>
      </c>
      <c r="BE259" s="193">
        <f>IF(N259="základní",J259,0)</f>
        <v>0</v>
      </c>
      <c r="BF259" s="193">
        <f>IF(N259="snížená",J259,0)</f>
        <v>0</v>
      </c>
      <c r="BG259" s="193">
        <f>IF(N259="zákl. přenesená",J259,0)</f>
        <v>0</v>
      </c>
      <c r="BH259" s="193">
        <f>IF(N259="sníž. přenesená",J259,0)</f>
        <v>0</v>
      </c>
      <c r="BI259" s="193">
        <f>IF(N259="nulová",J259,0)</f>
        <v>0</v>
      </c>
      <c r="BJ259" s="18" t="s">
        <v>81</v>
      </c>
      <c r="BK259" s="193">
        <f>ROUND(I259*H259,2)</f>
        <v>0</v>
      </c>
      <c r="BL259" s="18" t="s">
        <v>179</v>
      </c>
      <c r="BM259" s="192" t="s">
        <v>3272</v>
      </c>
    </row>
    <row r="260" spans="1:65" s="2" customFormat="1" ht="21.75" customHeight="1">
      <c r="A260" s="35"/>
      <c r="B260" s="36"/>
      <c r="C260" s="180" t="s">
        <v>413</v>
      </c>
      <c r="D260" s="180" t="s">
        <v>175</v>
      </c>
      <c r="E260" s="181" t="s">
        <v>3273</v>
      </c>
      <c r="F260" s="182" t="s">
        <v>3274</v>
      </c>
      <c r="G260" s="183" t="s">
        <v>230</v>
      </c>
      <c r="H260" s="184">
        <v>20</v>
      </c>
      <c r="I260" s="185"/>
      <c r="J260" s="186">
        <f>ROUND(I260*H260,2)</f>
        <v>0</v>
      </c>
      <c r="K260" s="187"/>
      <c r="L260" s="40"/>
      <c r="M260" s="188" t="s">
        <v>1</v>
      </c>
      <c r="N260" s="189" t="s">
        <v>38</v>
      </c>
      <c r="O260" s="72"/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2" t="s">
        <v>179</v>
      </c>
      <c r="AT260" s="192" t="s">
        <v>175</v>
      </c>
      <c r="AU260" s="192" t="s">
        <v>83</v>
      </c>
      <c r="AY260" s="18" t="s">
        <v>174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18" t="s">
        <v>81</v>
      </c>
      <c r="BK260" s="193">
        <f>ROUND(I260*H260,2)</f>
        <v>0</v>
      </c>
      <c r="BL260" s="18" t="s">
        <v>179</v>
      </c>
      <c r="BM260" s="192" t="s">
        <v>3275</v>
      </c>
    </row>
    <row r="261" spans="1:65" s="2" customFormat="1" ht="44.25" customHeight="1">
      <c r="A261" s="35"/>
      <c r="B261" s="36"/>
      <c r="C261" s="180" t="s">
        <v>417</v>
      </c>
      <c r="D261" s="180" t="s">
        <v>175</v>
      </c>
      <c r="E261" s="181" t="s">
        <v>3276</v>
      </c>
      <c r="F261" s="182" t="s">
        <v>3277</v>
      </c>
      <c r="G261" s="183" t="s">
        <v>178</v>
      </c>
      <c r="H261" s="184">
        <v>104.136</v>
      </c>
      <c r="I261" s="185"/>
      <c r="J261" s="186">
        <f>ROUND(I261*H261,2)</f>
        <v>0</v>
      </c>
      <c r="K261" s="187"/>
      <c r="L261" s="40"/>
      <c r="M261" s="188" t="s">
        <v>1</v>
      </c>
      <c r="N261" s="189" t="s">
        <v>38</v>
      </c>
      <c r="O261" s="72"/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2" t="s">
        <v>179</v>
      </c>
      <c r="AT261" s="192" t="s">
        <v>175</v>
      </c>
      <c r="AU261" s="192" t="s">
        <v>83</v>
      </c>
      <c r="AY261" s="18" t="s">
        <v>174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18" t="s">
        <v>81</v>
      </c>
      <c r="BK261" s="193">
        <f>ROUND(I261*H261,2)</f>
        <v>0</v>
      </c>
      <c r="BL261" s="18" t="s">
        <v>179</v>
      </c>
      <c r="BM261" s="192" t="s">
        <v>3278</v>
      </c>
    </row>
    <row r="262" spans="1:65" s="12" customFormat="1" ht="12">
      <c r="B262" s="194"/>
      <c r="C262" s="195"/>
      <c r="D262" s="196" t="s">
        <v>181</v>
      </c>
      <c r="E262" s="197" t="s">
        <v>1</v>
      </c>
      <c r="F262" s="198" t="s">
        <v>3197</v>
      </c>
      <c r="G262" s="195"/>
      <c r="H262" s="197" t="s">
        <v>1</v>
      </c>
      <c r="I262" s="199"/>
      <c r="J262" s="195"/>
      <c r="K262" s="195"/>
      <c r="L262" s="200"/>
      <c r="M262" s="201"/>
      <c r="N262" s="202"/>
      <c r="O262" s="202"/>
      <c r="P262" s="202"/>
      <c r="Q262" s="202"/>
      <c r="R262" s="202"/>
      <c r="S262" s="202"/>
      <c r="T262" s="203"/>
      <c r="AT262" s="204" t="s">
        <v>181</v>
      </c>
      <c r="AU262" s="204" t="s">
        <v>83</v>
      </c>
      <c r="AV262" s="12" t="s">
        <v>81</v>
      </c>
      <c r="AW262" s="12" t="s">
        <v>30</v>
      </c>
      <c r="AX262" s="12" t="s">
        <v>73</v>
      </c>
      <c r="AY262" s="204" t="s">
        <v>174</v>
      </c>
    </row>
    <row r="263" spans="1:65" s="13" customFormat="1" ht="24">
      <c r="B263" s="205"/>
      <c r="C263" s="206"/>
      <c r="D263" s="196" t="s">
        <v>181</v>
      </c>
      <c r="E263" s="207" t="s">
        <v>1</v>
      </c>
      <c r="F263" s="208" t="s">
        <v>3279</v>
      </c>
      <c r="G263" s="206"/>
      <c r="H263" s="209">
        <v>10.039</v>
      </c>
      <c r="I263" s="210"/>
      <c r="J263" s="206"/>
      <c r="K263" s="206"/>
      <c r="L263" s="211"/>
      <c r="M263" s="212"/>
      <c r="N263" s="213"/>
      <c r="O263" s="213"/>
      <c r="P263" s="213"/>
      <c r="Q263" s="213"/>
      <c r="R263" s="213"/>
      <c r="S263" s="213"/>
      <c r="T263" s="214"/>
      <c r="AT263" s="215" t="s">
        <v>181</v>
      </c>
      <c r="AU263" s="215" t="s">
        <v>83</v>
      </c>
      <c r="AV263" s="13" t="s">
        <v>83</v>
      </c>
      <c r="AW263" s="13" t="s">
        <v>30</v>
      </c>
      <c r="AX263" s="13" t="s">
        <v>73</v>
      </c>
      <c r="AY263" s="215" t="s">
        <v>174</v>
      </c>
    </row>
    <row r="264" spans="1:65" s="13" customFormat="1" ht="12">
      <c r="B264" s="205"/>
      <c r="C264" s="206"/>
      <c r="D264" s="196" t="s">
        <v>181</v>
      </c>
      <c r="E264" s="207" t="s">
        <v>1</v>
      </c>
      <c r="F264" s="208" t="s">
        <v>3280</v>
      </c>
      <c r="G264" s="206"/>
      <c r="H264" s="209">
        <v>18.36</v>
      </c>
      <c r="I264" s="210"/>
      <c r="J264" s="206"/>
      <c r="K264" s="206"/>
      <c r="L264" s="211"/>
      <c r="M264" s="212"/>
      <c r="N264" s="213"/>
      <c r="O264" s="213"/>
      <c r="P264" s="213"/>
      <c r="Q264" s="213"/>
      <c r="R264" s="213"/>
      <c r="S264" s="213"/>
      <c r="T264" s="214"/>
      <c r="AT264" s="215" t="s">
        <v>181</v>
      </c>
      <c r="AU264" s="215" t="s">
        <v>83</v>
      </c>
      <c r="AV264" s="13" t="s">
        <v>83</v>
      </c>
      <c r="AW264" s="13" t="s">
        <v>30</v>
      </c>
      <c r="AX264" s="13" t="s">
        <v>73</v>
      </c>
      <c r="AY264" s="215" t="s">
        <v>174</v>
      </c>
    </row>
    <row r="265" spans="1:65" s="12" customFormat="1" ht="12">
      <c r="B265" s="194"/>
      <c r="C265" s="195"/>
      <c r="D265" s="196" t="s">
        <v>181</v>
      </c>
      <c r="E265" s="197" t="s">
        <v>1</v>
      </c>
      <c r="F265" s="198" t="s">
        <v>3200</v>
      </c>
      <c r="G265" s="195"/>
      <c r="H265" s="197" t="s">
        <v>1</v>
      </c>
      <c r="I265" s="199"/>
      <c r="J265" s="195"/>
      <c r="K265" s="195"/>
      <c r="L265" s="200"/>
      <c r="M265" s="201"/>
      <c r="N265" s="202"/>
      <c r="O265" s="202"/>
      <c r="P265" s="202"/>
      <c r="Q265" s="202"/>
      <c r="R265" s="202"/>
      <c r="S265" s="202"/>
      <c r="T265" s="203"/>
      <c r="AT265" s="204" t="s">
        <v>181</v>
      </c>
      <c r="AU265" s="204" t="s">
        <v>83</v>
      </c>
      <c r="AV265" s="12" t="s">
        <v>81</v>
      </c>
      <c r="AW265" s="12" t="s">
        <v>30</v>
      </c>
      <c r="AX265" s="12" t="s">
        <v>73</v>
      </c>
      <c r="AY265" s="204" t="s">
        <v>174</v>
      </c>
    </row>
    <row r="266" spans="1:65" s="13" customFormat="1" ht="24">
      <c r="B266" s="205"/>
      <c r="C266" s="206"/>
      <c r="D266" s="196" t="s">
        <v>181</v>
      </c>
      <c r="E266" s="207" t="s">
        <v>1</v>
      </c>
      <c r="F266" s="208" t="s">
        <v>3281</v>
      </c>
      <c r="G266" s="206"/>
      <c r="H266" s="209">
        <v>2.0920000000000001</v>
      </c>
      <c r="I266" s="210"/>
      <c r="J266" s="206"/>
      <c r="K266" s="206"/>
      <c r="L266" s="211"/>
      <c r="M266" s="212"/>
      <c r="N266" s="213"/>
      <c r="O266" s="213"/>
      <c r="P266" s="213"/>
      <c r="Q266" s="213"/>
      <c r="R266" s="213"/>
      <c r="S266" s="213"/>
      <c r="T266" s="214"/>
      <c r="AT266" s="215" t="s">
        <v>181</v>
      </c>
      <c r="AU266" s="215" t="s">
        <v>83</v>
      </c>
      <c r="AV266" s="13" t="s">
        <v>83</v>
      </c>
      <c r="AW266" s="13" t="s">
        <v>30</v>
      </c>
      <c r="AX266" s="13" t="s">
        <v>73</v>
      </c>
      <c r="AY266" s="215" t="s">
        <v>174</v>
      </c>
    </row>
    <row r="267" spans="1:65" s="12" customFormat="1" ht="12">
      <c r="B267" s="194"/>
      <c r="C267" s="195"/>
      <c r="D267" s="196" t="s">
        <v>181</v>
      </c>
      <c r="E267" s="197" t="s">
        <v>1</v>
      </c>
      <c r="F267" s="198" t="s">
        <v>3282</v>
      </c>
      <c r="G267" s="195"/>
      <c r="H267" s="197" t="s">
        <v>1</v>
      </c>
      <c r="I267" s="199"/>
      <c r="J267" s="195"/>
      <c r="K267" s="195"/>
      <c r="L267" s="200"/>
      <c r="M267" s="201"/>
      <c r="N267" s="202"/>
      <c r="O267" s="202"/>
      <c r="P267" s="202"/>
      <c r="Q267" s="202"/>
      <c r="R267" s="202"/>
      <c r="S267" s="202"/>
      <c r="T267" s="203"/>
      <c r="AT267" s="204" t="s">
        <v>181</v>
      </c>
      <c r="AU267" s="204" t="s">
        <v>83</v>
      </c>
      <c r="AV267" s="12" t="s">
        <v>81</v>
      </c>
      <c r="AW267" s="12" t="s">
        <v>30</v>
      </c>
      <c r="AX267" s="12" t="s">
        <v>73</v>
      </c>
      <c r="AY267" s="204" t="s">
        <v>174</v>
      </c>
    </row>
    <row r="268" spans="1:65" s="13" customFormat="1" ht="12">
      <c r="B268" s="205"/>
      <c r="C268" s="206"/>
      <c r="D268" s="196" t="s">
        <v>181</v>
      </c>
      <c r="E268" s="207" t="s">
        <v>1</v>
      </c>
      <c r="F268" s="208" t="s">
        <v>3283</v>
      </c>
      <c r="G268" s="206"/>
      <c r="H268" s="209">
        <v>5.9370000000000003</v>
      </c>
      <c r="I268" s="210"/>
      <c r="J268" s="206"/>
      <c r="K268" s="206"/>
      <c r="L268" s="211"/>
      <c r="M268" s="212"/>
      <c r="N268" s="213"/>
      <c r="O268" s="213"/>
      <c r="P268" s="213"/>
      <c r="Q268" s="213"/>
      <c r="R268" s="213"/>
      <c r="S268" s="213"/>
      <c r="T268" s="214"/>
      <c r="AT268" s="215" t="s">
        <v>181</v>
      </c>
      <c r="AU268" s="215" t="s">
        <v>83</v>
      </c>
      <c r="AV268" s="13" t="s">
        <v>83</v>
      </c>
      <c r="AW268" s="13" t="s">
        <v>30</v>
      </c>
      <c r="AX268" s="13" t="s">
        <v>73</v>
      </c>
      <c r="AY268" s="215" t="s">
        <v>174</v>
      </c>
    </row>
    <row r="269" spans="1:65" s="12" customFormat="1" ht="12">
      <c r="B269" s="194"/>
      <c r="C269" s="195"/>
      <c r="D269" s="196" t="s">
        <v>181</v>
      </c>
      <c r="E269" s="197" t="s">
        <v>1</v>
      </c>
      <c r="F269" s="198" t="s">
        <v>3284</v>
      </c>
      <c r="G269" s="195"/>
      <c r="H269" s="197" t="s">
        <v>1</v>
      </c>
      <c r="I269" s="199"/>
      <c r="J269" s="195"/>
      <c r="K269" s="195"/>
      <c r="L269" s="200"/>
      <c r="M269" s="201"/>
      <c r="N269" s="202"/>
      <c r="O269" s="202"/>
      <c r="P269" s="202"/>
      <c r="Q269" s="202"/>
      <c r="R269" s="202"/>
      <c r="S269" s="202"/>
      <c r="T269" s="203"/>
      <c r="AT269" s="204" t="s">
        <v>181</v>
      </c>
      <c r="AU269" s="204" t="s">
        <v>83</v>
      </c>
      <c r="AV269" s="12" t="s">
        <v>81</v>
      </c>
      <c r="AW269" s="12" t="s">
        <v>30</v>
      </c>
      <c r="AX269" s="12" t="s">
        <v>73</v>
      </c>
      <c r="AY269" s="204" t="s">
        <v>174</v>
      </c>
    </row>
    <row r="270" spans="1:65" s="13" customFormat="1" ht="12">
      <c r="B270" s="205"/>
      <c r="C270" s="206"/>
      <c r="D270" s="196" t="s">
        <v>181</v>
      </c>
      <c r="E270" s="207" t="s">
        <v>1</v>
      </c>
      <c r="F270" s="208" t="s">
        <v>3285</v>
      </c>
      <c r="G270" s="206"/>
      <c r="H270" s="209">
        <v>4.6790000000000003</v>
      </c>
      <c r="I270" s="210"/>
      <c r="J270" s="206"/>
      <c r="K270" s="206"/>
      <c r="L270" s="211"/>
      <c r="M270" s="212"/>
      <c r="N270" s="213"/>
      <c r="O270" s="213"/>
      <c r="P270" s="213"/>
      <c r="Q270" s="213"/>
      <c r="R270" s="213"/>
      <c r="S270" s="213"/>
      <c r="T270" s="214"/>
      <c r="AT270" s="215" t="s">
        <v>181</v>
      </c>
      <c r="AU270" s="215" t="s">
        <v>83</v>
      </c>
      <c r="AV270" s="13" t="s">
        <v>83</v>
      </c>
      <c r="AW270" s="13" t="s">
        <v>30</v>
      </c>
      <c r="AX270" s="13" t="s">
        <v>73</v>
      </c>
      <c r="AY270" s="215" t="s">
        <v>174</v>
      </c>
    </row>
    <row r="271" spans="1:65" s="12" customFormat="1" ht="12">
      <c r="B271" s="194"/>
      <c r="C271" s="195"/>
      <c r="D271" s="196" t="s">
        <v>181</v>
      </c>
      <c r="E271" s="197" t="s">
        <v>1</v>
      </c>
      <c r="F271" s="198" t="s">
        <v>3286</v>
      </c>
      <c r="G271" s="195"/>
      <c r="H271" s="197" t="s">
        <v>1</v>
      </c>
      <c r="I271" s="199"/>
      <c r="J271" s="195"/>
      <c r="K271" s="195"/>
      <c r="L271" s="200"/>
      <c r="M271" s="201"/>
      <c r="N271" s="202"/>
      <c r="O271" s="202"/>
      <c r="P271" s="202"/>
      <c r="Q271" s="202"/>
      <c r="R271" s="202"/>
      <c r="S271" s="202"/>
      <c r="T271" s="203"/>
      <c r="AT271" s="204" t="s">
        <v>181</v>
      </c>
      <c r="AU271" s="204" t="s">
        <v>83</v>
      </c>
      <c r="AV271" s="12" t="s">
        <v>81</v>
      </c>
      <c r="AW271" s="12" t="s">
        <v>30</v>
      </c>
      <c r="AX271" s="12" t="s">
        <v>73</v>
      </c>
      <c r="AY271" s="204" t="s">
        <v>174</v>
      </c>
    </row>
    <row r="272" spans="1:65" s="13" customFormat="1" ht="24">
      <c r="B272" s="205"/>
      <c r="C272" s="206"/>
      <c r="D272" s="196" t="s">
        <v>181</v>
      </c>
      <c r="E272" s="207" t="s">
        <v>1</v>
      </c>
      <c r="F272" s="208" t="s">
        <v>3287</v>
      </c>
      <c r="G272" s="206"/>
      <c r="H272" s="209">
        <v>4.4130000000000003</v>
      </c>
      <c r="I272" s="210"/>
      <c r="J272" s="206"/>
      <c r="K272" s="206"/>
      <c r="L272" s="211"/>
      <c r="M272" s="212"/>
      <c r="N272" s="213"/>
      <c r="O272" s="213"/>
      <c r="P272" s="213"/>
      <c r="Q272" s="213"/>
      <c r="R272" s="213"/>
      <c r="S272" s="213"/>
      <c r="T272" s="214"/>
      <c r="AT272" s="215" t="s">
        <v>181</v>
      </c>
      <c r="AU272" s="215" t="s">
        <v>83</v>
      </c>
      <c r="AV272" s="13" t="s">
        <v>83</v>
      </c>
      <c r="AW272" s="13" t="s">
        <v>30</v>
      </c>
      <c r="AX272" s="13" t="s">
        <v>73</v>
      </c>
      <c r="AY272" s="215" t="s">
        <v>174</v>
      </c>
    </row>
    <row r="273" spans="1:65" s="12" customFormat="1" ht="12">
      <c r="B273" s="194"/>
      <c r="C273" s="195"/>
      <c r="D273" s="196" t="s">
        <v>181</v>
      </c>
      <c r="E273" s="197" t="s">
        <v>1</v>
      </c>
      <c r="F273" s="198" t="s">
        <v>3288</v>
      </c>
      <c r="G273" s="195"/>
      <c r="H273" s="197" t="s">
        <v>1</v>
      </c>
      <c r="I273" s="199"/>
      <c r="J273" s="195"/>
      <c r="K273" s="195"/>
      <c r="L273" s="200"/>
      <c r="M273" s="201"/>
      <c r="N273" s="202"/>
      <c r="O273" s="202"/>
      <c r="P273" s="202"/>
      <c r="Q273" s="202"/>
      <c r="R273" s="202"/>
      <c r="S273" s="202"/>
      <c r="T273" s="203"/>
      <c r="AT273" s="204" t="s">
        <v>181</v>
      </c>
      <c r="AU273" s="204" t="s">
        <v>83</v>
      </c>
      <c r="AV273" s="12" t="s">
        <v>81</v>
      </c>
      <c r="AW273" s="12" t="s">
        <v>30</v>
      </c>
      <c r="AX273" s="12" t="s">
        <v>73</v>
      </c>
      <c r="AY273" s="204" t="s">
        <v>174</v>
      </c>
    </row>
    <row r="274" spans="1:65" s="13" customFormat="1" ht="12">
      <c r="B274" s="205"/>
      <c r="C274" s="206"/>
      <c r="D274" s="196" t="s">
        <v>181</v>
      </c>
      <c r="E274" s="207" t="s">
        <v>1</v>
      </c>
      <c r="F274" s="208" t="s">
        <v>3289</v>
      </c>
      <c r="G274" s="206"/>
      <c r="H274" s="209">
        <v>12.45</v>
      </c>
      <c r="I274" s="210"/>
      <c r="J274" s="206"/>
      <c r="K274" s="206"/>
      <c r="L274" s="211"/>
      <c r="M274" s="212"/>
      <c r="N274" s="213"/>
      <c r="O274" s="213"/>
      <c r="P274" s="213"/>
      <c r="Q274" s="213"/>
      <c r="R274" s="213"/>
      <c r="S274" s="213"/>
      <c r="T274" s="214"/>
      <c r="AT274" s="215" t="s">
        <v>181</v>
      </c>
      <c r="AU274" s="215" t="s">
        <v>83</v>
      </c>
      <c r="AV274" s="13" t="s">
        <v>83</v>
      </c>
      <c r="AW274" s="13" t="s">
        <v>30</v>
      </c>
      <c r="AX274" s="13" t="s">
        <v>73</v>
      </c>
      <c r="AY274" s="215" t="s">
        <v>174</v>
      </c>
    </row>
    <row r="275" spans="1:65" s="12" customFormat="1" ht="12">
      <c r="B275" s="194"/>
      <c r="C275" s="195"/>
      <c r="D275" s="196" t="s">
        <v>181</v>
      </c>
      <c r="E275" s="197" t="s">
        <v>1</v>
      </c>
      <c r="F275" s="198" t="s">
        <v>3290</v>
      </c>
      <c r="G275" s="195"/>
      <c r="H275" s="197" t="s">
        <v>1</v>
      </c>
      <c r="I275" s="199"/>
      <c r="J275" s="195"/>
      <c r="K275" s="195"/>
      <c r="L275" s="200"/>
      <c r="M275" s="201"/>
      <c r="N275" s="202"/>
      <c r="O275" s="202"/>
      <c r="P275" s="202"/>
      <c r="Q275" s="202"/>
      <c r="R275" s="202"/>
      <c r="S275" s="202"/>
      <c r="T275" s="203"/>
      <c r="AT275" s="204" t="s">
        <v>181</v>
      </c>
      <c r="AU275" s="204" t="s">
        <v>83</v>
      </c>
      <c r="AV275" s="12" t="s">
        <v>81</v>
      </c>
      <c r="AW275" s="12" t="s">
        <v>30</v>
      </c>
      <c r="AX275" s="12" t="s">
        <v>73</v>
      </c>
      <c r="AY275" s="204" t="s">
        <v>174</v>
      </c>
    </row>
    <row r="276" spans="1:65" s="13" customFormat="1" ht="12">
      <c r="B276" s="205"/>
      <c r="C276" s="206"/>
      <c r="D276" s="196" t="s">
        <v>181</v>
      </c>
      <c r="E276" s="207" t="s">
        <v>1</v>
      </c>
      <c r="F276" s="208" t="s">
        <v>3291</v>
      </c>
      <c r="G276" s="206"/>
      <c r="H276" s="209">
        <v>8.5079999999999991</v>
      </c>
      <c r="I276" s="210"/>
      <c r="J276" s="206"/>
      <c r="K276" s="206"/>
      <c r="L276" s="211"/>
      <c r="M276" s="212"/>
      <c r="N276" s="213"/>
      <c r="O276" s="213"/>
      <c r="P276" s="213"/>
      <c r="Q276" s="213"/>
      <c r="R276" s="213"/>
      <c r="S276" s="213"/>
      <c r="T276" s="214"/>
      <c r="AT276" s="215" t="s">
        <v>181</v>
      </c>
      <c r="AU276" s="215" t="s">
        <v>83</v>
      </c>
      <c r="AV276" s="13" t="s">
        <v>83</v>
      </c>
      <c r="AW276" s="13" t="s">
        <v>30</v>
      </c>
      <c r="AX276" s="13" t="s">
        <v>73</v>
      </c>
      <c r="AY276" s="215" t="s">
        <v>174</v>
      </c>
    </row>
    <row r="277" spans="1:65" s="12" customFormat="1" ht="12">
      <c r="B277" s="194"/>
      <c r="C277" s="195"/>
      <c r="D277" s="196" t="s">
        <v>181</v>
      </c>
      <c r="E277" s="197" t="s">
        <v>1</v>
      </c>
      <c r="F277" s="198" t="s">
        <v>3292</v>
      </c>
      <c r="G277" s="195"/>
      <c r="H277" s="197" t="s">
        <v>1</v>
      </c>
      <c r="I277" s="199"/>
      <c r="J277" s="195"/>
      <c r="K277" s="195"/>
      <c r="L277" s="200"/>
      <c r="M277" s="201"/>
      <c r="N277" s="202"/>
      <c r="O277" s="202"/>
      <c r="P277" s="202"/>
      <c r="Q277" s="202"/>
      <c r="R277" s="202"/>
      <c r="S277" s="202"/>
      <c r="T277" s="203"/>
      <c r="AT277" s="204" t="s">
        <v>181</v>
      </c>
      <c r="AU277" s="204" t="s">
        <v>83</v>
      </c>
      <c r="AV277" s="12" t="s">
        <v>81</v>
      </c>
      <c r="AW277" s="12" t="s">
        <v>30</v>
      </c>
      <c r="AX277" s="12" t="s">
        <v>73</v>
      </c>
      <c r="AY277" s="204" t="s">
        <v>174</v>
      </c>
    </row>
    <row r="278" spans="1:65" s="13" customFormat="1" ht="12">
      <c r="B278" s="205"/>
      <c r="C278" s="206"/>
      <c r="D278" s="196" t="s">
        <v>181</v>
      </c>
      <c r="E278" s="207" t="s">
        <v>1</v>
      </c>
      <c r="F278" s="208" t="s">
        <v>3293</v>
      </c>
      <c r="G278" s="206"/>
      <c r="H278" s="209">
        <v>30.22</v>
      </c>
      <c r="I278" s="210"/>
      <c r="J278" s="206"/>
      <c r="K278" s="206"/>
      <c r="L278" s="211"/>
      <c r="M278" s="212"/>
      <c r="N278" s="213"/>
      <c r="O278" s="213"/>
      <c r="P278" s="213"/>
      <c r="Q278" s="213"/>
      <c r="R278" s="213"/>
      <c r="S278" s="213"/>
      <c r="T278" s="214"/>
      <c r="AT278" s="215" t="s">
        <v>181</v>
      </c>
      <c r="AU278" s="215" t="s">
        <v>83</v>
      </c>
      <c r="AV278" s="13" t="s">
        <v>83</v>
      </c>
      <c r="AW278" s="13" t="s">
        <v>30</v>
      </c>
      <c r="AX278" s="13" t="s">
        <v>73</v>
      </c>
      <c r="AY278" s="215" t="s">
        <v>174</v>
      </c>
    </row>
    <row r="279" spans="1:65" s="12" customFormat="1" ht="12">
      <c r="B279" s="194"/>
      <c r="C279" s="195"/>
      <c r="D279" s="196" t="s">
        <v>181</v>
      </c>
      <c r="E279" s="197" t="s">
        <v>1</v>
      </c>
      <c r="F279" s="198" t="s">
        <v>3218</v>
      </c>
      <c r="G279" s="195"/>
      <c r="H279" s="197" t="s">
        <v>1</v>
      </c>
      <c r="I279" s="199"/>
      <c r="J279" s="195"/>
      <c r="K279" s="195"/>
      <c r="L279" s="200"/>
      <c r="M279" s="201"/>
      <c r="N279" s="202"/>
      <c r="O279" s="202"/>
      <c r="P279" s="202"/>
      <c r="Q279" s="202"/>
      <c r="R279" s="202"/>
      <c r="S279" s="202"/>
      <c r="T279" s="203"/>
      <c r="AT279" s="204" t="s">
        <v>181</v>
      </c>
      <c r="AU279" s="204" t="s">
        <v>83</v>
      </c>
      <c r="AV279" s="12" t="s">
        <v>81</v>
      </c>
      <c r="AW279" s="12" t="s">
        <v>30</v>
      </c>
      <c r="AX279" s="12" t="s">
        <v>73</v>
      </c>
      <c r="AY279" s="204" t="s">
        <v>174</v>
      </c>
    </row>
    <row r="280" spans="1:65" s="13" customFormat="1" ht="12">
      <c r="B280" s="205"/>
      <c r="C280" s="206"/>
      <c r="D280" s="196" t="s">
        <v>181</v>
      </c>
      <c r="E280" s="207" t="s">
        <v>1</v>
      </c>
      <c r="F280" s="208" t="s">
        <v>3294</v>
      </c>
      <c r="G280" s="206"/>
      <c r="H280" s="209">
        <v>7.4379999999999997</v>
      </c>
      <c r="I280" s="210"/>
      <c r="J280" s="206"/>
      <c r="K280" s="206"/>
      <c r="L280" s="211"/>
      <c r="M280" s="212"/>
      <c r="N280" s="213"/>
      <c r="O280" s="213"/>
      <c r="P280" s="213"/>
      <c r="Q280" s="213"/>
      <c r="R280" s="213"/>
      <c r="S280" s="213"/>
      <c r="T280" s="214"/>
      <c r="AT280" s="215" t="s">
        <v>181</v>
      </c>
      <c r="AU280" s="215" t="s">
        <v>83</v>
      </c>
      <c r="AV280" s="13" t="s">
        <v>83</v>
      </c>
      <c r="AW280" s="13" t="s">
        <v>30</v>
      </c>
      <c r="AX280" s="13" t="s">
        <v>73</v>
      </c>
      <c r="AY280" s="215" t="s">
        <v>174</v>
      </c>
    </row>
    <row r="281" spans="1:65" s="14" customFormat="1" ht="12">
      <c r="B281" s="216"/>
      <c r="C281" s="217"/>
      <c r="D281" s="196" t="s">
        <v>181</v>
      </c>
      <c r="E281" s="218" t="s">
        <v>1</v>
      </c>
      <c r="F281" s="219" t="s">
        <v>183</v>
      </c>
      <c r="G281" s="217"/>
      <c r="H281" s="220">
        <v>104.136</v>
      </c>
      <c r="I281" s="221"/>
      <c r="J281" s="217"/>
      <c r="K281" s="217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181</v>
      </c>
      <c r="AU281" s="226" t="s">
        <v>83</v>
      </c>
      <c r="AV281" s="14" t="s">
        <v>179</v>
      </c>
      <c r="AW281" s="14" t="s">
        <v>30</v>
      </c>
      <c r="AX281" s="14" t="s">
        <v>81</v>
      </c>
      <c r="AY281" s="226" t="s">
        <v>174</v>
      </c>
    </row>
    <row r="282" spans="1:65" s="2" customFormat="1" ht="33" customHeight="1">
      <c r="A282" s="35"/>
      <c r="B282" s="36"/>
      <c r="C282" s="180" t="s">
        <v>421</v>
      </c>
      <c r="D282" s="180" t="s">
        <v>175</v>
      </c>
      <c r="E282" s="181" t="s">
        <v>3295</v>
      </c>
      <c r="F282" s="182" t="s">
        <v>3296</v>
      </c>
      <c r="G282" s="183" t="s">
        <v>230</v>
      </c>
      <c r="H282" s="184">
        <v>192.64</v>
      </c>
      <c r="I282" s="185"/>
      <c r="J282" s="186">
        <f>ROUND(I282*H282,2)</f>
        <v>0</v>
      </c>
      <c r="K282" s="187"/>
      <c r="L282" s="40"/>
      <c r="M282" s="188" t="s">
        <v>1</v>
      </c>
      <c r="N282" s="189" t="s">
        <v>38</v>
      </c>
      <c r="O282" s="72"/>
      <c r="P282" s="190">
        <f>O282*H282</f>
        <v>0</v>
      </c>
      <c r="Q282" s="190">
        <v>0</v>
      </c>
      <c r="R282" s="190">
        <f>Q282*H282</f>
        <v>0</v>
      </c>
      <c r="S282" s="190">
        <v>0</v>
      </c>
      <c r="T282" s="191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2" t="s">
        <v>179</v>
      </c>
      <c r="AT282" s="192" t="s">
        <v>175</v>
      </c>
      <c r="AU282" s="192" t="s">
        <v>83</v>
      </c>
      <c r="AY282" s="18" t="s">
        <v>174</v>
      </c>
      <c r="BE282" s="193">
        <f>IF(N282="základní",J282,0)</f>
        <v>0</v>
      </c>
      <c r="BF282" s="193">
        <f>IF(N282="snížená",J282,0)</f>
        <v>0</v>
      </c>
      <c r="BG282" s="193">
        <f>IF(N282="zákl. přenesená",J282,0)</f>
        <v>0</v>
      </c>
      <c r="BH282" s="193">
        <f>IF(N282="sníž. přenesená",J282,0)</f>
        <v>0</v>
      </c>
      <c r="BI282" s="193">
        <f>IF(N282="nulová",J282,0)</f>
        <v>0</v>
      </c>
      <c r="BJ282" s="18" t="s">
        <v>81</v>
      </c>
      <c r="BK282" s="193">
        <f>ROUND(I282*H282,2)</f>
        <v>0</v>
      </c>
      <c r="BL282" s="18" t="s">
        <v>179</v>
      </c>
      <c r="BM282" s="192" t="s">
        <v>3297</v>
      </c>
    </row>
    <row r="283" spans="1:65" s="12" customFormat="1" ht="12">
      <c r="B283" s="194"/>
      <c r="C283" s="195"/>
      <c r="D283" s="196" t="s">
        <v>181</v>
      </c>
      <c r="E283" s="197" t="s">
        <v>1</v>
      </c>
      <c r="F283" s="198" t="s">
        <v>3298</v>
      </c>
      <c r="G283" s="195"/>
      <c r="H283" s="197" t="s">
        <v>1</v>
      </c>
      <c r="I283" s="199"/>
      <c r="J283" s="195"/>
      <c r="K283" s="195"/>
      <c r="L283" s="200"/>
      <c r="M283" s="201"/>
      <c r="N283" s="202"/>
      <c r="O283" s="202"/>
      <c r="P283" s="202"/>
      <c r="Q283" s="202"/>
      <c r="R283" s="202"/>
      <c r="S283" s="202"/>
      <c r="T283" s="203"/>
      <c r="AT283" s="204" t="s">
        <v>181</v>
      </c>
      <c r="AU283" s="204" t="s">
        <v>83</v>
      </c>
      <c r="AV283" s="12" t="s">
        <v>81</v>
      </c>
      <c r="AW283" s="12" t="s">
        <v>30</v>
      </c>
      <c r="AX283" s="12" t="s">
        <v>73</v>
      </c>
      <c r="AY283" s="204" t="s">
        <v>174</v>
      </c>
    </row>
    <row r="284" spans="1:65" s="12" customFormat="1" ht="12">
      <c r="B284" s="194"/>
      <c r="C284" s="195"/>
      <c r="D284" s="196" t="s">
        <v>181</v>
      </c>
      <c r="E284" s="197" t="s">
        <v>1</v>
      </c>
      <c r="F284" s="198" t="s">
        <v>3299</v>
      </c>
      <c r="G284" s="195"/>
      <c r="H284" s="197" t="s">
        <v>1</v>
      </c>
      <c r="I284" s="199"/>
      <c r="J284" s="195"/>
      <c r="K284" s="195"/>
      <c r="L284" s="200"/>
      <c r="M284" s="201"/>
      <c r="N284" s="202"/>
      <c r="O284" s="202"/>
      <c r="P284" s="202"/>
      <c r="Q284" s="202"/>
      <c r="R284" s="202"/>
      <c r="S284" s="202"/>
      <c r="T284" s="203"/>
      <c r="AT284" s="204" t="s">
        <v>181</v>
      </c>
      <c r="AU284" s="204" t="s">
        <v>83</v>
      </c>
      <c r="AV284" s="12" t="s">
        <v>81</v>
      </c>
      <c r="AW284" s="12" t="s">
        <v>30</v>
      </c>
      <c r="AX284" s="12" t="s">
        <v>73</v>
      </c>
      <c r="AY284" s="204" t="s">
        <v>174</v>
      </c>
    </row>
    <row r="285" spans="1:65" s="13" customFormat="1" ht="12">
      <c r="B285" s="205"/>
      <c r="C285" s="206"/>
      <c r="D285" s="196" t="s">
        <v>181</v>
      </c>
      <c r="E285" s="207" t="s">
        <v>1</v>
      </c>
      <c r="F285" s="208" t="s">
        <v>3300</v>
      </c>
      <c r="G285" s="206"/>
      <c r="H285" s="209">
        <v>104.96</v>
      </c>
      <c r="I285" s="210"/>
      <c r="J285" s="206"/>
      <c r="K285" s="206"/>
      <c r="L285" s="211"/>
      <c r="M285" s="212"/>
      <c r="N285" s="213"/>
      <c r="O285" s="213"/>
      <c r="P285" s="213"/>
      <c r="Q285" s="213"/>
      <c r="R285" s="213"/>
      <c r="S285" s="213"/>
      <c r="T285" s="214"/>
      <c r="AT285" s="215" t="s">
        <v>181</v>
      </c>
      <c r="AU285" s="215" t="s">
        <v>83</v>
      </c>
      <c r="AV285" s="13" t="s">
        <v>83</v>
      </c>
      <c r="AW285" s="13" t="s">
        <v>30</v>
      </c>
      <c r="AX285" s="13" t="s">
        <v>73</v>
      </c>
      <c r="AY285" s="215" t="s">
        <v>174</v>
      </c>
    </row>
    <row r="286" spans="1:65" s="12" customFormat="1" ht="12">
      <c r="B286" s="194"/>
      <c r="C286" s="195"/>
      <c r="D286" s="196" t="s">
        <v>181</v>
      </c>
      <c r="E286" s="197" t="s">
        <v>1</v>
      </c>
      <c r="F286" s="198" t="s">
        <v>3301</v>
      </c>
      <c r="G286" s="195"/>
      <c r="H286" s="197" t="s">
        <v>1</v>
      </c>
      <c r="I286" s="199"/>
      <c r="J286" s="195"/>
      <c r="K286" s="195"/>
      <c r="L286" s="200"/>
      <c r="M286" s="201"/>
      <c r="N286" s="202"/>
      <c r="O286" s="202"/>
      <c r="P286" s="202"/>
      <c r="Q286" s="202"/>
      <c r="R286" s="202"/>
      <c r="S286" s="202"/>
      <c r="T286" s="203"/>
      <c r="AT286" s="204" t="s">
        <v>181</v>
      </c>
      <c r="AU286" s="204" t="s">
        <v>83</v>
      </c>
      <c r="AV286" s="12" t="s">
        <v>81</v>
      </c>
      <c r="AW286" s="12" t="s">
        <v>30</v>
      </c>
      <c r="AX286" s="12" t="s">
        <v>73</v>
      </c>
      <c r="AY286" s="204" t="s">
        <v>174</v>
      </c>
    </row>
    <row r="287" spans="1:65" s="13" customFormat="1" ht="12">
      <c r="B287" s="205"/>
      <c r="C287" s="206"/>
      <c r="D287" s="196" t="s">
        <v>181</v>
      </c>
      <c r="E287" s="207" t="s">
        <v>1</v>
      </c>
      <c r="F287" s="208" t="s">
        <v>3302</v>
      </c>
      <c r="G287" s="206"/>
      <c r="H287" s="209">
        <v>69.5</v>
      </c>
      <c r="I287" s="210"/>
      <c r="J287" s="206"/>
      <c r="K287" s="206"/>
      <c r="L287" s="211"/>
      <c r="M287" s="212"/>
      <c r="N287" s="213"/>
      <c r="O287" s="213"/>
      <c r="P287" s="213"/>
      <c r="Q287" s="213"/>
      <c r="R287" s="213"/>
      <c r="S287" s="213"/>
      <c r="T287" s="214"/>
      <c r="AT287" s="215" t="s">
        <v>181</v>
      </c>
      <c r="AU287" s="215" t="s">
        <v>83</v>
      </c>
      <c r="AV287" s="13" t="s">
        <v>83</v>
      </c>
      <c r="AW287" s="13" t="s">
        <v>30</v>
      </c>
      <c r="AX287" s="13" t="s">
        <v>73</v>
      </c>
      <c r="AY287" s="215" t="s">
        <v>174</v>
      </c>
    </row>
    <row r="288" spans="1:65" s="12" customFormat="1" ht="12">
      <c r="B288" s="194"/>
      <c r="C288" s="195"/>
      <c r="D288" s="196" t="s">
        <v>181</v>
      </c>
      <c r="E288" s="197" t="s">
        <v>1</v>
      </c>
      <c r="F288" s="198" t="s">
        <v>3303</v>
      </c>
      <c r="G288" s="195"/>
      <c r="H288" s="197" t="s">
        <v>1</v>
      </c>
      <c r="I288" s="199"/>
      <c r="J288" s="195"/>
      <c r="K288" s="195"/>
      <c r="L288" s="200"/>
      <c r="M288" s="201"/>
      <c r="N288" s="202"/>
      <c r="O288" s="202"/>
      <c r="P288" s="202"/>
      <c r="Q288" s="202"/>
      <c r="R288" s="202"/>
      <c r="S288" s="202"/>
      <c r="T288" s="203"/>
      <c r="AT288" s="204" t="s">
        <v>181</v>
      </c>
      <c r="AU288" s="204" t="s">
        <v>83</v>
      </c>
      <c r="AV288" s="12" t="s">
        <v>81</v>
      </c>
      <c r="AW288" s="12" t="s">
        <v>30</v>
      </c>
      <c r="AX288" s="12" t="s">
        <v>73</v>
      </c>
      <c r="AY288" s="204" t="s">
        <v>174</v>
      </c>
    </row>
    <row r="289" spans="1:65" s="13" customFormat="1" ht="12">
      <c r="B289" s="205"/>
      <c r="C289" s="206"/>
      <c r="D289" s="196" t="s">
        <v>181</v>
      </c>
      <c r="E289" s="207" t="s">
        <v>1</v>
      </c>
      <c r="F289" s="208" t="s">
        <v>3304</v>
      </c>
      <c r="G289" s="206"/>
      <c r="H289" s="209">
        <v>18.18</v>
      </c>
      <c r="I289" s="210"/>
      <c r="J289" s="206"/>
      <c r="K289" s="206"/>
      <c r="L289" s="211"/>
      <c r="M289" s="212"/>
      <c r="N289" s="213"/>
      <c r="O289" s="213"/>
      <c r="P289" s="213"/>
      <c r="Q289" s="213"/>
      <c r="R289" s="213"/>
      <c r="S289" s="213"/>
      <c r="T289" s="214"/>
      <c r="AT289" s="215" t="s">
        <v>181</v>
      </c>
      <c r="AU289" s="215" t="s">
        <v>83</v>
      </c>
      <c r="AV289" s="13" t="s">
        <v>83</v>
      </c>
      <c r="AW289" s="13" t="s">
        <v>30</v>
      </c>
      <c r="AX289" s="13" t="s">
        <v>73</v>
      </c>
      <c r="AY289" s="215" t="s">
        <v>174</v>
      </c>
    </row>
    <row r="290" spans="1:65" s="14" customFormat="1" ht="12">
      <c r="B290" s="216"/>
      <c r="C290" s="217"/>
      <c r="D290" s="196" t="s">
        <v>181</v>
      </c>
      <c r="E290" s="218" t="s">
        <v>1</v>
      </c>
      <c r="F290" s="219" t="s">
        <v>183</v>
      </c>
      <c r="G290" s="217"/>
      <c r="H290" s="220">
        <v>192.64</v>
      </c>
      <c r="I290" s="221"/>
      <c r="J290" s="217"/>
      <c r="K290" s="217"/>
      <c r="L290" s="222"/>
      <c r="M290" s="223"/>
      <c r="N290" s="224"/>
      <c r="O290" s="224"/>
      <c r="P290" s="224"/>
      <c r="Q290" s="224"/>
      <c r="R290" s="224"/>
      <c r="S290" s="224"/>
      <c r="T290" s="225"/>
      <c r="AT290" s="226" t="s">
        <v>181</v>
      </c>
      <c r="AU290" s="226" t="s">
        <v>83</v>
      </c>
      <c r="AV290" s="14" t="s">
        <v>179</v>
      </c>
      <c r="AW290" s="14" t="s">
        <v>30</v>
      </c>
      <c r="AX290" s="14" t="s">
        <v>81</v>
      </c>
      <c r="AY290" s="226" t="s">
        <v>174</v>
      </c>
    </row>
    <row r="291" spans="1:65" s="11" customFormat="1" ht="22.75" customHeight="1">
      <c r="B291" s="166"/>
      <c r="C291" s="167"/>
      <c r="D291" s="168" t="s">
        <v>72</v>
      </c>
      <c r="E291" s="261" t="s">
        <v>83</v>
      </c>
      <c r="F291" s="261" t="s">
        <v>3305</v>
      </c>
      <c r="G291" s="167"/>
      <c r="H291" s="167"/>
      <c r="I291" s="170"/>
      <c r="J291" s="262">
        <f>BK291</f>
        <v>0</v>
      </c>
      <c r="K291" s="167"/>
      <c r="L291" s="172"/>
      <c r="M291" s="173"/>
      <c r="N291" s="174"/>
      <c r="O291" s="174"/>
      <c r="P291" s="175">
        <f>SUM(P292:P374)</f>
        <v>0</v>
      </c>
      <c r="Q291" s="174"/>
      <c r="R291" s="175">
        <f>SUM(R292:R374)</f>
        <v>126.57696180926401</v>
      </c>
      <c r="S291" s="174"/>
      <c r="T291" s="176">
        <f>SUM(T292:T374)</f>
        <v>0</v>
      </c>
      <c r="AR291" s="177" t="s">
        <v>81</v>
      </c>
      <c r="AT291" s="178" t="s">
        <v>72</v>
      </c>
      <c r="AU291" s="178" t="s">
        <v>81</v>
      </c>
      <c r="AY291" s="177" t="s">
        <v>174</v>
      </c>
      <c r="BK291" s="179">
        <f>SUM(BK292:BK374)</f>
        <v>0</v>
      </c>
    </row>
    <row r="292" spans="1:65" s="2" customFormat="1" ht="37.75" customHeight="1">
      <c r="A292" s="35"/>
      <c r="B292" s="36"/>
      <c r="C292" s="180" t="s">
        <v>426</v>
      </c>
      <c r="D292" s="180" t="s">
        <v>175</v>
      </c>
      <c r="E292" s="181" t="s">
        <v>1930</v>
      </c>
      <c r="F292" s="182" t="s">
        <v>3306</v>
      </c>
      <c r="G292" s="183" t="s">
        <v>178</v>
      </c>
      <c r="H292" s="184">
        <v>15.744</v>
      </c>
      <c r="I292" s="185"/>
      <c r="J292" s="186">
        <f>ROUND(I292*H292,2)</f>
        <v>0</v>
      </c>
      <c r="K292" s="187"/>
      <c r="L292" s="40"/>
      <c r="M292" s="188" t="s">
        <v>1</v>
      </c>
      <c r="N292" s="189" t="s">
        <v>38</v>
      </c>
      <c r="O292" s="72"/>
      <c r="P292" s="190">
        <f>O292*H292</f>
        <v>0</v>
      </c>
      <c r="Q292" s="190">
        <v>2.16</v>
      </c>
      <c r="R292" s="190">
        <f>Q292*H292</f>
        <v>34.007040000000003</v>
      </c>
      <c r="S292" s="190">
        <v>0</v>
      </c>
      <c r="T292" s="191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2" t="s">
        <v>179</v>
      </c>
      <c r="AT292" s="192" t="s">
        <v>175</v>
      </c>
      <c r="AU292" s="192" t="s">
        <v>83</v>
      </c>
      <c r="AY292" s="18" t="s">
        <v>174</v>
      </c>
      <c r="BE292" s="193">
        <f>IF(N292="základní",J292,0)</f>
        <v>0</v>
      </c>
      <c r="BF292" s="193">
        <f>IF(N292="snížená",J292,0)</f>
        <v>0</v>
      </c>
      <c r="BG292" s="193">
        <f>IF(N292="zákl. přenesená",J292,0)</f>
        <v>0</v>
      </c>
      <c r="BH292" s="193">
        <f>IF(N292="sníž. přenesená",J292,0)</f>
        <v>0</v>
      </c>
      <c r="BI292" s="193">
        <f>IF(N292="nulová",J292,0)</f>
        <v>0</v>
      </c>
      <c r="BJ292" s="18" t="s">
        <v>81</v>
      </c>
      <c r="BK292" s="193">
        <f>ROUND(I292*H292,2)</f>
        <v>0</v>
      </c>
      <c r="BL292" s="18" t="s">
        <v>179</v>
      </c>
      <c r="BM292" s="192" t="s">
        <v>3307</v>
      </c>
    </row>
    <row r="293" spans="1:65" s="12" customFormat="1" ht="12">
      <c r="B293" s="194"/>
      <c r="C293" s="195"/>
      <c r="D293" s="196" t="s">
        <v>181</v>
      </c>
      <c r="E293" s="197" t="s">
        <v>1</v>
      </c>
      <c r="F293" s="198" t="s">
        <v>3308</v>
      </c>
      <c r="G293" s="195"/>
      <c r="H293" s="197" t="s">
        <v>1</v>
      </c>
      <c r="I293" s="199"/>
      <c r="J293" s="195"/>
      <c r="K293" s="195"/>
      <c r="L293" s="200"/>
      <c r="M293" s="201"/>
      <c r="N293" s="202"/>
      <c r="O293" s="202"/>
      <c r="P293" s="202"/>
      <c r="Q293" s="202"/>
      <c r="R293" s="202"/>
      <c r="S293" s="202"/>
      <c r="T293" s="203"/>
      <c r="AT293" s="204" t="s">
        <v>181</v>
      </c>
      <c r="AU293" s="204" t="s">
        <v>83</v>
      </c>
      <c r="AV293" s="12" t="s">
        <v>81</v>
      </c>
      <c r="AW293" s="12" t="s">
        <v>30</v>
      </c>
      <c r="AX293" s="12" t="s">
        <v>73</v>
      </c>
      <c r="AY293" s="204" t="s">
        <v>174</v>
      </c>
    </row>
    <row r="294" spans="1:65" s="12" customFormat="1" ht="12">
      <c r="B294" s="194"/>
      <c r="C294" s="195"/>
      <c r="D294" s="196" t="s">
        <v>181</v>
      </c>
      <c r="E294" s="197" t="s">
        <v>1</v>
      </c>
      <c r="F294" s="198" t="s">
        <v>3309</v>
      </c>
      <c r="G294" s="195"/>
      <c r="H294" s="197" t="s">
        <v>1</v>
      </c>
      <c r="I294" s="199"/>
      <c r="J294" s="195"/>
      <c r="K294" s="195"/>
      <c r="L294" s="200"/>
      <c r="M294" s="201"/>
      <c r="N294" s="202"/>
      <c r="O294" s="202"/>
      <c r="P294" s="202"/>
      <c r="Q294" s="202"/>
      <c r="R294" s="202"/>
      <c r="S294" s="202"/>
      <c r="T294" s="203"/>
      <c r="AT294" s="204" t="s">
        <v>181</v>
      </c>
      <c r="AU294" s="204" t="s">
        <v>83</v>
      </c>
      <c r="AV294" s="12" t="s">
        <v>81</v>
      </c>
      <c r="AW294" s="12" t="s">
        <v>30</v>
      </c>
      <c r="AX294" s="12" t="s">
        <v>73</v>
      </c>
      <c r="AY294" s="204" t="s">
        <v>174</v>
      </c>
    </row>
    <row r="295" spans="1:65" s="12" customFormat="1" ht="12">
      <c r="B295" s="194"/>
      <c r="C295" s="195"/>
      <c r="D295" s="196" t="s">
        <v>181</v>
      </c>
      <c r="E295" s="197" t="s">
        <v>1</v>
      </c>
      <c r="F295" s="198" t="s">
        <v>3299</v>
      </c>
      <c r="G295" s="195"/>
      <c r="H295" s="197" t="s">
        <v>1</v>
      </c>
      <c r="I295" s="199"/>
      <c r="J295" s="195"/>
      <c r="K295" s="195"/>
      <c r="L295" s="200"/>
      <c r="M295" s="201"/>
      <c r="N295" s="202"/>
      <c r="O295" s="202"/>
      <c r="P295" s="202"/>
      <c r="Q295" s="202"/>
      <c r="R295" s="202"/>
      <c r="S295" s="202"/>
      <c r="T295" s="203"/>
      <c r="AT295" s="204" t="s">
        <v>181</v>
      </c>
      <c r="AU295" s="204" t="s">
        <v>83</v>
      </c>
      <c r="AV295" s="12" t="s">
        <v>81</v>
      </c>
      <c r="AW295" s="12" t="s">
        <v>30</v>
      </c>
      <c r="AX295" s="12" t="s">
        <v>73</v>
      </c>
      <c r="AY295" s="204" t="s">
        <v>174</v>
      </c>
    </row>
    <row r="296" spans="1:65" s="13" customFormat="1" ht="12">
      <c r="B296" s="205"/>
      <c r="C296" s="206"/>
      <c r="D296" s="196" t="s">
        <v>181</v>
      </c>
      <c r="E296" s="207" t="s">
        <v>1</v>
      </c>
      <c r="F296" s="208" t="s">
        <v>3310</v>
      </c>
      <c r="G296" s="206"/>
      <c r="H296" s="209">
        <v>15.744</v>
      </c>
      <c r="I296" s="210"/>
      <c r="J296" s="206"/>
      <c r="K296" s="206"/>
      <c r="L296" s="211"/>
      <c r="M296" s="212"/>
      <c r="N296" s="213"/>
      <c r="O296" s="213"/>
      <c r="P296" s="213"/>
      <c r="Q296" s="213"/>
      <c r="R296" s="213"/>
      <c r="S296" s="213"/>
      <c r="T296" s="214"/>
      <c r="AT296" s="215" t="s">
        <v>181</v>
      </c>
      <c r="AU296" s="215" t="s">
        <v>83</v>
      </c>
      <c r="AV296" s="13" t="s">
        <v>83</v>
      </c>
      <c r="AW296" s="13" t="s">
        <v>30</v>
      </c>
      <c r="AX296" s="13" t="s">
        <v>73</v>
      </c>
      <c r="AY296" s="215" t="s">
        <v>174</v>
      </c>
    </row>
    <row r="297" spans="1:65" s="14" customFormat="1" ht="12">
      <c r="B297" s="216"/>
      <c r="C297" s="217"/>
      <c r="D297" s="196" t="s">
        <v>181</v>
      </c>
      <c r="E297" s="218" t="s">
        <v>1</v>
      </c>
      <c r="F297" s="219" t="s">
        <v>183</v>
      </c>
      <c r="G297" s="217"/>
      <c r="H297" s="220">
        <v>15.744</v>
      </c>
      <c r="I297" s="221"/>
      <c r="J297" s="217"/>
      <c r="K297" s="217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181</v>
      </c>
      <c r="AU297" s="226" t="s">
        <v>83</v>
      </c>
      <c r="AV297" s="14" t="s">
        <v>179</v>
      </c>
      <c r="AW297" s="14" t="s">
        <v>30</v>
      </c>
      <c r="AX297" s="14" t="s">
        <v>81</v>
      </c>
      <c r="AY297" s="226" t="s">
        <v>174</v>
      </c>
    </row>
    <row r="298" spans="1:65" s="2" customFormat="1" ht="24.25" customHeight="1">
      <c r="A298" s="35"/>
      <c r="B298" s="36"/>
      <c r="C298" s="180" t="s">
        <v>431</v>
      </c>
      <c r="D298" s="180" t="s">
        <v>175</v>
      </c>
      <c r="E298" s="181" t="s">
        <v>3311</v>
      </c>
      <c r="F298" s="182" t="s">
        <v>3312</v>
      </c>
      <c r="G298" s="183" t="s">
        <v>178</v>
      </c>
      <c r="H298" s="184">
        <v>5.2480000000000002</v>
      </c>
      <c r="I298" s="185"/>
      <c r="J298" s="186">
        <f>ROUND(I298*H298,2)</f>
        <v>0</v>
      </c>
      <c r="K298" s="187"/>
      <c r="L298" s="40"/>
      <c r="M298" s="188" t="s">
        <v>1</v>
      </c>
      <c r="N298" s="189" t="s">
        <v>38</v>
      </c>
      <c r="O298" s="72"/>
      <c r="P298" s="190">
        <f>O298*H298</f>
        <v>0</v>
      </c>
      <c r="Q298" s="190">
        <v>1.98</v>
      </c>
      <c r="R298" s="190">
        <f>Q298*H298</f>
        <v>10.39104</v>
      </c>
      <c r="S298" s="190">
        <v>0</v>
      </c>
      <c r="T298" s="191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2" t="s">
        <v>179</v>
      </c>
      <c r="AT298" s="192" t="s">
        <v>175</v>
      </c>
      <c r="AU298" s="192" t="s">
        <v>83</v>
      </c>
      <c r="AY298" s="18" t="s">
        <v>174</v>
      </c>
      <c r="BE298" s="193">
        <f>IF(N298="základní",J298,0)</f>
        <v>0</v>
      </c>
      <c r="BF298" s="193">
        <f>IF(N298="snížená",J298,0)</f>
        <v>0</v>
      </c>
      <c r="BG298" s="193">
        <f>IF(N298="zákl. přenesená",J298,0)</f>
        <v>0</v>
      </c>
      <c r="BH298" s="193">
        <f>IF(N298="sníž. přenesená",J298,0)</f>
        <v>0</v>
      </c>
      <c r="BI298" s="193">
        <f>IF(N298="nulová",J298,0)</f>
        <v>0</v>
      </c>
      <c r="BJ298" s="18" t="s">
        <v>81</v>
      </c>
      <c r="BK298" s="193">
        <f>ROUND(I298*H298,2)</f>
        <v>0</v>
      </c>
      <c r="BL298" s="18" t="s">
        <v>179</v>
      </c>
      <c r="BM298" s="192" t="s">
        <v>3313</v>
      </c>
    </row>
    <row r="299" spans="1:65" s="12" customFormat="1" ht="12">
      <c r="B299" s="194"/>
      <c r="C299" s="195"/>
      <c r="D299" s="196" t="s">
        <v>181</v>
      </c>
      <c r="E299" s="197" t="s">
        <v>1</v>
      </c>
      <c r="F299" s="198" t="s">
        <v>3299</v>
      </c>
      <c r="G299" s="195"/>
      <c r="H299" s="197" t="s">
        <v>1</v>
      </c>
      <c r="I299" s="199"/>
      <c r="J299" s="195"/>
      <c r="K299" s="195"/>
      <c r="L299" s="200"/>
      <c r="M299" s="201"/>
      <c r="N299" s="202"/>
      <c r="O299" s="202"/>
      <c r="P299" s="202"/>
      <c r="Q299" s="202"/>
      <c r="R299" s="202"/>
      <c r="S299" s="202"/>
      <c r="T299" s="203"/>
      <c r="AT299" s="204" t="s">
        <v>181</v>
      </c>
      <c r="AU299" s="204" t="s">
        <v>83</v>
      </c>
      <c r="AV299" s="12" t="s">
        <v>81</v>
      </c>
      <c r="AW299" s="12" t="s">
        <v>30</v>
      </c>
      <c r="AX299" s="12" t="s">
        <v>73</v>
      </c>
      <c r="AY299" s="204" t="s">
        <v>174</v>
      </c>
    </row>
    <row r="300" spans="1:65" s="13" customFormat="1" ht="12">
      <c r="B300" s="205"/>
      <c r="C300" s="206"/>
      <c r="D300" s="196" t="s">
        <v>181</v>
      </c>
      <c r="E300" s="207" t="s">
        <v>1</v>
      </c>
      <c r="F300" s="208" t="s">
        <v>3189</v>
      </c>
      <c r="G300" s="206"/>
      <c r="H300" s="209">
        <v>5.2480000000000002</v>
      </c>
      <c r="I300" s="210"/>
      <c r="J300" s="206"/>
      <c r="K300" s="206"/>
      <c r="L300" s="211"/>
      <c r="M300" s="212"/>
      <c r="N300" s="213"/>
      <c r="O300" s="213"/>
      <c r="P300" s="213"/>
      <c r="Q300" s="213"/>
      <c r="R300" s="213"/>
      <c r="S300" s="213"/>
      <c r="T300" s="214"/>
      <c r="AT300" s="215" t="s">
        <v>181</v>
      </c>
      <c r="AU300" s="215" t="s">
        <v>83</v>
      </c>
      <c r="AV300" s="13" t="s">
        <v>83</v>
      </c>
      <c r="AW300" s="13" t="s">
        <v>30</v>
      </c>
      <c r="AX300" s="13" t="s">
        <v>73</v>
      </c>
      <c r="AY300" s="215" t="s">
        <v>174</v>
      </c>
    </row>
    <row r="301" spans="1:65" s="14" customFormat="1" ht="12">
      <c r="B301" s="216"/>
      <c r="C301" s="217"/>
      <c r="D301" s="196" t="s">
        <v>181</v>
      </c>
      <c r="E301" s="218" t="s">
        <v>1</v>
      </c>
      <c r="F301" s="219" t="s">
        <v>183</v>
      </c>
      <c r="G301" s="217"/>
      <c r="H301" s="220">
        <v>5.2480000000000002</v>
      </c>
      <c r="I301" s="221"/>
      <c r="J301" s="217"/>
      <c r="K301" s="217"/>
      <c r="L301" s="222"/>
      <c r="M301" s="223"/>
      <c r="N301" s="224"/>
      <c r="O301" s="224"/>
      <c r="P301" s="224"/>
      <c r="Q301" s="224"/>
      <c r="R301" s="224"/>
      <c r="S301" s="224"/>
      <c r="T301" s="225"/>
      <c r="AT301" s="226" t="s">
        <v>181</v>
      </c>
      <c r="AU301" s="226" t="s">
        <v>83</v>
      </c>
      <c r="AV301" s="14" t="s">
        <v>179</v>
      </c>
      <c r="AW301" s="14" t="s">
        <v>30</v>
      </c>
      <c r="AX301" s="14" t="s">
        <v>81</v>
      </c>
      <c r="AY301" s="226" t="s">
        <v>174</v>
      </c>
    </row>
    <row r="302" spans="1:65" s="2" customFormat="1" ht="24.25" customHeight="1">
      <c r="A302" s="35"/>
      <c r="B302" s="36"/>
      <c r="C302" s="180" t="s">
        <v>436</v>
      </c>
      <c r="D302" s="180" t="s">
        <v>175</v>
      </c>
      <c r="E302" s="181" t="s">
        <v>3314</v>
      </c>
      <c r="F302" s="182" t="s">
        <v>3315</v>
      </c>
      <c r="G302" s="183" t="s">
        <v>178</v>
      </c>
      <c r="H302" s="184">
        <v>8.8019999999999996</v>
      </c>
      <c r="I302" s="185"/>
      <c r="J302" s="186">
        <f>ROUND(I302*H302,2)</f>
        <v>0</v>
      </c>
      <c r="K302" s="187"/>
      <c r="L302" s="40"/>
      <c r="M302" s="188" t="s">
        <v>1</v>
      </c>
      <c r="N302" s="189" t="s">
        <v>38</v>
      </c>
      <c r="O302" s="72"/>
      <c r="P302" s="190">
        <f>O302*H302</f>
        <v>0</v>
      </c>
      <c r="Q302" s="190">
        <v>2.2563422040000001</v>
      </c>
      <c r="R302" s="190">
        <f>Q302*H302</f>
        <v>19.860324079607999</v>
      </c>
      <c r="S302" s="190">
        <v>0</v>
      </c>
      <c r="T302" s="191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2" t="s">
        <v>179</v>
      </c>
      <c r="AT302" s="192" t="s">
        <v>175</v>
      </c>
      <c r="AU302" s="192" t="s">
        <v>83</v>
      </c>
      <c r="AY302" s="18" t="s">
        <v>174</v>
      </c>
      <c r="BE302" s="193">
        <f>IF(N302="základní",J302,0)</f>
        <v>0</v>
      </c>
      <c r="BF302" s="193">
        <f>IF(N302="snížená",J302,0)</f>
        <v>0</v>
      </c>
      <c r="BG302" s="193">
        <f>IF(N302="zákl. přenesená",J302,0)</f>
        <v>0</v>
      </c>
      <c r="BH302" s="193">
        <f>IF(N302="sníž. přenesená",J302,0)</f>
        <v>0</v>
      </c>
      <c r="BI302" s="193">
        <f>IF(N302="nulová",J302,0)</f>
        <v>0</v>
      </c>
      <c r="BJ302" s="18" t="s">
        <v>81</v>
      </c>
      <c r="BK302" s="193">
        <f>ROUND(I302*H302,2)</f>
        <v>0</v>
      </c>
      <c r="BL302" s="18" t="s">
        <v>179</v>
      </c>
      <c r="BM302" s="192" t="s">
        <v>3316</v>
      </c>
    </row>
    <row r="303" spans="1:65" s="12" customFormat="1" ht="12">
      <c r="B303" s="194"/>
      <c r="C303" s="195"/>
      <c r="D303" s="196" t="s">
        <v>181</v>
      </c>
      <c r="E303" s="197" t="s">
        <v>1</v>
      </c>
      <c r="F303" s="198" t="s">
        <v>3317</v>
      </c>
      <c r="G303" s="195"/>
      <c r="H303" s="197" t="s">
        <v>1</v>
      </c>
      <c r="I303" s="199"/>
      <c r="J303" s="195"/>
      <c r="K303" s="195"/>
      <c r="L303" s="200"/>
      <c r="M303" s="201"/>
      <c r="N303" s="202"/>
      <c r="O303" s="202"/>
      <c r="P303" s="202"/>
      <c r="Q303" s="202"/>
      <c r="R303" s="202"/>
      <c r="S303" s="202"/>
      <c r="T303" s="203"/>
      <c r="AT303" s="204" t="s">
        <v>181</v>
      </c>
      <c r="AU303" s="204" t="s">
        <v>83</v>
      </c>
      <c r="AV303" s="12" t="s">
        <v>81</v>
      </c>
      <c r="AW303" s="12" t="s">
        <v>30</v>
      </c>
      <c r="AX303" s="12" t="s">
        <v>73</v>
      </c>
      <c r="AY303" s="204" t="s">
        <v>174</v>
      </c>
    </row>
    <row r="304" spans="1:65" s="12" customFormat="1" ht="12">
      <c r="B304" s="194"/>
      <c r="C304" s="195"/>
      <c r="D304" s="196" t="s">
        <v>181</v>
      </c>
      <c r="E304" s="197" t="s">
        <v>1</v>
      </c>
      <c r="F304" s="198" t="s">
        <v>3176</v>
      </c>
      <c r="G304" s="195"/>
      <c r="H304" s="197" t="s">
        <v>1</v>
      </c>
      <c r="I304" s="199"/>
      <c r="J304" s="195"/>
      <c r="K304" s="195"/>
      <c r="L304" s="200"/>
      <c r="M304" s="201"/>
      <c r="N304" s="202"/>
      <c r="O304" s="202"/>
      <c r="P304" s="202"/>
      <c r="Q304" s="202"/>
      <c r="R304" s="202"/>
      <c r="S304" s="202"/>
      <c r="T304" s="203"/>
      <c r="AT304" s="204" t="s">
        <v>181</v>
      </c>
      <c r="AU304" s="204" t="s">
        <v>83</v>
      </c>
      <c r="AV304" s="12" t="s">
        <v>81</v>
      </c>
      <c r="AW304" s="12" t="s">
        <v>30</v>
      </c>
      <c r="AX304" s="12" t="s">
        <v>73</v>
      </c>
      <c r="AY304" s="204" t="s">
        <v>174</v>
      </c>
    </row>
    <row r="305" spans="2:51" s="12" customFormat="1" ht="12">
      <c r="B305" s="194"/>
      <c r="C305" s="195"/>
      <c r="D305" s="196" t="s">
        <v>181</v>
      </c>
      <c r="E305" s="197" t="s">
        <v>1</v>
      </c>
      <c r="F305" s="198" t="s">
        <v>3177</v>
      </c>
      <c r="G305" s="195"/>
      <c r="H305" s="197" t="s">
        <v>1</v>
      </c>
      <c r="I305" s="199"/>
      <c r="J305" s="195"/>
      <c r="K305" s="195"/>
      <c r="L305" s="200"/>
      <c r="M305" s="201"/>
      <c r="N305" s="202"/>
      <c r="O305" s="202"/>
      <c r="P305" s="202"/>
      <c r="Q305" s="202"/>
      <c r="R305" s="202"/>
      <c r="S305" s="202"/>
      <c r="T305" s="203"/>
      <c r="AT305" s="204" t="s">
        <v>181</v>
      </c>
      <c r="AU305" s="204" t="s">
        <v>83</v>
      </c>
      <c r="AV305" s="12" t="s">
        <v>81</v>
      </c>
      <c r="AW305" s="12" t="s">
        <v>30</v>
      </c>
      <c r="AX305" s="12" t="s">
        <v>73</v>
      </c>
      <c r="AY305" s="204" t="s">
        <v>174</v>
      </c>
    </row>
    <row r="306" spans="2:51" s="13" customFormat="1" ht="12">
      <c r="B306" s="205"/>
      <c r="C306" s="206"/>
      <c r="D306" s="196" t="s">
        <v>181</v>
      </c>
      <c r="E306" s="207" t="s">
        <v>1</v>
      </c>
      <c r="F306" s="208" t="s">
        <v>3178</v>
      </c>
      <c r="G306" s="206"/>
      <c r="H306" s="209">
        <v>0.53900000000000003</v>
      </c>
      <c r="I306" s="210"/>
      <c r="J306" s="206"/>
      <c r="K306" s="206"/>
      <c r="L306" s="211"/>
      <c r="M306" s="212"/>
      <c r="N306" s="213"/>
      <c r="O306" s="213"/>
      <c r="P306" s="213"/>
      <c r="Q306" s="213"/>
      <c r="R306" s="213"/>
      <c r="S306" s="213"/>
      <c r="T306" s="214"/>
      <c r="AT306" s="215" t="s">
        <v>181</v>
      </c>
      <c r="AU306" s="215" t="s">
        <v>83</v>
      </c>
      <c r="AV306" s="13" t="s">
        <v>83</v>
      </c>
      <c r="AW306" s="13" t="s">
        <v>30</v>
      </c>
      <c r="AX306" s="13" t="s">
        <v>73</v>
      </c>
      <c r="AY306" s="215" t="s">
        <v>174</v>
      </c>
    </row>
    <row r="307" spans="2:51" s="12" customFormat="1" ht="12">
      <c r="B307" s="194"/>
      <c r="C307" s="195"/>
      <c r="D307" s="196" t="s">
        <v>181</v>
      </c>
      <c r="E307" s="197" t="s">
        <v>1</v>
      </c>
      <c r="F307" s="198" t="s">
        <v>3179</v>
      </c>
      <c r="G307" s="195"/>
      <c r="H307" s="197" t="s">
        <v>1</v>
      </c>
      <c r="I307" s="199"/>
      <c r="J307" s="195"/>
      <c r="K307" s="195"/>
      <c r="L307" s="200"/>
      <c r="M307" s="201"/>
      <c r="N307" s="202"/>
      <c r="O307" s="202"/>
      <c r="P307" s="202"/>
      <c r="Q307" s="202"/>
      <c r="R307" s="202"/>
      <c r="S307" s="202"/>
      <c r="T307" s="203"/>
      <c r="AT307" s="204" t="s">
        <v>181</v>
      </c>
      <c r="AU307" s="204" t="s">
        <v>83</v>
      </c>
      <c r="AV307" s="12" t="s">
        <v>81</v>
      </c>
      <c r="AW307" s="12" t="s">
        <v>30</v>
      </c>
      <c r="AX307" s="12" t="s">
        <v>73</v>
      </c>
      <c r="AY307" s="204" t="s">
        <v>174</v>
      </c>
    </row>
    <row r="308" spans="2:51" s="12" customFormat="1" ht="12">
      <c r="B308" s="194"/>
      <c r="C308" s="195"/>
      <c r="D308" s="196" t="s">
        <v>181</v>
      </c>
      <c r="E308" s="197" t="s">
        <v>1</v>
      </c>
      <c r="F308" s="198" t="s">
        <v>3180</v>
      </c>
      <c r="G308" s="195"/>
      <c r="H308" s="197" t="s">
        <v>1</v>
      </c>
      <c r="I308" s="199"/>
      <c r="J308" s="195"/>
      <c r="K308" s="195"/>
      <c r="L308" s="200"/>
      <c r="M308" s="201"/>
      <c r="N308" s="202"/>
      <c r="O308" s="202"/>
      <c r="P308" s="202"/>
      <c r="Q308" s="202"/>
      <c r="R308" s="202"/>
      <c r="S308" s="202"/>
      <c r="T308" s="203"/>
      <c r="AT308" s="204" t="s">
        <v>181</v>
      </c>
      <c r="AU308" s="204" t="s">
        <v>83</v>
      </c>
      <c r="AV308" s="12" t="s">
        <v>81</v>
      </c>
      <c r="AW308" s="12" t="s">
        <v>30</v>
      </c>
      <c r="AX308" s="12" t="s">
        <v>73</v>
      </c>
      <c r="AY308" s="204" t="s">
        <v>174</v>
      </c>
    </row>
    <row r="309" spans="2:51" s="13" customFormat="1" ht="12">
      <c r="B309" s="205"/>
      <c r="C309" s="206"/>
      <c r="D309" s="196" t="s">
        <v>181</v>
      </c>
      <c r="E309" s="207" t="s">
        <v>1</v>
      </c>
      <c r="F309" s="208" t="s">
        <v>3181</v>
      </c>
      <c r="G309" s="206"/>
      <c r="H309" s="209">
        <v>1.5169999999999999</v>
      </c>
      <c r="I309" s="210"/>
      <c r="J309" s="206"/>
      <c r="K309" s="206"/>
      <c r="L309" s="211"/>
      <c r="M309" s="212"/>
      <c r="N309" s="213"/>
      <c r="O309" s="213"/>
      <c r="P309" s="213"/>
      <c r="Q309" s="213"/>
      <c r="R309" s="213"/>
      <c r="S309" s="213"/>
      <c r="T309" s="214"/>
      <c r="AT309" s="215" t="s">
        <v>181</v>
      </c>
      <c r="AU309" s="215" t="s">
        <v>83</v>
      </c>
      <c r="AV309" s="13" t="s">
        <v>83</v>
      </c>
      <c r="AW309" s="13" t="s">
        <v>30</v>
      </c>
      <c r="AX309" s="13" t="s">
        <v>73</v>
      </c>
      <c r="AY309" s="215" t="s">
        <v>174</v>
      </c>
    </row>
    <row r="310" spans="2:51" s="12" customFormat="1" ht="12">
      <c r="B310" s="194"/>
      <c r="C310" s="195"/>
      <c r="D310" s="196" t="s">
        <v>181</v>
      </c>
      <c r="E310" s="197" t="s">
        <v>1</v>
      </c>
      <c r="F310" s="198" t="s">
        <v>3182</v>
      </c>
      <c r="G310" s="195"/>
      <c r="H310" s="197" t="s">
        <v>1</v>
      </c>
      <c r="I310" s="199"/>
      <c r="J310" s="195"/>
      <c r="K310" s="195"/>
      <c r="L310" s="200"/>
      <c r="M310" s="201"/>
      <c r="N310" s="202"/>
      <c r="O310" s="202"/>
      <c r="P310" s="202"/>
      <c r="Q310" s="202"/>
      <c r="R310" s="202"/>
      <c r="S310" s="202"/>
      <c r="T310" s="203"/>
      <c r="AT310" s="204" t="s">
        <v>181</v>
      </c>
      <c r="AU310" s="204" t="s">
        <v>83</v>
      </c>
      <c r="AV310" s="12" t="s">
        <v>81</v>
      </c>
      <c r="AW310" s="12" t="s">
        <v>30</v>
      </c>
      <c r="AX310" s="12" t="s">
        <v>73</v>
      </c>
      <c r="AY310" s="204" t="s">
        <v>174</v>
      </c>
    </row>
    <row r="311" spans="2:51" s="13" customFormat="1" ht="12">
      <c r="B311" s="205"/>
      <c r="C311" s="206"/>
      <c r="D311" s="196" t="s">
        <v>181</v>
      </c>
      <c r="E311" s="207" t="s">
        <v>1</v>
      </c>
      <c r="F311" s="208" t="s">
        <v>3183</v>
      </c>
      <c r="G311" s="206"/>
      <c r="H311" s="209">
        <v>0.126</v>
      </c>
      <c r="I311" s="210"/>
      <c r="J311" s="206"/>
      <c r="K311" s="206"/>
      <c r="L311" s="211"/>
      <c r="M311" s="212"/>
      <c r="N311" s="213"/>
      <c r="O311" s="213"/>
      <c r="P311" s="213"/>
      <c r="Q311" s="213"/>
      <c r="R311" s="213"/>
      <c r="S311" s="213"/>
      <c r="T311" s="214"/>
      <c r="AT311" s="215" t="s">
        <v>181</v>
      </c>
      <c r="AU311" s="215" t="s">
        <v>83</v>
      </c>
      <c r="AV311" s="13" t="s">
        <v>83</v>
      </c>
      <c r="AW311" s="13" t="s">
        <v>30</v>
      </c>
      <c r="AX311" s="13" t="s">
        <v>73</v>
      </c>
      <c r="AY311" s="215" t="s">
        <v>174</v>
      </c>
    </row>
    <row r="312" spans="2:51" s="12" customFormat="1" ht="12">
      <c r="B312" s="194"/>
      <c r="C312" s="195"/>
      <c r="D312" s="196" t="s">
        <v>181</v>
      </c>
      <c r="E312" s="197" t="s">
        <v>1</v>
      </c>
      <c r="F312" s="198" t="s">
        <v>3184</v>
      </c>
      <c r="G312" s="195"/>
      <c r="H312" s="197" t="s">
        <v>1</v>
      </c>
      <c r="I312" s="199"/>
      <c r="J312" s="195"/>
      <c r="K312" s="195"/>
      <c r="L312" s="200"/>
      <c r="M312" s="201"/>
      <c r="N312" s="202"/>
      <c r="O312" s="202"/>
      <c r="P312" s="202"/>
      <c r="Q312" s="202"/>
      <c r="R312" s="202"/>
      <c r="S312" s="202"/>
      <c r="T312" s="203"/>
      <c r="AT312" s="204" t="s">
        <v>181</v>
      </c>
      <c r="AU312" s="204" t="s">
        <v>83</v>
      </c>
      <c r="AV312" s="12" t="s">
        <v>81</v>
      </c>
      <c r="AW312" s="12" t="s">
        <v>30</v>
      </c>
      <c r="AX312" s="12" t="s">
        <v>73</v>
      </c>
      <c r="AY312" s="204" t="s">
        <v>174</v>
      </c>
    </row>
    <row r="313" spans="2:51" s="13" customFormat="1" ht="12">
      <c r="B313" s="205"/>
      <c r="C313" s="206"/>
      <c r="D313" s="196" t="s">
        <v>181</v>
      </c>
      <c r="E313" s="207" t="s">
        <v>1</v>
      </c>
      <c r="F313" s="208" t="s">
        <v>3185</v>
      </c>
      <c r="G313" s="206"/>
      <c r="H313" s="209">
        <v>0.44500000000000001</v>
      </c>
      <c r="I313" s="210"/>
      <c r="J313" s="206"/>
      <c r="K313" s="206"/>
      <c r="L313" s="211"/>
      <c r="M313" s="212"/>
      <c r="N313" s="213"/>
      <c r="O313" s="213"/>
      <c r="P313" s="213"/>
      <c r="Q313" s="213"/>
      <c r="R313" s="213"/>
      <c r="S313" s="213"/>
      <c r="T313" s="214"/>
      <c r="AT313" s="215" t="s">
        <v>181</v>
      </c>
      <c r="AU313" s="215" t="s">
        <v>83</v>
      </c>
      <c r="AV313" s="13" t="s">
        <v>83</v>
      </c>
      <c r="AW313" s="13" t="s">
        <v>30</v>
      </c>
      <c r="AX313" s="13" t="s">
        <v>73</v>
      </c>
      <c r="AY313" s="215" t="s">
        <v>174</v>
      </c>
    </row>
    <row r="314" spans="2:51" s="12" customFormat="1" ht="12">
      <c r="B314" s="194"/>
      <c r="C314" s="195"/>
      <c r="D314" s="196" t="s">
        <v>181</v>
      </c>
      <c r="E314" s="197" t="s">
        <v>1</v>
      </c>
      <c r="F314" s="198" t="s">
        <v>3186</v>
      </c>
      <c r="G314" s="195"/>
      <c r="H314" s="197" t="s">
        <v>1</v>
      </c>
      <c r="I314" s="199"/>
      <c r="J314" s="195"/>
      <c r="K314" s="195"/>
      <c r="L314" s="200"/>
      <c r="M314" s="201"/>
      <c r="N314" s="202"/>
      <c r="O314" s="202"/>
      <c r="P314" s="202"/>
      <c r="Q314" s="202"/>
      <c r="R314" s="202"/>
      <c r="S314" s="202"/>
      <c r="T314" s="203"/>
      <c r="AT314" s="204" t="s">
        <v>181</v>
      </c>
      <c r="AU314" s="204" t="s">
        <v>83</v>
      </c>
      <c r="AV314" s="12" t="s">
        <v>81</v>
      </c>
      <c r="AW314" s="12" t="s">
        <v>30</v>
      </c>
      <c r="AX314" s="12" t="s">
        <v>73</v>
      </c>
      <c r="AY314" s="204" t="s">
        <v>174</v>
      </c>
    </row>
    <row r="315" spans="2:51" s="13" customFormat="1" ht="12">
      <c r="B315" s="205"/>
      <c r="C315" s="206"/>
      <c r="D315" s="196" t="s">
        <v>181</v>
      </c>
      <c r="E315" s="207" t="s">
        <v>1</v>
      </c>
      <c r="F315" s="208" t="s">
        <v>3187</v>
      </c>
      <c r="G315" s="206"/>
      <c r="H315" s="209">
        <v>0.14699999999999999</v>
      </c>
      <c r="I315" s="210"/>
      <c r="J315" s="206"/>
      <c r="K315" s="206"/>
      <c r="L315" s="211"/>
      <c r="M315" s="212"/>
      <c r="N315" s="213"/>
      <c r="O315" s="213"/>
      <c r="P315" s="213"/>
      <c r="Q315" s="213"/>
      <c r="R315" s="213"/>
      <c r="S315" s="213"/>
      <c r="T315" s="214"/>
      <c r="AT315" s="215" t="s">
        <v>181</v>
      </c>
      <c r="AU315" s="215" t="s">
        <v>83</v>
      </c>
      <c r="AV315" s="13" t="s">
        <v>83</v>
      </c>
      <c r="AW315" s="13" t="s">
        <v>30</v>
      </c>
      <c r="AX315" s="13" t="s">
        <v>73</v>
      </c>
      <c r="AY315" s="215" t="s">
        <v>174</v>
      </c>
    </row>
    <row r="316" spans="2:51" s="12" customFormat="1" ht="12">
      <c r="B316" s="194"/>
      <c r="C316" s="195"/>
      <c r="D316" s="196" t="s">
        <v>181</v>
      </c>
      <c r="E316" s="197" t="s">
        <v>1</v>
      </c>
      <c r="F316" s="198" t="s">
        <v>3188</v>
      </c>
      <c r="G316" s="195"/>
      <c r="H316" s="197" t="s">
        <v>1</v>
      </c>
      <c r="I316" s="199"/>
      <c r="J316" s="195"/>
      <c r="K316" s="195"/>
      <c r="L316" s="200"/>
      <c r="M316" s="201"/>
      <c r="N316" s="202"/>
      <c r="O316" s="202"/>
      <c r="P316" s="202"/>
      <c r="Q316" s="202"/>
      <c r="R316" s="202"/>
      <c r="S316" s="202"/>
      <c r="T316" s="203"/>
      <c r="AT316" s="204" t="s">
        <v>181</v>
      </c>
      <c r="AU316" s="204" t="s">
        <v>83</v>
      </c>
      <c r="AV316" s="12" t="s">
        <v>81</v>
      </c>
      <c r="AW316" s="12" t="s">
        <v>30</v>
      </c>
      <c r="AX316" s="12" t="s">
        <v>73</v>
      </c>
      <c r="AY316" s="204" t="s">
        <v>174</v>
      </c>
    </row>
    <row r="317" spans="2:51" s="13" customFormat="1" ht="12">
      <c r="B317" s="205"/>
      <c r="C317" s="206"/>
      <c r="D317" s="196" t="s">
        <v>181</v>
      </c>
      <c r="E317" s="207" t="s">
        <v>1</v>
      </c>
      <c r="F317" s="208" t="s">
        <v>3189</v>
      </c>
      <c r="G317" s="206"/>
      <c r="H317" s="209">
        <v>5.2480000000000002</v>
      </c>
      <c r="I317" s="210"/>
      <c r="J317" s="206"/>
      <c r="K317" s="206"/>
      <c r="L317" s="211"/>
      <c r="M317" s="212"/>
      <c r="N317" s="213"/>
      <c r="O317" s="213"/>
      <c r="P317" s="213"/>
      <c r="Q317" s="213"/>
      <c r="R317" s="213"/>
      <c r="S317" s="213"/>
      <c r="T317" s="214"/>
      <c r="AT317" s="215" t="s">
        <v>181</v>
      </c>
      <c r="AU317" s="215" t="s">
        <v>83</v>
      </c>
      <c r="AV317" s="13" t="s">
        <v>83</v>
      </c>
      <c r="AW317" s="13" t="s">
        <v>30</v>
      </c>
      <c r="AX317" s="13" t="s">
        <v>73</v>
      </c>
      <c r="AY317" s="215" t="s">
        <v>174</v>
      </c>
    </row>
    <row r="318" spans="2:51" s="12" customFormat="1" ht="12">
      <c r="B318" s="194"/>
      <c r="C318" s="195"/>
      <c r="D318" s="196" t="s">
        <v>181</v>
      </c>
      <c r="E318" s="197" t="s">
        <v>1</v>
      </c>
      <c r="F318" s="198" t="s">
        <v>3190</v>
      </c>
      <c r="G318" s="195"/>
      <c r="H318" s="197" t="s">
        <v>1</v>
      </c>
      <c r="I318" s="199"/>
      <c r="J318" s="195"/>
      <c r="K318" s="195"/>
      <c r="L318" s="200"/>
      <c r="M318" s="201"/>
      <c r="N318" s="202"/>
      <c r="O318" s="202"/>
      <c r="P318" s="202"/>
      <c r="Q318" s="202"/>
      <c r="R318" s="202"/>
      <c r="S318" s="202"/>
      <c r="T318" s="203"/>
      <c r="AT318" s="204" t="s">
        <v>181</v>
      </c>
      <c r="AU318" s="204" t="s">
        <v>83</v>
      </c>
      <c r="AV318" s="12" t="s">
        <v>81</v>
      </c>
      <c r="AW318" s="12" t="s">
        <v>30</v>
      </c>
      <c r="AX318" s="12" t="s">
        <v>73</v>
      </c>
      <c r="AY318" s="204" t="s">
        <v>174</v>
      </c>
    </row>
    <row r="319" spans="2:51" s="13" customFormat="1" ht="12">
      <c r="B319" s="205"/>
      <c r="C319" s="206"/>
      <c r="D319" s="196" t="s">
        <v>181</v>
      </c>
      <c r="E319" s="207" t="s">
        <v>1</v>
      </c>
      <c r="F319" s="208" t="s">
        <v>3191</v>
      </c>
      <c r="G319" s="206"/>
      <c r="H319" s="209">
        <v>0.38100000000000001</v>
      </c>
      <c r="I319" s="210"/>
      <c r="J319" s="206"/>
      <c r="K319" s="206"/>
      <c r="L319" s="211"/>
      <c r="M319" s="212"/>
      <c r="N319" s="213"/>
      <c r="O319" s="213"/>
      <c r="P319" s="213"/>
      <c r="Q319" s="213"/>
      <c r="R319" s="213"/>
      <c r="S319" s="213"/>
      <c r="T319" s="214"/>
      <c r="AT319" s="215" t="s">
        <v>181</v>
      </c>
      <c r="AU319" s="215" t="s">
        <v>83</v>
      </c>
      <c r="AV319" s="13" t="s">
        <v>83</v>
      </c>
      <c r="AW319" s="13" t="s">
        <v>30</v>
      </c>
      <c r="AX319" s="13" t="s">
        <v>73</v>
      </c>
      <c r="AY319" s="215" t="s">
        <v>174</v>
      </c>
    </row>
    <row r="320" spans="2:51" s="12" customFormat="1" ht="12">
      <c r="B320" s="194"/>
      <c r="C320" s="195"/>
      <c r="D320" s="196" t="s">
        <v>181</v>
      </c>
      <c r="E320" s="197" t="s">
        <v>1</v>
      </c>
      <c r="F320" s="198" t="s">
        <v>3192</v>
      </c>
      <c r="G320" s="195"/>
      <c r="H320" s="197" t="s">
        <v>1</v>
      </c>
      <c r="I320" s="199"/>
      <c r="J320" s="195"/>
      <c r="K320" s="195"/>
      <c r="L320" s="200"/>
      <c r="M320" s="201"/>
      <c r="N320" s="202"/>
      <c r="O320" s="202"/>
      <c r="P320" s="202"/>
      <c r="Q320" s="202"/>
      <c r="R320" s="202"/>
      <c r="S320" s="202"/>
      <c r="T320" s="203"/>
      <c r="AT320" s="204" t="s">
        <v>181</v>
      </c>
      <c r="AU320" s="204" t="s">
        <v>83</v>
      </c>
      <c r="AV320" s="12" t="s">
        <v>81</v>
      </c>
      <c r="AW320" s="12" t="s">
        <v>30</v>
      </c>
      <c r="AX320" s="12" t="s">
        <v>73</v>
      </c>
      <c r="AY320" s="204" t="s">
        <v>174</v>
      </c>
    </row>
    <row r="321" spans="1:65" s="13" customFormat="1" ht="12">
      <c r="B321" s="205"/>
      <c r="C321" s="206"/>
      <c r="D321" s="196" t="s">
        <v>181</v>
      </c>
      <c r="E321" s="207" t="s">
        <v>1</v>
      </c>
      <c r="F321" s="208" t="s">
        <v>3193</v>
      </c>
      <c r="G321" s="206"/>
      <c r="H321" s="209">
        <v>0.39900000000000002</v>
      </c>
      <c r="I321" s="210"/>
      <c r="J321" s="206"/>
      <c r="K321" s="206"/>
      <c r="L321" s="211"/>
      <c r="M321" s="212"/>
      <c r="N321" s="213"/>
      <c r="O321" s="213"/>
      <c r="P321" s="213"/>
      <c r="Q321" s="213"/>
      <c r="R321" s="213"/>
      <c r="S321" s="213"/>
      <c r="T321" s="214"/>
      <c r="AT321" s="215" t="s">
        <v>181</v>
      </c>
      <c r="AU321" s="215" t="s">
        <v>83</v>
      </c>
      <c r="AV321" s="13" t="s">
        <v>83</v>
      </c>
      <c r="AW321" s="13" t="s">
        <v>30</v>
      </c>
      <c r="AX321" s="13" t="s">
        <v>73</v>
      </c>
      <c r="AY321" s="215" t="s">
        <v>174</v>
      </c>
    </row>
    <row r="322" spans="1:65" s="14" customFormat="1" ht="12">
      <c r="B322" s="216"/>
      <c r="C322" s="217"/>
      <c r="D322" s="196" t="s">
        <v>181</v>
      </c>
      <c r="E322" s="218" t="s">
        <v>1</v>
      </c>
      <c r="F322" s="219" t="s">
        <v>183</v>
      </c>
      <c r="G322" s="217"/>
      <c r="H322" s="220">
        <v>8.8019999999999996</v>
      </c>
      <c r="I322" s="221"/>
      <c r="J322" s="217"/>
      <c r="K322" s="217"/>
      <c r="L322" s="222"/>
      <c r="M322" s="223"/>
      <c r="N322" s="224"/>
      <c r="O322" s="224"/>
      <c r="P322" s="224"/>
      <c r="Q322" s="224"/>
      <c r="R322" s="224"/>
      <c r="S322" s="224"/>
      <c r="T322" s="225"/>
      <c r="AT322" s="226" t="s">
        <v>181</v>
      </c>
      <c r="AU322" s="226" t="s">
        <v>83</v>
      </c>
      <c r="AV322" s="14" t="s">
        <v>179</v>
      </c>
      <c r="AW322" s="14" t="s">
        <v>30</v>
      </c>
      <c r="AX322" s="14" t="s">
        <v>81</v>
      </c>
      <c r="AY322" s="226" t="s">
        <v>174</v>
      </c>
    </row>
    <row r="323" spans="1:65" s="2" customFormat="1" ht="33" customHeight="1">
      <c r="A323" s="35"/>
      <c r="B323" s="36"/>
      <c r="C323" s="180" t="s">
        <v>441</v>
      </c>
      <c r="D323" s="180" t="s">
        <v>175</v>
      </c>
      <c r="E323" s="181" t="s">
        <v>3318</v>
      </c>
      <c r="F323" s="182" t="s">
        <v>3319</v>
      </c>
      <c r="G323" s="183" t="s">
        <v>178</v>
      </c>
      <c r="H323" s="184">
        <v>12.595000000000001</v>
      </c>
      <c r="I323" s="185"/>
      <c r="J323" s="186">
        <f>ROUND(I323*H323,2)</f>
        <v>0</v>
      </c>
      <c r="K323" s="187"/>
      <c r="L323" s="40"/>
      <c r="M323" s="188" t="s">
        <v>1</v>
      </c>
      <c r="N323" s="189" t="s">
        <v>38</v>
      </c>
      <c r="O323" s="72"/>
      <c r="P323" s="190">
        <f>O323*H323</f>
        <v>0</v>
      </c>
      <c r="Q323" s="190">
        <v>2.4532922039999998</v>
      </c>
      <c r="R323" s="190">
        <f>Q323*H323</f>
        <v>30.899215309380001</v>
      </c>
      <c r="S323" s="190">
        <v>0</v>
      </c>
      <c r="T323" s="191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2" t="s">
        <v>179</v>
      </c>
      <c r="AT323" s="192" t="s">
        <v>175</v>
      </c>
      <c r="AU323" s="192" t="s">
        <v>83</v>
      </c>
      <c r="AY323" s="18" t="s">
        <v>174</v>
      </c>
      <c r="BE323" s="193">
        <f>IF(N323="základní",J323,0)</f>
        <v>0</v>
      </c>
      <c r="BF323" s="193">
        <f>IF(N323="snížená",J323,0)</f>
        <v>0</v>
      </c>
      <c r="BG323" s="193">
        <f>IF(N323="zákl. přenesená",J323,0)</f>
        <v>0</v>
      </c>
      <c r="BH323" s="193">
        <f>IF(N323="sníž. přenesená",J323,0)</f>
        <v>0</v>
      </c>
      <c r="BI323" s="193">
        <f>IF(N323="nulová",J323,0)</f>
        <v>0</v>
      </c>
      <c r="BJ323" s="18" t="s">
        <v>81</v>
      </c>
      <c r="BK323" s="193">
        <f>ROUND(I323*H323,2)</f>
        <v>0</v>
      </c>
      <c r="BL323" s="18" t="s">
        <v>179</v>
      </c>
      <c r="BM323" s="192" t="s">
        <v>3320</v>
      </c>
    </row>
    <row r="324" spans="1:65" s="12" customFormat="1" ht="12">
      <c r="B324" s="194"/>
      <c r="C324" s="195"/>
      <c r="D324" s="196" t="s">
        <v>181</v>
      </c>
      <c r="E324" s="197" t="s">
        <v>1</v>
      </c>
      <c r="F324" s="198" t="s">
        <v>3321</v>
      </c>
      <c r="G324" s="195"/>
      <c r="H324" s="197" t="s">
        <v>1</v>
      </c>
      <c r="I324" s="199"/>
      <c r="J324" s="195"/>
      <c r="K324" s="195"/>
      <c r="L324" s="200"/>
      <c r="M324" s="201"/>
      <c r="N324" s="202"/>
      <c r="O324" s="202"/>
      <c r="P324" s="202"/>
      <c r="Q324" s="202"/>
      <c r="R324" s="202"/>
      <c r="S324" s="202"/>
      <c r="T324" s="203"/>
      <c r="AT324" s="204" t="s">
        <v>181</v>
      </c>
      <c r="AU324" s="204" t="s">
        <v>83</v>
      </c>
      <c r="AV324" s="12" t="s">
        <v>81</v>
      </c>
      <c r="AW324" s="12" t="s">
        <v>30</v>
      </c>
      <c r="AX324" s="12" t="s">
        <v>73</v>
      </c>
      <c r="AY324" s="204" t="s">
        <v>174</v>
      </c>
    </row>
    <row r="325" spans="1:65" s="12" customFormat="1" ht="12">
      <c r="B325" s="194"/>
      <c r="C325" s="195"/>
      <c r="D325" s="196" t="s">
        <v>181</v>
      </c>
      <c r="E325" s="197" t="s">
        <v>1</v>
      </c>
      <c r="F325" s="198" t="s">
        <v>3299</v>
      </c>
      <c r="G325" s="195"/>
      <c r="H325" s="197" t="s">
        <v>1</v>
      </c>
      <c r="I325" s="199"/>
      <c r="J325" s="195"/>
      <c r="K325" s="195"/>
      <c r="L325" s="200"/>
      <c r="M325" s="201"/>
      <c r="N325" s="202"/>
      <c r="O325" s="202"/>
      <c r="P325" s="202"/>
      <c r="Q325" s="202"/>
      <c r="R325" s="202"/>
      <c r="S325" s="202"/>
      <c r="T325" s="203"/>
      <c r="AT325" s="204" t="s">
        <v>181</v>
      </c>
      <c r="AU325" s="204" t="s">
        <v>83</v>
      </c>
      <c r="AV325" s="12" t="s">
        <v>81</v>
      </c>
      <c r="AW325" s="12" t="s">
        <v>30</v>
      </c>
      <c r="AX325" s="12" t="s">
        <v>73</v>
      </c>
      <c r="AY325" s="204" t="s">
        <v>174</v>
      </c>
    </row>
    <row r="326" spans="1:65" s="13" customFormat="1" ht="12">
      <c r="B326" s="205"/>
      <c r="C326" s="206"/>
      <c r="D326" s="196" t="s">
        <v>181</v>
      </c>
      <c r="E326" s="207" t="s">
        <v>1</v>
      </c>
      <c r="F326" s="208" t="s">
        <v>3322</v>
      </c>
      <c r="G326" s="206"/>
      <c r="H326" s="209">
        <v>12.595000000000001</v>
      </c>
      <c r="I326" s="210"/>
      <c r="J326" s="206"/>
      <c r="K326" s="206"/>
      <c r="L326" s="211"/>
      <c r="M326" s="212"/>
      <c r="N326" s="213"/>
      <c r="O326" s="213"/>
      <c r="P326" s="213"/>
      <c r="Q326" s="213"/>
      <c r="R326" s="213"/>
      <c r="S326" s="213"/>
      <c r="T326" s="214"/>
      <c r="AT326" s="215" t="s">
        <v>181</v>
      </c>
      <c r="AU326" s="215" t="s">
        <v>83</v>
      </c>
      <c r="AV326" s="13" t="s">
        <v>83</v>
      </c>
      <c r="AW326" s="13" t="s">
        <v>30</v>
      </c>
      <c r="AX326" s="13" t="s">
        <v>73</v>
      </c>
      <c r="AY326" s="215" t="s">
        <v>174</v>
      </c>
    </row>
    <row r="327" spans="1:65" s="14" customFormat="1" ht="12">
      <c r="B327" s="216"/>
      <c r="C327" s="217"/>
      <c r="D327" s="196" t="s">
        <v>181</v>
      </c>
      <c r="E327" s="218" t="s">
        <v>1</v>
      </c>
      <c r="F327" s="219" t="s">
        <v>183</v>
      </c>
      <c r="G327" s="217"/>
      <c r="H327" s="220">
        <v>12.595000000000001</v>
      </c>
      <c r="I327" s="221"/>
      <c r="J327" s="217"/>
      <c r="K327" s="217"/>
      <c r="L327" s="222"/>
      <c r="M327" s="223"/>
      <c r="N327" s="224"/>
      <c r="O327" s="224"/>
      <c r="P327" s="224"/>
      <c r="Q327" s="224"/>
      <c r="R327" s="224"/>
      <c r="S327" s="224"/>
      <c r="T327" s="225"/>
      <c r="AT327" s="226" t="s">
        <v>181</v>
      </c>
      <c r="AU327" s="226" t="s">
        <v>83</v>
      </c>
      <c r="AV327" s="14" t="s">
        <v>179</v>
      </c>
      <c r="AW327" s="14" t="s">
        <v>30</v>
      </c>
      <c r="AX327" s="14" t="s">
        <v>81</v>
      </c>
      <c r="AY327" s="226" t="s">
        <v>174</v>
      </c>
    </row>
    <row r="328" spans="1:65" s="2" customFormat="1" ht="16.5" customHeight="1">
      <c r="A328" s="35"/>
      <c r="B328" s="36"/>
      <c r="C328" s="180" t="s">
        <v>450</v>
      </c>
      <c r="D328" s="180" t="s">
        <v>175</v>
      </c>
      <c r="E328" s="181" t="s">
        <v>3323</v>
      </c>
      <c r="F328" s="182" t="s">
        <v>3324</v>
      </c>
      <c r="G328" s="183" t="s">
        <v>230</v>
      </c>
      <c r="H328" s="184">
        <v>104.96</v>
      </c>
      <c r="I328" s="185"/>
      <c r="J328" s="186">
        <f>ROUND(I328*H328,2)</f>
        <v>0</v>
      </c>
      <c r="K328" s="187"/>
      <c r="L328" s="40"/>
      <c r="M328" s="188" t="s">
        <v>1</v>
      </c>
      <c r="N328" s="189" t="s">
        <v>38</v>
      </c>
      <c r="O328" s="72"/>
      <c r="P328" s="190">
        <f>O328*H328</f>
        <v>0</v>
      </c>
      <c r="Q328" s="190">
        <v>0</v>
      </c>
      <c r="R328" s="190">
        <f>Q328*H328</f>
        <v>0</v>
      </c>
      <c r="S328" s="190">
        <v>0</v>
      </c>
      <c r="T328" s="191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2" t="s">
        <v>179</v>
      </c>
      <c r="AT328" s="192" t="s">
        <v>175</v>
      </c>
      <c r="AU328" s="192" t="s">
        <v>83</v>
      </c>
      <c r="AY328" s="18" t="s">
        <v>174</v>
      </c>
      <c r="BE328" s="193">
        <f>IF(N328="základní",J328,0)</f>
        <v>0</v>
      </c>
      <c r="BF328" s="193">
        <f>IF(N328="snížená",J328,0)</f>
        <v>0</v>
      </c>
      <c r="BG328" s="193">
        <f>IF(N328="zákl. přenesená",J328,0)</f>
        <v>0</v>
      </c>
      <c r="BH328" s="193">
        <f>IF(N328="sníž. přenesená",J328,0)</f>
        <v>0</v>
      </c>
      <c r="BI328" s="193">
        <f>IF(N328="nulová",J328,0)</f>
        <v>0</v>
      </c>
      <c r="BJ328" s="18" t="s">
        <v>81</v>
      </c>
      <c r="BK328" s="193">
        <f>ROUND(I328*H328,2)</f>
        <v>0</v>
      </c>
      <c r="BL328" s="18" t="s">
        <v>179</v>
      </c>
      <c r="BM328" s="192" t="s">
        <v>3325</v>
      </c>
    </row>
    <row r="329" spans="1:65" s="2" customFormat="1" ht="16.5" customHeight="1">
      <c r="A329" s="35"/>
      <c r="B329" s="36"/>
      <c r="C329" s="180" t="s">
        <v>458</v>
      </c>
      <c r="D329" s="180" t="s">
        <v>175</v>
      </c>
      <c r="E329" s="181" t="s">
        <v>3326</v>
      </c>
      <c r="F329" s="182" t="s">
        <v>3327</v>
      </c>
      <c r="G329" s="183" t="s">
        <v>230</v>
      </c>
      <c r="H329" s="184">
        <v>1.0680000000000001</v>
      </c>
      <c r="I329" s="185"/>
      <c r="J329" s="186">
        <f>ROUND(I329*H329,2)</f>
        <v>0</v>
      </c>
      <c r="K329" s="187"/>
      <c r="L329" s="40"/>
      <c r="M329" s="188" t="s">
        <v>1</v>
      </c>
      <c r="N329" s="189" t="s">
        <v>38</v>
      </c>
      <c r="O329" s="72"/>
      <c r="P329" s="190">
        <f>O329*H329</f>
        <v>0</v>
      </c>
      <c r="Q329" s="190">
        <v>2.4719E-3</v>
      </c>
      <c r="R329" s="190">
        <f>Q329*H329</f>
        <v>2.6399892000000002E-3</v>
      </c>
      <c r="S329" s="190">
        <v>0</v>
      </c>
      <c r="T329" s="191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2" t="s">
        <v>179</v>
      </c>
      <c r="AT329" s="192" t="s">
        <v>175</v>
      </c>
      <c r="AU329" s="192" t="s">
        <v>83</v>
      </c>
      <c r="AY329" s="18" t="s">
        <v>174</v>
      </c>
      <c r="BE329" s="193">
        <f>IF(N329="základní",J329,0)</f>
        <v>0</v>
      </c>
      <c r="BF329" s="193">
        <f>IF(N329="snížená",J329,0)</f>
        <v>0</v>
      </c>
      <c r="BG329" s="193">
        <f>IF(N329="zákl. přenesená",J329,0)</f>
        <v>0</v>
      </c>
      <c r="BH329" s="193">
        <f>IF(N329="sníž. přenesená",J329,0)</f>
        <v>0</v>
      </c>
      <c r="BI329" s="193">
        <f>IF(N329="nulová",J329,0)</f>
        <v>0</v>
      </c>
      <c r="BJ329" s="18" t="s">
        <v>81</v>
      </c>
      <c r="BK329" s="193">
        <f>ROUND(I329*H329,2)</f>
        <v>0</v>
      </c>
      <c r="BL329" s="18" t="s">
        <v>179</v>
      </c>
      <c r="BM329" s="192" t="s">
        <v>3328</v>
      </c>
    </row>
    <row r="330" spans="1:65" s="13" customFormat="1" ht="12">
      <c r="B330" s="205"/>
      <c r="C330" s="206"/>
      <c r="D330" s="196" t="s">
        <v>181</v>
      </c>
      <c r="E330" s="207" t="s">
        <v>1</v>
      </c>
      <c r="F330" s="208" t="s">
        <v>3329</v>
      </c>
      <c r="G330" s="206"/>
      <c r="H330" s="209">
        <v>1.0680000000000001</v>
      </c>
      <c r="I330" s="210"/>
      <c r="J330" s="206"/>
      <c r="K330" s="206"/>
      <c r="L330" s="211"/>
      <c r="M330" s="212"/>
      <c r="N330" s="213"/>
      <c r="O330" s="213"/>
      <c r="P330" s="213"/>
      <c r="Q330" s="213"/>
      <c r="R330" s="213"/>
      <c r="S330" s="213"/>
      <c r="T330" s="214"/>
      <c r="AT330" s="215" t="s">
        <v>181</v>
      </c>
      <c r="AU330" s="215" t="s">
        <v>83</v>
      </c>
      <c r="AV330" s="13" t="s">
        <v>83</v>
      </c>
      <c r="AW330" s="13" t="s">
        <v>30</v>
      </c>
      <c r="AX330" s="13" t="s">
        <v>73</v>
      </c>
      <c r="AY330" s="215" t="s">
        <v>174</v>
      </c>
    </row>
    <row r="331" spans="1:65" s="14" customFormat="1" ht="12">
      <c r="B331" s="216"/>
      <c r="C331" s="217"/>
      <c r="D331" s="196" t="s">
        <v>181</v>
      </c>
      <c r="E331" s="218" t="s">
        <v>1</v>
      </c>
      <c r="F331" s="219" t="s">
        <v>183</v>
      </c>
      <c r="G331" s="217"/>
      <c r="H331" s="220">
        <v>1.0680000000000001</v>
      </c>
      <c r="I331" s="221"/>
      <c r="J331" s="217"/>
      <c r="K331" s="217"/>
      <c r="L331" s="222"/>
      <c r="M331" s="223"/>
      <c r="N331" s="224"/>
      <c r="O331" s="224"/>
      <c r="P331" s="224"/>
      <c r="Q331" s="224"/>
      <c r="R331" s="224"/>
      <c r="S331" s="224"/>
      <c r="T331" s="225"/>
      <c r="AT331" s="226" t="s">
        <v>181</v>
      </c>
      <c r="AU331" s="226" t="s">
        <v>83</v>
      </c>
      <c r="AV331" s="14" t="s">
        <v>179</v>
      </c>
      <c r="AW331" s="14" t="s">
        <v>30</v>
      </c>
      <c r="AX331" s="14" t="s">
        <v>81</v>
      </c>
      <c r="AY331" s="226" t="s">
        <v>174</v>
      </c>
    </row>
    <row r="332" spans="1:65" s="2" customFormat="1" ht="16.5" customHeight="1">
      <c r="A332" s="35"/>
      <c r="B332" s="36"/>
      <c r="C332" s="180" t="s">
        <v>514</v>
      </c>
      <c r="D332" s="180" t="s">
        <v>175</v>
      </c>
      <c r="E332" s="181" t="s">
        <v>3330</v>
      </c>
      <c r="F332" s="182" t="s">
        <v>3331</v>
      </c>
      <c r="G332" s="183" t="s">
        <v>230</v>
      </c>
      <c r="H332" s="184">
        <v>1.0680000000000001</v>
      </c>
      <c r="I332" s="185"/>
      <c r="J332" s="186">
        <f>ROUND(I332*H332,2)</f>
        <v>0</v>
      </c>
      <c r="K332" s="187"/>
      <c r="L332" s="40"/>
      <c r="M332" s="188" t="s">
        <v>1</v>
      </c>
      <c r="N332" s="189" t="s">
        <v>38</v>
      </c>
      <c r="O332" s="72"/>
      <c r="P332" s="190">
        <f>O332*H332</f>
        <v>0</v>
      </c>
      <c r="Q332" s="190">
        <v>0</v>
      </c>
      <c r="R332" s="190">
        <f>Q332*H332</f>
        <v>0</v>
      </c>
      <c r="S332" s="190">
        <v>0</v>
      </c>
      <c r="T332" s="191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2" t="s">
        <v>179</v>
      </c>
      <c r="AT332" s="192" t="s">
        <v>175</v>
      </c>
      <c r="AU332" s="192" t="s">
        <v>83</v>
      </c>
      <c r="AY332" s="18" t="s">
        <v>174</v>
      </c>
      <c r="BE332" s="193">
        <f>IF(N332="základní",J332,0)</f>
        <v>0</v>
      </c>
      <c r="BF332" s="193">
        <f>IF(N332="snížená",J332,0)</f>
        <v>0</v>
      </c>
      <c r="BG332" s="193">
        <f>IF(N332="zákl. přenesená",J332,0)</f>
        <v>0</v>
      </c>
      <c r="BH332" s="193">
        <f>IF(N332="sníž. přenesená",J332,0)</f>
        <v>0</v>
      </c>
      <c r="BI332" s="193">
        <f>IF(N332="nulová",J332,0)</f>
        <v>0</v>
      </c>
      <c r="BJ332" s="18" t="s">
        <v>81</v>
      </c>
      <c r="BK332" s="193">
        <f>ROUND(I332*H332,2)</f>
        <v>0</v>
      </c>
      <c r="BL332" s="18" t="s">
        <v>179</v>
      </c>
      <c r="BM332" s="192" t="s">
        <v>3332</v>
      </c>
    </row>
    <row r="333" spans="1:65" s="2" customFormat="1" ht="24.25" customHeight="1">
      <c r="A333" s="35"/>
      <c r="B333" s="36"/>
      <c r="C333" s="180" t="s">
        <v>525</v>
      </c>
      <c r="D333" s="180" t="s">
        <v>175</v>
      </c>
      <c r="E333" s="181" t="s">
        <v>1954</v>
      </c>
      <c r="F333" s="182" t="s">
        <v>3333</v>
      </c>
      <c r="G333" s="183" t="s">
        <v>188</v>
      </c>
      <c r="H333" s="184">
        <v>0.60599999999999998</v>
      </c>
      <c r="I333" s="185"/>
      <c r="J333" s="186">
        <f>ROUND(I333*H333,2)</f>
        <v>0</v>
      </c>
      <c r="K333" s="187"/>
      <c r="L333" s="40"/>
      <c r="M333" s="188" t="s">
        <v>1</v>
      </c>
      <c r="N333" s="189" t="s">
        <v>38</v>
      </c>
      <c r="O333" s="72"/>
      <c r="P333" s="190">
        <f>O333*H333</f>
        <v>0</v>
      </c>
      <c r="Q333" s="190">
        <v>1.06277</v>
      </c>
      <c r="R333" s="190">
        <f>Q333*H333</f>
        <v>0.64403862000000001</v>
      </c>
      <c r="S333" s="190">
        <v>0</v>
      </c>
      <c r="T333" s="191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2" t="s">
        <v>179</v>
      </c>
      <c r="AT333" s="192" t="s">
        <v>175</v>
      </c>
      <c r="AU333" s="192" t="s">
        <v>83</v>
      </c>
      <c r="AY333" s="18" t="s">
        <v>174</v>
      </c>
      <c r="BE333" s="193">
        <f>IF(N333="základní",J333,0)</f>
        <v>0</v>
      </c>
      <c r="BF333" s="193">
        <f>IF(N333="snížená",J333,0)</f>
        <v>0</v>
      </c>
      <c r="BG333" s="193">
        <f>IF(N333="zákl. přenesená",J333,0)</f>
        <v>0</v>
      </c>
      <c r="BH333" s="193">
        <f>IF(N333="sníž. přenesená",J333,0)</f>
        <v>0</v>
      </c>
      <c r="BI333" s="193">
        <f>IF(N333="nulová",J333,0)</f>
        <v>0</v>
      </c>
      <c r="BJ333" s="18" t="s">
        <v>81</v>
      </c>
      <c r="BK333" s="193">
        <f>ROUND(I333*H333,2)</f>
        <v>0</v>
      </c>
      <c r="BL333" s="18" t="s">
        <v>179</v>
      </c>
      <c r="BM333" s="192" t="s">
        <v>3334</v>
      </c>
    </row>
    <row r="334" spans="1:65" s="12" customFormat="1" ht="12">
      <c r="B334" s="194"/>
      <c r="C334" s="195"/>
      <c r="D334" s="196" t="s">
        <v>181</v>
      </c>
      <c r="E334" s="197" t="s">
        <v>1</v>
      </c>
      <c r="F334" s="198" t="s">
        <v>3299</v>
      </c>
      <c r="G334" s="195"/>
      <c r="H334" s="197" t="s">
        <v>1</v>
      </c>
      <c r="I334" s="199"/>
      <c r="J334" s="195"/>
      <c r="K334" s="195"/>
      <c r="L334" s="200"/>
      <c r="M334" s="201"/>
      <c r="N334" s="202"/>
      <c r="O334" s="202"/>
      <c r="P334" s="202"/>
      <c r="Q334" s="202"/>
      <c r="R334" s="202"/>
      <c r="S334" s="202"/>
      <c r="T334" s="203"/>
      <c r="AT334" s="204" t="s">
        <v>181</v>
      </c>
      <c r="AU334" s="204" t="s">
        <v>83</v>
      </c>
      <c r="AV334" s="12" t="s">
        <v>81</v>
      </c>
      <c r="AW334" s="12" t="s">
        <v>30</v>
      </c>
      <c r="AX334" s="12" t="s">
        <v>73</v>
      </c>
      <c r="AY334" s="204" t="s">
        <v>174</v>
      </c>
    </row>
    <row r="335" spans="1:65" s="13" customFormat="1" ht="12">
      <c r="B335" s="205"/>
      <c r="C335" s="206"/>
      <c r="D335" s="196" t="s">
        <v>181</v>
      </c>
      <c r="E335" s="207" t="s">
        <v>1</v>
      </c>
      <c r="F335" s="208" t="s">
        <v>3335</v>
      </c>
      <c r="G335" s="206"/>
      <c r="H335" s="209">
        <v>0.60599999999999998</v>
      </c>
      <c r="I335" s="210"/>
      <c r="J335" s="206"/>
      <c r="K335" s="206"/>
      <c r="L335" s="211"/>
      <c r="M335" s="212"/>
      <c r="N335" s="213"/>
      <c r="O335" s="213"/>
      <c r="P335" s="213"/>
      <c r="Q335" s="213"/>
      <c r="R335" s="213"/>
      <c r="S335" s="213"/>
      <c r="T335" s="214"/>
      <c r="AT335" s="215" t="s">
        <v>181</v>
      </c>
      <c r="AU335" s="215" t="s">
        <v>83</v>
      </c>
      <c r="AV335" s="13" t="s">
        <v>83</v>
      </c>
      <c r="AW335" s="13" t="s">
        <v>30</v>
      </c>
      <c r="AX335" s="13" t="s">
        <v>73</v>
      </c>
      <c r="AY335" s="215" t="s">
        <v>174</v>
      </c>
    </row>
    <row r="336" spans="1:65" s="14" customFormat="1" ht="12">
      <c r="B336" s="216"/>
      <c r="C336" s="217"/>
      <c r="D336" s="196" t="s">
        <v>181</v>
      </c>
      <c r="E336" s="218" t="s">
        <v>1</v>
      </c>
      <c r="F336" s="219" t="s">
        <v>183</v>
      </c>
      <c r="G336" s="217"/>
      <c r="H336" s="220">
        <v>0.60599999999999998</v>
      </c>
      <c r="I336" s="221"/>
      <c r="J336" s="217"/>
      <c r="K336" s="217"/>
      <c r="L336" s="222"/>
      <c r="M336" s="223"/>
      <c r="N336" s="224"/>
      <c r="O336" s="224"/>
      <c r="P336" s="224"/>
      <c r="Q336" s="224"/>
      <c r="R336" s="224"/>
      <c r="S336" s="224"/>
      <c r="T336" s="225"/>
      <c r="AT336" s="226" t="s">
        <v>181</v>
      </c>
      <c r="AU336" s="226" t="s">
        <v>83</v>
      </c>
      <c r="AV336" s="14" t="s">
        <v>179</v>
      </c>
      <c r="AW336" s="14" t="s">
        <v>30</v>
      </c>
      <c r="AX336" s="14" t="s">
        <v>81</v>
      </c>
      <c r="AY336" s="226" t="s">
        <v>174</v>
      </c>
    </row>
    <row r="337" spans="1:65" s="2" customFormat="1" ht="33" customHeight="1">
      <c r="A337" s="35"/>
      <c r="B337" s="36"/>
      <c r="C337" s="180" t="s">
        <v>532</v>
      </c>
      <c r="D337" s="180" t="s">
        <v>175</v>
      </c>
      <c r="E337" s="181" t="s">
        <v>3336</v>
      </c>
      <c r="F337" s="182" t="s">
        <v>3337</v>
      </c>
      <c r="G337" s="183" t="s">
        <v>178</v>
      </c>
      <c r="H337" s="184">
        <v>12.069000000000001</v>
      </c>
      <c r="I337" s="185"/>
      <c r="J337" s="186">
        <f>ROUND(I337*H337,2)</f>
        <v>0</v>
      </c>
      <c r="K337" s="187"/>
      <c r="L337" s="40"/>
      <c r="M337" s="188" t="s">
        <v>1</v>
      </c>
      <c r="N337" s="189" t="s">
        <v>38</v>
      </c>
      <c r="O337" s="72"/>
      <c r="P337" s="190">
        <f>O337*H337</f>
        <v>0</v>
      </c>
      <c r="Q337" s="190">
        <v>2.4532922039999998</v>
      </c>
      <c r="R337" s="190">
        <f>Q337*H337</f>
        <v>29.608783610075999</v>
      </c>
      <c r="S337" s="190">
        <v>0</v>
      </c>
      <c r="T337" s="191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2" t="s">
        <v>179</v>
      </c>
      <c r="AT337" s="192" t="s">
        <v>175</v>
      </c>
      <c r="AU337" s="192" t="s">
        <v>83</v>
      </c>
      <c r="AY337" s="18" t="s">
        <v>174</v>
      </c>
      <c r="BE337" s="193">
        <f>IF(N337="základní",J337,0)</f>
        <v>0</v>
      </c>
      <c r="BF337" s="193">
        <f>IF(N337="snížená",J337,0)</f>
        <v>0</v>
      </c>
      <c r="BG337" s="193">
        <f>IF(N337="zákl. přenesená",J337,0)</f>
        <v>0</v>
      </c>
      <c r="BH337" s="193">
        <f>IF(N337="sníž. přenesená",J337,0)</f>
        <v>0</v>
      </c>
      <c r="BI337" s="193">
        <f>IF(N337="nulová",J337,0)</f>
        <v>0</v>
      </c>
      <c r="BJ337" s="18" t="s">
        <v>81</v>
      </c>
      <c r="BK337" s="193">
        <f>ROUND(I337*H337,2)</f>
        <v>0</v>
      </c>
      <c r="BL337" s="18" t="s">
        <v>179</v>
      </c>
      <c r="BM337" s="192" t="s">
        <v>3338</v>
      </c>
    </row>
    <row r="338" spans="1:65" s="12" customFormat="1" ht="12">
      <c r="B338" s="194"/>
      <c r="C338" s="195"/>
      <c r="D338" s="196" t="s">
        <v>181</v>
      </c>
      <c r="E338" s="197" t="s">
        <v>1</v>
      </c>
      <c r="F338" s="198" t="s">
        <v>3321</v>
      </c>
      <c r="G338" s="195"/>
      <c r="H338" s="197" t="s">
        <v>1</v>
      </c>
      <c r="I338" s="199"/>
      <c r="J338" s="195"/>
      <c r="K338" s="195"/>
      <c r="L338" s="200"/>
      <c r="M338" s="201"/>
      <c r="N338" s="202"/>
      <c r="O338" s="202"/>
      <c r="P338" s="202"/>
      <c r="Q338" s="202"/>
      <c r="R338" s="202"/>
      <c r="S338" s="202"/>
      <c r="T338" s="203"/>
      <c r="AT338" s="204" t="s">
        <v>181</v>
      </c>
      <c r="AU338" s="204" t="s">
        <v>83</v>
      </c>
      <c r="AV338" s="12" t="s">
        <v>81</v>
      </c>
      <c r="AW338" s="12" t="s">
        <v>30</v>
      </c>
      <c r="AX338" s="12" t="s">
        <v>73</v>
      </c>
      <c r="AY338" s="204" t="s">
        <v>174</v>
      </c>
    </row>
    <row r="339" spans="1:65" s="12" customFormat="1" ht="12">
      <c r="B339" s="194"/>
      <c r="C339" s="195"/>
      <c r="D339" s="196" t="s">
        <v>181</v>
      </c>
      <c r="E339" s="197" t="s">
        <v>1</v>
      </c>
      <c r="F339" s="198" t="s">
        <v>3339</v>
      </c>
      <c r="G339" s="195"/>
      <c r="H339" s="197" t="s">
        <v>1</v>
      </c>
      <c r="I339" s="199"/>
      <c r="J339" s="195"/>
      <c r="K339" s="195"/>
      <c r="L339" s="200"/>
      <c r="M339" s="201"/>
      <c r="N339" s="202"/>
      <c r="O339" s="202"/>
      <c r="P339" s="202"/>
      <c r="Q339" s="202"/>
      <c r="R339" s="202"/>
      <c r="S339" s="202"/>
      <c r="T339" s="203"/>
      <c r="AT339" s="204" t="s">
        <v>181</v>
      </c>
      <c r="AU339" s="204" t="s">
        <v>83</v>
      </c>
      <c r="AV339" s="12" t="s">
        <v>81</v>
      </c>
      <c r="AW339" s="12" t="s">
        <v>30</v>
      </c>
      <c r="AX339" s="12" t="s">
        <v>73</v>
      </c>
      <c r="AY339" s="204" t="s">
        <v>174</v>
      </c>
    </row>
    <row r="340" spans="1:65" s="13" customFormat="1" ht="12">
      <c r="B340" s="205"/>
      <c r="C340" s="206"/>
      <c r="D340" s="196" t="s">
        <v>181</v>
      </c>
      <c r="E340" s="207" t="s">
        <v>1</v>
      </c>
      <c r="F340" s="208" t="s">
        <v>3340</v>
      </c>
      <c r="G340" s="206"/>
      <c r="H340" s="209">
        <v>1.627</v>
      </c>
      <c r="I340" s="210"/>
      <c r="J340" s="206"/>
      <c r="K340" s="206"/>
      <c r="L340" s="211"/>
      <c r="M340" s="212"/>
      <c r="N340" s="213"/>
      <c r="O340" s="213"/>
      <c r="P340" s="213"/>
      <c r="Q340" s="213"/>
      <c r="R340" s="213"/>
      <c r="S340" s="213"/>
      <c r="T340" s="214"/>
      <c r="AT340" s="215" t="s">
        <v>181</v>
      </c>
      <c r="AU340" s="215" t="s">
        <v>83</v>
      </c>
      <c r="AV340" s="13" t="s">
        <v>83</v>
      </c>
      <c r="AW340" s="13" t="s">
        <v>30</v>
      </c>
      <c r="AX340" s="13" t="s">
        <v>73</v>
      </c>
      <c r="AY340" s="215" t="s">
        <v>174</v>
      </c>
    </row>
    <row r="341" spans="1:65" s="12" customFormat="1" ht="12">
      <c r="B341" s="194"/>
      <c r="C341" s="195"/>
      <c r="D341" s="196" t="s">
        <v>181</v>
      </c>
      <c r="E341" s="197" t="s">
        <v>1</v>
      </c>
      <c r="F341" s="198" t="s">
        <v>3202</v>
      </c>
      <c r="G341" s="195"/>
      <c r="H341" s="197" t="s">
        <v>1</v>
      </c>
      <c r="I341" s="199"/>
      <c r="J341" s="195"/>
      <c r="K341" s="195"/>
      <c r="L341" s="200"/>
      <c r="M341" s="201"/>
      <c r="N341" s="202"/>
      <c r="O341" s="202"/>
      <c r="P341" s="202"/>
      <c r="Q341" s="202"/>
      <c r="R341" s="202"/>
      <c r="S341" s="202"/>
      <c r="T341" s="203"/>
      <c r="AT341" s="204" t="s">
        <v>181</v>
      </c>
      <c r="AU341" s="204" t="s">
        <v>83</v>
      </c>
      <c r="AV341" s="12" t="s">
        <v>81</v>
      </c>
      <c r="AW341" s="12" t="s">
        <v>30</v>
      </c>
      <c r="AX341" s="12" t="s">
        <v>73</v>
      </c>
      <c r="AY341" s="204" t="s">
        <v>174</v>
      </c>
    </row>
    <row r="342" spans="1:65" s="13" customFormat="1" ht="12">
      <c r="B342" s="205"/>
      <c r="C342" s="206"/>
      <c r="D342" s="196" t="s">
        <v>181</v>
      </c>
      <c r="E342" s="207" t="s">
        <v>1</v>
      </c>
      <c r="F342" s="208" t="s">
        <v>3341</v>
      </c>
      <c r="G342" s="206"/>
      <c r="H342" s="209">
        <v>2.6890000000000001</v>
      </c>
      <c r="I342" s="210"/>
      <c r="J342" s="206"/>
      <c r="K342" s="206"/>
      <c r="L342" s="211"/>
      <c r="M342" s="212"/>
      <c r="N342" s="213"/>
      <c r="O342" s="213"/>
      <c r="P342" s="213"/>
      <c r="Q342" s="213"/>
      <c r="R342" s="213"/>
      <c r="S342" s="213"/>
      <c r="T342" s="214"/>
      <c r="AT342" s="215" t="s">
        <v>181</v>
      </c>
      <c r="AU342" s="215" t="s">
        <v>83</v>
      </c>
      <c r="AV342" s="13" t="s">
        <v>83</v>
      </c>
      <c r="AW342" s="13" t="s">
        <v>30</v>
      </c>
      <c r="AX342" s="13" t="s">
        <v>73</v>
      </c>
      <c r="AY342" s="215" t="s">
        <v>174</v>
      </c>
    </row>
    <row r="343" spans="1:65" s="12" customFormat="1" ht="12">
      <c r="B343" s="194"/>
      <c r="C343" s="195"/>
      <c r="D343" s="196" t="s">
        <v>181</v>
      </c>
      <c r="E343" s="197" t="s">
        <v>1</v>
      </c>
      <c r="F343" s="198" t="s">
        <v>3342</v>
      </c>
      <c r="G343" s="195"/>
      <c r="H343" s="197" t="s">
        <v>1</v>
      </c>
      <c r="I343" s="199"/>
      <c r="J343" s="195"/>
      <c r="K343" s="195"/>
      <c r="L343" s="200"/>
      <c r="M343" s="201"/>
      <c r="N343" s="202"/>
      <c r="O343" s="202"/>
      <c r="P343" s="202"/>
      <c r="Q343" s="202"/>
      <c r="R343" s="202"/>
      <c r="S343" s="202"/>
      <c r="T343" s="203"/>
      <c r="AT343" s="204" t="s">
        <v>181</v>
      </c>
      <c r="AU343" s="204" t="s">
        <v>83</v>
      </c>
      <c r="AV343" s="12" t="s">
        <v>81</v>
      </c>
      <c r="AW343" s="12" t="s">
        <v>30</v>
      </c>
      <c r="AX343" s="12" t="s">
        <v>73</v>
      </c>
      <c r="AY343" s="204" t="s">
        <v>174</v>
      </c>
    </row>
    <row r="344" spans="1:65" s="13" customFormat="1" ht="12">
      <c r="B344" s="205"/>
      <c r="C344" s="206"/>
      <c r="D344" s="196" t="s">
        <v>181</v>
      </c>
      <c r="E344" s="207" t="s">
        <v>1</v>
      </c>
      <c r="F344" s="208" t="s">
        <v>3343</v>
      </c>
      <c r="G344" s="206"/>
      <c r="H344" s="209">
        <v>4.5620000000000003</v>
      </c>
      <c r="I344" s="210"/>
      <c r="J344" s="206"/>
      <c r="K344" s="206"/>
      <c r="L344" s="211"/>
      <c r="M344" s="212"/>
      <c r="N344" s="213"/>
      <c r="O344" s="213"/>
      <c r="P344" s="213"/>
      <c r="Q344" s="213"/>
      <c r="R344" s="213"/>
      <c r="S344" s="213"/>
      <c r="T344" s="214"/>
      <c r="AT344" s="215" t="s">
        <v>181</v>
      </c>
      <c r="AU344" s="215" t="s">
        <v>83</v>
      </c>
      <c r="AV344" s="13" t="s">
        <v>83</v>
      </c>
      <c r="AW344" s="13" t="s">
        <v>30</v>
      </c>
      <c r="AX344" s="13" t="s">
        <v>73</v>
      </c>
      <c r="AY344" s="215" t="s">
        <v>174</v>
      </c>
    </row>
    <row r="345" spans="1:65" s="12" customFormat="1" ht="12">
      <c r="B345" s="194"/>
      <c r="C345" s="195"/>
      <c r="D345" s="196" t="s">
        <v>181</v>
      </c>
      <c r="E345" s="197" t="s">
        <v>1</v>
      </c>
      <c r="F345" s="198" t="s">
        <v>3344</v>
      </c>
      <c r="G345" s="195"/>
      <c r="H345" s="197" t="s">
        <v>1</v>
      </c>
      <c r="I345" s="199"/>
      <c r="J345" s="195"/>
      <c r="K345" s="195"/>
      <c r="L345" s="200"/>
      <c r="M345" s="201"/>
      <c r="N345" s="202"/>
      <c r="O345" s="202"/>
      <c r="P345" s="202"/>
      <c r="Q345" s="202"/>
      <c r="R345" s="202"/>
      <c r="S345" s="202"/>
      <c r="T345" s="203"/>
      <c r="AT345" s="204" t="s">
        <v>181</v>
      </c>
      <c r="AU345" s="204" t="s">
        <v>83</v>
      </c>
      <c r="AV345" s="12" t="s">
        <v>81</v>
      </c>
      <c r="AW345" s="12" t="s">
        <v>30</v>
      </c>
      <c r="AX345" s="12" t="s">
        <v>73</v>
      </c>
      <c r="AY345" s="204" t="s">
        <v>174</v>
      </c>
    </row>
    <row r="346" spans="1:65" s="13" customFormat="1" ht="12">
      <c r="B346" s="205"/>
      <c r="C346" s="206"/>
      <c r="D346" s="196" t="s">
        <v>181</v>
      </c>
      <c r="E346" s="207" t="s">
        <v>1</v>
      </c>
      <c r="F346" s="208" t="s">
        <v>3345</v>
      </c>
      <c r="G346" s="206"/>
      <c r="H346" s="209">
        <v>0.41199999999999998</v>
      </c>
      <c r="I346" s="210"/>
      <c r="J346" s="206"/>
      <c r="K346" s="206"/>
      <c r="L346" s="211"/>
      <c r="M346" s="212"/>
      <c r="N346" s="213"/>
      <c r="O346" s="213"/>
      <c r="P346" s="213"/>
      <c r="Q346" s="213"/>
      <c r="R346" s="213"/>
      <c r="S346" s="213"/>
      <c r="T346" s="214"/>
      <c r="AT346" s="215" t="s">
        <v>181</v>
      </c>
      <c r="AU346" s="215" t="s">
        <v>83</v>
      </c>
      <c r="AV346" s="13" t="s">
        <v>83</v>
      </c>
      <c r="AW346" s="13" t="s">
        <v>30</v>
      </c>
      <c r="AX346" s="13" t="s">
        <v>73</v>
      </c>
      <c r="AY346" s="215" t="s">
        <v>174</v>
      </c>
    </row>
    <row r="347" spans="1:65" s="12" customFormat="1" ht="12">
      <c r="B347" s="194"/>
      <c r="C347" s="195"/>
      <c r="D347" s="196" t="s">
        <v>181</v>
      </c>
      <c r="E347" s="197" t="s">
        <v>1</v>
      </c>
      <c r="F347" s="198" t="s">
        <v>3346</v>
      </c>
      <c r="G347" s="195"/>
      <c r="H347" s="197" t="s">
        <v>1</v>
      </c>
      <c r="I347" s="199"/>
      <c r="J347" s="195"/>
      <c r="K347" s="195"/>
      <c r="L347" s="200"/>
      <c r="M347" s="201"/>
      <c r="N347" s="202"/>
      <c r="O347" s="202"/>
      <c r="P347" s="202"/>
      <c r="Q347" s="202"/>
      <c r="R347" s="202"/>
      <c r="S347" s="202"/>
      <c r="T347" s="203"/>
      <c r="AT347" s="204" t="s">
        <v>181</v>
      </c>
      <c r="AU347" s="204" t="s">
        <v>83</v>
      </c>
      <c r="AV347" s="12" t="s">
        <v>81</v>
      </c>
      <c r="AW347" s="12" t="s">
        <v>30</v>
      </c>
      <c r="AX347" s="12" t="s">
        <v>73</v>
      </c>
      <c r="AY347" s="204" t="s">
        <v>174</v>
      </c>
    </row>
    <row r="348" spans="1:65" s="13" customFormat="1" ht="12">
      <c r="B348" s="205"/>
      <c r="C348" s="206"/>
      <c r="D348" s="196" t="s">
        <v>181</v>
      </c>
      <c r="E348" s="207" t="s">
        <v>1</v>
      </c>
      <c r="F348" s="208" t="s">
        <v>3347</v>
      </c>
      <c r="G348" s="206"/>
      <c r="H348" s="209">
        <v>1.6279999999999999</v>
      </c>
      <c r="I348" s="210"/>
      <c r="J348" s="206"/>
      <c r="K348" s="206"/>
      <c r="L348" s="211"/>
      <c r="M348" s="212"/>
      <c r="N348" s="213"/>
      <c r="O348" s="213"/>
      <c r="P348" s="213"/>
      <c r="Q348" s="213"/>
      <c r="R348" s="213"/>
      <c r="S348" s="213"/>
      <c r="T348" s="214"/>
      <c r="AT348" s="215" t="s">
        <v>181</v>
      </c>
      <c r="AU348" s="215" t="s">
        <v>83</v>
      </c>
      <c r="AV348" s="13" t="s">
        <v>83</v>
      </c>
      <c r="AW348" s="13" t="s">
        <v>30</v>
      </c>
      <c r="AX348" s="13" t="s">
        <v>73</v>
      </c>
      <c r="AY348" s="215" t="s">
        <v>174</v>
      </c>
    </row>
    <row r="349" spans="1:65" s="12" customFormat="1" ht="12">
      <c r="B349" s="194"/>
      <c r="C349" s="195"/>
      <c r="D349" s="196" t="s">
        <v>181</v>
      </c>
      <c r="E349" s="197" t="s">
        <v>1</v>
      </c>
      <c r="F349" s="198" t="s">
        <v>3348</v>
      </c>
      <c r="G349" s="195"/>
      <c r="H349" s="197" t="s">
        <v>1</v>
      </c>
      <c r="I349" s="199"/>
      <c r="J349" s="195"/>
      <c r="K349" s="195"/>
      <c r="L349" s="200"/>
      <c r="M349" s="201"/>
      <c r="N349" s="202"/>
      <c r="O349" s="202"/>
      <c r="P349" s="202"/>
      <c r="Q349" s="202"/>
      <c r="R349" s="202"/>
      <c r="S349" s="202"/>
      <c r="T349" s="203"/>
      <c r="AT349" s="204" t="s">
        <v>181</v>
      </c>
      <c r="AU349" s="204" t="s">
        <v>83</v>
      </c>
      <c r="AV349" s="12" t="s">
        <v>81</v>
      </c>
      <c r="AW349" s="12" t="s">
        <v>30</v>
      </c>
      <c r="AX349" s="12" t="s">
        <v>73</v>
      </c>
      <c r="AY349" s="204" t="s">
        <v>174</v>
      </c>
    </row>
    <row r="350" spans="1:65" s="13" customFormat="1" ht="12">
      <c r="B350" s="205"/>
      <c r="C350" s="206"/>
      <c r="D350" s="196" t="s">
        <v>181</v>
      </c>
      <c r="E350" s="207" t="s">
        <v>1</v>
      </c>
      <c r="F350" s="208" t="s">
        <v>3349</v>
      </c>
      <c r="G350" s="206"/>
      <c r="H350" s="209">
        <v>0.44800000000000001</v>
      </c>
      <c r="I350" s="210"/>
      <c r="J350" s="206"/>
      <c r="K350" s="206"/>
      <c r="L350" s="211"/>
      <c r="M350" s="212"/>
      <c r="N350" s="213"/>
      <c r="O350" s="213"/>
      <c r="P350" s="213"/>
      <c r="Q350" s="213"/>
      <c r="R350" s="213"/>
      <c r="S350" s="213"/>
      <c r="T350" s="214"/>
      <c r="AT350" s="215" t="s">
        <v>181</v>
      </c>
      <c r="AU350" s="215" t="s">
        <v>83</v>
      </c>
      <c r="AV350" s="13" t="s">
        <v>83</v>
      </c>
      <c r="AW350" s="13" t="s">
        <v>30</v>
      </c>
      <c r="AX350" s="13" t="s">
        <v>73</v>
      </c>
      <c r="AY350" s="215" t="s">
        <v>174</v>
      </c>
    </row>
    <row r="351" spans="1:65" s="12" customFormat="1" ht="12">
      <c r="B351" s="194"/>
      <c r="C351" s="195"/>
      <c r="D351" s="196" t="s">
        <v>181</v>
      </c>
      <c r="E351" s="197" t="s">
        <v>1</v>
      </c>
      <c r="F351" s="198" t="s">
        <v>3350</v>
      </c>
      <c r="G351" s="195"/>
      <c r="H351" s="197" t="s">
        <v>1</v>
      </c>
      <c r="I351" s="199"/>
      <c r="J351" s="195"/>
      <c r="K351" s="195"/>
      <c r="L351" s="200"/>
      <c r="M351" s="201"/>
      <c r="N351" s="202"/>
      <c r="O351" s="202"/>
      <c r="P351" s="202"/>
      <c r="Q351" s="202"/>
      <c r="R351" s="202"/>
      <c r="S351" s="202"/>
      <c r="T351" s="203"/>
      <c r="AT351" s="204" t="s">
        <v>181</v>
      </c>
      <c r="AU351" s="204" t="s">
        <v>83</v>
      </c>
      <c r="AV351" s="12" t="s">
        <v>81</v>
      </c>
      <c r="AW351" s="12" t="s">
        <v>30</v>
      </c>
      <c r="AX351" s="12" t="s">
        <v>73</v>
      </c>
      <c r="AY351" s="204" t="s">
        <v>174</v>
      </c>
    </row>
    <row r="352" spans="1:65" s="13" customFormat="1" ht="12">
      <c r="B352" s="205"/>
      <c r="C352" s="206"/>
      <c r="D352" s="196" t="s">
        <v>181</v>
      </c>
      <c r="E352" s="207" t="s">
        <v>1</v>
      </c>
      <c r="F352" s="208" t="s">
        <v>3351</v>
      </c>
      <c r="G352" s="206"/>
      <c r="H352" s="209">
        <v>0.70299999999999996</v>
      </c>
      <c r="I352" s="210"/>
      <c r="J352" s="206"/>
      <c r="K352" s="206"/>
      <c r="L352" s="211"/>
      <c r="M352" s="212"/>
      <c r="N352" s="213"/>
      <c r="O352" s="213"/>
      <c r="P352" s="213"/>
      <c r="Q352" s="213"/>
      <c r="R352" s="213"/>
      <c r="S352" s="213"/>
      <c r="T352" s="214"/>
      <c r="AT352" s="215" t="s">
        <v>181</v>
      </c>
      <c r="AU352" s="215" t="s">
        <v>83</v>
      </c>
      <c r="AV352" s="13" t="s">
        <v>83</v>
      </c>
      <c r="AW352" s="13" t="s">
        <v>30</v>
      </c>
      <c r="AX352" s="13" t="s">
        <v>73</v>
      </c>
      <c r="AY352" s="215" t="s">
        <v>174</v>
      </c>
    </row>
    <row r="353" spans="1:65" s="14" customFormat="1" ht="12">
      <c r="B353" s="216"/>
      <c r="C353" s="217"/>
      <c r="D353" s="196" t="s">
        <v>181</v>
      </c>
      <c r="E353" s="218" t="s">
        <v>1</v>
      </c>
      <c r="F353" s="219" t="s">
        <v>183</v>
      </c>
      <c r="G353" s="217"/>
      <c r="H353" s="220">
        <v>12.069000000000001</v>
      </c>
      <c r="I353" s="221"/>
      <c r="J353" s="217"/>
      <c r="K353" s="217"/>
      <c r="L353" s="222"/>
      <c r="M353" s="223"/>
      <c r="N353" s="224"/>
      <c r="O353" s="224"/>
      <c r="P353" s="224"/>
      <c r="Q353" s="224"/>
      <c r="R353" s="224"/>
      <c r="S353" s="224"/>
      <c r="T353" s="225"/>
      <c r="AT353" s="226" t="s">
        <v>181</v>
      </c>
      <c r="AU353" s="226" t="s">
        <v>83</v>
      </c>
      <c r="AV353" s="14" t="s">
        <v>179</v>
      </c>
      <c r="AW353" s="14" t="s">
        <v>30</v>
      </c>
      <c r="AX353" s="14" t="s">
        <v>81</v>
      </c>
      <c r="AY353" s="226" t="s">
        <v>174</v>
      </c>
    </row>
    <row r="354" spans="1:65" s="2" customFormat="1" ht="16.5" customHeight="1">
      <c r="A354" s="35"/>
      <c r="B354" s="36"/>
      <c r="C354" s="180" t="s">
        <v>538</v>
      </c>
      <c r="D354" s="180" t="s">
        <v>175</v>
      </c>
      <c r="E354" s="181" t="s">
        <v>1861</v>
      </c>
      <c r="F354" s="182" t="s">
        <v>3352</v>
      </c>
      <c r="G354" s="183" t="s">
        <v>230</v>
      </c>
      <c r="H354" s="184">
        <v>75.790000000000006</v>
      </c>
      <c r="I354" s="185"/>
      <c r="J354" s="186">
        <f>ROUND(I354*H354,2)</f>
        <v>0</v>
      </c>
      <c r="K354" s="187"/>
      <c r="L354" s="40"/>
      <c r="M354" s="188" t="s">
        <v>1</v>
      </c>
      <c r="N354" s="189" t="s">
        <v>38</v>
      </c>
      <c r="O354" s="72"/>
      <c r="P354" s="190">
        <f>O354*H354</f>
        <v>0</v>
      </c>
      <c r="Q354" s="190">
        <v>2.6919000000000001E-3</v>
      </c>
      <c r="R354" s="190">
        <f>Q354*H354</f>
        <v>0.20401910100000004</v>
      </c>
      <c r="S354" s="190">
        <v>0</v>
      </c>
      <c r="T354" s="191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2" t="s">
        <v>179</v>
      </c>
      <c r="AT354" s="192" t="s">
        <v>175</v>
      </c>
      <c r="AU354" s="192" t="s">
        <v>83</v>
      </c>
      <c r="AY354" s="18" t="s">
        <v>174</v>
      </c>
      <c r="BE354" s="193">
        <f>IF(N354="základní",J354,0)</f>
        <v>0</v>
      </c>
      <c r="BF354" s="193">
        <f>IF(N354="snížená",J354,0)</f>
        <v>0</v>
      </c>
      <c r="BG354" s="193">
        <f>IF(N354="zákl. přenesená",J354,0)</f>
        <v>0</v>
      </c>
      <c r="BH354" s="193">
        <f>IF(N354="sníž. přenesená",J354,0)</f>
        <v>0</v>
      </c>
      <c r="BI354" s="193">
        <f>IF(N354="nulová",J354,0)</f>
        <v>0</v>
      </c>
      <c r="BJ354" s="18" t="s">
        <v>81</v>
      </c>
      <c r="BK354" s="193">
        <f>ROUND(I354*H354,2)</f>
        <v>0</v>
      </c>
      <c r="BL354" s="18" t="s">
        <v>179</v>
      </c>
      <c r="BM354" s="192" t="s">
        <v>3353</v>
      </c>
    </row>
    <row r="355" spans="1:65" s="12" customFormat="1" ht="12">
      <c r="B355" s="194"/>
      <c r="C355" s="195"/>
      <c r="D355" s="196" t="s">
        <v>181</v>
      </c>
      <c r="E355" s="197" t="s">
        <v>1</v>
      </c>
      <c r="F355" s="198" t="s">
        <v>3321</v>
      </c>
      <c r="G355" s="195"/>
      <c r="H355" s="197" t="s">
        <v>1</v>
      </c>
      <c r="I355" s="199"/>
      <c r="J355" s="195"/>
      <c r="K355" s="195"/>
      <c r="L355" s="200"/>
      <c r="M355" s="201"/>
      <c r="N355" s="202"/>
      <c r="O355" s="202"/>
      <c r="P355" s="202"/>
      <c r="Q355" s="202"/>
      <c r="R355" s="202"/>
      <c r="S355" s="202"/>
      <c r="T355" s="203"/>
      <c r="AT355" s="204" t="s">
        <v>181</v>
      </c>
      <c r="AU355" s="204" t="s">
        <v>83</v>
      </c>
      <c r="AV355" s="12" t="s">
        <v>81</v>
      </c>
      <c r="AW355" s="12" t="s">
        <v>30</v>
      </c>
      <c r="AX355" s="12" t="s">
        <v>73</v>
      </c>
      <c r="AY355" s="204" t="s">
        <v>174</v>
      </c>
    </row>
    <row r="356" spans="1:65" s="12" customFormat="1" ht="12">
      <c r="B356" s="194"/>
      <c r="C356" s="195"/>
      <c r="D356" s="196" t="s">
        <v>181</v>
      </c>
      <c r="E356" s="197" t="s">
        <v>1</v>
      </c>
      <c r="F356" s="198" t="s">
        <v>3339</v>
      </c>
      <c r="G356" s="195"/>
      <c r="H356" s="197" t="s">
        <v>1</v>
      </c>
      <c r="I356" s="199"/>
      <c r="J356" s="195"/>
      <c r="K356" s="195"/>
      <c r="L356" s="200"/>
      <c r="M356" s="201"/>
      <c r="N356" s="202"/>
      <c r="O356" s="202"/>
      <c r="P356" s="202"/>
      <c r="Q356" s="202"/>
      <c r="R356" s="202"/>
      <c r="S356" s="202"/>
      <c r="T356" s="203"/>
      <c r="AT356" s="204" t="s">
        <v>181</v>
      </c>
      <c r="AU356" s="204" t="s">
        <v>83</v>
      </c>
      <c r="AV356" s="12" t="s">
        <v>81</v>
      </c>
      <c r="AW356" s="12" t="s">
        <v>30</v>
      </c>
      <c r="AX356" s="12" t="s">
        <v>73</v>
      </c>
      <c r="AY356" s="204" t="s">
        <v>174</v>
      </c>
    </row>
    <row r="357" spans="1:65" s="13" customFormat="1" ht="12">
      <c r="B357" s="205"/>
      <c r="C357" s="206"/>
      <c r="D357" s="196" t="s">
        <v>181</v>
      </c>
      <c r="E357" s="207" t="s">
        <v>1</v>
      </c>
      <c r="F357" s="208" t="s">
        <v>3354</v>
      </c>
      <c r="G357" s="206"/>
      <c r="H357" s="209">
        <v>9.5120000000000005</v>
      </c>
      <c r="I357" s="210"/>
      <c r="J357" s="206"/>
      <c r="K357" s="206"/>
      <c r="L357" s="211"/>
      <c r="M357" s="212"/>
      <c r="N357" s="213"/>
      <c r="O357" s="213"/>
      <c r="P357" s="213"/>
      <c r="Q357" s="213"/>
      <c r="R357" s="213"/>
      <c r="S357" s="213"/>
      <c r="T357" s="214"/>
      <c r="AT357" s="215" t="s">
        <v>181</v>
      </c>
      <c r="AU357" s="215" t="s">
        <v>83</v>
      </c>
      <c r="AV357" s="13" t="s">
        <v>83</v>
      </c>
      <c r="AW357" s="13" t="s">
        <v>30</v>
      </c>
      <c r="AX357" s="13" t="s">
        <v>73</v>
      </c>
      <c r="AY357" s="215" t="s">
        <v>174</v>
      </c>
    </row>
    <row r="358" spans="1:65" s="12" customFormat="1" ht="12">
      <c r="B358" s="194"/>
      <c r="C358" s="195"/>
      <c r="D358" s="196" t="s">
        <v>181</v>
      </c>
      <c r="E358" s="197" t="s">
        <v>1</v>
      </c>
      <c r="F358" s="198" t="s">
        <v>3202</v>
      </c>
      <c r="G358" s="195"/>
      <c r="H358" s="197" t="s">
        <v>1</v>
      </c>
      <c r="I358" s="199"/>
      <c r="J358" s="195"/>
      <c r="K358" s="195"/>
      <c r="L358" s="200"/>
      <c r="M358" s="201"/>
      <c r="N358" s="202"/>
      <c r="O358" s="202"/>
      <c r="P358" s="202"/>
      <c r="Q358" s="202"/>
      <c r="R358" s="202"/>
      <c r="S358" s="202"/>
      <c r="T358" s="203"/>
      <c r="AT358" s="204" t="s">
        <v>181</v>
      </c>
      <c r="AU358" s="204" t="s">
        <v>83</v>
      </c>
      <c r="AV358" s="12" t="s">
        <v>81</v>
      </c>
      <c r="AW358" s="12" t="s">
        <v>30</v>
      </c>
      <c r="AX358" s="12" t="s">
        <v>73</v>
      </c>
      <c r="AY358" s="204" t="s">
        <v>174</v>
      </c>
    </row>
    <row r="359" spans="1:65" s="13" customFormat="1" ht="12">
      <c r="B359" s="205"/>
      <c r="C359" s="206"/>
      <c r="D359" s="196" t="s">
        <v>181</v>
      </c>
      <c r="E359" s="207" t="s">
        <v>1</v>
      </c>
      <c r="F359" s="208" t="s">
        <v>3355</v>
      </c>
      <c r="G359" s="206"/>
      <c r="H359" s="209">
        <v>17.928000000000001</v>
      </c>
      <c r="I359" s="210"/>
      <c r="J359" s="206"/>
      <c r="K359" s="206"/>
      <c r="L359" s="211"/>
      <c r="M359" s="212"/>
      <c r="N359" s="213"/>
      <c r="O359" s="213"/>
      <c r="P359" s="213"/>
      <c r="Q359" s="213"/>
      <c r="R359" s="213"/>
      <c r="S359" s="213"/>
      <c r="T359" s="214"/>
      <c r="AT359" s="215" t="s">
        <v>181</v>
      </c>
      <c r="AU359" s="215" t="s">
        <v>83</v>
      </c>
      <c r="AV359" s="13" t="s">
        <v>83</v>
      </c>
      <c r="AW359" s="13" t="s">
        <v>30</v>
      </c>
      <c r="AX359" s="13" t="s">
        <v>73</v>
      </c>
      <c r="AY359" s="215" t="s">
        <v>174</v>
      </c>
    </row>
    <row r="360" spans="1:65" s="12" customFormat="1" ht="12">
      <c r="B360" s="194"/>
      <c r="C360" s="195"/>
      <c r="D360" s="196" t="s">
        <v>181</v>
      </c>
      <c r="E360" s="197" t="s">
        <v>1</v>
      </c>
      <c r="F360" s="198" t="s">
        <v>3342</v>
      </c>
      <c r="G360" s="195"/>
      <c r="H360" s="197" t="s">
        <v>1</v>
      </c>
      <c r="I360" s="199"/>
      <c r="J360" s="195"/>
      <c r="K360" s="195"/>
      <c r="L360" s="200"/>
      <c r="M360" s="201"/>
      <c r="N360" s="202"/>
      <c r="O360" s="202"/>
      <c r="P360" s="202"/>
      <c r="Q360" s="202"/>
      <c r="R360" s="202"/>
      <c r="S360" s="202"/>
      <c r="T360" s="203"/>
      <c r="AT360" s="204" t="s">
        <v>181</v>
      </c>
      <c r="AU360" s="204" t="s">
        <v>83</v>
      </c>
      <c r="AV360" s="12" t="s">
        <v>81</v>
      </c>
      <c r="AW360" s="12" t="s">
        <v>30</v>
      </c>
      <c r="AX360" s="12" t="s">
        <v>73</v>
      </c>
      <c r="AY360" s="204" t="s">
        <v>174</v>
      </c>
    </row>
    <row r="361" spans="1:65" s="13" customFormat="1" ht="12">
      <c r="B361" s="205"/>
      <c r="C361" s="206"/>
      <c r="D361" s="196" t="s">
        <v>181</v>
      </c>
      <c r="E361" s="207" t="s">
        <v>1</v>
      </c>
      <c r="F361" s="208" t="s">
        <v>3356</v>
      </c>
      <c r="G361" s="206"/>
      <c r="H361" s="209">
        <v>30.411000000000001</v>
      </c>
      <c r="I361" s="210"/>
      <c r="J361" s="206"/>
      <c r="K361" s="206"/>
      <c r="L361" s="211"/>
      <c r="M361" s="212"/>
      <c r="N361" s="213"/>
      <c r="O361" s="213"/>
      <c r="P361" s="213"/>
      <c r="Q361" s="213"/>
      <c r="R361" s="213"/>
      <c r="S361" s="213"/>
      <c r="T361" s="214"/>
      <c r="AT361" s="215" t="s">
        <v>181</v>
      </c>
      <c r="AU361" s="215" t="s">
        <v>83</v>
      </c>
      <c r="AV361" s="13" t="s">
        <v>83</v>
      </c>
      <c r="AW361" s="13" t="s">
        <v>30</v>
      </c>
      <c r="AX361" s="13" t="s">
        <v>73</v>
      </c>
      <c r="AY361" s="215" t="s">
        <v>174</v>
      </c>
    </row>
    <row r="362" spans="1:65" s="12" customFormat="1" ht="12">
      <c r="B362" s="194"/>
      <c r="C362" s="195"/>
      <c r="D362" s="196" t="s">
        <v>181</v>
      </c>
      <c r="E362" s="197" t="s">
        <v>1</v>
      </c>
      <c r="F362" s="198" t="s">
        <v>3344</v>
      </c>
      <c r="G362" s="195"/>
      <c r="H362" s="197" t="s">
        <v>1</v>
      </c>
      <c r="I362" s="199"/>
      <c r="J362" s="195"/>
      <c r="K362" s="195"/>
      <c r="L362" s="200"/>
      <c r="M362" s="201"/>
      <c r="N362" s="202"/>
      <c r="O362" s="202"/>
      <c r="P362" s="202"/>
      <c r="Q362" s="202"/>
      <c r="R362" s="202"/>
      <c r="S362" s="202"/>
      <c r="T362" s="203"/>
      <c r="AT362" s="204" t="s">
        <v>181</v>
      </c>
      <c r="AU362" s="204" t="s">
        <v>83</v>
      </c>
      <c r="AV362" s="12" t="s">
        <v>81</v>
      </c>
      <c r="AW362" s="12" t="s">
        <v>30</v>
      </c>
      <c r="AX362" s="12" t="s">
        <v>73</v>
      </c>
      <c r="AY362" s="204" t="s">
        <v>174</v>
      </c>
    </row>
    <row r="363" spans="1:65" s="13" customFormat="1" ht="12">
      <c r="B363" s="205"/>
      <c r="C363" s="206"/>
      <c r="D363" s="196" t="s">
        <v>181</v>
      </c>
      <c r="E363" s="207" t="s">
        <v>1</v>
      </c>
      <c r="F363" s="208" t="s">
        <v>3357</v>
      </c>
      <c r="G363" s="206"/>
      <c r="H363" s="209">
        <v>2.5619999999999998</v>
      </c>
      <c r="I363" s="210"/>
      <c r="J363" s="206"/>
      <c r="K363" s="206"/>
      <c r="L363" s="211"/>
      <c r="M363" s="212"/>
      <c r="N363" s="213"/>
      <c r="O363" s="213"/>
      <c r="P363" s="213"/>
      <c r="Q363" s="213"/>
      <c r="R363" s="213"/>
      <c r="S363" s="213"/>
      <c r="T363" s="214"/>
      <c r="AT363" s="215" t="s">
        <v>181</v>
      </c>
      <c r="AU363" s="215" t="s">
        <v>83</v>
      </c>
      <c r="AV363" s="13" t="s">
        <v>83</v>
      </c>
      <c r="AW363" s="13" t="s">
        <v>30</v>
      </c>
      <c r="AX363" s="13" t="s">
        <v>73</v>
      </c>
      <c r="AY363" s="215" t="s">
        <v>174</v>
      </c>
    </row>
    <row r="364" spans="1:65" s="12" customFormat="1" ht="12">
      <c r="B364" s="194"/>
      <c r="C364" s="195"/>
      <c r="D364" s="196" t="s">
        <v>181</v>
      </c>
      <c r="E364" s="197" t="s">
        <v>1</v>
      </c>
      <c r="F364" s="198" t="s">
        <v>3346</v>
      </c>
      <c r="G364" s="195"/>
      <c r="H364" s="197" t="s">
        <v>1</v>
      </c>
      <c r="I364" s="199"/>
      <c r="J364" s="195"/>
      <c r="K364" s="195"/>
      <c r="L364" s="200"/>
      <c r="M364" s="201"/>
      <c r="N364" s="202"/>
      <c r="O364" s="202"/>
      <c r="P364" s="202"/>
      <c r="Q364" s="202"/>
      <c r="R364" s="202"/>
      <c r="S364" s="202"/>
      <c r="T364" s="203"/>
      <c r="AT364" s="204" t="s">
        <v>181</v>
      </c>
      <c r="AU364" s="204" t="s">
        <v>83</v>
      </c>
      <c r="AV364" s="12" t="s">
        <v>81</v>
      </c>
      <c r="AW364" s="12" t="s">
        <v>30</v>
      </c>
      <c r="AX364" s="12" t="s">
        <v>73</v>
      </c>
      <c r="AY364" s="204" t="s">
        <v>174</v>
      </c>
    </row>
    <row r="365" spans="1:65" s="13" customFormat="1" ht="12">
      <c r="B365" s="205"/>
      <c r="C365" s="206"/>
      <c r="D365" s="196" t="s">
        <v>181</v>
      </c>
      <c r="E365" s="207" t="s">
        <v>1</v>
      </c>
      <c r="F365" s="208" t="s">
        <v>3358</v>
      </c>
      <c r="G365" s="206"/>
      <c r="H365" s="209">
        <v>9.3000000000000007</v>
      </c>
      <c r="I365" s="210"/>
      <c r="J365" s="206"/>
      <c r="K365" s="206"/>
      <c r="L365" s="211"/>
      <c r="M365" s="212"/>
      <c r="N365" s="213"/>
      <c r="O365" s="213"/>
      <c r="P365" s="213"/>
      <c r="Q365" s="213"/>
      <c r="R365" s="213"/>
      <c r="S365" s="213"/>
      <c r="T365" s="214"/>
      <c r="AT365" s="215" t="s">
        <v>181</v>
      </c>
      <c r="AU365" s="215" t="s">
        <v>83</v>
      </c>
      <c r="AV365" s="13" t="s">
        <v>83</v>
      </c>
      <c r="AW365" s="13" t="s">
        <v>30</v>
      </c>
      <c r="AX365" s="13" t="s">
        <v>73</v>
      </c>
      <c r="AY365" s="215" t="s">
        <v>174</v>
      </c>
    </row>
    <row r="366" spans="1:65" s="12" customFormat="1" ht="12">
      <c r="B366" s="194"/>
      <c r="C366" s="195"/>
      <c r="D366" s="196" t="s">
        <v>181</v>
      </c>
      <c r="E366" s="197" t="s">
        <v>1</v>
      </c>
      <c r="F366" s="198" t="s">
        <v>3348</v>
      </c>
      <c r="G366" s="195"/>
      <c r="H366" s="197" t="s">
        <v>1</v>
      </c>
      <c r="I366" s="199"/>
      <c r="J366" s="195"/>
      <c r="K366" s="195"/>
      <c r="L366" s="200"/>
      <c r="M366" s="201"/>
      <c r="N366" s="202"/>
      <c r="O366" s="202"/>
      <c r="P366" s="202"/>
      <c r="Q366" s="202"/>
      <c r="R366" s="202"/>
      <c r="S366" s="202"/>
      <c r="T366" s="203"/>
      <c r="AT366" s="204" t="s">
        <v>181</v>
      </c>
      <c r="AU366" s="204" t="s">
        <v>83</v>
      </c>
      <c r="AV366" s="12" t="s">
        <v>81</v>
      </c>
      <c r="AW366" s="12" t="s">
        <v>30</v>
      </c>
      <c r="AX366" s="12" t="s">
        <v>73</v>
      </c>
      <c r="AY366" s="204" t="s">
        <v>174</v>
      </c>
    </row>
    <row r="367" spans="1:65" s="13" customFormat="1" ht="12">
      <c r="B367" s="205"/>
      <c r="C367" s="206"/>
      <c r="D367" s="196" t="s">
        <v>181</v>
      </c>
      <c r="E367" s="207" t="s">
        <v>1</v>
      </c>
      <c r="F367" s="208" t="s">
        <v>3359</v>
      </c>
      <c r="G367" s="206"/>
      <c r="H367" s="209">
        <v>2.5619999999999998</v>
      </c>
      <c r="I367" s="210"/>
      <c r="J367" s="206"/>
      <c r="K367" s="206"/>
      <c r="L367" s="211"/>
      <c r="M367" s="212"/>
      <c r="N367" s="213"/>
      <c r="O367" s="213"/>
      <c r="P367" s="213"/>
      <c r="Q367" s="213"/>
      <c r="R367" s="213"/>
      <c r="S367" s="213"/>
      <c r="T367" s="214"/>
      <c r="AT367" s="215" t="s">
        <v>181</v>
      </c>
      <c r="AU367" s="215" t="s">
        <v>83</v>
      </c>
      <c r="AV367" s="13" t="s">
        <v>83</v>
      </c>
      <c r="AW367" s="13" t="s">
        <v>30</v>
      </c>
      <c r="AX367" s="13" t="s">
        <v>73</v>
      </c>
      <c r="AY367" s="215" t="s">
        <v>174</v>
      </c>
    </row>
    <row r="368" spans="1:65" s="12" customFormat="1" ht="12">
      <c r="B368" s="194"/>
      <c r="C368" s="195"/>
      <c r="D368" s="196" t="s">
        <v>181</v>
      </c>
      <c r="E368" s="197" t="s">
        <v>1</v>
      </c>
      <c r="F368" s="198" t="s">
        <v>3350</v>
      </c>
      <c r="G368" s="195"/>
      <c r="H368" s="197" t="s">
        <v>1</v>
      </c>
      <c r="I368" s="199"/>
      <c r="J368" s="195"/>
      <c r="K368" s="195"/>
      <c r="L368" s="200"/>
      <c r="M368" s="201"/>
      <c r="N368" s="202"/>
      <c r="O368" s="202"/>
      <c r="P368" s="202"/>
      <c r="Q368" s="202"/>
      <c r="R368" s="202"/>
      <c r="S368" s="202"/>
      <c r="T368" s="203"/>
      <c r="AT368" s="204" t="s">
        <v>181</v>
      </c>
      <c r="AU368" s="204" t="s">
        <v>83</v>
      </c>
      <c r="AV368" s="12" t="s">
        <v>81</v>
      </c>
      <c r="AW368" s="12" t="s">
        <v>30</v>
      </c>
      <c r="AX368" s="12" t="s">
        <v>73</v>
      </c>
      <c r="AY368" s="204" t="s">
        <v>174</v>
      </c>
    </row>
    <row r="369" spans="1:65" s="13" customFormat="1" ht="12">
      <c r="B369" s="205"/>
      <c r="C369" s="206"/>
      <c r="D369" s="196" t="s">
        <v>181</v>
      </c>
      <c r="E369" s="207" t="s">
        <v>1</v>
      </c>
      <c r="F369" s="208" t="s">
        <v>3360</v>
      </c>
      <c r="G369" s="206"/>
      <c r="H369" s="209">
        <v>3.5150000000000001</v>
      </c>
      <c r="I369" s="210"/>
      <c r="J369" s="206"/>
      <c r="K369" s="206"/>
      <c r="L369" s="211"/>
      <c r="M369" s="212"/>
      <c r="N369" s="213"/>
      <c r="O369" s="213"/>
      <c r="P369" s="213"/>
      <c r="Q369" s="213"/>
      <c r="R369" s="213"/>
      <c r="S369" s="213"/>
      <c r="T369" s="214"/>
      <c r="AT369" s="215" t="s">
        <v>181</v>
      </c>
      <c r="AU369" s="215" t="s">
        <v>83</v>
      </c>
      <c r="AV369" s="13" t="s">
        <v>83</v>
      </c>
      <c r="AW369" s="13" t="s">
        <v>30</v>
      </c>
      <c r="AX369" s="13" t="s">
        <v>73</v>
      </c>
      <c r="AY369" s="215" t="s">
        <v>174</v>
      </c>
    </row>
    <row r="370" spans="1:65" s="14" customFormat="1" ht="12">
      <c r="B370" s="216"/>
      <c r="C370" s="217"/>
      <c r="D370" s="196" t="s">
        <v>181</v>
      </c>
      <c r="E370" s="218" t="s">
        <v>1</v>
      </c>
      <c r="F370" s="219" t="s">
        <v>183</v>
      </c>
      <c r="G370" s="217"/>
      <c r="H370" s="220">
        <v>75.789999999999992</v>
      </c>
      <c r="I370" s="221"/>
      <c r="J370" s="217"/>
      <c r="K370" s="217"/>
      <c r="L370" s="222"/>
      <c r="M370" s="223"/>
      <c r="N370" s="224"/>
      <c r="O370" s="224"/>
      <c r="P370" s="224"/>
      <c r="Q370" s="224"/>
      <c r="R370" s="224"/>
      <c r="S370" s="224"/>
      <c r="T370" s="225"/>
      <c r="AT370" s="226" t="s">
        <v>181</v>
      </c>
      <c r="AU370" s="226" t="s">
        <v>83</v>
      </c>
      <c r="AV370" s="14" t="s">
        <v>179</v>
      </c>
      <c r="AW370" s="14" t="s">
        <v>30</v>
      </c>
      <c r="AX370" s="14" t="s">
        <v>81</v>
      </c>
      <c r="AY370" s="226" t="s">
        <v>174</v>
      </c>
    </row>
    <row r="371" spans="1:65" s="2" customFormat="1" ht="16.5" customHeight="1">
      <c r="A371" s="35"/>
      <c r="B371" s="36"/>
      <c r="C371" s="180" t="s">
        <v>543</v>
      </c>
      <c r="D371" s="180" t="s">
        <v>175</v>
      </c>
      <c r="E371" s="181" t="s">
        <v>1864</v>
      </c>
      <c r="F371" s="182" t="s">
        <v>3361</v>
      </c>
      <c r="G371" s="183" t="s">
        <v>230</v>
      </c>
      <c r="H371" s="184">
        <v>75.790000000000006</v>
      </c>
      <c r="I371" s="185"/>
      <c r="J371" s="186">
        <f>ROUND(I371*H371,2)</f>
        <v>0</v>
      </c>
      <c r="K371" s="187"/>
      <c r="L371" s="40"/>
      <c r="M371" s="188" t="s">
        <v>1</v>
      </c>
      <c r="N371" s="189" t="s">
        <v>38</v>
      </c>
      <c r="O371" s="72"/>
      <c r="P371" s="190">
        <f>O371*H371</f>
        <v>0</v>
      </c>
      <c r="Q371" s="190">
        <v>0</v>
      </c>
      <c r="R371" s="190">
        <f>Q371*H371</f>
        <v>0</v>
      </c>
      <c r="S371" s="190">
        <v>0</v>
      </c>
      <c r="T371" s="191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92" t="s">
        <v>179</v>
      </c>
      <c r="AT371" s="192" t="s">
        <v>175</v>
      </c>
      <c r="AU371" s="192" t="s">
        <v>83</v>
      </c>
      <c r="AY371" s="18" t="s">
        <v>174</v>
      </c>
      <c r="BE371" s="193">
        <f>IF(N371="základní",J371,0)</f>
        <v>0</v>
      </c>
      <c r="BF371" s="193">
        <f>IF(N371="snížená",J371,0)</f>
        <v>0</v>
      </c>
      <c r="BG371" s="193">
        <f>IF(N371="zákl. přenesená",J371,0)</f>
        <v>0</v>
      </c>
      <c r="BH371" s="193">
        <f>IF(N371="sníž. přenesená",J371,0)</f>
        <v>0</v>
      </c>
      <c r="BI371" s="193">
        <f>IF(N371="nulová",J371,0)</f>
        <v>0</v>
      </c>
      <c r="BJ371" s="18" t="s">
        <v>81</v>
      </c>
      <c r="BK371" s="193">
        <f>ROUND(I371*H371,2)</f>
        <v>0</v>
      </c>
      <c r="BL371" s="18" t="s">
        <v>179</v>
      </c>
      <c r="BM371" s="192" t="s">
        <v>3362</v>
      </c>
    </row>
    <row r="372" spans="1:65" s="2" customFormat="1" ht="24.25" customHeight="1">
      <c r="A372" s="35"/>
      <c r="B372" s="36"/>
      <c r="C372" s="180" t="s">
        <v>547</v>
      </c>
      <c r="D372" s="180" t="s">
        <v>175</v>
      </c>
      <c r="E372" s="181" t="s">
        <v>1867</v>
      </c>
      <c r="F372" s="182" t="s">
        <v>3363</v>
      </c>
      <c r="G372" s="183" t="s">
        <v>188</v>
      </c>
      <c r="H372" s="184">
        <v>0.90500000000000003</v>
      </c>
      <c r="I372" s="185"/>
      <c r="J372" s="186">
        <f>ROUND(I372*H372,2)</f>
        <v>0</v>
      </c>
      <c r="K372" s="187"/>
      <c r="L372" s="40"/>
      <c r="M372" s="188" t="s">
        <v>1</v>
      </c>
      <c r="N372" s="189" t="s">
        <v>38</v>
      </c>
      <c r="O372" s="72"/>
      <c r="P372" s="190">
        <f>O372*H372</f>
        <v>0</v>
      </c>
      <c r="Q372" s="190">
        <v>1.0606199999999999</v>
      </c>
      <c r="R372" s="190">
        <f>Q372*H372</f>
        <v>0.95986109999999991</v>
      </c>
      <c r="S372" s="190">
        <v>0</v>
      </c>
      <c r="T372" s="191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92" t="s">
        <v>179</v>
      </c>
      <c r="AT372" s="192" t="s">
        <v>175</v>
      </c>
      <c r="AU372" s="192" t="s">
        <v>83</v>
      </c>
      <c r="AY372" s="18" t="s">
        <v>174</v>
      </c>
      <c r="BE372" s="193">
        <f>IF(N372="základní",J372,0)</f>
        <v>0</v>
      </c>
      <c r="BF372" s="193">
        <f>IF(N372="snížená",J372,0)</f>
        <v>0</v>
      </c>
      <c r="BG372" s="193">
        <f>IF(N372="zákl. přenesená",J372,0)</f>
        <v>0</v>
      </c>
      <c r="BH372" s="193">
        <f>IF(N372="sníž. přenesená",J372,0)</f>
        <v>0</v>
      </c>
      <c r="BI372" s="193">
        <f>IF(N372="nulová",J372,0)</f>
        <v>0</v>
      </c>
      <c r="BJ372" s="18" t="s">
        <v>81</v>
      </c>
      <c r="BK372" s="193">
        <f>ROUND(I372*H372,2)</f>
        <v>0</v>
      </c>
      <c r="BL372" s="18" t="s">
        <v>179</v>
      </c>
      <c r="BM372" s="192" t="s">
        <v>3364</v>
      </c>
    </row>
    <row r="373" spans="1:65" s="13" customFormat="1" ht="12">
      <c r="B373" s="205"/>
      <c r="C373" s="206"/>
      <c r="D373" s="196" t="s">
        <v>181</v>
      </c>
      <c r="E373" s="207" t="s">
        <v>1</v>
      </c>
      <c r="F373" s="208" t="s">
        <v>3365</v>
      </c>
      <c r="G373" s="206"/>
      <c r="H373" s="209">
        <v>0.90500000000000003</v>
      </c>
      <c r="I373" s="210"/>
      <c r="J373" s="206"/>
      <c r="K373" s="206"/>
      <c r="L373" s="211"/>
      <c r="M373" s="212"/>
      <c r="N373" s="213"/>
      <c r="O373" s="213"/>
      <c r="P373" s="213"/>
      <c r="Q373" s="213"/>
      <c r="R373" s="213"/>
      <c r="S373" s="213"/>
      <c r="T373" s="214"/>
      <c r="AT373" s="215" t="s">
        <v>181</v>
      </c>
      <c r="AU373" s="215" t="s">
        <v>83</v>
      </c>
      <c r="AV373" s="13" t="s">
        <v>83</v>
      </c>
      <c r="AW373" s="13" t="s">
        <v>30</v>
      </c>
      <c r="AX373" s="13" t="s">
        <v>73</v>
      </c>
      <c r="AY373" s="215" t="s">
        <v>174</v>
      </c>
    </row>
    <row r="374" spans="1:65" s="14" customFormat="1" ht="12">
      <c r="B374" s="216"/>
      <c r="C374" s="217"/>
      <c r="D374" s="196" t="s">
        <v>181</v>
      </c>
      <c r="E374" s="218" t="s">
        <v>1</v>
      </c>
      <c r="F374" s="219" t="s">
        <v>183</v>
      </c>
      <c r="G374" s="217"/>
      <c r="H374" s="220">
        <v>0.90500000000000003</v>
      </c>
      <c r="I374" s="221"/>
      <c r="J374" s="217"/>
      <c r="K374" s="217"/>
      <c r="L374" s="222"/>
      <c r="M374" s="223"/>
      <c r="N374" s="224"/>
      <c r="O374" s="224"/>
      <c r="P374" s="224"/>
      <c r="Q374" s="224"/>
      <c r="R374" s="224"/>
      <c r="S374" s="224"/>
      <c r="T374" s="225"/>
      <c r="AT374" s="226" t="s">
        <v>181</v>
      </c>
      <c r="AU374" s="226" t="s">
        <v>83</v>
      </c>
      <c r="AV374" s="14" t="s">
        <v>179</v>
      </c>
      <c r="AW374" s="14" t="s">
        <v>30</v>
      </c>
      <c r="AX374" s="14" t="s">
        <v>81</v>
      </c>
      <c r="AY374" s="226" t="s">
        <v>174</v>
      </c>
    </row>
    <row r="375" spans="1:65" s="11" customFormat="1" ht="22.75" customHeight="1">
      <c r="B375" s="166"/>
      <c r="C375" s="167"/>
      <c r="D375" s="168" t="s">
        <v>72</v>
      </c>
      <c r="E375" s="261" t="s">
        <v>2824</v>
      </c>
      <c r="F375" s="261" t="s">
        <v>3366</v>
      </c>
      <c r="G375" s="167"/>
      <c r="H375" s="167"/>
      <c r="I375" s="170"/>
      <c r="J375" s="262">
        <f>BK375</f>
        <v>0</v>
      </c>
      <c r="K375" s="167"/>
      <c r="L375" s="172"/>
      <c r="M375" s="173"/>
      <c r="N375" s="174"/>
      <c r="O375" s="174"/>
      <c r="P375" s="175">
        <f>SUM(P376:P410)</f>
        <v>0</v>
      </c>
      <c r="Q375" s="174"/>
      <c r="R375" s="175">
        <f>SUM(R376:R410)</f>
        <v>28.532825245000002</v>
      </c>
      <c r="S375" s="174"/>
      <c r="T375" s="176">
        <f>SUM(T376:T410)</f>
        <v>5.8999999999999997E-2</v>
      </c>
      <c r="AR375" s="177" t="s">
        <v>81</v>
      </c>
      <c r="AT375" s="178" t="s">
        <v>72</v>
      </c>
      <c r="AU375" s="178" t="s">
        <v>81</v>
      </c>
      <c r="AY375" s="177" t="s">
        <v>174</v>
      </c>
      <c r="BK375" s="179">
        <f>SUM(BK376:BK410)</f>
        <v>0</v>
      </c>
    </row>
    <row r="376" spans="1:65" s="2" customFormat="1" ht="44.25" customHeight="1">
      <c r="A376" s="35"/>
      <c r="B376" s="36"/>
      <c r="C376" s="180" t="s">
        <v>555</v>
      </c>
      <c r="D376" s="180" t="s">
        <v>175</v>
      </c>
      <c r="E376" s="181" t="s">
        <v>3367</v>
      </c>
      <c r="F376" s="182" t="s">
        <v>3368</v>
      </c>
      <c r="G376" s="183" t="s">
        <v>178</v>
      </c>
      <c r="H376" s="184">
        <v>12.747999999999999</v>
      </c>
      <c r="I376" s="185"/>
      <c r="J376" s="186">
        <f>ROUND(I376*H376,2)</f>
        <v>0</v>
      </c>
      <c r="K376" s="187"/>
      <c r="L376" s="40"/>
      <c r="M376" s="188" t="s">
        <v>1</v>
      </c>
      <c r="N376" s="189" t="s">
        <v>38</v>
      </c>
      <c r="O376" s="72"/>
      <c r="P376" s="190">
        <f>O376*H376</f>
        <v>0</v>
      </c>
      <c r="Q376" s="190">
        <v>1.665</v>
      </c>
      <c r="R376" s="190">
        <f>Q376*H376</f>
        <v>21.22542</v>
      </c>
      <c r="S376" s="190">
        <v>0</v>
      </c>
      <c r="T376" s="191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2" t="s">
        <v>179</v>
      </c>
      <c r="AT376" s="192" t="s">
        <v>175</v>
      </c>
      <c r="AU376" s="192" t="s">
        <v>83</v>
      </c>
      <c r="AY376" s="18" t="s">
        <v>174</v>
      </c>
      <c r="BE376" s="193">
        <f>IF(N376="základní",J376,0)</f>
        <v>0</v>
      </c>
      <c r="BF376" s="193">
        <f>IF(N376="snížená",J376,0)</f>
        <v>0</v>
      </c>
      <c r="BG376" s="193">
        <f>IF(N376="zákl. přenesená",J376,0)</f>
        <v>0</v>
      </c>
      <c r="BH376" s="193">
        <f>IF(N376="sníž. přenesená",J376,0)</f>
        <v>0</v>
      </c>
      <c r="BI376" s="193">
        <f>IF(N376="nulová",J376,0)</f>
        <v>0</v>
      </c>
      <c r="BJ376" s="18" t="s">
        <v>81</v>
      </c>
      <c r="BK376" s="193">
        <f>ROUND(I376*H376,2)</f>
        <v>0</v>
      </c>
      <c r="BL376" s="18" t="s">
        <v>179</v>
      </c>
      <c r="BM376" s="192" t="s">
        <v>3369</v>
      </c>
    </row>
    <row r="377" spans="1:65" s="12" customFormat="1" ht="12">
      <c r="B377" s="194"/>
      <c r="C377" s="195"/>
      <c r="D377" s="196" t="s">
        <v>181</v>
      </c>
      <c r="E377" s="197" t="s">
        <v>1</v>
      </c>
      <c r="F377" s="198" t="s">
        <v>3370</v>
      </c>
      <c r="G377" s="195"/>
      <c r="H377" s="197" t="s">
        <v>1</v>
      </c>
      <c r="I377" s="199"/>
      <c r="J377" s="195"/>
      <c r="K377" s="195"/>
      <c r="L377" s="200"/>
      <c r="M377" s="201"/>
      <c r="N377" s="202"/>
      <c r="O377" s="202"/>
      <c r="P377" s="202"/>
      <c r="Q377" s="202"/>
      <c r="R377" s="202"/>
      <c r="S377" s="202"/>
      <c r="T377" s="203"/>
      <c r="AT377" s="204" t="s">
        <v>181</v>
      </c>
      <c r="AU377" s="204" t="s">
        <v>83</v>
      </c>
      <c r="AV377" s="12" t="s">
        <v>81</v>
      </c>
      <c r="AW377" s="12" t="s">
        <v>30</v>
      </c>
      <c r="AX377" s="12" t="s">
        <v>73</v>
      </c>
      <c r="AY377" s="204" t="s">
        <v>174</v>
      </c>
    </row>
    <row r="378" spans="1:65" s="13" customFormat="1" ht="12">
      <c r="B378" s="205"/>
      <c r="C378" s="206"/>
      <c r="D378" s="196" t="s">
        <v>181</v>
      </c>
      <c r="E378" s="207" t="s">
        <v>1</v>
      </c>
      <c r="F378" s="208" t="s">
        <v>3371</v>
      </c>
      <c r="G378" s="206"/>
      <c r="H378" s="209">
        <v>7.4379999999999997</v>
      </c>
      <c r="I378" s="210"/>
      <c r="J378" s="206"/>
      <c r="K378" s="206"/>
      <c r="L378" s="211"/>
      <c r="M378" s="212"/>
      <c r="N378" s="213"/>
      <c r="O378" s="213"/>
      <c r="P378" s="213"/>
      <c r="Q378" s="213"/>
      <c r="R378" s="213"/>
      <c r="S378" s="213"/>
      <c r="T378" s="214"/>
      <c r="AT378" s="215" t="s">
        <v>181</v>
      </c>
      <c r="AU378" s="215" t="s">
        <v>83</v>
      </c>
      <c r="AV378" s="13" t="s">
        <v>83</v>
      </c>
      <c r="AW378" s="13" t="s">
        <v>30</v>
      </c>
      <c r="AX378" s="13" t="s">
        <v>73</v>
      </c>
      <c r="AY378" s="215" t="s">
        <v>174</v>
      </c>
    </row>
    <row r="379" spans="1:65" s="12" customFormat="1" ht="12">
      <c r="B379" s="194"/>
      <c r="C379" s="195"/>
      <c r="D379" s="196" t="s">
        <v>181</v>
      </c>
      <c r="E379" s="197" t="s">
        <v>1</v>
      </c>
      <c r="F379" s="198" t="s">
        <v>3372</v>
      </c>
      <c r="G379" s="195"/>
      <c r="H379" s="197" t="s">
        <v>1</v>
      </c>
      <c r="I379" s="199"/>
      <c r="J379" s="195"/>
      <c r="K379" s="195"/>
      <c r="L379" s="200"/>
      <c r="M379" s="201"/>
      <c r="N379" s="202"/>
      <c r="O379" s="202"/>
      <c r="P379" s="202"/>
      <c r="Q379" s="202"/>
      <c r="R379" s="202"/>
      <c r="S379" s="202"/>
      <c r="T379" s="203"/>
      <c r="AT379" s="204" t="s">
        <v>181</v>
      </c>
      <c r="AU379" s="204" t="s">
        <v>83</v>
      </c>
      <c r="AV379" s="12" t="s">
        <v>81</v>
      </c>
      <c r="AW379" s="12" t="s">
        <v>30</v>
      </c>
      <c r="AX379" s="12" t="s">
        <v>73</v>
      </c>
      <c r="AY379" s="204" t="s">
        <v>174</v>
      </c>
    </row>
    <row r="380" spans="1:65" s="13" customFormat="1" ht="12">
      <c r="B380" s="205"/>
      <c r="C380" s="206"/>
      <c r="D380" s="196" t="s">
        <v>181</v>
      </c>
      <c r="E380" s="207" t="s">
        <v>1</v>
      </c>
      <c r="F380" s="208" t="s">
        <v>3373</v>
      </c>
      <c r="G380" s="206"/>
      <c r="H380" s="209">
        <v>8.75</v>
      </c>
      <c r="I380" s="210"/>
      <c r="J380" s="206"/>
      <c r="K380" s="206"/>
      <c r="L380" s="211"/>
      <c r="M380" s="212"/>
      <c r="N380" s="213"/>
      <c r="O380" s="213"/>
      <c r="P380" s="213"/>
      <c r="Q380" s="213"/>
      <c r="R380" s="213"/>
      <c r="S380" s="213"/>
      <c r="T380" s="214"/>
      <c r="AT380" s="215" t="s">
        <v>181</v>
      </c>
      <c r="AU380" s="215" t="s">
        <v>83</v>
      </c>
      <c r="AV380" s="13" t="s">
        <v>83</v>
      </c>
      <c r="AW380" s="13" t="s">
        <v>30</v>
      </c>
      <c r="AX380" s="13" t="s">
        <v>73</v>
      </c>
      <c r="AY380" s="215" t="s">
        <v>174</v>
      </c>
    </row>
    <row r="381" spans="1:65" s="12" customFormat="1" ht="12">
      <c r="B381" s="194"/>
      <c r="C381" s="195"/>
      <c r="D381" s="196" t="s">
        <v>181</v>
      </c>
      <c r="E381" s="197" t="s">
        <v>1</v>
      </c>
      <c r="F381" s="198" t="s">
        <v>3374</v>
      </c>
      <c r="G381" s="195"/>
      <c r="H381" s="197" t="s">
        <v>1</v>
      </c>
      <c r="I381" s="199"/>
      <c r="J381" s="195"/>
      <c r="K381" s="195"/>
      <c r="L381" s="200"/>
      <c r="M381" s="201"/>
      <c r="N381" s="202"/>
      <c r="O381" s="202"/>
      <c r="P381" s="202"/>
      <c r="Q381" s="202"/>
      <c r="R381" s="202"/>
      <c r="S381" s="202"/>
      <c r="T381" s="203"/>
      <c r="AT381" s="204" t="s">
        <v>181</v>
      </c>
      <c r="AU381" s="204" t="s">
        <v>83</v>
      </c>
      <c r="AV381" s="12" t="s">
        <v>81</v>
      </c>
      <c r="AW381" s="12" t="s">
        <v>30</v>
      </c>
      <c r="AX381" s="12" t="s">
        <v>73</v>
      </c>
      <c r="AY381" s="204" t="s">
        <v>174</v>
      </c>
    </row>
    <row r="382" spans="1:65" s="13" customFormat="1" ht="12">
      <c r="B382" s="205"/>
      <c r="C382" s="206"/>
      <c r="D382" s="196" t="s">
        <v>181</v>
      </c>
      <c r="E382" s="207" t="s">
        <v>1</v>
      </c>
      <c r="F382" s="208" t="s">
        <v>3375</v>
      </c>
      <c r="G382" s="206"/>
      <c r="H382" s="209">
        <v>-4.4400000000000004</v>
      </c>
      <c r="I382" s="210"/>
      <c r="J382" s="206"/>
      <c r="K382" s="206"/>
      <c r="L382" s="211"/>
      <c r="M382" s="212"/>
      <c r="N382" s="213"/>
      <c r="O382" s="213"/>
      <c r="P382" s="213"/>
      <c r="Q382" s="213"/>
      <c r="R382" s="213"/>
      <c r="S382" s="213"/>
      <c r="T382" s="214"/>
      <c r="AT382" s="215" t="s">
        <v>181</v>
      </c>
      <c r="AU382" s="215" t="s">
        <v>83</v>
      </c>
      <c r="AV382" s="13" t="s">
        <v>83</v>
      </c>
      <c r="AW382" s="13" t="s">
        <v>30</v>
      </c>
      <c r="AX382" s="13" t="s">
        <v>73</v>
      </c>
      <c r="AY382" s="215" t="s">
        <v>174</v>
      </c>
    </row>
    <row r="383" spans="1:65" s="12" customFormat="1" ht="12">
      <c r="B383" s="194"/>
      <c r="C383" s="195"/>
      <c r="D383" s="196" t="s">
        <v>181</v>
      </c>
      <c r="E383" s="197" t="s">
        <v>1</v>
      </c>
      <c r="F383" s="198" t="s">
        <v>3376</v>
      </c>
      <c r="G383" s="195"/>
      <c r="H383" s="197" t="s">
        <v>1</v>
      </c>
      <c r="I383" s="199"/>
      <c r="J383" s="195"/>
      <c r="K383" s="195"/>
      <c r="L383" s="200"/>
      <c r="M383" s="201"/>
      <c r="N383" s="202"/>
      <c r="O383" s="202"/>
      <c r="P383" s="202"/>
      <c r="Q383" s="202"/>
      <c r="R383" s="202"/>
      <c r="S383" s="202"/>
      <c r="T383" s="203"/>
      <c r="AT383" s="204" t="s">
        <v>181</v>
      </c>
      <c r="AU383" s="204" t="s">
        <v>83</v>
      </c>
      <c r="AV383" s="12" t="s">
        <v>81</v>
      </c>
      <c r="AW383" s="12" t="s">
        <v>30</v>
      </c>
      <c r="AX383" s="12" t="s">
        <v>73</v>
      </c>
      <c r="AY383" s="204" t="s">
        <v>174</v>
      </c>
    </row>
    <row r="384" spans="1:65" s="13" customFormat="1" ht="12">
      <c r="B384" s="205"/>
      <c r="C384" s="206"/>
      <c r="D384" s="196" t="s">
        <v>181</v>
      </c>
      <c r="E384" s="207" t="s">
        <v>1</v>
      </c>
      <c r="F384" s="208" t="s">
        <v>3377</v>
      </c>
      <c r="G384" s="206"/>
      <c r="H384" s="209">
        <v>1</v>
      </c>
      <c r="I384" s="210"/>
      <c r="J384" s="206"/>
      <c r="K384" s="206"/>
      <c r="L384" s="211"/>
      <c r="M384" s="212"/>
      <c r="N384" s="213"/>
      <c r="O384" s="213"/>
      <c r="P384" s="213"/>
      <c r="Q384" s="213"/>
      <c r="R384" s="213"/>
      <c r="S384" s="213"/>
      <c r="T384" s="214"/>
      <c r="AT384" s="215" t="s">
        <v>181</v>
      </c>
      <c r="AU384" s="215" t="s">
        <v>83</v>
      </c>
      <c r="AV384" s="13" t="s">
        <v>83</v>
      </c>
      <c r="AW384" s="13" t="s">
        <v>30</v>
      </c>
      <c r="AX384" s="13" t="s">
        <v>73</v>
      </c>
      <c r="AY384" s="215" t="s">
        <v>174</v>
      </c>
    </row>
    <row r="385" spans="1:65" s="14" customFormat="1" ht="12">
      <c r="B385" s="216"/>
      <c r="C385" s="217"/>
      <c r="D385" s="196" t="s">
        <v>181</v>
      </c>
      <c r="E385" s="218" t="s">
        <v>1</v>
      </c>
      <c r="F385" s="219" t="s">
        <v>183</v>
      </c>
      <c r="G385" s="217"/>
      <c r="H385" s="220">
        <v>12.747999999999998</v>
      </c>
      <c r="I385" s="221"/>
      <c r="J385" s="217"/>
      <c r="K385" s="217"/>
      <c r="L385" s="222"/>
      <c r="M385" s="223"/>
      <c r="N385" s="224"/>
      <c r="O385" s="224"/>
      <c r="P385" s="224"/>
      <c r="Q385" s="224"/>
      <c r="R385" s="224"/>
      <c r="S385" s="224"/>
      <c r="T385" s="225"/>
      <c r="AT385" s="226" t="s">
        <v>181</v>
      </c>
      <c r="AU385" s="226" t="s">
        <v>83</v>
      </c>
      <c r="AV385" s="14" t="s">
        <v>179</v>
      </c>
      <c r="AW385" s="14" t="s">
        <v>30</v>
      </c>
      <c r="AX385" s="14" t="s">
        <v>81</v>
      </c>
      <c r="AY385" s="226" t="s">
        <v>174</v>
      </c>
    </row>
    <row r="386" spans="1:65" s="2" customFormat="1" ht="37.75" customHeight="1">
      <c r="A386" s="35"/>
      <c r="B386" s="36"/>
      <c r="C386" s="180" t="s">
        <v>563</v>
      </c>
      <c r="D386" s="180" t="s">
        <v>175</v>
      </c>
      <c r="E386" s="181" t="s">
        <v>3378</v>
      </c>
      <c r="F386" s="182" t="s">
        <v>3379</v>
      </c>
      <c r="G386" s="183" t="s">
        <v>230</v>
      </c>
      <c r="H386" s="184">
        <v>101.75</v>
      </c>
      <c r="I386" s="185"/>
      <c r="J386" s="186">
        <f>ROUND(I386*H386,2)</f>
        <v>0</v>
      </c>
      <c r="K386" s="187"/>
      <c r="L386" s="40"/>
      <c r="M386" s="188" t="s">
        <v>1</v>
      </c>
      <c r="N386" s="189" t="s">
        <v>38</v>
      </c>
      <c r="O386" s="72"/>
      <c r="P386" s="190">
        <f>O386*H386</f>
        <v>0</v>
      </c>
      <c r="Q386" s="190">
        <v>1.6694E-4</v>
      </c>
      <c r="R386" s="190">
        <f>Q386*H386</f>
        <v>1.6986145000000001E-2</v>
      </c>
      <c r="S386" s="190">
        <v>0</v>
      </c>
      <c r="T386" s="191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2" t="s">
        <v>179</v>
      </c>
      <c r="AT386" s="192" t="s">
        <v>175</v>
      </c>
      <c r="AU386" s="192" t="s">
        <v>83</v>
      </c>
      <c r="AY386" s="18" t="s">
        <v>174</v>
      </c>
      <c r="BE386" s="193">
        <f>IF(N386="základní",J386,0)</f>
        <v>0</v>
      </c>
      <c r="BF386" s="193">
        <f>IF(N386="snížená",J386,0)</f>
        <v>0</v>
      </c>
      <c r="BG386" s="193">
        <f>IF(N386="zákl. přenesená",J386,0)</f>
        <v>0</v>
      </c>
      <c r="BH386" s="193">
        <f>IF(N386="sníž. přenesená",J386,0)</f>
        <v>0</v>
      </c>
      <c r="BI386" s="193">
        <f>IF(N386="nulová",J386,0)</f>
        <v>0</v>
      </c>
      <c r="BJ386" s="18" t="s">
        <v>81</v>
      </c>
      <c r="BK386" s="193">
        <f>ROUND(I386*H386,2)</f>
        <v>0</v>
      </c>
      <c r="BL386" s="18" t="s">
        <v>179</v>
      </c>
      <c r="BM386" s="192" t="s">
        <v>3380</v>
      </c>
    </row>
    <row r="387" spans="1:65" s="12" customFormat="1" ht="12">
      <c r="B387" s="194"/>
      <c r="C387" s="195"/>
      <c r="D387" s="196" t="s">
        <v>181</v>
      </c>
      <c r="E387" s="197" t="s">
        <v>1</v>
      </c>
      <c r="F387" s="198" t="s">
        <v>3370</v>
      </c>
      <c r="G387" s="195"/>
      <c r="H387" s="197" t="s">
        <v>1</v>
      </c>
      <c r="I387" s="199"/>
      <c r="J387" s="195"/>
      <c r="K387" s="195"/>
      <c r="L387" s="200"/>
      <c r="M387" s="201"/>
      <c r="N387" s="202"/>
      <c r="O387" s="202"/>
      <c r="P387" s="202"/>
      <c r="Q387" s="202"/>
      <c r="R387" s="202"/>
      <c r="S387" s="202"/>
      <c r="T387" s="203"/>
      <c r="AT387" s="204" t="s">
        <v>181</v>
      </c>
      <c r="AU387" s="204" t="s">
        <v>83</v>
      </c>
      <c r="AV387" s="12" t="s">
        <v>81</v>
      </c>
      <c r="AW387" s="12" t="s">
        <v>30</v>
      </c>
      <c r="AX387" s="12" t="s">
        <v>73</v>
      </c>
      <c r="AY387" s="204" t="s">
        <v>174</v>
      </c>
    </row>
    <row r="388" spans="1:65" s="13" customFormat="1" ht="12">
      <c r="B388" s="205"/>
      <c r="C388" s="206"/>
      <c r="D388" s="196" t="s">
        <v>181</v>
      </c>
      <c r="E388" s="207" t="s">
        <v>1</v>
      </c>
      <c r="F388" s="208" t="s">
        <v>3381</v>
      </c>
      <c r="G388" s="206"/>
      <c r="H388" s="209">
        <v>46.75</v>
      </c>
      <c r="I388" s="210"/>
      <c r="J388" s="206"/>
      <c r="K388" s="206"/>
      <c r="L388" s="211"/>
      <c r="M388" s="212"/>
      <c r="N388" s="213"/>
      <c r="O388" s="213"/>
      <c r="P388" s="213"/>
      <c r="Q388" s="213"/>
      <c r="R388" s="213"/>
      <c r="S388" s="213"/>
      <c r="T388" s="214"/>
      <c r="AT388" s="215" t="s">
        <v>181</v>
      </c>
      <c r="AU388" s="215" t="s">
        <v>83</v>
      </c>
      <c r="AV388" s="13" t="s">
        <v>83</v>
      </c>
      <c r="AW388" s="13" t="s">
        <v>30</v>
      </c>
      <c r="AX388" s="13" t="s">
        <v>73</v>
      </c>
      <c r="AY388" s="215" t="s">
        <v>174</v>
      </c>
    </row>
    <row r="389" spans="1:65" s="12" customFormat="1" ht="12">
      <c r="B389" s="194"/>
      <c r="C389" s="195"/>
      <c r="D389" s="196" t="s">
        <v>181</v>
      </c>
      <c r="E389" s="197" t="s">
        <v>1</v>
      </c>
      <c r="F389" s="198" t="s">
        <v>3372</v>
      </c>
      <c r="G389" s="195"/>
      <c r="H389" s="197" t="s">
        <v>1</v>
      </c>
      <c r="I389" s="199"/>
      <c r="J389" s="195"/>
      <c r="K389" s="195"/>
      <c r="L389" s="200"/>
      <c r="M389" s="201"/>
      <c r="N389" s="202"/>
      <c r="O389" s="202"/>
      <c r="P389" s="202"/>
      <c r="Q389" s="202"/>
      <c r="R389" s="202"/>
      <c r="S389" s="202"/>
      <c r="T389" s="203"/>
      <c r="AT389" s="204" t="s">
        <v>181</v>
      </c>
      <c r="AU389" s="204" t="s">
        <v>83</v>
      </c>
      <c r="AV389" s="12" t="s">
        <v>81</v>
      </c>
      <c r="AW389" s="12" t="s">
        <v>30</v>
      </c>
      <c r="AX389" s="12" t="s">
        <v>73</v>
      </c>
      <c r="AY389" s="204" t="s">
        <v>174</v>
      </c>
    </row>
    <row r="390" spans="1:65" s="13" customFormat="1" ht="12">
      <c r="B390" s="205"/>
      <c r="C390" s="206"/>
      <c r="D390" s="196" t="s">
        <v>181</v>
      </c>
      <c r="E390" s="207" t="s">
        <v>1</v>
      </c>
      <c r="F390" s="208" t="s">
        <v>3382</v>
      </c>
      <c r="G390" s="206"/>
      <c r="H390" s="209">
        <v>55</v>
      </c>
      <c r="I390" s="210"/>
      <c r="J390" s="206"/>
      <c r="K390" s="206"/>
      <c r="L390" s="211"/>
      <c r="M390" s="212"/>
      <c r="N390" s="213"/>
      <c r="O390" s="213"/>
      <c r="P390" s="213"/>
      <c r="Q390" s="213"/>
      <c r="R390" s="213"/>
      <c r="S390" s="213"/>
      <c r="T390" s="214"/>
      <c r="AT390" s="215" t="s">
        <v>181</v>
      </c>
      <c r="AU390" s="215" t="s">
        <v>83</v>
      </c>
      <c r="AV390" s="13" t="s">
        <v>83</v>
      </c>
      <c r="AW390" s="13" t="s">
        <v>30</v>
      </c>
      <c r="AX390" s="13" t="s">
        <v>73</v>
      </c>
      <c r="AY390" s="215" t="s">
        <v>174</v>
      </c>
    </row>
    <row r="391" spans="1:65" s="14" customFormat="1" ht="12">
      <c r="B391" s="216"/>
      <c r="C391" s="217"/>
      <c r="D391" s="196" t="s">
        <v>181</v>
      </c>
      <c r="E391" s="218" t="s">
        <v>1</v>
      </c>
      <c r="F391" s="219" t="s">
        <v>183</v>
      </c>
      <c r="G391" s="217"/>
      <c r="H391" s="220">
        <v>101.75</v>
      </c>
      <c r="I391" s="221"/>
      <c r="J391" s="217"/>
      <c r="K391" s="217"/>
      <c r="L391" s="222"/>
      <c r="M391" s="223"/>
      <c r="N391" s="224"/>
      <c r="O391" s="224"/>
      <c r="P391" s="224"/>
      <c r="Q391" s="224"/>
      <c r="R391" s="224"/>
      <c r="S391" s="224"/>
      <c r="T391" s="225"/>
      <c r="AT391" s="226" t="s">
        <v>181</v>
      </c>
      <c r="AU391" s="226" t="s">
        <v>83</v>
      </c>
      <c r="AV391" s="14" t="s">
        <v>179</v>
      </c>
      <c r="AW391" s="14" t="s">
        <v>30</v>
      </c>
      <c r="AX391" s="14" t="s">
        <v>81</v>
      </c>
      <c r="AY391" s="226" t="s">
        <v>174</v>
      </c>
    </row>
    <row r="392" spans="1:65" s="2" customFormat="1" ht="16.5" customHeight="1">
      <c r="A392" s="35"/>
      <c r="B392" s="36"/>
      <c r="C392" s="227" t="s">
        <v>567</v>
      </c>
      <c r="D392" s="227" t="s">
        <v>422</v>
      </c>
      <c r="E392" s="228" t="s">
        <v>3383</v>
      </c>
      <c r="F392" s="229" t="s">
        <v>3384</v>
      </c>
      <c r="G392" s="230" t="s">
        <v>230</v>
      </c>
      <c r="H392" s="231">
        <v>117.01300000000001</v>
      </c>
      <c r="I392" s="232"/>
      <c r="J392" s="233">
        <f>ROUND(I392*H392,2)</f>
        <v>0</v>
      </c>
      <c r="K392" s="234"/>
      <c r="L392" s="235"/>
      <c r="M392" s="236" t="s">
        <v>1</v>
      </c>
      <c r="N392" s="237" t="s">
        <v>38</v>
      </c>
      <c r="O392" s="72"/>
      <c r="P392" s="190">
        <f>O392*H392</f>
        <v>0</v>
      </c>
      <c r="Q392" s="190">
        <v>2.9999999999999997E-4</v>
      </c>
      <c r="R392" s="190">
        <f>Q392*H392</f>
        <v>3.51039E-2</v>
      </c>
      <c r="S392" s="190">
        <v>0</v>
      </c>
      <c r="T392" s="191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2" t="s">
        <v>227</v>
      </c>
      <c r="AT392" s="192" t="s">
        <v>422</v>
      </c>
      <c r="AU392" s="192" t="s">
        <v>83</v>
      </c>
      <c r="AY392" s="18" t="s">
        <v>174</v>
      </c>
      <c r="BE392" s="193">
        <f>IF(N392="základní",J392,0)</f>
        <v>0</v>
      </c>
      <c r="BF392" s="193">
        <f>IF(N392="snížená",J392,0)</f>
        <v>0</v>
      </c>
      <c r="BG392" s="193">
        <f>IF(N392="zákl. přenesená",J392,0)</f>
        <v>0</v>
      </c>
      <c r="BH392" s="193">
        <f>IF(N392="sníž. přenesená",J392,0)</f>
        <v>0</v>
      </c>
      <c r="BI392" s="193">
        <f>IF(N392="nulová",J392,0)</f>
        <v>0</v>
      </c>
      <c r="BJ392" s="18" t="s">
        <v>81</v>
      </c>
      <c r="BK392" s="193">
        <f>ROUND(I392*H392,2)</f>
        <v>0</v>
      </c>
      <c r="BL392" s="18" t="s">
        <v>179</v>
      </c>
      <c r="BM392" s="192" t="s">
        <v>3385</v>
      </c>
    </row>
    <row r="393" spans="1:65" s="13" customFormat="1" ht="12">
      <c r="B393" s="205"/>
      <c r="C393" s="206"/>
      <c r="D393" s="196" t="s">
        <v>181</v>
      </c>
      <c r="E393" s="207" t="s">
        <v>1</v>
      </c>
      <c r="F393" s="208" t="s">
        <v>3386</v>
      </c>
      <c r="G393" s="206"/>
      <c r="H393" s="209">
        <v>117.01300000000001</v>
      </c>
      <c r="I393" s="210"/>
      <c r="J393" s="206"/>
      <c r="K393" s="206"/>
      <c r="L393" s="211"/>
      <c r="M393" s="212"/>
      <c r="N393" s="213"/>
      <c r="O393" s="213"/>
      <c r="P393" s="213"/>
      <c r="Q393" s="213"/>
      <c r="R393" s="213"/>
      <c r="S393" s="213"/>
      <c r="T393" s="214"/>
      <c r="AT393" s="215" t="s">
        <v>181</v>
      </c>
      <c r="AU393" s="215" t="s">
        <v>83</v>
      </c>
      <c r="AV393" s="13" t="s">
        <v>83</v>
      </c>
      <c r="AW393" s="13" t="s">
        <v>30</v>
      </c>
      <c r="AX393" s="13" t="s">
        <v>73</v>
      </c>
      <c r="AY393" s="215" t="s">
        <v>174</v>
      </c>
    </row>
    <row r="394" spans="1:65" s="14" customFormat="1" ht="12">
      <c r="B394" s="216"/>
      <c r="C394" s="217"/>
      <c r="D394" s="196" t="s">
        <v>181</v>
      </c>
      <c r="E394" s="218" t="s">
        <v>1</v>
      </c>
      <c r="F394" s="219" t="s">
        <v>183</v>
      </c>
      <c r="G394" s="217"/>
      <c r="H394" s="220">
        <v>117.01300000000001</v>
      </c>
      <c r="I394" s="221"/>
      <c r="J394" s="217"/>
      <c r="K394" s="217"/>
      <c r="L394" s="222"/>
      <c r="M394" s="223"/>
      <c r="N394" s="224"/>
      <c r="O394" s="224"/>
      <c r="P394" s="224"/>
      <c r="Q394" s="224"/>
      <c r="R394" s="224"/>
      <c r="S394" s="224"/>
      <c r="T394" s="225"/>
      <c r="AT394" s="226" t="s">
        <v>181</v>
      </c>
      <c r="AU394" s="226" t="s">
        <v>83</v>
      </c>
      <c r="AV394" s="14" t="s">
        <v>179</v>
      </c>
      <c r="AW394" s="14" t="s">
        <v>30</v>
      </c>
      <c r="AX394" s="14" t="s">
        <v>81</v>
      </c>
      <c r="AY394" s="226" t="s">
        <v>174</v>
      </c>
    </row>
    <row r="395" spans="1:65" s="2" customFormat="1" ht="16.5" customHeight="1">
      <c r="A395" s="35"/>
      <c r="B395" s="36"/>
      <c r="C395" s="180" t="s">
        <v>581</v>
      </c>
      <c r="D395" s="180" t="s">
        <v>175</v>
      </c>
      <c r="E395" s="181" t="s">
        <v>3387</v>
      </c>
      <c r="F395" s="182" t="s">
        <v>3388</v>
      </c>
      <c r="G395" s="183" t="s">
        <v>178</v>
      </c>
      <c r="H395" s="184">
        <v>4.4400000000000004</v>
      </c>
      <c r="I395" s="185"/>
      <c r="J395" s="186">
        <f>ROUND(I395*H395,2)</f>
        <v>0</v>
      </c>
      <c r="K395" s="187"/>
      <c r="L395" s="40"/>
      <c r="M395" s="188" t="s">
        <v>1</v>
      </c>
      <c r="N395" s="189" t="s">
        <v>38</v>
      </c>
      <c r="O395" s="72"/>
      <c r="P395" s="190">
        <f>O395*H395</f>
        <v>0</v>
      </c>
      <c r="Q395" s="190">
        <v>1.63</v>
      </c>
      <c r="R395" s="190">
        <f>Q395*H395</f>
        <v>7.2372000000000005</v>
      </c>
      <c r="S395" s="190">
        <v>0</v>
      </c>
      <c r="T395" s="191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92" t="s">
        <v>179</v>
      </c>
      <c r="AT395" s="192" t="s">
        <v>175</v>
      </c>
      <c r="AU395" s="192" t="s">
        <v>83</v>
      </c>
      <c r="AY395" s="18" t="s">
        <v>174</v>
      </c>
      <c r="BE395" s="193">
        <f>IF(N395="základní",J395,0)</f>
        <v>0</v>
      </c>
      <c r="BF395" s="193">
        <f>IF(N395="snížená",J395,0)</f>
        <v>0</v>
      </c>
      <c r="BG395" s="193">
        <f>IF(N395="zákl. přenesená",J395,0)</f>
        <v>0</v>
      </c>
      <c r="BH395" s="193">
        <f>IF(N395="sníž. přenesená",J395,0)</f>
        <v>0</v>
      </c>
      <c r="BI395" s="193">
        <f>IF(N395="nulová",J395,0)</f>
        <v>0</v>
      </c>
      <c r="BJ395" s="18" t="s">
        <v>81</v>
      </c>
      <c r="BK395" s="193">
        <f>ROUND(I395*H395,2)</f>
        <v>0</v>
      </c>
      <c r="BL395" s="18" t="s">
        <v>179</v>
      </c>
      <c r="BM395" s="192" t="s">
        <v>3389</v>
      </c>
    </row>
    <row r="396" spans="1:65" s="12" customFormat="1" ht="12">
      <c r="B396" s="194"/>
      <c r="C396" s="195"/>
      <c r="D396" s="196" t="s">
        <v>181</v>
      </c>
      <c r="E396" s="197" t="s">
        <v>1</v>
      </c>
      <c r="F396" s="198" t="s">
        <v>3370</v>
      </c>
      <c r="G396" s="195"/>
      <c r="H396" s="197" t="s">
        <v>1</v>
      </c>
      <c r="I396" s="199"/>
      <c r="J396" s="195"/>
      <c r="K396" s="195"/>
      <c r="L396" s="200"/>
      <c r="M396" s="201"/>
      <c r="N396" s="202"/>
      <c r="O396" s="202"/>
      <c r="P396" s="202"/>
      <c r="Q396" s="202"/>
      <c r="R396" s="202"/>
      <c r="S396" s="202"/>
      <c r="T396" s="203"/>
      <c r="AT396" s="204" t="s">
        <v>181</v>
      </c>
      <c r="AU396" s="204" t="s">
        <v>83</v>
      </c>
      <c r="AV396" s="12" t="s">
        <v>81</v>
      </c>
      <c r="AW396" s="12" t="s">
        <v>30</v>
      </c>
      <c r="AX396" s="12" t="s">
        <v>73</v>
      </c>
      <c r="AY396" s="204" t="s">
        <v>174</v>
      </c>
    </row>
    <row r="397" spans="1:65" s="13" customFormat="1" ht="12">
      <c r="B397" s="205"/>
      <c r="C397" s="206"/>
      <c r="D397" s="196" t="s">
        <v>181</v>
      </c>
      <c r="E397" s="207" t="s">
        <v>1</v>
      </c>
      <c r="F397" s="208" t="s">
        <v>3390</v>
      </c>
      <c r="G397" s="206"/>
      <c r="H397" s="209">
        <v>2.04</v>
      </c>
      <c r="I397" s="210"/>
      <c r="J397" s="206"/>
      <c r="K397" s="206"/>
      <c r="L397" s="211"/>
      <c r="M397" s="212"/>
      <c r="N397" s="213"/>
      <c r="O397" s="213"/>
      <c r="P397" s="213"/>
      <c r="Q397" s="213"/>
      <c r="R397" s="213"/>
      <c r="S397" s="213"/>
      <c r="T397" s="214"/>
      <c r="AT397" s="215" t="s">
        <v>181</v>
      </c>
      <c r="AU397" s="215" t="s">
        <v>83</v>
      </c>
      <c r="AV397" s="13" t="s">
        <v>83</v>
      </c>
      <c r="AW397" s="13" t="s">
        <v>30</v>
      </c>
      <c r="AX397" s="13" t="s">
        <v>73</v>
      </c>
      <c r="AY397" s="215" t="s">
        <v>174</v>
      </c>
    </row>
    <row r="398" spans="1:65" s="12" customFormat="1" ht="12">
      <c r="B398" s="194"/>
      <c r="C398" s="195"/>
      <c r="D398" s="196" t="s">
        <v>181</v>
      </c>
      <c r="E398" s="197" t="s">
        <v>1</v>
      </c>
      <c r="F398" s="198" t="s">
        <v>3372</v>
      </c>
      <c r="G398" s="195"/>
      <c r="H398" s="197" t="s">
        <v>1</v>
      </c>
      <c r="I398" s="199"/>
      <c r="J398" s="195"/>
      <c r="K398" s="195"/>
      <c r="L398" s="200"/>
      <c r="M398" s="201"/>
      <c r="N398" s="202"/>
      <c r="O398" s="202"/>
      <c r="P398" s="202"/>
      <c r="Q398" s="202"/>
      <c r="R398" s="202"/>
      <c r="S398" s="202"/>
      <c r="T398" s="203"/>
      <c r="AT398" s="204" t="s">
        <v>181</v>
      </c>
      <c r="AU398" s="204" t="s">
        <v>83</v>
      </c>
      <c r="AV398" s="12" t="s">
        <v>81</v>
      </c>
      <c r="AW398" s="12" t="s">
        <v>30</v>
      </c>
      <c r="AX398" s="12" t="s">
        <v>73</v>
      </c>
      <c r="AY398" s="204" t="s">
        <v>174</v>
      </c>
    </row>
    <row r="399" spans="1:65" s="13" customFormat="1" ht="12">
      <c r="B399" s="205"/>
      <c r="C399" s="206"/>
      <c r="D399" s="196" t="s">
        <v>181</v>
      </c>
      <c r="E399" s="207" t="s">
        <v>1</v>
      </c>
      <c r="F399" s="208" t="s">
        <v>3391</v>
      </c>
      <c r="G399" s="206"/>
      <c r="H399" s="209">
        <v>2.4</v>
      </c>
      <c r="I399" s="210"/>
      <c r="J399" s="206"/>
      <c r="K399" s="206"/>
      <c r="L399" s="211"/>
      <c r="M399" s="212"/>
      <c r="N399" s="213"/>
      <c r="O399" s="213"/>
      <c r="P399" s="213"/>
      <c r="Q399" s="213"/>
      <c r="R399" s="213"/>
      <c r="S399" s="213"/>
      <c r="T399" s="214"/>
      <c r="AT399" s="215" t="s">
        <v>181</v>
      </c>
      <c r="AU399" s="215" t="s">
        <v>83</v>
      </c>
      <c r="AV399" s="13" t="s">
        <v>83</v>
      </c>
      <c r="AW399" s="13" t="s">
        <v>30</v>
      </c>
      <c r="AX399" s="13" t="s">
        <v>73</v>
      </c>
      <c r="AY399" s="215" t="s">
        <v>174</v>
      </c>
    </row>
    <row r="400" spans="1:65" s="14" customFormat="1" ht="12">
      <c r="B400" s="216"/>
      <c r="C400" s="217"/>
      <c r="D400" s="196" t="s">
        <v>181</v>
      </c>
      <c r="E400" s="218" t="s">
        <v>1</v>
      </c>
      <c r="F400" s="219" t="s">
        <v>183</v>
      </c>
      <c r="G400" s="217"/>
      <c r="H400" s="220">
        <v>4.4399999999999995</v>
      </c>
      <c r="I400" s="221"/>
      <c r="J400" s="217"/>
      <c r="K400" s="217"/>
      <c r="L400" s="222"/>
      <c r="M400" s="223"/>
      <c r="N400" s="224"/>
      <c r="O400" s="224"/>
      <c r="P400" s="224"/>
      <c r="Q400" s="224"/>
      <c r="R400" s="224"/>
      <c r="S400" s="224"/>
      <c r="T400" s="225"/>
      <c r="AT400" s="226" t="s">
        <v>181</v>
      </c>
      <c r="AU400" s="226" t="s">
        <v>83</v>
      </c>
      <c r="AV400" s="14" t="s">
        <v>179</v>
      </c>
      <c r="AW400" s="14" t="s">
        <v>30</v>
      </c>
      <c r="AX400" s="14" t="s">
        <v>81</v>
      </c>
      <c r="AY400" s="226" t="s">
        <v>174</v>
      </c>
    </row>
    <row r="401" spans="1:65" s="2" customFormat="1" ht="24.25" customHeight="1">
      <c r="A401" s="35"/>
      <c r="B401" s="36"/>
      <c r="C401" s="180" t="s">
        <v>586</v>
      </c>
      <c r="D401" s="180" t="s">
        <v>175</v>
      </c>
      <c r="E401" s="181" t="s">
        <v>3392</v>
      </c>
      <c r="F401" s="182" t="s">
        <v>3393</v>
      </c>
      <c r="G401" s="183" t="s">
        <v>444</v>
      </c>
      <c r="H401" s="184">
        <v>37</v>
      </c>
      <c r="I401" s="185"/>
      <c r="J401" s="186">
        <f>ROUND(I401*H401,2)</f>
        <v>0</v>
      </c>
      <c r="K401" s="187"/>
      <c r="L401" s="40"/>
      <c r="M401" s="188" t="s">
        <v>1</v>
      </c>
      <c r="N401" s="189" t="s">
        <v>38</v>
      </c>
      <c r="O401" s="72"/>
      <c r="P401" s="190">
        <f>O401*H401</f>
        <v>0</v>
      </c>
      <c r="Q401" s="190">
        <v>4.8959999999999997E-4</v>
      </c>
      <c r="R401" s="190">
        <f>Q401*H401</f>
        <v>1.8115199999999998E-2</v>
      </c>
      <c r="S401" s="190">
        <v>0</v>
      </c>
      <c r="T401" s="191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2" t="s">
        <v>179</v>
      </c>
      <c r="AT401" s="192" t="s">
        <v>175</v>
      </c>
      <c r="AU401" s="192" t="s">
        <v>83</v>
      </c>
      <c r="AY401" s="18" t="s">
        <v>174</v>
      </c>
      <c r="BE401" s="193">
        <f>IF(N401="základní",J401,0)</f>
        <v>0</v>
      </c>
      <c r="BF401" s="193">
        <f>IF(N401="snížená",J401,0)</f>
        <v>0</v>
      </c>
      <c r="BG401" s="193">
        <f>IF(N401="zákl. přenesená",J401,0)</f>
        <v>0</v>
      </c>
      <c r="BH401" s="193">
        <f>IF(N401="sníž. přenesená",J401,0)</f>
        <v>0</v>
      </c>
      <c r="BI401" s="193">
        <f>IF(N401="nulová",J401,0)</f>
        <v>0</v>
      </c>
      <c r="BJ401" s="18" t="s">
        <v>81</v>
      </c>
      <c r="BK401" s="193">
        <f>ROUND(I401*H401,2)</f>
        <v>0</v>
      </c>
      <c r="BL401" s="18" t="s">
        <v>179</v>
      </c>
      <c r="BM401" s="192" t="s">
        <v>3394</v>
      </c>
    </row>
    <row r="402" spans="1:65" s="12" customFormat="1" ht="12">
      <c r="B402" s="194"/>
      <c r="C402" s="195"/>
      <c r="D402" s="196" t="s">
        <v>181</v>
      </c>
      <c r="E402" s="197" t="s">
        <v>1</v>
      </c>
      <c r="F402" s="198" t="s">
        <v>3370</v>
      </c>
      <c r="G402" s="195"/>
      <c r="H402" s="197" t="s">
        <v>1</v>
      </c>
      <c r="I402" s="199"/>
      <c r="J402" s="195"/>
      <c r="K402" s="195"/>
      <c r="L402" s="200"/>
      <c r="M402" s="201"/>
      <c r="N402" s="202"/>
      <c r="O402" s="202"/>
      <c r="P402" s="202"/>
      <c r="Q402" s="202"/>
      <c r="R402" s="202"/>
      <c r="S402" s="202"/>
      <c r="T402" s="203"/>
      <c r="AT402" s="204" t="s">
        <v>181</v>
      </c>
      <c r="AU402" s="204" t="s">
        <v>83</v>
      </c>
      <c r="AV402" s="12" t="s">
        <v>81</v>
      </c>
      <c r="AW402" s="12" t="s">
        <v>30</v>
      </c>
      <c r="AX402" s="12" t="s">
        <v>73</v>
      </c>
      <c r="AY402" s="204" t="s">
        <v>174</v>
      </c>
    </row>
    <row r="403" spans="1:65" s="13" customFormat="1" ht="12">
      <c r="B403" s="205"/>
      <c r="C403" s="206"/>
      <c r="D403" s="196" t="s">
        <v>181</v>
      </c>
      <c r="E403" s="207" t="s">
        <v>1</v>
      </c>
      <c r="F403" s="208" t="s">
        <v>293</v>
      </c>
      <c r="G403" s="206"/>
      <c r="H403" s="209">
        <v>17</v>
      </c>
      <c r="I403" s="210"/>
      <c r="J403" s="206"/>
      <c r="K403" s="206"/>
      <c r="L403" s="211"/>
      <c r="M403" s="212"/>
      <c r="N403" s="213"/>
      <c r="O403" s="213"/>
      <c r="P403" s="213"/>
      <c r="Q403" s="213"/>
      <c r="R403" s="213"/>
      <c r="S403" s="213"/>
      <c r="T403" s="214"/>
      <c r="AT403" s="215" t="s">
        <v>181</v>
      </c>
      <c r="AU403" s="215" t="s">
        <v>83</v>
      </c>
      <c r="AV403" s="13" t="s">
        <v>83</v>
      </c>
      <c r="AW403" s="13" t="s">
        <v>30</v>
      </c>
      <c r="AX403" s="13" t="s">
        <v>73</v>
      </c>
      <c r="AY403" s="215" t="s">
        <v>174</v>
      </c>
    </row>
    <row r="404" spans="1:65" s="12" customFormat="1" ht="12">
      <c r="B404" s="194"/>
      <c r="C404" s="195"/>
      <c r="D404" s="196" t="s">
        <v>181</v>
      </c>
      <c r="E404" s="197" t="s">
        <v>1</v>
      </c>
      <c r="F404" s="198" t="s">
        <v>3372</v>
      </c>
      <c r="G404" s="195"/>
      <c r="H404" s="197" t="s">
        <v>1</v>
      </c>
      <c r="I404" s="199"/>
      <c r="J404" s="195"/>
      <c r="K404" s="195"/>
      <c r="L404" s="200"/>
      <c r="M404" s="201"/>
      <c r="N404" s="202"/>
      <c r="O404" s="202"/>
      <c r="P404" s="202"/>
      <c r="Q404" s="202"/>
      <c r="R404" s="202"/>
      <c r="S404" s="202"/>
      <c r="T404" s="203"/>
      <c r="AT404" s="204" t="s">
        <v>181</v>
      </c>
      <c r="AU404" s="204" t="s">
        <v>83</v>
      </c>
      <c r="AV404" s="12" t="s">
        <v>81</v>
      </c>
      <c r="AW404" s="12" t="s">
        <v>30</v>
      </c>
      <c r="AX404" s="12" t="s">
        <v>73</v>
      </c>
      <c r="AY404" s="204" t="s">
        <v>174</v>
      </c>
    </row>
    <row r="405" spans="1:65" s="13" customFormat="1" ht="12">
      <c r="B405" s="205"/>
      <c r="C405" s="206"/>
      <c r="D405" s="196" t="s">
        <v>181</v>
      </c>
      <c r="E405" s="207" t="s">
        <v>1</v>
      </c>
      <c r="F405" s="208" t="s">
        <v>310</v>
      </c>
      <c r="G405" s="206"/>
      <c r="H405" s="209">
        <v>20</v>
      </c>
      <c r="I405" s="210"/>
      <c r="J405" s="206"/>
      <c r="K405" s="206"/>
      <c r="L405" s="211"/>
      <c r="M405" s="212"/>
      <c r="N405" s="213"/>
      <c r="O405" s="213"/>
      <c r="P405" s="213"/>
      <c r="Q405" s="213"/>
      <c r="R405" s="213"/>
      <c r="S405" s="213"/>
      <c r="T405" s="214"/>
      <c r="AT405" s="215" t="s">
        <v>181</v>
      </c>
      <c r="AU405" s="215" t="s">
        <v>83</v>
      </c>
      <c r="AV405" s="13" t="s">
        <v>83</v>
      </c>
      <c r="AW405" s="13" t="s">
        <v>30</v>
      </c>
      <c r="AX405" s="13" t="s">
        <v>73</v>
      </c>
      <c r="AY405" s="215" t="s">
        <v>174</v>
      </c>
    </row>
    <row r="406" spans="1:65" s="14" customFormat="1" ht="12">
      <c r="B406" s="216"/>
      <c r="C406" s="217"/>
      <c r="D406" s="196" t="s">
        <v>181</v>
      </c>
      <c r="E406" s="218" t="s">
        <v>1</v>
      </c>
      <c r="F406" s="219" t="s">
        <v>183</v>
      </c>
      <c r="G406" s="217"/>
      <c r="H406" s="220">
        <v>37</v>
      </c>
      <c r="I406" s="221"/>
      <c r="J406" s="217"/>
      <c r="K406" s="217"/>
      <c r="L406" s="222"/>
      <c r="M406" s="223"/>
      <c r="N406" s="224"/>
      <c r="O406" s="224"/>
      <c r="P406" s="224"/>
      <c r="Q406" s="224"/>
      <c r="R406" s="224"/>
      <c r="S406" s="224"/>
      <c r="T406" s="225"/>
      <c r="AT406" s="226" t="s">
        <v>181</v>
      </c>
      <c r="AU406" s="226" t="s">
        <v>83</v>
      </c>
      <c r="AV406" s="14" t="s">
        <v>179</v>
      </c>
      <c r="AW406" s="14" t="s">
        <v>30</v>
      </c>
      <c r="AX406" s="14" t="s">
        <v>81</v>
      </c>
      <c r="AY406" s="226" t="s">
        <v>174</v>
      </c>
    </row>
    <row r="407" spans="1:65" s="2" customFormat="1" ht="44.25" customHeight="1">
      <c r="A407" s="35"/>
      <c r="B407" s="36"/>
      <c r="C407" s="180" t="s">
        <v>597</v>
      </c>
      <c r="D407" s="180" t="s">
        <v>175</v>
      </c>
      <c r="E407" s="181" t="s">
        <v>3395</v>
      </c>
      <c r="F407" s="182" t="s">
        <v>3396</v>
      </c>
      <c r="G407" s="183" t="s">
        <v>217</v>
      </c>
      <c r="H407" s="184">
        <v>1</v>
      </c>
      <c r="I407" s="185"/>
      <c r="J407" s="186">
        <f>ROUND(I407*H407,2)</f>
        <v>0</v>
      </c>
      <c r="K407" s="187"/>
      <c r="L407" s="40"/>
      <c r="M407" s="188" t="s">
        <v>1</v>
      </c>
      <c r="N407" s="189" t="s">
        <v>38</v>
      </c>
      <c r="O407" s="72"/>
      <c r="P407" s="190">
        <f>O407*H407</f>
        <v>0</v>
      </c>
      <c r="Q407" s="190">
        <v>0</v>
      </c>
      <c r="R407" s="190">
        <f>Q407*H407</f>
        <v>0</v>
      </c>
      <c r="S407" s="190">
        <v>5.8999999999999997E-2</v>
      </c>
      <c r="T407" s="191">
        <f>S407*H407</f>
        <v>5.8999999999999997E-2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2" t="s">
        <v>179</v>
      </c>
      <c r="AT407" s="192" t="s">
        <v>175</v>
      </c>
      <c r="AU407" s="192" t="s">
        <v>83</v>
      </c>
      <c r="AY407" s="18" t="s">
        <v>174</v>
      </c>
      <c r="BE407" s="193">
        <f>IF(N407="základní",J407,0)</f>
        <v>0</v>
      </c>
      <c r="BF407" s="193">
        <f>IF(N407="snížená",J407,0)</f>
        <v>0</v>
      </c>
      <c r="BG407" s="193">
        <f>IF(N407="zákl. přenesená",J407,0)</f>
        <v>0</v>
      </c>
      <c r="BH407" s="193">
        <f>IF(N407="sníž. přenesená",J407,0)</f>
        <v>0</v>
      </c>
      <c r="BI407" s="193">
        <f>IF(N407="nulová",J407,0)</f>
        <v>0</v>
      </c>
      <c r="BJ407" s="18" t="s">
        <v>81</v>
      </c>
      <c r="BK407" s="193">
        <f>ROUND(I407*H407,2)</f>
        <v>0</v>
      </c>
      <c r="BL407" s="18" t="s">
        <v>179</v>
      </c>
      <c r="BM407" s="192" t="s">
        <v>3397</v>
      </c>
    </row>
    <row r="408" spans="1:65" s="12" customFormat="1" ht="12">
      <c r="B408" s="194"/>
      <c r="C408" s="195"/>
      <c r="D408" s="196" t="s">
        <v>181</v>
      </c>
      <c r="E408" s="197" t="s">
        <v>1</v>
      </c>
      <c r="F408" s="198" t="s">
        <v>3398</v>
      </c>
      <c r="G408" s="195"/>
      <c r="H408" s="197" t="s">
        <v>1</v>
      </c>
      <c r="I408" s="199"/>
      <c r="J408" s="195"/>
      <c r="K408" s="195"/>
      <c r="L408" s="200"/>
      <c r="M408" s="201"/>
      <c r="N408" s="202"/>
      <c r="O408" s="202"/>
      <c r="P408" s="202"/>
      <c r="Q408" s="202"/>
      <c r="R408" s="202"/>
      <c r="S408" s="202"/>
      <c r="T408" s="203"/>
      <c r="AT408" s="204" t="s">
        <v>181</v>
      </c>
      <c r="AU408" s="204" t="s">
        <v>83</v>
      </c>
      <c r="AV408" s="12" t="s">
        <v>81</v>
      </c>
      <c r="AW408" s="12" t="s">
        <v>30</v>
      </c>
      <c r="AX408" s="12" t="s">
        <v>73</v>
      </c>
      <c r="AY408" s="204" t="s">
        <v>174</v>
      </c>
    </row>
    <row r="409" spans="1:65" s="13" customFormat="1" ht="12">
      <c r="B409" s="205"/>
      <c r="C409" s="206"/>
      <c r="D409" s="196" t="s">
        <v>181</v>
      </c>
      <c r="E409" s="207" t="s">
        <v>1</v>
      </c>
      <c r="F409" s="208" t="s">
        <v>81</v>
      </c>
      <c r="G409" s="206"/>
      <c r="H409" s="209">
        <v>1</v>
      </c>
      <c r="I409" s="210"/>
      <c r="J409" s="206"/>
      <c r="K409" s="206"/>
      <c r="L409" s="211"/>
      <c r="M409" s="212"/>
      <c r="N409" s="213"/>
      <c r="O409" s="213"/>
      <c r="P409" s="213"/>
      <c r="Q409" s="213"/>
      <c r="R409" s="213"/>
      <c r="S409" s="213"/>
      <c r="T409" s="214"/>
      <c r="AT409" s="215" t="s">
        <v>181</v>
      </c>
      <c r="AU409" s="215" t="s">
        <v>83</v>
      </c>
      <c r="AV409" s="13" t="s">
        <v>83</v>
      </c>
      <c r="AW409" s="13" t="s">
        <v>30</v>
      </c>
      <c r="AX409" s="13" t="s">
        <v>73</v>
      </c>
      <c r="AY409" s="215" t="s">
        <v>174</v>
      </c>
    </row>
    <row r="410" spans="1:65" s="14" customFormat="1" ht="12">
      <c r="B410" s="216"/>
      <c r="C410" s="217"/>
      <c r="D410" s="196" t="s">
        <v>181</v>
      </c>
      <c r="E410" s="218" t="s">
        <v>1</v>
      </c>
      <c r="F410" s="219" t="s">
        <v>183</v>
      </c>
      <c r="G410" s="217"/>
      <c r="H410" s="220">
        <v>1</v>
      </c>
      <c r="I410" s="221"/>
      <c r="J410" s="217"/>
      <c r="K410" s="217"/>
      <c r="L410" s="222"/>
      <c r="M410" s="223"/>
      <c r="N410" s="224"/>
      <c r="O410" s="224"/>
      <c r="P410" s="224"/>
      <c r="Q410" s="224"/>
      <c r="R410" s="224"/>
      <c r="S410" s="224"/>
      <c r="T410" s="225"/>
      <c r="AT410" s="226" t="s">
        <v>181</v>
      </c>
      <c r="AU410" s="226" t="s">
        <v>83</v>
      </c>
      <c r="AV410" s="14" t="s">
        <v>179</v>
      </c>
      <c r="AW410" s="14" t="s">
        <v>30</v>
      </c>
      <c r="AX410" s="14" t="s">
        <v>81</v>
      </c>
      <c r="AY410" s="226" t="s">
        <v>174</v>
      </c>
    </row>
    <row r="411" spans="1:65" s="11" customFormat="1" ht="22.75" customHeight="1">
      <c r="B411" s="166"/>
      <c r="C411" s="167"/>
      <c r="D411" s="168" t="s">
        <v>72</v>
      </c>
      <c r="E411" s="261" t="s">
        <v>204</v>
      </c>
      <c r="F411" s="261" t="s">
        <v>3399</v>
      </c>
      <c r="G411" s="167"/>
      <c r="H411" s="167"/>
      <c r="I411" s="170"/>
      <c r="J411" s="262">
        <f>BK411</f>
        <v>0</v>
      </c>
      <c r="K411" s="167"/>
      <c r="L411" s="172"/>
      <c r="M411" s="173"/>
      <c r="N411" s="174"/>
      <c r="O411" s="174"/>
      <c r="P411" s="175">
        <f>SUM(P412:P434)</f>
        <v>0</v>
      </c>
      <c r="Q411" s="174"/>
      <c r="R411" s="175">
        <f>SUM(R412:R434)</f>
        <v>14.029707176952</v>
      </c>
      <c r="S411" s="174"/>
      <c r="T411" s="176">
        <f>SUM(T412:T434)</f>
        <v>0</v>
      </c>
      <c r="AR411" s="177" t="s">
        <v>81</v>
      </c>
      <c r="AT411" s="178" t="s">
        <v>72</v>
      </c>
      <c r="AU411" s="178" t="s">
        <v>81</v>
      </c>
      <c r="AY411" s="177" t="s">
        <v>174</v>
      </c>
      <c r="BK411" s="179">
        <f>SUM(BK412:BK434)</f>
        <v>0</v>
      </c>
    </row>
    <row r="412" spans="1:65" s="2" customFormat="1" ht="37.75" customHeight="1">
      <c r="A412" s="35"/>
      <c r="B412" s="36"/>
      <c r="C412" s="180" t="s">
        <v>602</v>
      </c>
      <c r="D412" s="180" t="s">
        <v>175</v>
      </c>
      <c r="E412" s="181" t="s">
        <v>3400</v>
      </c>
      <c r="F412" s="182" t="s">
        <v>3401</v>
      </c>
      <c r="G412" s="183" t="s">
        <v>178</v>
      </c>
      <c r="H412" s="184">
        <v>5.4130000000000003</v>
      </c>
      <c r="I412" s="185"/>
      <c r="J412" s="186">
        <f>ROUND(I412*H412,2)</f>
        <v>0</v>
      </c>
      <c r="K412" s="187"/>
      <c r="L412" s="40"/>
      <c r="M412" s="188" t="s">
        <v>1</v>
      </c>
      <c r="N412" s="189" t="s">
        <v>38</v>
      </c>
      <c r="O412" s="72"/>
      <c r="P412" s="190">
        <f>O412*H412</f>
        <v>0</v>
      </c>
      <c r="Q412" s="190">
        <v>2.4532922039999998</v>
      </c>
      <c r="R412" s="190">
        <f>Q412*H412</f>
        <v>13.279670700252</v>
      </c>
      <c r="S412" s="190">
        <v>0</v>
      </c>
      <c r="T412" s="191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2" t="s">
        <v>179</v>
      </c>
      <c r="AT412" s="192" t="s">
        <v>175</v>
      </c>
      <c r="AU412" s="192" t="s">
        <v>83</v>
      </c>
      <c r="AY412" s="18" t="s">
        <v>174</v>
      </c>
      <c r="BE412" s="193">
        <f>IF(N412="základní",J412,0)</f>
        <v>0</v>
      </c>
      <c r="BF412" s="193">
        <f>IF(N412="snížená",J412,0)</f>
        <v>0</v>
      </c>
      <c r="BG412" s="193">
        <f>IF(N412="zákl. přenesená",J412,0)</f>
        <v>0</v>
      </c>
      <c r="BH412" s="193">
        <f>IF(N412="sníž. přenesená",J412,0)</f>
        <v>0</v>
      </c>
      <c r="BI412" s="193">
        <f>IF(N412="nulová",J412,0)</f>
        <v>0</v>
      </c>
      <c r="BJ412" s="18" t="s">
        <v>81</v>
      </c>
      <c r="BK412" s="193">
        <f>ROUND(I412*H412,2)</f>
        <v>0</v>
      </c>
      <c r="BL412" s="18" t="s">
        <v>179</v>
      </c>
      <c r="BM412" s="192" t="s">
        <v>3402</v>
      </c>
    </row>
    <row r="413" spans="1:65" s="12" customFormat="1" ht="12">
      <c r="B413" s="194"/>
      <c r="C413" s="195"/>
      <c r="D413" s="196" t="s">
        <v>181</v>
      </c>
      <c r="E413" s="197" t="s">
        <v>1</v>
      </c>
      <c r="F413" s="198" t="s">
        <v>3403</v>
      </c>
      <c r="G413" s="195"/>
      <c r="H413" s="197" t="s">
        <v>1</v>
      </c>
      <c r="I413" s="199"/>
      <c r="J413" s="195"/>
      <c r="K413" s="195"/>
      <c r="L413" s="200"/>
      <c r="M413" s="201"/>
      <c r="N413" s="202"/>
      <c r="O413" s="202"/>
      <c r="P413" s="202"/>
      <c r="Q413" s="202"/>
      <c r="R413" s="202"/>
      <c r="S413" s="202"/>
      <c r="T413" s="203"/>
      <c r="AT413" s="204" t="s">
        <v>181</v>
      </c>
      <c r="AU413" s="204" t="s">
        <v>83</v>
      </c>
      <c r="AV413" s="12" t="s">
        <v>81</v>
      </c>
      <c r="AW413" s="12" t="s">
        <v>30</v>
      </c>
      <c r="AX413" s="12" t="s">
        <v>73</v>
      </c>
      <c r="AY413" s="204" t="s">
        <v>174</v>
      </c>
    </row>
    <row r="414" spans="1:65" s="12" customFormat="1" ht="12">
      <c r="B414" s="194"/>
      <c r="C414" s="195"/>
      <c r="D414" s="196" t="s">
        <v>181</v>
      </c>
      <c r="E414" s="197" t="s">
        <v>1</v>
      </c>
      <c r="F414" s="198" t="s">
        <v>3404</v>
      </c>
      <c r="G414" s="195"/>
      <c r="H414" s="197" t="s">
        <v>1</v>
      </c>
      <c r="I414" s="199"/>
      <c r="J414" s="195"/>
      <c r="K414" s="195"/>
      <c r="L414" s="200"/>
      <c r="M414" s="201"/>
      <c r="N414" s="202"/>
      <c r="O414" s="202"/>
      <c r="P414" s="202"/>
      <c r="Q414" s="202"/>
      <c r="R414" s="202"/>
      <c r="S414" s="202"/>
      <c r="T414" s="203"/>
      <c r="AT414" s="204" t="s">
        <v>181</v>
      </c>
      <c r="AU414" s="204" t="s">
        <v>83</v>
      </c>
      <c r="AV414" s="12" t="s">
        <v>81</v>
      </c>
      <c r="AW414" s="12" t="s">
        <v>30</v>
      </c>
      <c r="AX414" s="12" t="s">
        <v>73</v>
      </c>
      <c r="AY414" s="204" t="s">
        <v>174</v>
      </c>
    </row>
    <row r="415" spans="1:65" s="12" customFormat="1" ht="12">
      <c r="B415" s="194"/>
      <c r="C415" s="195"/>
      <c r="D415" s="196" t="s">
        <v>181</v>
      </c>
      <c r="E415" s="197" t="s">
        <v>1</v>
      </c>
      <c r="F415" s="198" t="s">
        <v>3405</v>
      </c>
      <c r="G415" s="195"/>
      <c r="H415" s="197" t="s">
        <v>1</v>
      </c>
      <c r="I415" s="199"/>
      <c r="J415" s="195"/>
      <c r="K415" s="195"/>
      <c r="L415" s="200"/>
      <c r="M415" s="201"/>
      <c r="N415" s="202"/>
      <c r="O415" s="202"/>
      <c r="P415" s="202"/>
      <c r="Q415" s="202"/>
      <c r="R415" s="202"/>
      <c r="S415" s="202"/>
      <c r="T415" s="203"/>
      <c r="AT415" s="204" t="s">
        <v>181</v>
      </c>
      <c r="AU415" s="204" t="s">
        <v>83</v>
      </c>
      <c r="AV415" s="12" t="s">
        <v>81</v>
      </c>
      <c r="AW415" s="12" t="s">
        <v>30</v>
      </c>
      <c r="AX415" s="12" t="s">
        <v>73</v>
      </c>
      <c r="AY415" s="204" t="s">
        <v>174</v>
      </c>
    </row>
    <row r="416" spans="1:65" s="13" customFormat="1" ht="12">
      <c r="B416" s="205"/>
      <c r="C416" s="206"/>
      <c r="D416" s="196" t="s">
        <v>181</v>
      </c>
      <c r="E416" s="207" t="s">
        <v>1</v>
      </c>
      <c r="F416" s="208" t="s">
        <v>3406</v>
      </c>
      <c r="G416" s="206"/>
      <c r="H416" s="209">
        <v>2.052</v>
      </c>
      <c r="I416" s="210"/>
      <c r="J416" s="206"/>
      <c r="K416" s="206"/>
      <c r="L416" s="211"/>
      <c r="M416" s="212"/>
      <c r="N416" s="213"/>
      <c r="O416" s="213"/>
      <c r="P416" s="213"/>
      <c r="Q416" s="213"/>
      <c r="R416" s="213"/>
      <c r="S416" s="213"/>
      <c r="T416" s="214"/>
      <c r="AT416" s="215" t="s">
        <v>181</v>
      </c>
      <c r="AU416" s="215" t="s">
        <v>83</v>
      </c>
      <c r="AV416" s="13" t="s">
        <v>83</v>
      </c>
      <c r="AW416" s="13" t="s">
        <v>30</v>
      </c>
      <c r="AX416" s="13" t="s">
        <v>73</v>
      </c>
      <c r="AY416" s="215" t="s">
        <v>174</v>
      </c>
    </row>
    <row r="417" spans="1:65" s="12" customFormat="1" ht="12">
      <c r="B417" s="194"/>
      <c r="C417" s="195"/>
      <c r="D417" s="196" t="s">
        <v>181</v>
      </c>
      <c r="E417" s="197" t="s">
        <v>1</v>
      </c>
      <c r="F417" s="198" t="s">
        <v>3407</v>
      </c>
      <c r="G417" s="195"/>
      <c r="H417" s="197" t="s">
        <v>1</v>
      </c>
      <c r="I417" s="199"/>
      <c r="J417" s="195"/>
      <c r="K417" s="195"/>
      <c r="L417" s="200"/>
      <c r="M417" s="201"/>
      <c r="N417" s="202"/>
      <c r="O417" s="202"/>
      <c r="P417" s="202"/>
      <c r="Q417" s="202"/>
      <c r="R417" s="202"/>
      <c r="S417" s="202"/>
      <c r="T417" s="203"/>
      <c r="AT417" s="204" t="s">
        <v>181</v>
      </c>
      <c r="AU417" s="204" t="s">
        <v>83</v>
      </c>
      <c r="AV417" s="12" t="s">
        <v>81</v>
      </c>
      <c r="AW417" s="12" t="s">
        <v>30</v>
      </c>
      <c r="AX417" s="12" t="s">
        <v>73</v>
      </c>
      <c r="AY417" s="204" t="s">
        <v>174</v>
      </c>
    </row>
    <row r="418" spans="1:65" s="13" customFormat="1" ht="12">
      <c r="B418" s="205"/>
      <c r="C418" s="206"/>
      <c r="D418" s="196" t="s">
        <v>181</v>
      </c>
      <c r="E418" s="207" t="s">
        <v>1</v>
      </c>
      <c r="F418" s="208" t="s">
        <v>3408</v>
      </c>
      <c r="G418" s="206"/>
      <c r="H418" s="209">
        <v>3.3610000000000002</v>
      </c>
      <c r="I418" s="210"/>
      <c r="J418" s="206"/>
      <c r="K418" s="206"/>
      <c r="L418" s="211"/>
      <c r="M418" s="212"/>
      <c r="N418" s="213"/>
      <c r="O418" s="213"/>
      <c r="P418" s="213"/>
      <c r="Q418" s="213"/>
      <c r="R418" s="213"/>
      <c r="S418" s="213"/>
      <c r="T418" s="214"/>
      <c r="AT418" s="215" t="s">
        <v>181</v>
      </c>
      <c r="AU418" s="215" t="s">
        <v>83</v>
      </c>
      <c r="AV418" s="13" t="s">
        <v>83</v>
      </c>
      <c r="AW418" s="13" t="s">
        <v>30</v>
      </c>
      <c r="AX418" s="13" t="s">
        <v>73</v>
      </c>
      <c r="AY418" s="215" t="s">
        <v>174</v>
      </c>
    </row>
    <row r="419" spans="1:65" s="14" customFormat="1" ht="12">
      <c r="B419" s="216"/>
      <c r="C419" s="217"/>
      <c r="D419" s="196" t="s">
        <v>181</v>
      </c>
      <c r="E419" s="218" t="s">
        <v>1</v>
      </c>
      <c r="F419" s="219" t="s">
        <v>183</v>
      </c>
      <c r="G419" s="217"/>
      <c r="H419" s="220">
        <v>5.4130000000000003</v>
      </c>
      <c r="I419" s="221"/>
      <c r="J419" s="217"/>
      <c r="K419" s="217"/>
      <c r="L419" s="222"/>
      <c r="M419" s="223"/>
      <c r="N419" s="224"/>
      <c r="O419" s="224"/>
      <c r="P419" s="224"/>
      <c r="Q419" s="224"/>
      <c r="R419" s="224"/>
      <c r="S419" s="224"/>
      <c r="T419" s="225"/>
      <c r="AT419" s="226" t="s">
        <v>181</v>
      </c>
      <c r="AU419" s="226" t="s">
        <v>83</v>
      </c>
      <c r="AV419" s="14" t="s">
        <v>179</v>
      </c>
      <c r="AW419" s="14" t="s">
        <v>30</v>
      </c>
      <c r="AX419" s="14" t="s">
        <v>81</v>
      </c>
      <c r="AY419" s="226" t="s">
        <v>174</v>
      </c>
    </row>
    <row r="420" spans="1:65" s="2" customFormat="1" ht="24.25" customHeight="1">
      <c r="A420" s="35"/>
      <c r="B420" s="36"/>
      <c r="C420" s="180" t="s">
        <v>610</v>
      </c>
      <c r="D420" s="180" t="s">
        <v>175</v>
      </c>
      <c r="E420" s="181" t="s">
        <v>3409</v>
      </c>
      <c r="F420" s="182" t="s">
        <v>3410</v>
      </c>
      <c r="G420" s="183" t="s">
        <v>230</v>
      </c>
      <c r="H420" s="184">
        <v>31.042999999999999</v>
      </c>
      <c r="I420" s="185"/>
      <c r="J420" s="186">
        <f>ROUND(I420*H420,2)</f>
        <v>0</v>
      </c>
      <c r="K420" s="187"/>
      <c r="L420" s="40"/>
      <c r="M420" s="188" t="s">
        <v>1</v>
      </c>
      <c r="N420" s="189" t="s">
        <v>38</v>
      </c>
      <c r="O420" s="72"/>
      <c r="P420" s="190">
        <f>O420*H420</f>
        <v>0</v>
      </c>
      <c r="Q420" s="190">
        <v>2.7469E-3</v>
      </c>
      <c r="R420" s="190">
        <f>Q420*H420</f>
        <v>8.5272016699999995E-2</v>
      </c>
      <c r="S420" s="190">
        <v>0</v>
      </c>
      <c r="T420" s="191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92" t="s">
        <v>179</v>
      </c>
      <c r="AT420" s="192" t="s">
        <v>175</v>
      </c>
      <c r="AU420" s="192" t="s">
        <v>83</v>
      </c>
      <c r="AY420" s="18" t="s">
        <v>174</v>
      </c>
      <c r="BE420" s="193">
        <f>IF(N420="základní",J420,0)</f>
        <v>0</v>
      </c>
      <c r="BF420" s="193">
        <f>IF(N420="snížená",J420,0)</f>
        <v>0</v>
      </c>
      <c r="BG420" s="193">
        <f>IF(N420="zákl. přenesená",J420,0)</f>
        <v>0</v>
      </c>
      <c r="BH420" s="193">
        <f>IF(N420="sníž. přenesená",J420,0)</f>
        <v>0</v>
      </c>
      <c r="BI420" s="193">
        <f>IF(N420="nulová",J420,0)</f>
        <v>0</v>
      </c>
      <c r="BJ420" s="18" t="s">
        <v>81</v>
      </c>
      <c r="BK420" s="193">
        <f>ROUND(I420*H420,2)</f>
        <v>0</v>
      </c>
      <c r="BL420" s="18" t="s">
        <v>179</v>
      </c>
      <c r="BM420" s="192" t="s">
        <v>3411</v>
      </c>
    </row>
    <row r="421" spans="1:65" s="12" customFormat="1" ht="12">
      <c r="B421" s="194"/>
      <c r="C421" s="195"/>
      <c r="D421" s="196" t="s">
        <v>181</v>
      </c>
      <c r="E421" s="197" t="s">
        <v>1</v>
      </c>
      <c r="F421" s="198" t="s">
        <v>3404</v>
      </c>
      <c r="G421" s="195"/>
      <c r="H421" s="197" t="s">
        <v>1</v>
      </c>
      <c r="I421" s="199"/>
      <c r="J421" s="195"/>
      <c r="K421" s="195"/>
      <c r="L421" s="200"/>
      <c r="M421" s="201"/>
      <c r="N421" s="202"/>
      <c r="O421" s="202"/>
      <c r="P421" s="202"/>
      <c r="Q421" s="202"/>
      <c r="R421" s="202"/>
      <c r="S421" s="202"/>
      <c r="T421" s="203"/>
      <c r="AT421" s="204" t="s">
        <v>181</v>
      </c>
      <c r="AU421" s="204" t="s">
        <v>83</v>
      </c>
      <c r="AV421" s="12" t="s">
        <v>81</v>
      </c>
      <c r="AW421" s="12" t="s">
        <v>30</v>
      </c>
      <c r="AX421" s="12" t="s">
        <v>73</v>
      </c>
      <c r="AY421" s="204" t="s">
        <v>174</v>
      </c>
    </row>
    <row r="422" spans="1:65" s="12" customFormat="1" ht="12">
      <c r="B422" s="194"/>
      <c r="C422" s="195"/>
      <c r="D422" s="196" t="s">
        <v>181</v>
      </c>
      <c r="E422" s="197" t="s">
        <v>1</v>
      </c>
      <c r="F422" s="198" t="s">
        <v>3405</v>
      </c>
      <c r="G422" s="195"/>
      <c r="H422" s="197" t="s">
        <v>1</v>
      </c>
      <c r="I422" s="199"/>
      <c r="J422" s="195"/>
      <c r="K422" s="195"/>
      <c r="L422" s="200"/>
      <c r="M422" s="201"/>
      <c r="N422" s="202"/>
      <c r="O422" s="202"/>
      <c r="P422" s="202"/>
      <c r="Q422" s="202"/>
      <c r="R422" s="202"/>
      <c r="S422" s="202"/>
      <c r="T422" s="203"/>
      <c r="AT422" s="204" t="s">
        <v>181</v>
      </c>
      <c r="AU422" s="204" t="s">
        <v>83</v>
      </c>
      <c r="AV422" s="12" t="s">
        <v>81</v>
      </c>
      <c r="AW422" s="12" t="s">
        <v>30</v>
      </c>
      <c r="AX422" s="12" t="s">
        <v>73</v>
      </c>
      <c r="AY422" s="204" t="s">
        <v>174</v>
      </c>
    </row>
    <row r="423" spans="1:65" s="13" customFormat="1" ht="12">
      <c r="B423" s="205"/>
      <c r="C423" s="206"/>
      <c r="D423" s="196" t="s">
        <v>181</v>
      </c>
      <c r="E423" s="207" t="s">
        <v>1</v>
      </c>
      <c r="F423" s="208" t="s">
        <v>3412</v>
      </c>
      <c r="G423" s="206"/>
      <c r="H423" s="209">
        <v>3.52</v>
      </c>
      <c r="I423" s="210"/>
      <c r="J423" s="206"/>
      <c r="K423" s="206"/>
      <c r="L423" s="211"/>
      <c r="M423" s="212"/>
      <c r="N423" s="213"/>
      <c r="O423" s="213"/>
      <c r="P423" s="213"/>
      <c r="Q423" s="213"/>
      <c r="R423" s="213"/>
      <c r="S423" s="213"/>
      <c r="T423" s="214"/>
      <c r="AT423" s="215" t="s">
        <v>181</v>
      </c>
      <c r="AU423" s="215" t="s">
        <v>83</v>
      </c>
      <c r="AV423" s="13" t="s">
        <v>83</v>
      </c>
      <c r="AW423" s="13" t="s">
        <v>30</v>
      </c>
      <c r="AX423" s="13" t="s">
        <v>73</v>
      </c>
      <c r="AY423" s="215" t="s">
        <v>174</v>
      </c>
    </row>
    <row r="424" spans="1:65" s="12" customFormat="1" ht="12">
      <c r="B424" s="194"/>
      <c r="C424" s="195"/>
      <c r="D424" s="196" t="s">
        <v>181</v>
      </c>
      <c r="E424" s="197" t="s">
        <v>1</v>
      </c>
      <c r="F424" s="198" t="s">
        <v>3407</v>
      </c>
      <c r="G424" s="195"/>
      <c r="H424" s="197" t="s">
        <v>1</v>
      </c>
      <c r="I424" s="199"/>
      <c r="J424" s="195"/>
      <c r="K424" s="195"/>
      <c r="L424" s="200"/>
      <c r="M424" s="201"/>
      <c r="N424" s="202"/>
      <c r="O424" s="202"/>
      <c r="P424" s="202"/>
      <c r="Q424" s="202"/>
      <c r="R424" s="202"/>
      <c r="S424" s="202"/>
      <c r="T424" s="203"/>
      <c r="AT424" s="204" t="s">
        <v>181</v>
      </c>
      <c r="AU424" s="204" t="s">
        <v>83</v>
      </c>
      <c r="AV424" s="12" t="s">
        <v>81</v>
      </c>
      <c r="AW424" s="12" t="s">
        <v>30</v>
      </c>
      <c r="AX424" s="12" t="s">
        <v>73</v>
      </c>
      <c r="AY424" s="204" t="s">
        <v>174</v>
      </c>
    </row>
    <row r="425" spans="1:65" s="13" customFormat="1" ht="12">
      <c r="B425" s="205"/>
      <c r="C425" s="206"/>
      <c r="D425" s="196" t="s">
        <v>181</v>
      </c>
      <c r="E425" s="207" t="s">
        <v>1</v>
      </c>
      <c r="F425" s="208" t="s">
        <v>3413</v>
      </c>
      <c r="G425" s="206"/>
      <c r="H425" s="209">
        <v>27.523</v>
      </c>
      <c r="I425" s="210"/>
      <c r="J425" s="206"/>
      <c r="K425" s="206"/>
      <c r="L425" s="211"/>
      <c r="M425" s="212"/>
      <c r="N425" s="213"/>
      <c r="O425" s="213"/>
      <c r="P425" s="213"/>
      <c r="Q425" s="213"/>
      <c r="R425" s="213"/>
      <c r="S425" s="213"/>
      <c r="T425" s="214"/>
      <c r="AT425" s="215" t="s">
        <v>181</v>
      </c>
      <c r="AU425" s="215" t="s">
        <v>83</v>
      </c>
      <c r="AV425" s="13" t="s">
        <v>83</v>
      </c>
      <c r="AW425" s="13" t="s">
        <v>30</v>
      </c>
      <c r="AX425" s="13" t="s">
        <v>73</v>
      </c>
      <c r="AY425" s="215" t="s">
        <v>174</v>
      </c>
    </row>
    <row r="426" spans="1:65" s="14" customFormat="1" ht="12">
      <c r="B426" s="216"/>
      <c r="C426" s="217"/>
      <c r="D426" s="196" t="s">
        <v>181</v>
      </c>
      <c r="E426" s="218" t="s">
        <v>1</v>
      </c>
      <c r="F426" s="219" t="s">
        <v>183</v>
      </c>
      <c r="G426" s="217"/>
      <c r="H426" s="220">
        <v>31.042999999999999</v>
      </c>
      <c r="I426" s="221"/>
      <c r="J426" s="217"/>
      <c r="K426" s="217"/>
      <c r="L426" s="222"/>
      <c r="M426" s="223"/>
      <c r="N426" s="224"/>
      <c r="O426" s="224"/>
      <c r="P426" s="224"/>
      <c r="Q426" s="224"/>
      <c r="R426" s="224"/>
      <c r="S426" s="224"/>
      <c r="T426" s="225"/>
      <c r="AT426" s="226" t="s">
        <v>181</v>
      </c>
      <c r="AU426" s="226" t="s">
        <v>83</v>
      </c>
      <c r="AV426" s="14" t="s">
        <v>179</v>
      </c>
      <c r="AW426" s="14" t="s">
        <v>30</v>
      </c>
      <c r="AX426" s="14" t="s">
        <v>81</v>
      </c>
      <c r="AY426" s="226" t="s">
        <v>174</v>
      </c>
    </row>
    <row r="427" spans="1:65" s="2" customFormat="1" ht="24.25" customHeight="1">
      <c r="A427" s="35"/>
      <c r="B427" s="36"/>
      <c r="C427" s="180" t="s">
        <v>618</v>
      </c>
      <c r="D427" s="180" t="s">
        <v>175</v>
      </c>
      <c r="E427" s="181" t="s">
        <v>3414</v>
      </c>
      <c r="F427" s="182" t="s">
        <v>3415</v>
      </c>
      <c r="G427" s="183" t="s">
        <v>230</v>
      </c>
      <c r="H427" s="184">
        <v>31.042999999999999</v>
      </c>
      <c r="I427" s="185"/>
      <c r="J427" s="186">
        <f>ROUND(I427*H427,2)</f>
        <v>0</v>
      </c>
      <c r="K427" s="187"/>
      <c r="L427" s="40"/>
      <c r="M427" s="188" t="s">
        <v>1</v>
      </c>
      <c r="N427" s="189" t="s">
        <v>38</v>
      </c>
      <c r="O427" s="72"/>
      <c r="P427" s="190">
        <f>O427*H427</f>
        <v>0</v>
      </c>
      <c r="Q427" s="190">
        <v>0</v>
      </c>
      <c r="R427" s="190">
        <f>Q427*H427</f>
        <v>0</v>
      </c>
      <c r="S427" s="190">
        <v>0</v>
      </c>
      <c r="T427" s="191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92" t="s">
        <v>179</v>
      </c>
      <c r="AT427" s="192" t="s">
        <v>175</v>
      </c>
      <c r="AU427" s="192" t="s">
        <v>83</v>
      </c>
      <c r="AY427" s="18" t="s">
        <v>174</v>
      </c>
      <c r="BE427" s="193">
        <f>IF(N427="základní",J427,0)</f>
        <v>0</v>
      </c>
      <c r="BF427" s="193">
        <f>IF(N427="snížená",J427,0)</f>
        <v>0</v>
      </c>
      <c r="BG427" s="193">
        <f>IF(N427="zákl. přenesená",J427,0)</f>
        <v>0</v>
      </c>
      <c r="BH427" s="193">
        <f>IF(N427="sníž. přenesená",J427,0)</f>
        <v>0</v>
      </c>
      <c r="BI427" s="193">
        <f>IF(N427="nulová",J427,0)</f>
        <v>0</v>
      </c>
      <c r="BJ427" s="18" t="s">
        <v>81</v>
      </c>
      <c r="BK427" s="193">
        <f>ROUND(I427*H427,2)</f>
        <v>0</v>
      </c>
      <c r="BL427" s="18" t="s">
        <v>179</v>
      </c>
      <c r="BM427" s="192" t="s">
        <v>3416</v>
      </c>
    </row>
    <row r="428" spans="1:65" s="2" customFormat="1" ht="24.25" customHeight="1">
      <c r="A428" s="35"/>
      <c r="B428" s="36"/>
      <c r="C428" s="180" t="s">
        <v>624</v>
      </c>
      <c r="D428" s="180" t="s">
        <v>175</v>
      </c>
      <c r="E428" s="181" t="s">
        <v>1908</v>
      </c>
      <c r="F428" s="182" t="s">
        <v>3417</v>
      </c>
      <c r="G428" s="183" t="s">
        <v>230</v>
      </c>
      <c r="H428" s="184">
        <v>27.523</v>
      </c>
      <c r="I428" s="185"/>
      <c r="J428" s="186">
        <f>ROUND(I428*H428,2)</f>
        <v>0</v>
      </c>
      <c r="K428" s="187"/>
      <c r="L428" s="40"/>
      <c r="M428" s="188" t="s">
        <v>1</v>
      </c>
      <c r="N428" s="189" t="s">
        <v>38</v>
      </c>
      <c r="O428" s="72"/>
      <c r="P428" s="190">
        <f>O428*H428</f>
        <v>0</v>
      </c>
      <c r="Q428" s="190">
        <v>2.5000000000000001E-3</v>
      </c>
      <c r="R428" s="190">
        <f>Q428*H428</f>
        <v>6.8807500000000008E-2</v>
      </c>
      <c r="S428" s="190">
        <v>0</v>
      </c>
      <c r="T428" s="191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92" t="s">
        <v>179</v>
      </c>
      <c r="AT428" s="192" t="s">
        <v>175</v>
      </c>
      <c r="AU428" s="192" t="s">
        <v>83</v>
      </c>
      <c r="AY428" s="18" t="s">
        <v>174</v>
      </c>
      <c r="BE428" s="193">
        <f>IF(N428="základní",J428,0)</f>
        <v>0</v>
      </c>
      <c r="BF428" s="193">
        <f>IF(N428="snížená",J428,0)</f>
        <v>0</v>
      </c>
      <c r="BG428" s="193">
        <f>IF(N428="zákl. přenesená",J428,0)</f>
        <v>0</v>
      </c>
      <c r="BH428" s="193">
        <f>IF(N428="sníž. přenesená",J428,0)</f>
        <v>0</v>
      </c>
      <c r="BI428" s="193">
        <f>IF(N428="nulová",J428,0)</f>
        <v>0</v>
      </c>
      <c r="BJ428" s="18" t="s">
        <v>81</v>
      </c>
      <c r="BK428" s="193">
        <f>ROUND(I428*H428,2)</f>
        <v>0</v>
      </c>
      <c r="BL428" s="18" t="s">
        <v>179</v>
      </c>
      <c r="BM428" s="192" t="s">
        <v>3418</v>
      </c>
    </row>
    <row r="429" spans="1:65" s="12" customFormat="1" ht="12">
      <c r="B429" s="194"/>
      <c r="C429" s="195"/>
      <c r="D429" s="196" t="s">
        <v>181</v>
      </c>
      <c r="E429" s="197" t="s">
        <v>1</v>
      </c>
      <c r="F429" s="198" t="s">
        <v>3407</v>
      </c>
      <c r="G429" s="195"/>
      <c r="H429" s="197" t="s">
        <v>1</v>
      </c>
      <c r="I429" s="199"/>
      <c r="J429" s="195"/>
      <c r="K429" s="195"/>
      <c r="L429" s="200"/>
      <c r="M429" s="201"/>
      <c r="N429" s="202"/>
      <c r="O429" s="202"/>
      <c r="P429" s="202"/>
      <c r="Q429" s="202"/>
      <c r="R429" s="202"/>
      <c r="S429" s="202"/>
      <c r="T429" s="203"/>
      <c r="AT429" s="204" t="s">
        <v>181</v>
      </c>
      <c r="AU429" s="204" t="s">
        <v>83</v>
      </c>
      <c r="AV429" s="12" t="s">
        <v>81</v>
      </c>
      <c r="AW429" s="12" t="s">
        <v>30</v>
      </c>
      <c r="AX429" s="12" t="s">
        <v>73</v>
      </c>
      <c r="AY429" s="204" t="s">
        <v>174</v>
      </c>
    </row>
    <row r="430" spans="1:65" s="13" customFormat="1" ht="12">
      <c r="B430" s="205"/>
      <c r="C430" s="206"/>
      <c r="D430" s="196" t="s">
        <v>181</v>
      </c>
      <c r="E430" s="207" t="s">
        <v>1</v>
      </c>
      <c r="F430" s="208" t="s">
        <v>3413</v>
      </c>
      <c r="G430" s="206"/>
      <c r="H430" s="209">
        <v>27.523</v>
      </c>
      <c r="I430" s="210"/>
      <c r="J430" s="206"/>
      <c r="K430" s="206"/>
      <c r="L430" s="211"/>
      <c r="M430" s="212"/>
      <c r="N430" s="213"/>
      <c r="O430" s="213"/>
      <c r="P430" s="213"/>
      <c r="Q430" s="213"/>
      <c r="R430" s="213"/>
      <c r="S430" s="213"/>
      <c r="T430" s="214"/>
      <c r="AT430" s="215" t="s">
        <v>181</v>
      </c>
      <c r="AU430" s="215" t="s">
        <v>83</v>
      </c>
      <c r="AV430" s="13" t="s">
        <v>83</v>
      </c>
      <c r="AW430" s="13" t="s">
        <v>30</v>
      </c>
      <c r="AX430" s="13" t="s">
        <v>73</v>
      </c>
      <c r="AY430" s="215" t="s">
        <v>174</v>
      </c>
    </row>
    <row r="431" spans="1:65" s="14" customFormat="1" ht="12">
      <c r="B431" s="216"/>
      <c r="C431" s="217"/>
      <c r="D431" s="196" t="s">
        <v>181</v>
      </c>
      <c r="E431" s="218" t="s">
        <v>1</v>
      </c>
      <c r="F431" s="219" t="s">
        <v>183</v>
      </c>
      <c r="G431" s="217"/>
      <c r="H431" s="220">
        <v>27.523</v>
      </c>
      <c r="I431" s="221"/>
      <c r="J431" s="217"/>
      <c r="K431" s="217"/>
      <c r="L431" s="222"/>
      <c r="M431" s="223"/>
      <c r="N431" s="224"/>
      <c r="O431" s="224"/>
      <c r="P431" s="224"/>
      <c r="Q431" s="224"/>
      <c r="R431" s="224"/>
      <c r="S431" s="224"/>
      <c r="T431" s="225"/>
      <c r="AT431" s="226" t="s">
        <v>181</v>
      </c>
      <c r="AU431" s="226" t="s">
        <v>83</v>
      </c>
      <c r="AV431" s="14" t="s">
        <v>179</v>
      </c>
      <c r="AW431" s="14" t="s">
        <v>30</v>
      </c>
      <c r="AX431" s="14" t="s">
        <v>81</v>
      </c>
      <c r="AY431" s="226" t="s">
        <v>174</v>
      </c>
    </row>
    <row r="432" spans="1:65" s="2" customFormat="1" ht="37.75" customHeight="1">
      <c r="A432" s="35"/>
      <c r="B432" s="36"/>
      <c r="C432" s="180" t="s">
        <v>628</v>
      </c>
      <c r="D432" s="180" t="s">
        <v>175</v>
      </c>
      <c r="E432" s="181" t="s">
        <v>3419</v>
      </c>
      <c r="F432" s="182" t="s">
        <v>3420</v>
      </c>
      <c r="G432" s="183" t="s">
        <v>188</v>
      </c>
      <c r="H432" s="184">
        <v>0.56799999999999995</v>
      </c>
      <c r="I432" s="185"/>
      <c r="J432" s="186">
        <f>ROUND(I432*H432,2)</f>
        <v>0</v>
      </c>
      <c r="K432" s="187"/>
      <c r="L432" s="40"/>
      <c r="M432" s="188" t="s">
        <v>1</v>
      </c>
      <c r="N432" s="189" t="s">
        <v>38</v>
      </c>
      <c r="O432" s="72"/>
      <c r="P432" s="190">
        <f>O432*H432</f>
        <v>0</v>
      </c>
      <c r="Q432" s="190">
        <v>1.04922</v>
      </c>
      <c r="R432" s="190">
        <f>Q432*H432</f>
        <v>0.59595695999999998</v>
      </c>
      <c r="S432" s="190">
        <v>0</v>
      </c>
      <c r="T432" s="191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92" t="s">
        <v>179</v>
      </c>
      <c r="AT432" s="192" t="s">
        <v>175</v>
      </c>
      <c r="AU432" s="192" t="s">
        <v>83</v>
      </c>
      <c r="AY432" s="18" t="s">
        <v>174</v>
      </c>
      <c r="BE432" s="193">
        <f>IF(N432="základní",J432,0)</f>
        <v>0</v>
      </c>
      <c r="BF432" s="193">
        <f>IF(N432="snížená",J432,0)</f>
        <v>0</v>
      </c>
      <c r="BG432" s="193">
        <f>IF(N432="zákl. přenesená",J432,0)</f>
        <v>0</v>
      </c>
      <c r="BH432" s="193">
        <f>IF(N432="sníž. přenesená",J432,0)</f>
        <v>0</v>
      </c>
      <c r="BI432" s="193">
        <f>IF(N432="nulová",J432,0)</f>
        <v>0</v>
      </c>
      <c r="BJ432" s="18" t="s">
        <v>81</v>
      </c>
      <c r="BK432" s="193">
        <f>ROUND(I432*H432,2)</f>
        <v>0</v>
      </c>
      <c r="BL432" s="18" t="s">
        <v>179</v>
      </c>
      <c r="BM432" s="192" t="s">
        <v>3421</v>
      </c>
    </row>
    <row r="433" spans="1:65" s="13" customFormat="1" ht="12">
      <c r="B433" s="205"/>
      <c r="C433" s="206"/>
      <c r="D433" s="196" t="s">
        <v>181</v>
      </c>
      <c r="E433" s="207" t="s">
        <v>1</v>
      </c>
      <c r="F433" s="208" t="s">
        <v>3422</v>
      </c>
      <c r="G433" s="206"/>
      <c r="H433" s="209">
        <v>0.56799999999999995</v>
      </c>
      <c r="I433" s="210"/>
      <c r="J433" s="206"/>
      <c r="K433" s="206"/>
      <c r="L433" s="211"/>
      <c r="M433" s="212"/>
      <c r="N433" s="213"/>
      <c r="O433" s="213"/>
      <c r="P433" s="213"/>
      <c r="Q433" s="213"/>
      <c r="R433" s="213"/>
      <c r="S433" s="213"/>
      <c r="T433" s="214"/>
      <c r="AT433" s="215" t="s">
        <v>181</v>
      </c>
      <c r="AU433" s="215" t="s">
        <v>83</v>
      </c>
      <c r="AV433" s="13" t="s">
        <v>83</v>
      </c>
      <c r="AW433" s="13" t="s">
        <v>30</v>
      </c>
      <c r="AX433" s="13" t="s">
        <v>73</v>
      </c>
      <c r="AY433" s="215" t="s">
        <v>174</v>
      </c>
    </row>
    <row r="434" spans="1:65" s="14" customFormat="1" ht="12">
      <c r="B434" s="216"/>
      <c r="C434" s="217"/>
      <c r="D434" s="196" t="s">
        <v>181</v>
      </c>
      <c r="E434" s="218" t="s">
        <v>1</v>
      </c>
      <c r="F434" s="219" t="s">
        <v>183</v>
      </c>
      <c r="G434" s="217"/>
      <c r="H434" s="220">
        <v>0.56799999999999995</v>
      </c>
      <c r="I434" s="221"/>
      <c r="J434" s="217"/>
      <c r="K434" s="217"/>
      <c r="L434" s="222"/>
      <c r="M434" s="223"/>
      <c r="N434" s="224"/>
      <c r="O434" s="224"/>
      <c r="P434" s="224"/>
      <c r="Q434" s="224"/>
      <c r="R434" s="224"/>
      <c r="S434" s="224"/>
      <c r="T434" s="225"/>
      <c r="AT434" s="226" t="s">
        <v>181</v>
      </c>
      <c r="AU434" s="226" t="s">
        <v>83</v>
      </c>
      <c r="AV434" s="14" t="s">
        <v>179</v>
      </c>
      <c r="AW434" s="14" t="s">
        <v>30</v>
      </c>
      <c r="AX434" s="14" t="s">
        <v>81</v>
      </c>
      <c r="AY434" s="226" t="s">
        <v>174</v>
      </c>
    </row>
    <row r="435" spans="1:65" s="11" customFormat="1" ht="22.75" customHeight="1">
      <c r="B435" s="166"/>
      <c r="C435" s="167"/>
      <c r="D435" s="168" t="s">
        <v>72</v>
      </c>
      <c r="E435" s="261" t="s">
        <v>179</v>
      </c>
      <c r="F435" s="261" t="s">
        <v>3423</v>
      </c>
      <c r="G435" s="167"/>
      <c r="H435" s="167"/>
      <c r="I435" s="170"/>
      <c r="J435" s="262">
        <f>BK435</f>
        <v>0</v>
      </c>
      <c r="K435" s="167"/>
      <c r="L435" s="172"/>
      <c r="M435" s="173"/>
      <c r="N435" s="174"/>
      <c r="O435" s="174"/>
      <c r="P435" s="175">
        <f>SUM(P436:P585)</f>
        <v>0</v>
      </c>
      <c r="Q435" s="174"/>
      <c r="R435" s="175">
        <f>SUM(R436:R585)</f>
        <v>40.299917465120004</v>
      </c>
      <c r="S435" s="174"/>
      <c r="T435" s="176">
        <f>SUM(T436:T585)</f>
        <v>0</v>
      </c>
      <c r="AR435" s="177" t="s">
        <v>81</v>
      </c>
      <c r="AT435" s="178" t="s">
        <v>72</v>
      </c>
      <c r="AU435" s="178" t="s">
        <v>81</v>
      </c>
      <c r="AY435" s="177" t="s">
        <v>174</v>
      </c>
      <c r="BK435" s="179">
        <f>SUM(BK436:BK585)</f>
        <v>0</v>
      </c>
    </row>
    <row r="436" spans="1:65" s="2" customFormat="1" ht="37.75" customHeight="1">
      <c r="A436" s="35"/>
      <c r="B436" s="36"/>
      <c r="C436" s="180" t="s">
        <v>636</v>
      </c>
      <c r="D436" s="180" t="s">
        <v>175</v>
      </c>
      <c r="E436" s="181" t="s">
        <v>3424</v>
      </c>
      <c r="F436" s="182" t="s">
        <v>3425</v>
      </c>
      <c r="G436" s="183" t="s">
        <v>178</v>
      </c>
      <c r="H436" s="184">
        <v>15.436</v>
      </c>
      <c r="I436" s="185"/>
      <c r="J436" s="186">
        <f>ROUND(I436*H436,2)</f>
        <v>0</v>
      </c>
      <c r="K436" s="187"/>
      <c r="L436" s="40"/>
      <c r="M436" s="188" t="s">
        <v>1</v>
      </c>
      <c r="N436" s="189" t="s">
        <v>38</v>
      </c>
      <c r="O436" s="72"/>
      <c r="P436" s="190">
        <f>O436*H436</f>
        <v>0</v>
      </c>
      <c r="Q436" s="190">
        <v>2.4533657400000002</v>
      </c>
      <c r="R436" s="190">
        <f>Q436*H436</f>
        <v>37.870153562640006</v>
      </c>
      <c r="S436" s="190">
        <v>0</v>
      </c>
      <c r="T436" s="191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92" t="s">
        <v>179</v>
      </c>
      <c r="AT436" s="192" t="s">
        <v>175</v>
      </c>
      <c r="AU436" s="192" t="s">
        <v>83</v>
      </c>
      <c r="AY436" s="18" t="s">
        <v>174</v>
      </c>
      <c r="BE436" s="193">
        <f>IF(N436="základní",J436,0)</f>
        <v>0</v>
      </c>
      <c r="BF436" s="193">
        <f>IF(N436="snížená",J436,0)</f>
        <v>0</v>
      </c>
      <c r="BG436" s="193">
        <f>IF(N436="zákl. přenesená",J436,0)</f>
        <v>0</v>
      </c>
      <c r="BH436" s="193">
        <f>IF(N436="sníž. přenesená",J436,0)</f>
        <v>0</v>
      </c>
      <c r="BI436" s="193">
        <f>IF(N436="nulová",J436,0)</f>
        <v>0</v>
      </c>
      <c r="BJ436" s="18" t="s">
        <v>81</v>
      </c>
      <c r="BK436" s="193">
        <f>ROUND(I436*H436,2)</f>
        <v>0</v>
      </c>
      <c r="BL436" s="18" t="s">
        <v>179</v>
      </c>
      <c r="BM436" s="192" t="s">
        <v>3426</v>
      </c>
    </row>
    <row r="437" spans="1:65" s="12" customFormat="1" ht="12">
      <c r="B437" s="194"/>
      <c r="C437" s="195"/>
      <c r="D437" s="196" t="s">
        <v>181</v>
      </c>
      <c r="E437" s="197" t="s">
        <v>1</v>
      </c>
      <c r="F437" s="198" t="s">
        <v>3427</v>
      </c>
      <c r="G437" s="195"/>
      <c r="H437" s="197" t="s">
        <v>1</v>
      </c>
      <c r="I437" s="199"/>
      <c r="J437" s="195"/>
      <c r="K437" s="195"/>
      <c r="L437" s="200"/>
      <c r="M437" s="201"/>
      <c r="N437" s="202"/>
      <c r="O437" s="202"/>
      <c r="P437" s="202"/>
      <c r="Q437" s="202"/>
      <c r="R437" s="202"/>
      <c r="S437" s="202"/>
      <c r="T437" s="203"/>
      <c r="AT437" s="204" t="s">
        <v>181</v>
      </c>
      <c r="AU437" s="204" t="s">
        <v>83</v>
      </c>
      <c r="AV437" s="12" t="s">
        <v>81</v>
      </c>
      <c r="AW437" s="12" t="s">
        <v>30</v>
      </c>
      <c r="AX437" s="12" t="s">
        <v>73</v>
      </c>
      <c r="AY437" s="204" t="s">
        <v>174</v>
      </c>
    </row>
    <row r="438" spans="1:65" s="12" customFormat="1" ht="12">
      <c r="B438" s="194"/>
      <c r="C438" s="195"/>
      <c r="D438" s="196" t="s">
        <v>181</v>
      </c>
      <c r="E438" s="197" t="s">
        <v>1</v>
      </c>
      <c r="F438" s="198" t="s">
        <v>3428</v>
      </c>
      <c r="G438" s="195"/>
      <c r="H438" s="197" t="s">
        <v>1</v>
      </c>
      <c r="I438" s="199"/>
      <c r="J438" s="195"/>
      <c r="K438" s="195"/>
      <c r="L438" s="200"/>
      <c r="M438" s="201"/>
      <c r="N438" s="202"/>
      <c r="O438" s="202"/>
      <c r="P438" s="202"/>
      <c r="Q438" s="202"/>
      <c r="R438" s="202"/>
      <c r="S438" s="202"/>
      <c r="T438" s="203"/>
      <c r="AT438" s="204" t="s">
        <v>181</v>
      </c>
      <c r="AU438" s="204" t="s">
        <v>83</v>
      </c>
      <c r="AV438" s="12" t="s">
        <v>81</v>
      </c>
      <c r="AW438" s="12" t="s">
        <v>30</v>
      </c>
      <c r="AX438" s="12" t="s">
        <v>73</v>
      </c>
      <c r="AY438" s="204" t="s">
        <v>174</v>
      </c>
    </row>
    <row r="439" spans="1:65" s="12" customFormat="1" ht="12">
      <c r="B439" s="194"/>
      <c r="C439" s="195"/>
      <c r="D439" s="196" t="s">
        <v>181</v>
      </c>
      <c r="E439" s="197" t="s">
        <v>1</v>
      </c>
      <c r="F439" s="198" t="s">
        <v>3429</v>
      </c>
      <c r="G439" s="195"/>
      <c r="H439" s="197" t="s">
        <v>1</v>
      </c>
      <c r="I439" s="199"/>
      <c r="J439" s="195"/>
      <c r="K439" s="195"/>
      <c r="L439" s="200"/>
      <c r="M439" s="201"/>
      <c r="N439" s="202"/>
      <c r="O439" s="202"/>
      <c r="P439" s="202"/>
      <c r="Q439" s="202"/>
      <c r="R439" s="202"/>
      <c r="S439" s="202"/>
      <c r="T439" s="203"/>
      <c r="AT439" s="204" t="s">
        <v>181</v>
      </c>
      <c r="AU439" s="204" t="s">
        <v>83</v>
      </c>
      <c r="AV439" s="12" t="s">
        <v>81</v>
      </c>
      <c r="AW439" s="12" t="s">
        <v>30</v>
      </c>
      <c r="AX439" s="12" t="s">
        <v>73</v>
      </c>
      <c r="AY439" s="204" t="s">
        <v>174</v>
      </c>
    </row>
    <row r="440" spans="1:65" s="13" customFormat="1" ht="12">
      <c r="B440" s="205"/>
      <c r="C440" s="206"/>
      <c r="D440" s="196" t="s">
        <v>181</v>
      </c>
      <c r="E440" s="207" t="s">
        <v>1</v>
      </c>
      <c r="F440" s="208" t="s">
        <v>3430</v>
      </c>
      <c r="G440" s="206"/>
      <c r="H440" s="209">
        <v>0.94799999999999995</v>
      </c>
      <c r="I440" s="210"/>
      <c r="J440" s="206"/>
      <c r="K440" s="206"/>
      <c r="L440" s="211"/>
      <c r="M440" s="212"/>
      <c r="N440" s="213"/>
      <c r="O440" s="213"/>
      <c r="P440" s="213"/>
      <c r="Q440" s="213"/>
      <c r="R440" s="213"/>
      <c r="S440" s="213"/>
      <c r="T440" s="214"/>
      <c r="AT440" s="215" t="s">
        <v>181</v>
      </c>
      <c r="AU440" s="215" t="s">
        <v>83</v>
      </c>
      <c r="AV440" s="13" t="s">
        <v>83</v>
      </c>
      <c r="AW440" s="13" t="s">
        <v>30</v>
      </c>
      <c r="AX440" s="13" t="s">
        <v>73</v>
      </c>
      <c r="AY440" s="215" t="s">
        <v>174</v>
      </c>
    </row>
    <row r="441" spans="1:65" s="12" customFormat="1" ht="12">
      <c r="B441" s="194"/>
      <c r="C441" s="195"/>
      <c r="D441" s="196" t="s">
        <v>181</v>
      </c>
      <c r="E441" s="197" t="s">
        <v>1</v>
      </c>
      <c r="F441" s="198" t="s">
        <v>3431</v>
      </c>
      <c r="G441" s="195"/>
      <c r="H441" s="197" t="s">
        <v>1</v>
      </c>
      <c r="I441" s="199"/>
      <c r="J441" s="195"/>
      <c r="K441" s="195"/>
      <c r="L441" s="200"/>
      <c r="M441" s="201"/>
      <c r="N441" s="202"/>
      <c r="O441" s="202"/>
      <c r="P441" s="202"/>
      <c r="Q441" s="202"/>
      <c r="R441" s="202"/>
      <c r="S441" s="202"/>
      <c r="T441" s="203"/>
      <c r="AT441" s="204" t="s">
        <v>181</v>
      </c>
      <c r="AU441" s="204" t="s">
        <v>83</v>
      </c>
      <c r="AV441" s="12" t="s">
        <v>81</v>
      </c>
      <c r="AW441" s="12" t="s">
        <v>30</v>
      </c>
      <c r="AX441" s="12" t="s">
        <v>73</v>
      </c>
      <c r="AY441" s="204" t="s">
        <v>174</v>
      </c>
    </row>
    <row r="442" spans="1:65" s="13" customFormat="1" ht="12">
      <c r="B442" s="205"/>
      <c r="C442" s="206"/>
      <c r="D442" s="196" t="s">
        <v>181</v>
      </c>
      <c r="E442" s="207" t="s">
        <v>1</v>
      </c>
      <c r="F442" s="208" t="s">
        <v>3432</v>
      </c>
      <c r="G442" s="206"/>
      <c r="H442" s="209">
        <v>0.47699999999999998</v>
      </c>
      <c r="I442" s="210"/>
      <c r="J442" s="206"/>
      <c r="K442" s="206"/>
      <c r="L442" s="211"/>
      <c r="M442" s="212"/>
      <c r="N442" s="213"/>
      <c r="O442" s="213"/>
      <c r="P442" s="213"/>
      <c r="Q442" s="213"/>
      <c r="R442" s="213"/>
      <c r="S442" s="213"/>
      <c r="T442" s="214"/>
      <c r="AT442" s="215" t="s">
        <v>181</v>
      </c>
      <c r="AU442" s="215" t="s">
        <v>83</v>
      </c>
      <c r="AV442" s="13" t="s">
        <v>83</v>
      </c>
      <c r="AW442" s="13" t="s">
        <v>30</v>
      </c>
      <c r="AX442" s="13" t="s">
        <v>73</v>
      </c>
      <c r="AY442" s="215" t="s">
        <v>174</v>
      </c>
    </row>
    <row r="443" spans="1:65" s="15" customFormat="1" ht="12">
      <c r="B443" s="238"/>
      <c r="C443" s="239"/>
      <c r="D443" s="196" t="s">
        <v>181</v>
      </c>
      <c r="E443" s="240" t="s">
        <v>1</v>
      </c>
      <c r="F443" s="241" t="s">
        <v>3433</v>
      </c>
      <c r="G443" s="239"/>
      <c r="H443" s="242">
        <v>1.4249999999999998</v>
      </c>
      <c r="I443" s="243"/>
      <c r="J443" s="239"/>
      <c r="K443" s="239"/>
      <c r="L443" s="244"/>
      <c r="M443" s="245"/>
      <c r="N443" s="246"/>
      <c r="O443" s="246"/>
      <c r="P443" s="246"/>
      <c r="Q443" s="246"/>
      <c r="R443" s="246"/>
      <c r="S443" s="246"/>
      <c r="T443" s="247"/>
      <c r="AT443" s="248" t="s">
        <v>181</v>
      </c>
      <c r="AU443" s="248" t="s">
        <v>83</v>
      </c>
      <c r="AV443" s="15" t="s">
        <v>204</v>
      </c>
      <c r="AW443" s="15" t="s">
        <v>30</v>
      </c>
      <c r="AX443" s="15" t="s">
        <v>73</v>
      </c>
      <c r="AY443" s="248" t="s">
        <v>174</v>
      </c>
    </row>
    <row r="444" spans="1:65" s="12" customFormat="1" ht="12">
      <c r="B444" s="194"/>
      <c r="C444" s="195"/>
      <c r="D444" s="196" t="s">
        <v>181</v>
      </c>
      <c r="E444" s="197" t="s">
        <v>1</v>
      </c>
      <c r="F444" s="198" t="s">
        <v>3434</v>
      </c>
      <c r="G444" s="195"/>
      <c r="H444" s="197" t="s">
        <v>1</v>
      </c>
      <c r="I444" s="199"/>
      <c r="J444" s="195"/>
      <c r="K444" s="195"/>
      <c r="L444" s="200"/>
      <c r="M444" s="201"/>
      <c r="N444" s="202"/>
      <c r="O444" s="202"/>
      <c r="P444" s="202"/>
      <c r="Q444" s="202"/>
      <c r="R444" s="202"/>
      <c r="S444" s="202"/>
      <c r="T444" s="203"/>
      <c r="AT444" s="204" t="s">
        <v>181</v>
      </c>
      <c r="AU444" s="204" t="s">
        <v>83</v>
      </c>
      <c r="AV444" s="12" t="s">
        <v>81</v>
      </c>
      <c r="AW444" s="12" t="s">
        <v>30</v>
      </c>
      <c r="AX444" s="12" t="s">
        <v>73</v>
      </c>
      <c r="AY444" s="204" t="s">
        <v>174</v>
      </c>
    </row>
    <row r="445" spans="1:65" s="12" customFormat="1" ht="12">
      <c r="B445" s="194"/>
      <c r="C445" s="195"/>
      <c r="D445" s="196" t="s">
        <v>181</v>
      </c>
      <c r="E445" s="197" t="s">
        <v>1</v>
      </c>
      <c r="F445" s="198" t="s">
        <v>3429</v>
      </c>
      <c r="G445" s="195"/>
      <c r="H445" s="197" t="s">
        <v>1</v>
      </c>
      <c r="I445" s="199"/>
      <c r="J445" s="195"/>
      <c r="K445" s="195"/>
      <c r="L445" s="200"/>
      <c r="M445" s="201"/>
      <c r="N445" s="202"/>
      <c r="O445" s="202"/>
      <c r="P445" s="202"/>
      <c r="Q445" s="202"/>
      <c r="R445" s="202"/>
      <c r="S445" s="202"/>
      <c r="T445" s="203"/>
      <c r="AT445" s="204" t="s">
        <v>181</v>
      </c>
      <c r="AU445" s="204" t="s">
        <v>83</v>
      </c>
      <c r="AV445" s="12" t="s">
        <v>81</v>
      </c>
      <c r="AW445" s="12" t="s">
        <v>30</v>
      </c>
      <c r="AX445" s="12" t="s">
        <v>73</v>
      </c>
      <c r="AY445" s="204" t="s">
        <v>174</v>
      </c>
    </row>
    <row r="446" spans="1:65" s="13" customFormat="1" ht="12">
      <c r="B446" s="205"/>
      <c r="C446" s="206"/>
      <c r="D446" s="196" t="s">
        <v>181</v>
      </c>
      <c r="E446" s="207" t="s">
        <v>1</v>
      </c>
      <c r="F446" s="208" t="s">
        <v>3435</v>
      </c>
      <c r="G446" s="206"/>
      <c r="H446" s="209">
        <v>4.55</v>
      </c>
      <c r="I446" s="210"/>
      <c r="J446" s="206"/>
      <c r="K446" s="206"/>
      <c r="L446" s="211"/>
      <c r="M446" s="212"/>
      <c r="N446" s="213"/>
      <c r="O446" s="213"/>
      <c r="P446" s="213"/>
      <c r="Q446" s="213"/>
      <c r="R446" s="213"/>
      <c r="S446" s="213"/>
      <c r="T446" s="214"/>
      <c r="AT446" s="215" t="s">
        <v>181</v>
      </c>
      <c r="AU446" s="215" t="s">
        <v>83</v>
      </c>
      <c r="AV446" s="13" t="s">
        <v>83</v>
      </c>
      <c r="AW446" s="13" t="s">
        <v>30</v>
      </c>
      <c r="AX446" s="13" t="s">
        <v>73</v>
      </c>
      <c r="AY446" s="215" t="s">
        <v>174</v>
      </c>
    </row>
    <row r="447" spans="1:65" s="12" customFormat="1" ht="12">
      <c r="B447" s="194"/>
      <c r="C447" s="195"/>
      <c r="D447" s="196" t="s">
        <v>181</v>
      </c>
      <c r="E447" s="197" t="s">
        <v>1</v>
      </c>
      <c r="F447" s="198" t="s">
        <v>3431</v>
      </c>
      <c r="G447" s="195"/>
      <c r="H447" s="197" t="s">
        <v>1</v>
      </c>
      <c r="I447" s="199"/>
      <c r="J447" s="195"/>
      <c r="K447" s="195"/>
      <c r="L447" s="200"/>
      <c r="M447" s="201"/>
      <c r="N447" s="202"/>
      <c r="O447" s="202"/>
      <c r="P447" s="202"/>
      <c r="Q447" s="202"/>
      <c r="R447" s="202"/>
      <c r="S447" s="202"/>
      <c r="T447" s="203"/>
      <c r="AT447" s="204" t="s">
        <v>181</v>
      </c>
      <c r="AU447" s="204" t="s">
        <v>83</v>
      </c>
      <c r="AV447" s="12" t="s">
        <v>81</v>
      </c>
      <c r="AW447" s="12" t="s">
        <v>30</v>
      </c>
      <c r="AX447" s="12" t="s">
        <v>73</v>
      </c>
      <c r="AY447" s="204" t="s">
        <v>174</v>
      </c>
    </row>
    <row r="448" spans="1:65" s="13" customFormat="1" ht="24">
      <c r="B448" s="205"/>
      <c r="C448" s="206"/>
      <c r="D448" s="196" t="s">
        <v>181</v>
      </c>
      <c r="E448" s="207" t="s">
        <v>1</v>
      </c>
      <c r="F448" s="208" t="s">
        <v>3436</v>
      </c>
      <c r="G448" s="206"/>
      <c r="H448" s="209">
        <v>4.0869999999999997</v>
      </c>
      <c r="I448" s="210"/>
      <c r="J448" s="206"/>
      <c r="K448" s="206"/>
      <c r="L448" s="211"/>
      <c r="M448" s="212"/>
      <c r="N448" s="213"/>
      <c r="O448" s="213"/>
      <c r="P448" s="213"/>
      <c r="Q448" s="213"/>
      <c r="R448" s="213"/>
      <c r="S448" s="213"/>
      <c r="T448" s="214"/>
      <c r="AT448" s="215" t="s">
        <v>181</v>
      </c>
      <c r="AU448" s="215" t="s">
        <v>83</v>
      </c>
      <c r="AV448" s="13" t="s">
        <v>83</v>
      </c>
      <c r="AW448" s="13" t="s">
        <v>30</v>
      </c>
      <c r="AX448" s="13" t="s">
        <v>73</v>
      </c>
      <c r="AY448" s="215" t="s">
        <v>174</v>
      </c>
    </row>
    <row r="449" spans="2:51" s="12" customFormat="1" ht="12">
      <c r="B449" s="194"/>
      <c r="C449" s="195"/>
      <c r="D449" s="196" t="s">
        <v>181</v>
      </c>
      <c r="E449" s="197" t="s">
        <v>1</v>
      </c>
      <c r="F449" s="198" t="s">
        <v>3437</v>
      </c>
      <c r="G449" s="195"/>
      <c r="H449" s="197" t="s">
        <v>1</v>
      </c>
      <c r="I449" s="199"/>
      <c r="J449" s="195"/>
      <c r="K449" s="195"/>
      <c r="L449" s="200"/>
      <c r="M449" s="201"/>
      <c r="N449" s="202"/>
      <c r="O449" s="202"/>
      <c r="P449" s="202"/>
      <c r="Q449" s="202"/>
      <c r="R449" s="202"/>
      <c r="S449" s="202"/>
      <c r="T449" s="203"/>
      <c r="AT449" s="204" t="s">
        <v>181</v>
      </c>
      <c r="AU449" s="204" t="s">
        <v>83</v>
      </c>
      <c r="AV449" s="12" t="s">
        <v>81</v>
      </c>
      <c r="AW449" s="12" t="s">
        <v>30</v>
      </c>
      <c r="AX449" s="12" t="s">
        <v>73</v>
      </c>
      <c r="AY449" s="204" t="s">
        <v>174</v>
      </c>
    </row>
    <row r="450" spans="2:51" s="13" customFormat="1" ht="24">
      <c r="B450" s="205"/>
      <c r="C450" s="206"/>
      <c r="D450" s="196" t="s">
        <v>181</v>
      </c>
      <c r="E450" s="207" t="s">
        <v>1</v>
      </c>
      <c r="F450" s="208" t="s">
        <v>3438</v>
      </c>
      <c r="G450" s="206"/>
      <c r="H450" s="209">
        <v>0.78800000000000003</v>
      </c>
      <c r="I450" s="210"/>
      <c r="J450" s="206"/>
      <c r="K450" s="206"/>
      <c r="L450" s="211"/>
      <c r="M450" s="212"/>
      <c r="N450" s="213"/>
      <c r="O450" s="213"/>
      <c r="P450" s="213"/>
      <c r="Q450" s="213"/>
      <c r="R450" s="213"/>
      <c r="S450" s="213"/>
      <c r="T450" s="214"/>
      <c r="AT450" s="215" t="s">
        <v>181</v>
      </c>
      <c r="AU450" s="215" t="s">
        <v>83</v>
      </c>
      <c r="AV450" s="13" t="s">
        <v>83</v>
      </c>
      <c r="AW450" s="13" t="s">
        <v>30</v>
      </c>
      <c r="AX450" s="13" t="s">
        <v>73</v>
      </c>
      <c r="AY450" s="215" t="s">
        <v>174</v>
      </c>
    </row>
    <row r="451" spans="2:51" s="15" customFormat="1" ht="12">
      <c r="B451" s="238"/>
      <c r="C451" s="239"/>
      <c r="D451" s="196" t="s">
        <v>181</v>
      </c>
      <c r="E451" s="240" t="s">
        <v>1</v>
      </c>
      <c r="F451" s="241" t="s">
        <v>3433</v>
      </c>
      <c r="G451" s="239"/>
      <c r="H451" s="242">
        <v>9.4250000000000007</v>
      </c>
      <c r="I451" s="243"/>
      <c r="J451" s="239"/>
      <c r="K451" s="239"/>
      <c r="L451" s="244"/>
      <c r="M451" s="245"/>
      <c r="N451" s="246"/>
      <c r="O451" s="246"/>
      <c r="P451" s="246"/>
      <c r="Q451" s="246"/>
      <c r="R451" s="246"/>
      <c r="S451" s="246"/>
      <c r="T451" s="247"/>
      <c r="AT451" s="248" t="s">
        <v>181</v>
      </c>
      <c r="AU451" s="248" t="s">
        <v>83</v>
      </c>
      <c r="AV451" s="15" t="s">
        <v>204</v>
      </c>
      <c r="AW451" s="15" t="s">
        <v>30</v>
      </c>
      <c r="AX451" s="15" t="s">
        <v>73</v>
      </c>
      <c r="AY451" s="248" t="s">
        <v>174</v>
      </c>
    </row>
    <row r="452" spans="2:51" s="12" customFormat="1" ht="12">
      <c r="B452" s="194"/>
      <c r="C452" s="195"/>
      <c r="D452" s="196" t="s">
        <v>181</v>
      </c>
      <c r="E452" s="197" t="s">
        <v>1</v>
      </c>
      <c r="F452" s="198" t="s">
        <v>3348</v>
      </c>
      <c r="G452" s="195"/>
      <c r="H452" s="197" t="s">
        <v>1</v>
      </c>
      <c r="I452" s="199"/>
      <c r="J452" s="195"/>
      <c r="K452" s="195"/>
      <c r="L452" s="200"/>
      <c r="M452" s="201"/>
      <c r="N452" s="202"/>
      <c r="O452" s="202"/>
      <c r="P452" s="202"/>
      <c r="Q452" s="202"/>
      <c r="R452" s="202"/>
      <c r="S452" s="202"/>
      <c r="T452" s="203"/>
      <c r="AT452" s="204" t="s">
        <v>181</v>
      </c>
      <c r="AU452" s="204" t="s">
        <v>83</v>
      </c>
      <c r="AV452" s="12" t="s">
        <v>81</v>
      </c>
      <c r="AW452" s="12" t="s">
        <v>30</v>
      </c>
      <c r="AX452" s="12" t="s">
        <v>73</v>
      </c>
      <c r="AY452" s="204" t="s">
        <v>174</v>
      </c>
    </row>
    <row r="453" spans="2:51" s="12" customFormat="1" ht="12">
      <c r="B453" s="194"/>
      <c r="C453" s="195"/>
      <c r="D453" s="196" t="s">
        <v>181</v>
      </c>
      <c r="E453" s="197" t="s">
        <v>1</v>
      </c>
      <c r="F453" s="198" t="s">
        <v>3429</v>
      </c>
      <c r="G453" s="195"/>
      <c r="H453" s="197" t="s">
        <v>1</v>
      </c>
      <c r="I453" s="199"/>
      <c r="J453" s="195"/>
      <c r="K453" s="195"/>
      <c r="L453" s="200"/>
      <c r="M453" s="201"/>
      <c r="N453" s="202"/>
      <c r="O453" s="202"/>
      <c r="P453" s="202"/>
      <c r="Q453" s="202"/>
      <c r="R453" s="202"/>
      <c r="S453" s="202"/>
      <c r="T453" s="203"/>
      <c r="AT453" s="204" t="s">
        <v>181</v>
      </c>
      <c r="AU453" s="204" t="s">
        <v>83</v>
      </c>
      <c r="AV453" s="12" t="s">
        <v>81</v>
      </c>
      <c r="AW453" s="12" t="s">
        <v>30</v>
      </c>
      <c r="AX453" s="12" t="s">
        <v>73</v>
      </c>
      <c r="AY453" s="204" t="s">
        <v>174</v>
      </c>
    </row>
    <row r="454" spans="2:51" s="13" customFormat="1" ht="12">
      <c r="B454" s="205"/>
      <c r="C454" s="206"/>
      <c r="D454" s="196" t="s">
        <v>181</v>
      </c>
      <c r="E454" s="207" t="s">
        <v>1</v>
      </c>
      <c r="F454" s="208" t="s">
        <v>3439</v>
      </c>
      <c r="G454" s="206"/>
      <c r="H454" s="209">
        <v>0.37</v>
      </c>
      <c r="I454" s="210"/>
      <c r="J454" s="206"/>
      <c r="K454" s="206"/>
      <c r="L454" s="211"/>
      <c r="M454" s="212"/>
      <c r="N454" s="213"/>
      <c r="O454" s="213"/>
      <c r="P454" s="213"/>
      <c r="Q454" s="213"/>
      <c r="R454" s="213"/>
      <c r="S454" s="213"/>
      <c r="T454" s="214"/>
      <c r="AT454" s="215" t="s">
        <v>181</v>
      </c>
      <c r="AU454" s="215" t="s">
        <v>83</v>
      </c>
      <c r="AV454" s="13" t="s">
        <v>83</v>
      </c>
      <c r="AW454" s="13" t="s">
        <v>30</v>
      </c>
      <c r="AX454" s="13" t="s">
        <v>73</v>
      </c>
      <c r="AY454" s="215" t="s">
        <v>174</v>
      </c>
    </row>
    <row r="455" spans="2:51" s="12" customFormat="1" ht="12">
      <c r="B455" s="194"/>
      <c r="C455" s="195"/>
      <c r="D455" s="196" t="s">
        <v>181</v>
      </c>
      <c r="E455" s="197" t="s">
        <v>1</v>
      </c>
      <c r="F455" s="198" t="s">
        <v>3431</v>
      </c>
      <c r="G455" s="195"/>
      <c r="H455" s="197" t="s">
        <v>1</v>
      </c>
      <c r="I455" s="199"/>
      <c r="J455" s="195"/>
      <c r="K455" s="195"/>
      <c r="L455" s="200"/>
      <c r="M455" s="201"/>
      <c r="N455" s="202"/>
      <c r="O455" s="202"/>
      <c r="P455" s="202"/>
      <c r="Q455" s="202"/>
      <c r="R455" s="202"/>
      <c r="S455" s="202"/>
      <c r="T455" s="203"/>
      <c r="AT455" s="204" t="s">
        <v>181</v>
      </c>
      <c r="AU455" s="204" t="s">
        <v>83</v>
      </c>
      <c r="AV455" s="12" t="s">
        <v>81</v>
      </c>
      <c r="AW455" s="12" t="s">
        <v>30</v>
      </c>
      <c r="AX455" s="12" t="s">
        <v>73</v>
      </c>
      <c r="AY455" s="204" t="s">
        <v>174</v>
      </c>
    </row>
    <row r="456" spans="2:51" s="13" customFormat="1" ht="24">
      <c r="B456" s="205"/>
      <c r="C456" s="206"/>
      <c r="D456" s="196" t="s">
        <v>181</v>
      </c>
      <c r="E456" s="207" t="s">
        <v>1</v>
      </c>
      <c r="F456" s="208" t="s">
        <v>3440</v>
      </c>
      <c r="G456" s="206"/>
      <c r="H456" s="209">
        <v>0.372</v>
      </c>
      <c r="I456" s="210"/>
      <c r="J456" s="206"/>
      <c r="K456" s="206"/>
      <c r="L456" s="211"/>
      <c r="M456" s="212"/>
      <c r="N456" s="213"/>
      <c r="O456" s="213"/>
      <c r="P456" s="213"/>
      <c r="Q456" s="213"/>
      <c r="R456" s="213"/>
      <c r="S456" s="213"/>
      <c r="T456" s="214"/>
      <c r="AT456" s="215" t="s">
        <v>181</v>
      </c>
      <c r="AU456" s="215" t="s">
        <v>83</v>
      </c>
      <c r="AV456" s="13" t="s">
        <v>83</v>
      </c>
      <c r="AW456" s="13" t="s">
        <v>30</v>
      </c>
      <c r="AX456" s="13" t="s">
        <v>73</v>
      </c>
      <c r="AY456" s="215" t="s">
        <v>174</v>
      </c>
    </row>
    <row r="457" spans="2:51" s="15" customFormat="1" ht="12">
      <c r="B457" s="238"/>
      <c r="C457" s="239"/>
      <c r="D457" s="196" t="s">
        <v>181</v>
      </c>
      <c r="E457" s="240" t="s">
        <v>1</v>
      </c>
      <c r="F457" s="241" t="s">
        <v>3433</v>
      </c>
      <c r="G457" s="239"/>
      <c r="H457" s="242">
        <v>0.74199999999999999</v>
      </c>
      <c r="I457" s="243"/>
      <c r="J457" s="239"/>
      <c r="K457" s="239"/>
      <c r="L457" s="244"/>
      <c r="M457" s="245"/>
      <c r="N457" s="246"/>
      <c r="O457" s="246"/>
      <c r="P457" s="246"/>
      <c r="Q457" s="246"/>
      <c r="R457" s="246"/>
      <c r="S457" s="246"/>
      <c r="T457" s="247"/>
      <c r="AT457" s="248" t="s">
        <v>181</v>
      </c>
      <c r="AU457" s="248" t="s">
        <v>83</v>
      </c>
      <c r="AV457" s="15" t="s">
        <v>204</v>
      </c>
      <c r="AW457" s="15" t="s">
        <v>30</v>
      </c>
      <c r="AX457" s="15" t="s">
        <v>73</v>
      </c>
      <c r="AY457" s="248" t="s">
        <v>174</v>
      </c>
    </row>
    <row r="458" spans="2:51" s="12" customFormat="1" ht="12">
      <c r="B458" s="194"/>
      <c r="C458" s="195"/>
      <c r="D458" s="196" t="s">
        <v>181</v>
      </c>
      <c r="E458" s="197" t="s">
        <v>1</v>
      </c>
      <c r="F458" s="198" t="s">
        <v>3346</v>
      </c>
      <c r="G458" s="195"/>
      <c r="H458" s="197" t="s">
        <v>1</v>
      </c>
      <c r="I458" s="199"/>
      <c r="J458" s="195"/>
      <c r="K458" s="195"/>
      <c r="L458" s="200"/>
      <c r="M458" s="201"/>
      <c r="N458" s="202"/>
      <c r="O458" s="202"/>
      <c r="P458" s="202"/>
      <c r="Q458" s="202"/>
      <c r="R458" s="202"/>
      <c r="S458" s="202"/>
      <c r="T458" s="203"/>
      <c r="AT458" s="204" t="s">
        <v>181</v>
      </c>
      <c r="AU458" s="204" t="s">
        <v>83</v>
      </c>
      <c r="AV458" s="12" t="s">
        <v>81</v>
      </c>
      <c r="AW458" s="12" t="s">
        <v>30</v>
      </c>
      <c r="AX458" s="12" t="s">
        <v>73</v>
      </c>
      <c r="AY458" s="204" t="s">
        <v>174</v>
      </c>
    </row>
    <row r="459" spans="2:51" s="12" customFormat="1" ht="12">
      <c r="B459" s="194"/>
      <c r="C459" s="195"/>
      <c r="D459" s="196" t="s">
        <v>181</v>
      </c>
      <c r="E459" s="197" t="s">
        <v>1</v>
      </c>
      <c r="F459" s="198" t="s">
        <v>3429</v>
      </c>
      <c r="G459" s="195"/>
      <c r="H459" s="197" t="s">
        <v>1</v>
      </c>
      <c r="I459" s="199"/>
      <c r="J459" s="195"/>
      <c r="K459" s="195"/>
      <c r="L459" s="200"/>
      <c r="M459" s="201"/>
      <c r="N459" s="202"/>
      <c r="O459" s="202"/>
      <c r="P459" s="202"/>
      <c r="Q459" s="202"/>
      <c r="R459" s="202"/>
      <c r="S459" s="202"/>
      <c r="T459" s="203"/>
      <c r="AT459" s="204" t="s">
        <v>181</v>
      </c>
      <c r="AU459" s="204" t="s">
        <v>83</v>
      </c>
      <c r="AV459" s="12" t="s">
        <v>81</v>
      </c>
      <c r="AW459" s="12" t="s">
        <v>30</v>
      </c>
      <c r="AX459" s="12" t="s">
        <v>73</v>
      </c>
      <c r="AY459" s="204" t="s">
        <v>174</v>
      </c>
    </row>
    <row r="460" spans="2:51" s="13" customFormat="1" ht="12">
      <c r="B460" s="205"/>
      <c r="C460" s="206"/>
      <c r="D460" s="196" t="s">
        <v>181</v>
      </c>
      <c r="E460" s="207" t="s">
        <v>1</v>
      </c>
      <c r="F460" s="208" t="s">
        <v>3441</v>
      </c>
      <c r="G460" s="206"/>
      <c r="H460" s="209">
        <v>1.32</v>
      </c>
      <c r="I460" s="210"/>
      <c r="J460" s="206"/>
      <c r="K460" s="206"/>
      <c r="L460" s="211"/>
      <c r="M460" s="212"/>
      <c r="N460" s="213"/>
      <c r="O460" s="213"/>
      <c r="P460" s="213"/>
      <c r="Q460" s="213"/>
      <c r="R460" s="213"/>
      <c r="S460" s="213"/>
      <c r="T460" s="214"/>
      <c r="AT460" s="215" t="s">
        <v>181</v>
      </c>
      <c r="AU460" s="215" t="s">
        <v>83</v>
      </c>
      <c r="AV460" s="13" t="s">
        <v>83</v>
      </c>
      <c r="AW460" s="13" t="s">
        <v>30</v>
      </c>
      <c r="AX460" s="13" t="s">
        <v>73</v>
      </c>
      <c r="AY460" s="215" t="s">
        <v>174</v>
      </c>
    </row>
    <row r="461" spans="2:51" s="12" customFormat="1" ht="12">
      <c r="B461" s="194"/>
      <c r="C461" s="195"/>
      <c r="D461" s="196" t="s">
        <v>181</v>
      </c>
      <c r="E461" s="197" t="s">
        <v>1</v>
      </c>
      <c r="F461" s="198" t="s">
        <v>3431</v>
      </c>
      <c r="G461" s="195"/>
      <c r="H461" s="197" t="s">
        <v>1</v>
      </c>
      <c r="I461" s="199"/>
      <c r="J461" s="195"/>
      <c r="K461" s="195"/>
      <c r="L461" s="200"/>
      <c r="M461" s="201"/>
      <c r="N461" s="202"/>
      <c r="O461" s="202"/>
      <c r="P461" s="202"/>
      <c r="Q461" s="202"/>
      <c r="R461" s="202"/>
      <c r="S461" s="202"/>
      <c r="T461" s="203"/>
      <c r="AT461" s="204" t="s">
        <v>181</v>
      </c>
      <c r="AU461" s="204" t="s">
        <v>83</v>
      </c>
      <c r="AV461" s="12" t="s">
        <v>81</v>
      </c>
      <c r="AW461" s="12" t="s">
        <v>30</v>
      </c>
      <c r="AX461" s="12" t="s">
        <v>73</v>
      </c>
      <c r="AY461" s="204" t="s">
        <v>174</v>
      </c>
    </row>
    <row r="462" spans="2:51" s="13" customFormat="1" ht="12">
      <c r="B462" s="205"/>
      <c r="C462" s="206"/>
      <c r="D462" s="196" t="s">
        <v>181</v>
      </c>
      <c r="E462" s="207" t="s">
        <v>1</v>
      </c>
      <c r="F462" s="208" t="s">
        <v>3442</v>
      </c>
      <c r="G462" s="206"/>
      <c r="H462" s="209">
        <v>1.726</v>
      </c>
      <c r="I462" s="210"/>
      <c r="J462" s="206"/>
      <c r="K462" s="206"/>
      <c r="L462" s="211"/>
      <c r="M462" s="212"/>
      <c r="N462" s="213"/>
      <c r="O462" s="213"/>
      <c r="P462" s="213"/>
      <c r="Q462" s="213"/>
      <c r="R462" s="213"/>
      <c r="S462" s="213"/>
      <c r="T462" s="214"/>
      <c r="AT462" s="215" t="s">
        <v>181</v>
      </c>
      <c r="AU462" s="215" t="s">
        <v>83</v>
      </c>
      <c r="AV462" s="13" t="s">
        <v>83</v>
      </c>
      <c r="AW462" s="13" t="s">
        <v>30</v>
      </c>
      <c r="AX462" s="13" t="s">
        <v>73</v>
      </c>
      <c r="AY462" s="215" t="s">
        <v>174</v>
      </c>
    </row>
    <row r="463" spans="2:51" s="15" customFormat="1" ht="12">
      <c r="B463" s="238"/>
      <c r="C463" s="239"/>
      <c r="D463" s="196" t="s">
        <v>181</v>
      </c>
      <c r="E463" s="240" t="s">
        <v>1</v>
      </c>
      <c r="F463" s="241" t="s">
        <v>3433</v>
      </c>
      <c r="G463" s="239"/>
      <c r="H463" s="242">
        <v>3.0460000000000003</v>
      </c>
      <c r="I463" s="243"/>
      <c r="J463" s="239"/>
      <c r="K463" s="239"/>
      <c r="L463" s="244"/>
      <c r="M463" s="245"/>
      <c r="N463" s="246"/>
      <c r="O463" s="246"/>
      <c r="P463" s="246"/>
      <c r="Q463" s="246"/>
      <c r="R463" s="246"/>
      <c r="S463" s="246"/>
      <c r="T463" s="247"/>
      <c r="AT463" s="248" t="s">
        <v>181</v>
      </c>
      <c r="AU463" s="248" t="s">
        <v>83</v>
      </c>
      <c r="AV463" s="15" t="s">
        <v>204</v>
      </c>
      <c r="AW463" s="15" t="s">
        <v>30</v>
      </c>
      <c r="AX463" s="15" t="s">
        <v>73</v>
      </c>
      <c r="AY463" s="248" t="s">
        <v>174</v>
      </c>
    </row>
    <row r="464" spans="2:51" s="12" customFormat="1" ht="12">
      <c r="B464" s="194"/>
      <c r="C464" s="195"/>
      <c r="D464" s="196" t="s">
        <v>181</v>
      </c>
      <c r="E464" s="197" t="s">
        <v>1</v>
      </c>
      <c r="F464" s="198" t="s">
        <v>3344</v>
      </c>
      <c r="G464" s="195"/>
      <c r="H464" s="197" t="s">
        <v>1</v>
      </c>
      <c r="I464" s="199"/>
      <c r="J464" s="195"/>
      <c r="K464" s="195"/>
      <c r="L464" s="200"/>
      <c r="M464" s="201"/>
      <c r="N464" s="202"/>
      <c r="O464" s="202"/>
      <c r="P464" s="202"/>
      <c r="Q464" s="202"/>
      <c r="R464" s="202"/>
      <c r="S464" s="202"/>
      <c r="T464" s="203"/>
      <c r="AT464" s="204" t="s">
        <v>181</v>
      </c>
      <c r="AU464" s="204" t="s">
        <v>83</v>
      </c>
      <c r="AV464" s="12" t="s">
        <v>81</v>
      </c>
      <c r="AW464" s="12" t="s">
        <v>30</v>
      </c>
      <c r="AX464" s="12" t="s">
        <v>73</v>
      </c>
      <c r="AY464" s="204" t="s">
        <v>174</v>
      </c>
    </row>
    <row r="465" spans="1:65" s="12" customFormat="1" ht="12">
      <c r="B465" s="194"/>
      <c r="C465" s="195"/>
      <c r="D465" s="196" t="s">
        <v>181</v>
      </c>
      <c r="E465" s="197" t="s">
        <v>1</v>
      </c>
      <c r="F465" s="198" t="s">
        <v>3429</v>
      </c>
      <c r="G465" s="195"/>
      <c r="H465" s="197" t="s">
        <v>1</v>
      </c>
      <c r="I465" s="199"/>
      <c r="J465" s="195"/>
      <c r="K465" s="195"/>
      <c r="L465" s="200"/>
      <c r="M465" s="201"/>
      <c r="N465" s="202"/>
      <c r="O465" s="202"/>
      <c r="P465" s="202"/>
      <c r="Q465" s="202"/>
      <c r="R465" s="202"/>
      <c r="S465" s="202"/>
      <c r="T465" s="203"/>
      <c r="AT465" s="204" t="s">
        <v>181</v>
      </c>
      <c r="AU465" s="204" t="s">
        <v>83</v>
      </c>
      <c r="AV465" s="12" t="s">
        <v>81</v>
      </c>
      <c r="AW465" s="12" t="s">
        <v>30</v>
      </c>
      <c r="AX465" s="12" t="s">
        <v>73</v>
      </c>
      <c r="AY465" s="204" t="s">
        <v>174</v>
      </c>
    </row>
    <row r="466" spans="1:65" s="13" customFormat="1" ht="12">
      <c r="B466" s="205"/>
      <c r="C466" s="206"/>
      <c r="D466" s="196" t="s">
        <v>181</v>
      </c>
      <c r="E466" s="207" t="s">
        <v>1</v>
      </c>
      <c r="F466" s="208" t="s">
        <v>3443</v>
      </c>
      <c r="G466" s="206"/>
      <c r="H466" s="209">
        <v>0.40200000000000002</v>
      </c>
      <c r="I466" s="210"/>
      <c r="J466" s="206"/>
      <c r="K466" s="206"/>
      <c r="L466" s="211"/>
      <c r="M466" s="212"/>
      <c r="N466" s="213"/>
      <c r="O466" s="213"/>
      <c r="P466" s="213"/>
      <c r="Q466" s="213"/>
      <c r="R466" s="213"/>
      <c r="S466" s="213"/>
      <c r="T466" s="214"/>
      <c r="AT466" s="215" t="s">
        <v>181</v>
      </c>
      <c r="AU466" s="215" t="s">
        <v>83</v>
      </c>
      <c r="AV466" s="13" t="s">
        <v>83</v>
      </c>
      <c r="AW466" s="13" t="s">
        <v>30</v>
      </c>
      <c r="AX466" s="13" t="s">
        <v>73</v>
      </c>
      <c r="AY466" s="215" t="s">
        <v>174</v>
      </c>
    </row>
    <row r="467" spans="1:65" s="12" customFormat="1" ht="12">
      <c r="B467" s="194"/>
      <c r="C467" s="195"/>
      <c r="D467" s="196" t="s">
        <v>181</v>
      </c>
      <c r="E467" s="197" t="s">
        <v>1</v>
      </c>
      <c r="F467" s="198" t="s">
        <v>3431</v>
      </c>
      <c r="G467" s="195"/>
      <c r="H467" s="197" t="s">
        <v>1</v>
      </c>
      <c r="I467" s="199"/>
      <c r="J467" s="195"/>
      <c r="K467" s="195"/>
      <c r="L467" s="200"/>
      <c r="M467" s="201"/>
      <c r="N467" s="202"/>
      <c r="O467" s="202"/>
      <c r="P467" s="202"/>
      <c r="Q467" s="202"/>
      <c r="R467" s="202"/>
      <c r="S467" s="202"/>
      <c r="T467" s="203"/>
      <c r="AT467" s="204" t="s">
        <v>181</v>
      </c>
      <c r="AU467" s="204" t="s">
        <v>83</v>
      </c>
      <c r="AV467" s="12" t="s">
        <v>81</v>
      </c>
      <c r="AW467" s="12" t="s">
        <v>30</v>
      </c>
      <c r="AX467" s="12" t="s">
        <v>73</v>
      </c>
      <c r="AY467" s="204" t="s">
        <v>174</v>
      </c>
    </row>
    <row r="468" spans="1:65" s="13" customFormat="1" ht="12">
      <c r="B468" s="205"/>
      <c r="C468" s="206"/>
      <c r="D468" s="196" t="s">
        <v>181</v>
      </c>
      <c r="E468" s="207" t="s">
        <v>1</v>
      </c>
      <c r="F468" s="208" t="s">
        <v>3444</v>
      </c>
      <c r="G468" s="206"/>
      <c r="H468" s="209">
        <v>0.39600000000000002</v>
      </c>
      <c r="I468" s="210"/>
      <c r="J468" s="206"/>
      <c r="K468" s="206"/>
      <c r="L468" s="211"/>
      <c r="M468" s="212"/>
      <c r="N468" s="213"/>
      <c r="O468" s="213"/>
      <c r="P468" s="213"/>
      <c r="Q468" s="213"/>
      <c r="R468" s="213"/>
      <c r="S468" s="213"/>
      <c r="T468" s="214"/>
      <c r="AT468" s="215" t="s">
        <v>181</v>
      </c>
      <c r="AU468" s="215" t="s">
        <v>83</v>
      </c>
      <c r="AV468" s="13" t="s">
        <v>83</v>
      </c>
      <c r="AW468" s="13" t="s">
        <v>30</v>
      </c>
      <c r="AX468" s="13" t="s">
        <v>73</v>
      </c>
      <c r="AY468" s="215" t="s">
        <v>174</v>
      </c>
    </row>
    <row r="469" spans="1:65" s="15" customFormat="1" ht="12">
      <c r="B469" s="238"/>
      <c r="C469" s="239"/>
      <c r="D469" s="196" t="s">
        <v>181</v>
      </c>
      <c r="E469" s="240" t="s">
        <v>1</v>
      </c>
      <c r="F469" s="241" t="s">
        <v>3433</v>
      </c>
      <c r="G469" s="239"/>
      <c r="H469" s="242">
        <v>0.79800000000000004</v>
      </c>
      <c r="I469" s="243"/>
      <c r="J469" s="239"/>
      <c r="K469" s="239"/>
      <c r="L469" s="244"/>
      <c r="M469" s="245"/>
      <c r="N469" s="246"/>
      <c r="O469" s="246"/>
      <c r="P469" s="246"/>
      <c r="Q469" s="246"/>
      <c r="R469" s="246"/>
      <c r="S469" s="246"/>
      <c r="T469" s="247"/>
      <c r="AT469" s="248" t="s">
        <v>181</v>
      </c>
      <c r="AU469" s="248" t="s">
        <v>83</v>
      </c>
      <c r="AV469" s="15" t="s">
        <v>204</v>
      </c>
      <c r="AW469" s="15" t="s">
        <v>30</v>
      </c>
      <c r="AX469" s="15" t="s">
        <v>73</v>
      </c>
      <c r="AY469" s="248" t="s">
        <v>174</v>
      </c>
    </row>
    <row r="470" spans="1:65" s="14" customFormat="1" ht="12">
      <c r="B470" s="216"/>
      <c r="C470" s="217"/>
      <c r="D470" s="196" t="s">
        <v>181</v>
      </c>
      <c r="E470" s="218" t="s">
        <v>1</v>
      </c>
      <c r="F470" s="219" t="s">
        <v>183</v>
      </c>
      <c r="G470" s="217"/>
      <c r="H470" s="220">
        <v>15.435999999999998</v>
      </c>
      <c r="I470" s="221"/>
      <c r="J470" s="217"/>
      <c r="K470" s="217"/>
      <c r="L470" s="222"/>
      <c r="M470" s="223"/>
      <c r="N470" s="224"/>
      <c r="O470" s="224"/>
      <c r="P470" s="224"/>
      <c r="Q470" s="224"/>
      <c r="R470" s="224"/>
      <c r="S470" s="224"/>
      <c r="T470" s="225"/>
      <c r="AT470" s="226" t="s">
        <v>181</v>
      </c>
      <c r="AU470" s="226" t="s">
        <v>83</v>
      </c>
      <c r="AV470" s="14" t="s">
        <v>179</v>
      </c>
      <c r="AW470" s="14" t="s">
        <v>30</v>
      </c>
      <c r="AX470" s="14" t="s">
        <v>81</v>
      </c>
      <c r="AY470" s="226" t="s">
        <v>174</v>
      </c>
    </row>
    <row r="471" spans="1:65" s="2" customFormat="1" ht="16.5" customHeight="1">
      <c r="A471" s="35"/>
      <c r="B471" s="36"/>
      <c r="C471" s="180" t="s">
        <v>640</v>
      </c>
      <c r="D471" s="180" t="s">
        <v>175</v>
      </c>
      <c r="E471" s="181" t="s">
        <v>3445</v>
      </c>
      <c r="F471" s="182" t="s">
        <v>3446</v>
      </c>
      <c r="G471" s="183" t="s">
        <v>230</v>
      </c>
      <c r="H471" s="184">
        <v>89.257000000000005</v>
      </c>
      <c r="I471" s="185"/>
      <c r="J471" s="186">
        <f>ROUND(I471*H471,2)</f>
        <v>0</v>
      </c>
      <c r="K471" s="187"/>
      <c r="L471" s="40"/>
      <c r="M471" s="188" t="s">
        <v>1</v>
      </c>
      <c r="N471" s="189" t="s">
        <v>38</v>
      </c>
      <c r="O471" s="72"/>
      <c r="P471" s="190">
        <f>O471*H471</f>
        <v>0</v>
      </c>
      <c r="Q471" s="190">
        <v>0</v>
      </c>
      <c r="R471" s="190">
        <f>Q471*H471</f>
        <v>0</v>
      </c>
      <c r="S471" s="190">
        <v>0</v>
      </c>
      <c r="T471" s="191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92" t="s">
        <v>179</v>
      </c>
      <c r="AT471" s="192" t="s">
        <v>175</v>
      </c>
      <c r="AU471" s="192" t="s">
        <v>83</v>
      </c>
      <c r="AY471" s="18" t="s">
        <v>174</v>
      </c>
      <c r="BE471" s="193">
        <f>IF(N471="základní",J471,0)</f>
        <v>0</v>
      </c>
      <c r="BF471" s="193">
        <f>IF(N471="snížená",J471,0)</f>
        <v>0</v>
      </c>
      <c r="BG471" s="193">
        <f>IF(N471="zákl. přenesená",J471,0)</f>
        <v>0</v>
      </c>
      <c r="BH471" s="193">
        <f>IF(N471="sníž. přenesená",J471,0)</f>
        <v>0</v>
      </c>
      <c r="BI471" s="193">
        <f>IF(N471="nulová",J471,0)</f>
        <v>0</v>
      </c>
      <c r="BJ471" s="18" t="s">
        <v>81</v>
      </c>
      <c r="BK471" s="193">
        <f>ROUND(I471*H471,2)</f>
        <v>0</v>
      </c>
      <c r="BL471" s="18" t="s">
        <v>179</v>
      </c>
      <c r="BM471" s="192" t="s">
        <v>3447</v>
      </c>
    </row>
    <row r="472" spans="1:65" s="12" customFormat="1" ht="12">
      <c r="B472" s="194"/>
      <c r="C472" s="195"/>
      <c r="D472" s="196" t="s">
        <v>181</v>
      </c>
      <c r="E472" s="197" t="s">
        <v>1</v>
      </c>
      <c r="F472" s="198" t="s">
        <v>3428</v>
      </c>
      <c r="G472" s="195"/>
      <c r="H472" s="197" t="s">
        <v>1</v>
      </c>
      <c r="I472" s="199"/>
      <c r="J472" s="195"/>
      <c r="K472" s="195"/>
      <c r="L472" s="200"/>
      <c r="M472" s="201"/>
      <c r="N472" s="202"/>
      <c r="O472" s="202"/>
      <c r="P472" s="202"/>
      <c r="Q472" s="202"/>
      <c r="R472" s="202"/>
      <c r="S472" s="202"/>
      <c r="T472" s="203"/>
      <c r="AT472" s="204" t="s">
        <v>181</v>
      </c>
      <c r="AU472" s="204" t="s">
        <v>83</v>
      </c>
      <c r="AV472" s="12" t="s">
        <v>81</v>
      </c>
      <c r="AW472" s="12" t="s">
        <v>30</v>
      </c>
      <c r="AX472" s="12" t="s">
        <v>73</v>
      </c>
      <c r="AY472" s="204" t="s">
        <v>174</v>
      </c>
    </row>
    <row r="473" spans="1:65" s="13" customFormat="1" ht="12">
      <c r="B473" s="205"/>
      <c r="C473" s="206"/>
      <c r="D473" s="196" t="s">
        <v>181</v>
      </c>
      <c r="E473" s="207" t="s">
        <v>1</v>
      </c>
      <c r="F473" s="208" t="s">
        <v>3448</v>
      </c>
      <c r="G473" s="206"/>
      <c r="H473" s="209">
        <v>9.1150000000000002</v>
      </c>
      <c r="I473" s="210"/>
      <c r="J473" s="206"/>
      <c r="K473" s="206"/>
      <c r="L473" s="211"/>
      <c r="M473" s="212"/>
      <c r="N473" s="213"/>
      <c r="O473" s="213"/>
      <c r="P473" s="213"/>
      <c r="Q473" s="213"/>
      <c r="R473" s="213"/>
      <c r="S473" s="213"/>
      <c r="T473" s="214"/>
      <c r="AT473" s="215" t="s">
        <v>181</v>
      </c>
      <c r="AU473" s="215" t="s">
        <v>83</v>
      </c>
      <c r="AV473" s="13" t="s">
        <v>83</v>
      </c>
      <c r="AW473" s="13" t="s">
        <v>30</v>
      </c>
      <c r="AX473" s="13" t="s">
        <v>73</v>
      </c>
      <c r="AY473" s="215" t="s">
        <v>174</v>
      </c>
    </row>
    <row r="474" spans="1:65" s="15" customFormat="1" ht="12">
      <c r="B474" s="238"/>
      <c r="C474" s="239"/>
      <c r="D474" s="196" t="s">
        <v>181</v>
      </c>
      <c r="E474" s="240" t="s">
        <v>1</v>
      </c>
      <c r="F474" s="241" t="s">
        <v>3433</v>
      </c>
      <c r="G474" s="239"/>
      <c r="H474" s="242">
        <v>9.1150000000000002</v>
      </c>
      <c r="I474" s="243"/>
      <c r="J474" s="239"/>
      <c r="K474" s="239"/>
      <c r="L474" s="244"/>
      <c r="M474" s="245"/>
      <c r="N474" s="246"/>
      <c r="O474" s="246"/>
      <c r="P474" s="246"/>
      <c r="Q474" s="246"/>
      <c r="R474" s="246"/>
      <c r="S474" s="246"/>
      <c r="T474" s="247"/>
      <c r="AT474" s="248" t="s">
        <v>181</v>
      </c>
      <c r="AU474" s="248" t="s">
        <v>83</v>
      </c>
      <c r="AV474" s="15" t="s">
        <v>204</v>
      </c>
      <c r="AW474" s="15" t="s">
        <v>30</v>
      </c>
      <c r="AX474" s="15" t="s">
        <v>73</v>
      </c>
      <c r="AY474" s="248" t="s">
        <v>174</v>
      </c>
    </row>
    <row r="475" spans="1:65" s="12" customFormat="1" ht="12">
      <c r="B475" s="194"/>
      <c r="C475" s="195"/>
      <c r="D475" s="196" t="s">
        <v>181</v>
      </c>
      <c r="E475" s="197" t="s">
        <v>1</v>
      </c>
      <c r="F475" s="198" t="s">
        <v>3434</v>
      </c>
      <c r="G475" s="195"/>
      <c r="H475" s="197" t="s">
        <v>1</v>
      </c>
      <c r="I475" s="199"/>
      <c r="J475" s="195"/>
      <c r="K475" s="195"/>
      <c r="L475" s="200"/>
      <c r="M475" s="201"/>
      <c r="N475" s="202"/>
      <c r="O475" s="202"/>
      <c r="P475" s="202"/>
      <c r="Q475" s="202"/>
      <c r="R475" s="202"/>
      <c r="S475" s="202"/>
      <c r="T475" s="203"/>
      <c r="AT475" s="204" t="s">
        <v>181</v>
      </c>
      <c r="AU475" s="204" t="s">
        <v>83</v>
      </c>
      <c r="AV475" s="12" t="s">
        <v>81</v>
      </c>
      <c r="AW475" s="12" t="s">
        <v>30</v>
      </c>
      <c r="AX475" s="12" t="s">
        <v>73</v>
      </c>
      <c r="AY475" s="204" t="s">
        <v>174</v>
      </c>
    </row>
    <row r="476" spans="1:65" s="12" customFormat="1" ht="12">
      <c r="B476" s="194"/>
      <c r="C476" s="195"/>
      <c r="D476" s="196" t="s">
        <v>181</v>
      </c>
      <c r="E476" s="197" t="s">
        <v>1</v>
      </c>
      <c r="F476" s="198" t="s">
        <v>3431</v>
      </c>
      <c r="G476" s="195"/>
      <c r="H476" s="197" t="s">
        <v>1</v>
      </c>
      <c r="I476" s="199"/>
      <c r="J476" s="195"/>
      <c r="K476" s="195"/>
      <c r="L476" s="200"/>
      <c r="M476" s="201"/>
      <c r="N476" s="202"/>
      <c r="O476" s="202"/>
      <c r="P476" s="202"/>
      <c r="Q476" s="202"/>
      <c r="R476" s="202"/>
      <c r="S476" s="202"/>
      <c r="T476" s="203"/>
      <c r="AT476" s="204" t="s">
        <v>181</v>
      </c>
      <c r="AU476" s="204" t="s">
        <v>83</v>
      </c>
      <c r="AV476" s="12" t="s">
        <v>81</v>
      </c>
      <c r="AW476" s="12" t="s">
        <v>30</v>
      </c>
      <c r="AX476" s="12" t="s">
        <v>73</v>
      </c>
      <c r="AY476" s="204" t="s">
        <v>174</v>
      </c>
    </row>
    <row r="477" spans="1:65" s="13" customFormat="1" ht="24">
      <c r="B477" s="205"/>
      <c r="C477" s="206"/>
      <c r="D477" s="196" t="s">
        <v>181</v>
      </c>
      <c r="E477" s="207" t="s">
        <v>1</v>
      </c>
      <c r="F477" s="208" t="s">
        <v>3449</v>
      </c>
      <c r="G477" s="206"/>
      <c r="H477" s="209">
        <v>42.594000000000001</v>
      </c>
      <c r="I477" s="210"/>
      <c r="J477" s="206"/>
      <c r="K477" s="206"/>
      <c r="L477" s="211"/>
      <c r="M477" s="212"/>
      <c r="N477" s="213"/>
      <c r="O477" s="213"/>
      <c r="P477" s="213"/>
      <c r="Q477" s="213"/>
      <c r="R477" s="213"/>
      <c r="S477" s="213"/>
      <c r="T477" s="214"/>
      <c r="AT477" s="215" t="s">
        <v>181</v>
      </c>
      <c r="AU477" s="215" t="s">
        <v>83</v>
      </c>
      <c r="AV477" s="13" t="s">
        <v>83</v>
      </c>
      <c r="AW477" s="13" t="s">
        <v>30</v>
      </c>
      <c r="AX477" s="13" t="s">
        <v>73</v>
      </c>
      <c r="AY477" s="215" t="s">
        <v>174</v>
      </c>
    </row>
    <row r="478" spans="1:65" s="13" customFormat="1" ht="12">
      <c r="B478" s="205"/>
      <c r="C478" s="206"/>
      <c r="D478" s="196" t="s">
        <v>181</v>
      </c>
      <c r="E478" s="207" t="s">
        <v>1</v>
      </c>
      <c r="F478" s="208" t="s">
        <v>3450</v>
      </c>
      <c r="G478" s="206"/>
      <c r="H478" s="209">
        <v>5.8999999999999997E-2</v>
      </c>
      <c r="I478" s="210"/>
      <c r="J478" s="206"/>
      <c r="K478" s="206"/>
      <c r="L478" s="211"/>
      <c r="M478" s="212"/>
      <c r="N478" s="213"/>
      <c r="O478" s="213"/>
      <c r="P478" s="213"/>
      <c r="Q478" s="213"/>
      <c r="R478" s="213"/>
      <c r="S478" s="213"/>
      <c r="T478" s="214"/>
      <c r="AT478" s="215" t="s">
        <v>181</v>
      </c>
      <c r="AU478" s="215" t="s">
        <v>83</v>
      </c>
      <c r="AV478" s="13" t="s">
        <v>83</v>
      </c>
      <c r="AW478" s="13" t="s">
        <v>30</v>
      </c>
      <c r="AX478" s="13" t="s">
        <v>73</v>
      </c>
      <c r="AY478" s="215" t="s">
        <v>174</v>
      </c>
    </row>
    <row r="479" spans="1:65" s="12" customFormat="1" ht="12">
      <c r="B479" s="194"/>
      <c r="C479" s="195"/>
      <c r="D479" s="196" t="s">
        <v>181</v>
      </c>
      <c r="E479" s="197" t="s">
        <v>1</v>
      </c>
      <c r="F479" s="198" t="s">
        <v>3437</v>
      </c>
      <c r="G479" s="195"/>
      <c r="H479" s="197" t="s">
        <v>1</v>
      </c>
      <c r="I479" s="199"/>
      <c r="J479" s="195"/>
      <c r="K479" s="195"/>
      <c r="L479" s="200"/>
      <c r="M479" s="201"/>
      <c r="N479" s="202"/>
      <c r="O479" s="202"/>
      <c r="P479" s="202"/>
      <c r="Q479" s="202"/>
      <c r="R479" s="202"/>
      <c r="S479" s="202"/>
      <c r="T479" s="203"/>
      <c r="AT479" s="204" t="s">
        <v>181</v>
      </c>
      <c r="AU479" s="204" t="s">
        <v>83</v>
      </c>
      <c r="AV479" s="12" t="s">
        <v>81</v>
      </c>
      <c r="AW479" s="12" t="s">
        <v>30</v>
      </c>
      <c r="AX479" s="12" t="s">
        <v>73</v>
      </c>
      <c r="AY479" s="204" t="s">
        <v>174</v>
      </c>
    </row>
    <row r="480" spans="1:65" s="13" customFormat="1" ht="24">
      <c r="B480" s="205"/>
      <c r="C480" s="206"/>
      <c r="D480" s="196" t="s">
        <v>181</v>
      </c>
      <c r="E480" s="207" t="s">
        <v>1</v>
      </c>
      <c r="F480" s="208" t="s">
        <v>3451</v>
      </c>
      <c r="G480" s="206"/>
      <c r="H480" s="209">
        <v>8.1229999999999993</v>
      </c>
      <c r="I480" s="210"/>
      <c r="J480" s="206"/>
      <c r="K480" s="206"/>
      <c r="L480" s="211"/>
      <c r="M480" s="212"/>
      <c r="N480" s="213"/>
      <c r="O480" s="213"/>
      <c r="P480" s="213"/>
      <c r="Q480" s="213"/>
      <c r="R480" s="213"/>
      <c r="S480" s="213"/>
      <c r="T480" s="214"/>
      <c r="AT480" s="215" t="s">
        <v>181</v>
      </c>
      <c r="AU480" s="215" t="s">
        <v>83</v>
      </c>
      <c r="AV480" s="13" t="s">
        <v>83</v>
      </c>
      <c r="AW480" s="13" t="s">
        <v>30</v>
      </c>
      <c r="AX480" s="13" t="s">
        <v>73</v>
      </c>
      <c r="AY480" s="215" t="s">
        <v>174</v>
      </c>
    </row>
    <row r="481" spans="2:51" s="13" customFormat="1" ht="12">
      <c r="B481" s="205"/>
      <c r="C481" s="206"/>
      <c r="D481" s="196" t="s">
        <v>181</v>
      </c>
      <c r="E481" s="207" t="s">
        <v>1</v>
      </c>
      <c r="F481" s="208" t="s">
        <v>3452</v>
      </c>
      <c r="G481" s="206"/>
      <c r="H481" s="209">
        <v>0.65700000000000003</v>
      </c>
      <c r="I481" s="210"/>
      <c r="J481" s="206"/>
      <c r="K481" s="206"/>
      <c r="L481" s="211"/>
      <c r="M481" s="212"/>
      <c r="N481" s="213"/>
      <c r="O481" s="213"/>
      <c r="P481" s="213"/>
      <c r="Q481" s="213"/>
      <c r="R481" s="213"/>
      <c r="S481" s="213"/>
      <c r="T481" s="214"/>
      <c r="AT481" s="215" t="s">
        <v>181</v>
      </c>
      <c r="AU481" s="215" t="s">
        <v>83</v>
      </c>
      <c r="AV481" s="13" t="s">
        <v>83</v>
      </c>
      <c r="AW481" s="13" t="s">
        <v>30</v>
      </c>
      <c r="AX481" s="13" t="s">
        <v>73</v>
      </c>
      <c r="AY481" s="215" t="s">
        <v>174</v>
      </c>
    </row>
    <row r="482" spans="2:51" s="15" customFormat="1" ht="12">
      <c r="B482" s="238"/>
      <c r="C482" s="239"/>
      <c r="D482" s="196" t="s">
        <v>181</v>
      </c>
      <c r="E482" s="240" t="s">
        <v>1</v>
      </c>
      <c r="F482" s="241" t="s">
        <v>3433</v>
      </c>
      <c r="G482" s="239"/>
      <c r="H482" s="242">
        <v>51.432999999999993</v>
      </c>
      <c r="I482" s="243"/>
      <c r="J482" s="239"/>
      <c r="K482" s="239"/>
      <c r="L482" s="244"/>
      <c r="M482" s="245"/>
      <c r="N482" s="246"/>
      <c r="O482" s="246"/>
      <c r="P482" s="246"/>
      <c r="Q482" s="246"/>
      <c r="R482" s="246"/>
      <c r="S482" s="246"/>
      <c r="T482" s="247"/>
      <c r="AT482" s="248" t="s">
        <v>181</v>
      </c>
      <c r="AU482" s="248" t="s">
        <v>83</v>
      </c>
      <c r="AV482" s="15" t="s">
        <v>204</v>
      </c>
      <c r="AW482" s="15" t="s">
        <v>30</v>
      </c>
      <c r="AX482" s="15" t="s">
        <v>73</v>
      </c>
      <c r="AY482" s="248" t="s">
        <v>174</v>
      </c>
    </row>
    <row r="483" spans="2:51" s="12" customFormat="1" ht="12">
      <c r="B483" s="194"/>
      <c r="C483" s="195"/>
      <c r="D483" s="196" t="s">
        <v>181</v>
      </c>
      <c r="E483" s="197" t="s">
        <v>1</v>
      </c>
      <c r="F483" s="198" t="s">
        <v>3348</v>
      </c>
      <c r="G483" s="195"/>
      <c r="H483" s="197" t="s">
        <v>1</v>
      </c>
      <c r="I483" s="199"/>
      <c r="J483" s="195"/>
      <c r="K483" s="195"/>
      <c r="L483" s="200"/>
      <c r="M483" s="201"/>
      <c r="N483" s="202"/>
      <c r="O483" s="202"/>
      <c r="P483" s="202"/>
      <c r="Q483" s="202"/>
      <c r="R483" s="202"/>
      <c r="S483" s="202"/>
      <c r="T483" s="203"/>
      <c r="AT483" s="204" t="s">
        <v>181</v>
      </c>
      <c r="AU483" s="204" t="s">
        <v>83</v>
      </c>
      <c r="AV483" s="12" t="s">
        <v>81</v>
      </c>
      <c r="AW483" s="12" t="s">
        <v>30</v>
      </c>
      <c r="AX483" s="12" t="s">
        <v>73</v>
      </c>
      <c r="AY483" s="204" t="s">
        <v>174</v>
      </c>
    </row>
    <row r="484" spans="2:51" s="12" customFormat="1" ht="12">
      <c r="B484" s="194"/>
      <c r="C484" s="195"/>
      <c r="D484" s="196" t="s">
        <v>181</v>
      </c>
      <c r="E484" s="197" t="s">
        <v>1</v>
      </c>
      <c r="F484" s="198" t="s">
        <v>3431</v>
      </c>
      <c r="G484" s="195"/>
      <c r="H484" s="197" t="s">
        <v>1</v>
      </c>
      <c r="I484" s="199"/>
      <c r="J484" s="195"/>
      <c r="K484" s="195"/>
      <c r="L484" s="200"/>
      <c r="M484" s="201"/>
      <c r="N484" s="202"/>
      <c r="O484" s="202"/>
      <c r="P484" s="202"/>
      <c r="Q484" s="202"/>
      <c r="R484" s="202"/>
      <c r="S484" s="202"/>
      <c r="T484" s="203"/>
      <c r="AT484" s="204" t="s">
        <v>181</v>
      </c>
      <c r="AU484" s="204" t="s">
        <v>83</v>
      </c>
      <c r="AV484" s="12" t="s">
        <v>81</v>
      </c>
      <c r="AW484" s="12" t="s">
        <v>30</v>
      </c>
      <c r="AX484" s="12" t="s">
        <v>73</v>
      </c>
      <c r="AY484" s="204" t="s">
        <v>174</v>
      </c>
    </row>
    <row r="485" spans="2:51" s="13" customFormat="1" ht="24">
      <c r="B485" s="205"/>
      <c r="C485" s="206"/>
      <c r="D485" s="196" t="s">
        <v>181</v>
      </c>
      <c r="E485" s="207" t="s">
        <v>1</v>
      </c>
      <c r="F485" s="208" t="s">
        <v>3453</v>
      </c>
      <c r="G485" s="206"/>
      <c r="H485" s="209">
        <v>4.4980000000000002</v>
      </c>
      <c r="I485" s="210"/>
      <c r="J485" s="206"/>
      <c r="K485" s="206"/>
      <c r="L485" s="211"/>
      <c r="M485" s="212"/>
      <c r="N485" s="213"/>
      <c r="O485" s="213"/>
      <c r="P485" s="213"/>
      <c r="Q485" s="213"/>
      <c r="R485" s="213"/>
      <c r="S485" s="213"/>
      <c r="T485" s="214"/>
      <c r="AT485" s="215" t="s">
        <v>181</v>
      </c>
      <c r="AU485" s="215" t="s">
        <v>83</v>
      </c>
      <c r="AV485" s="13" t="s">
        <v>83</v>
      </c>
      <c r="AW485" s="13" t="s">
        <v>30</v>
      </c>
      <c r="AX485" s="13" t="s">
        <v>73</v>
      </c>
      <c r="AY485" s="215" t="s">
        <v>174</v>
      </c>
    </row>
    <row r="486" spans="2:51" s="13" customFormat="1" ht="12">
      <c r="B486" s="205"/>
      <c r="C486" s="206"/>
      <c r="D486" s="196" t="s">
        <v>181</v>
      </c>
      <c r="E486" s="207" t="s">
        <v>1</v>
      </c>
      <c r="F486" s="208" t="s">
        <v>3454</v>
      </c>
      <c r="G486" s="206"/>
      <c r="H486" s="209">
        <v>0.252</v>
      </c>
      <c r="I486" s="210"/>
      <c r="J486" s="206"/>
      <c r="K486" s="206"/>
      <c r="L486" s="211"/>
      <c r="M486" s="212"/>
      <c r="N486" s="213"/>
      <c r="O486" s="213"/>
      <c r="P486" s="213"/>
      <c r="Q486" s="213"/>
      <c r="R486" s="213"/>
      <c r="S486" s="213"/>
      <c r="T486" s="214"/>
      <c r="AT486" s="215" t="s">
        <v>181</v>
      </c>
      <c r="AU486" s="215" t="s">
        <v>83</v>
      </c>
      <c r="AV486" s="13" t="s">
        <v>83</v>
      </c>
      <c r="AW486" s="13" t="s">
        <v>30</v>
      </c>
      <c r="AX486" s="13" t="s">
        <v>73</v>
      </c>
      <c r="AY486" s="215" t="s">
        <v>174</v>
      </c>
    </row>
    <row r="487" spans="2:51" s="15" customFormat="1" ht="12">
      <c r="B487" s="238"/>
      <c r="C487" s="239"/>
      <c r="D487" s="196" t="s">
        <v>181</v>
      </c>
      <c r="E487" s="240" t="s">
        <v>1</v>
      </c>
      <c r="F487" s="241" t="s">
        <v>3433</v>
      </c>
      <c r="G487" s="239"/>
      <c r="H487" s="242">
        <v>4.75</v>
      </c>
      <c r="I487" s="243"/>
      <c r="J487" s="239"/>
      <c r="K487" s="239"/>
      <c r="L487" s="244"/>
      <c r="M487" s="245"/>
      <c r="N487" s="246"/>
      <c r="O487" s="246"/>
      <c r="P487" s="246"/>
      <c r="Q487" s="246"/>
      <c r="R487" s="246"/>
      <c r="S487" s="246"/>
      <c r="T487" s="247"/>
      <c r="AT487" s="248" t="s">
        <v>181</v>
      </c>
      <c r="AU487" s="248" t="s">
        <v>83</v>
      </c>
      <c r="AV487" s="15" t="s">
        <v>204</v>
      </c>
      <c r="AW487" s="15" t="s">
        <v>30</v>
      </c>
      <c r="AX487" s="15" t="s">
        <v>73</v>
      </c>
      <c r="AY487" s="248" t="s">
        <v>174</v>
      </c>
    </row>
    <row r="488" spans="2:51" s="12" customFormat="1" ht="12">
      <c r="B488" s="194"/>
      <c r="C488" s="195"/>
      <c r="D488" s="196" t="s">
        <v>181</v>
      </c>
      <c r="E488" s="197" t="s">
        <v>1</v>
      </c>
      <c r="F488" s="198" t="s">
        <v>3346</v>
      </c>
      <c r="G488" s="195"/>
      <c r="H488" s="197" t="s">
        <v>1</v>
      </c>
      <c r="I488" s="199"/>
      <c r="J488" s="195"/>
      <c r="K488" s="195"/>
      <c r="L488" s="200"/>
      <c r="M488" s="201"/>
      <c r="N488" s="202"/>
      <c r="O488" s="202"/>
      <c r="P488" s="202"/>
      <c r="Q488" s="202"/>
      <c r="R488" s="202"/>
      <c r="S488" s="202"/>
      <c r="T488" s="203"/>
      <c r="AT488" s="204" t="s">
        <v>181</v>
      </c>
      <c r="AU488" s="204" t="s">
        <v>83</v>
      </c>
      <c r="AV488" s="12" t="s">
        <v>81</v>
      </c>
      <c r="AW488" s="12" t="s">
        <v>30</v>
      </c>
      <c r="AX488" s="12" t="s">
        <v>73</v>
      </c>
      <c r="AY488" s="204" t="s">
        <v>174</v>
      </c>
    </row>
    <row r="489" spans="2:51" s="12" customFormat="1" ht="12">
      <c r="B489" s="194"/>
      <c r="C489" s="195"/>
      <c r="D489" s="196" t="s">
        <v>181</v>
      </c>
      <c r="E489" s="197" t="s">
        <v>1</v>
      </c>
      <c r="F489" s="198" t="s">
        <v>3431</v>
      </c>
      <c r="G489" s="195"/>
      <c r="H489" s="197" t="s">
        <v>1</v>
      </c>
      <c r="I489" s="199"/>
      <c r="J489" s="195"/>
      <c r="K489" s="195"/>
      <c r="L489" s="200"/>
      <c r="M489" s="201"/>
      <c r="N489" s="202"/>
      <c r="O489" s="202"/>
      <c r="P489" s="202"/>
      <c r="Q489" s="202"/>
      <c r="R489" s="202"/>
      <c r="S489" s="202"/>
      <c r="T489" s="203"/>
      <c r="AT489" s="204" t="s">
        <v>181</v>
      </c>
      <c r="AU489" s="204" t="s">
        <v>83</v>
      </c>
      <c r="AV489" s="12" t="s">
        <v>81</v>
      </c>
      <c r="AW489" s="12" t="s">
        <v>30</v>
      </c>
      <c r="AX489" s="12" t="s">
        <v>73</v>
      </c>
      <c r="AY489" s="204" t="s">
        <v>174</v>
      </c>
    </row>
    <row r="490" spans="2:51" s="13" customFormat="1" ht="12">
      <c r="B490" s="205"/>
      <c r="C490" s="206"/>
      <c r="D490" s="196" t="s">
        <v>181</v>
      </c>
      <c r="E490" s="207" t="s">
        <v>1</v>
      </c>
      <c r="F490" s="208" t="s">
        <v>3455</v>
      </c>
      <c r="G490" s="206"/>
      <c r="H490" s="209">
        <v>17.838000000000001</v>
      </c>
      <c r="I490" s="210"/>
      <c r="J490" s="206"/>
      <c r="K490" s="206"/>
      <c r="L490" s="211"/>
      <c r="M490" s="212"/>
      <c r="N490" s="213"/>
      <c r="O490" s="213"/>
      <c r="P490" s="213"/>
      <c r="Q490" s="213"/>
      <c r="R490" s="213"/>
      <c r="S490" s="213"/>
      <c r="T490" s="214"/>
      <c r="AT490" s="215" t="s">
        <v>181</v>
      </c>
      <c r="AU490" s="215" t="s">
        <v>83</v>
      </c>
      <c r="AV490" s="13" t="s">
        <v>83</v>
      </c>
      <c r="AW490" s="13" t="s">
        <v>30</v>
      </c>
      <c r="AX490" s="13" t="s">
        <v>73</v>
      </c>
      <c r="AY490" s="215" t="s">
        <v>174</v>
      </c>
    </row>
    <row r="491" spans="2:51" s="13" customFormat="1" ht="12">
      <c r="B491" s="205"/>
      <c r="C491" s="206"/>
      <c r="D491" s="196" t="s">
        <v>181</v>
      </c>
      <c r="E491" s="207" t="s">
        <v>1</v>
      </c>
      <c r="F491" s="208" t="s">
        <v>3456</v>
      </c>
      <c r="G491" s="206"/>
      <c r="H491" s="209">
        <v>0.23200000000000001</v>
      </c>
      <c r="I491" s="210"/>
      <c r="J491" s="206"/>
      <c r="K491" s="206"/>
      <c r="L491" s="211"/>
      <c r="M491" s="212"/>
      <c r="N491" s="213"/>
      <c r="O491" s="213"/>
      <c r="P491" s="213"/>
      <c r="Q491" s="213"/>
      <c r="R491" s="213"/>
      <c r="S491" s="213"/>
      <c r="T491" s="214"/>
      <c r="AT491" s="215" t="s">
        <v>181</v>
      </c>
      <c r="AU491" s="215" t="s">
        <v>83</v>
      </c>
      <c r="AV491" s="13" t="s">
        <v>83</v>
      </c>
      <c r="AW491" s="13" t="s">
        <v>30</v>
      </c>
      <c r="AX491" s="13" t="s">
        <v>73</v>
      </c>
      <c r="AY491" s="215" t="s">
        <v>174</v>
      </c>
    </row>
    <row r="492" spans="2:51" s="15" customFormat="1" ht="12">
      <c r="B492" s="238"/>
      <c r="C492" s="239"/>
      <c r="D492" s="196" t="s">
        <v>181</v>
      </c>
      <c r="E492" s="240" t="s">
        <v>1</v>
      </c>
      <c r="F492" s="241" t="s">
        <v>3433</v>
      </c>
      <c r="G492" s="239"/>
      <c r="H492" s="242">
        <v>18.07</v>
      </c>
      <c r="I492" s="243"/>
      <c r="J492" s="239"/>
      <c r="K492" s="239"/>
      <c r="L492" s="244"/>
      <c r="M492" s="245"/>
      <c r="N492" s="246"/>
      <c r="O492" s="246"/>
      <c r="P492" s="246"/>
      <c r="Q492" s="246"/>
      <c r="R492" s="246"/>
      <c r="S492" s="246"/>
      <c r="T492" s="247"/>
      <c r="AT492" s="248" t="s">
        <v>181</v>
      </c>
      <c r="AU492" s="248" t="s">
        <v>83</v>
      </c>
      <c r="AV492" s="15" t="s">
        <v>204</v>
      </c>
      <c r="AW492" s="15" t="s">
        <v>30</v>
      </c>
      <c r="AX492" s="15" t="s">
        <v>73</v>
      </c>
      <c r="AY492" s="248" t="s">
        <v>174</v>
      </c>
    </row>
    <row r="493" spans="2:51" s="12" customFormat="1" ht="12">
      <c r="B493" s="194"/>
      <c r="C493" s="195"/>
      <c r="D493" s="196" t="s">
        <v>181</v>
      </c>
      <c r="E493" s="197" t="s">
        <v>1</v>
      </c>
      <c r="F493" s="198" t="s">
        <v>3344</v>
      </c>
      <c r="G493" s="195"/>
      <c r="H493" s="197" t="s">
        <v>1</v>
      </c>
      <c r="I493" s="199"/>
      <c r="J493" s="195"/>
      <c r="K493" s="195"/>
      <c r="L493" s="200"/>
      <c r="M493" s="201"/>
      <c r="N493" s="202"/>
      <c r="O493" s="202"/>
      <c r="P493" s="202"/>
      <c r="Q493" s="202"/>
      <c r="R493" s="202"/>
      <c r="S493" s="202"/>
      <c r="T493" s="203"/>
      <c r="AT493" s="204" t="s">
        <v>181</v>
      </c>
      <c r="AU493" s="204" t="s">
        <v>83</v>
      </c>
      <c r="AV493" s="12" t="s">
        <v>81</v>
      </c>
      <c r="AW493" s="12" t="s">
        <v>30</v>
      </c>
      <c r="AX493" s="12" t="s">
        <v>73</v>
      </c>
      <c r="AY493" s="204" t="s">
        <v>174</v>
      </c>
    </row>
    <row r="494" spans="2:51" s="12" customFormat="1" ht="12">
      <c r="B494" s="194"/>
      <c r="C494" s="195"/>
      <c r="D494" s="196" t="s">
        <v>181</v>
      </c>
      <c r="E494" s="197" t="s">
        <v>1</v>
      </c>
      <c r="F494" s="198" t="s">
        <v>3431</v>
      </c>
      <c r="G494" s="195"/>
      <c r="H494" s="197" t="s">
        <v>1</v>
      </c>
      <c r="I494" s="199"/>
      <c r="J494" s="195"/>
      <c r="K494" s="195"/>
      <c r="L494" s="200"/>
      <c r="M494" s="201"/>
      <c r="N494" s="202"/>
      <c r="O494" s="202"/>
      <c r="P494" s="202"/>
      <c r="Q494" s="202"/>
      <c r="R494" s="202"/>
      <c r="S494" s="202"/>
      <c r="T494" s="203"/>
      <c r="AT494" s="204" t="s">
        <v>181</v>
      </c>
      <c r="AU494" s="204" t="s">
        <v>83</v>
      </c>
      <c r="AV494" s="12" t="s">
        <v>81</v>
      </c>
      <c r="AW494" s="12" t="s">
        <v>30</v>
      </c>
      <c r="AX494" s="12" t="s">
        <v>73</v>
      </c>
      <c r="AY494" s="204" t="s">
        <v>174</v>
      </c>
    </row>
    <row r="495" spans="2:51" s="13" customFormat="1" ht="12">
      <c r="B495" s="205"/>
      <c r="C495" s="206"/>
      <c r="D495" s="196" t="s">
        <v>181</v>
      </c>
      <c r="E495" s="207" t="s">
        <v>1</v>
      </c>
      <c r="F495" s="208" t="s">
        <v>3457</v>
      </c>
      <c r="G495" s="206"/>
      <c r="H495" s="209">
        <v>5.71</v>
      </c>
      <c r="I495" s="210"/>
      <c r="J495" s="206"/>
      <c r="K495" s="206"/>
      <c r="L495" s="211"/>
      <c r="M495" s="212"/>
      <c r="N495" s="213"/>
      <c r="O495" s="213"/>
      <c r="P495" s="213"/>
      <c r="Q495" s="213"/>
      <c r="R495" s="213"/>
      <c r="S495" s="213"/>
      <c r="T495" s="214"/>
      <c r="AT495" s="215" t="s">
        <v>181</v>
      </c>
      <c r="AU495" s="215" t="s">
        <v>83</v>
      </c>
      <c r="AV495" s="13" t="s">
        <v>83</v>
      </c>
      <c r="AW495" s="13" t="s">
        <v>30</v>
      </c>
      <c r="AX495" s="13" t="s">
        <v>73</v>
      </c>
      <c r="AY495" s="215" t="s">
        <v>174</v>
      </c>
    </row>
    <row r="496" spans="2:51" s="13" customFormat="1" ht="12">
      <c r="B496" s="205"/>
      <c r="C496" s="206"/>
      <c r="D496" s="196" t="s">
        <v>181</v>
      </c>
      <c r="E496" s="207" t="s">
        <v>1</v>
      </c>
      <c r="F496" s="208" t="s">
        <v>3458</v>
      </c>
      <c r="G496" s="206"/>
      <c r="H496" s="209">
        <v>0.17899999999999999</v>
      </c>
      <c r="I496" s="210"/>
      <c r="J496" s="206"/>
      <c r="K496" s="206"/>
      <c r="L496" s="211"/>
      <c r="M496" s="212"/>
      <c r="N496" s="213"/>
      <c r="O496" s="213"/>
      <c r="P496" s="213"/>
      <c r="Q496" s="213"/>
      <c r="R496" s="213"/>
      <c r="S496" s="213"/>
      <c r="T496" s="214"/>
      <c r="AT496" s="215" t="s">
        <v>181</v>
      </c>
      <c r="AU496" s="215" t="s">
        <v>83</v>
      </c>
      <c r="AV496" s="13" t="s">
        <v>83</v>
      </c>
      <c r="AW496" s="13" t="s">
        <v>30</v>
      </c>
      <c r="AX496" s="13" t="s">
        <v>73</v>
      </c>
      <c r="AY496" s="215" t="s">
        <v>174</v>
      </c>
    </row>
    <row r="497" spans="1:65" s="15" customFormat="1" ht="12">
      <c r="B497" s="238"/>
      <c r="C497" s="239"/>
      <c r="D497" s="196" t="s">
        <v>181</v>
      </c>
      <c r="E497" s="240" t="s">
        <v>1</v>
      </c>
      <c r="F497" s="241" t="s">
        <v>3433</v>
      </c>
      <c r="G497" s="239"/>
      <c r="H497" s="242">
        <v>5.8890000000000002</v>
      </c>
      <c r="I497" s="243"/>
      <c r="J497" s="239"/>
      <c r="K497" s="239"/>
      <c r="L497" s="244"/>
      <c r="M497" s="245"/>
      <c r="N497" s="246"/>
      <c r="O497" s="246"/>
      <c r="P497" s="246"/>
      <c r="Q497" s="246"/>
      <c r="R497" s="246"/>
      <c r="S497" s="246"/>
      <c r="T497" s="247"/>
      <c r="AT497" s="248" t="s">
        <v>181</v>
      </c>
      <c r="AU497" s="248" t="s">
        <v>83</v>
      </c>
      <c r="AV497" s="15" t="s">
        <v>204</v>
      </c>
      <c r="AW497" s="15" t="s">
        <v>30</v>
      </c>
      <c r="AX497" s="15" t="s">
        <v>73</v>
      </c>
      <c r="AY497" s="248" t="s">
        <v>174</v>
      </c>
    </row>
    <row r="498" spans="1:65" s="14" customFormat="1" ht="12">
      <c r="B498" s="216"/>
      <c r="C498" s="217"/>
      <c r="D498" s="196" t="s">
        <v>181</v>
      </c>
      <c r="E498" s="218" t="s">
        <v>1</v>
      </c>
      <c r="F498" s="219" t="s">
        <v>183</v>
      </c>
      <c r="G498" s="217"/>
      <c r="H498" s="220">
        <v>89.256999999999991</v>
      </c>
      <c r="I498" s="221"/>
      <c r="J498" s="217"/>
      <c r="K498" s="217"/>
      <c r="L498" s="222"/>
      <c r="M498" s="223"/>
      <c r="N498" s="224"/>
      <c r="O498" s="224"/>
      <c r="P498" s="224"/>
      <c r="Q498" s="224"/>
      <c r="R498" s="224"/>
      <c r="S498" s="224"/>
      <c r="T498" s="225"/>
      <c r="AT498" s="226" t="s">
        <v>181</v>
      </c>
      <c r="AU498" s="226" t="s">
        <v>83</v>
      </c>
      <c r="AV498" s="14" t="s">
        <v>179</v>
      </c>
      <c r="AW498" s="14" t="s">
        <v>30</v>
      </c>
      <c r="AX498" s="14" t="s">
        <v>81</v>
      </c>
      <c r="AY498" s="226" t="s">
        <v>174</v>
      </c>
    </row>
    <row r="499" spans="1:65" s="2" customFormat="1" ht="37.75" customHeight="1">
      <c r="A499" s="35"/>
      <c r="B499" s="36"/>
      <c r="C499" s="180" t="s">
        <v>647</v>
      </c>
      <c r="D499" s="180" t="s">
        <v>175</v>
      </c>
      <c r="E499" s="181" t="s">
        <v>3459</v>
      </c>
      <c r="F499" s="182" t="s">
        <v>3460</v>
      </c>
      <c r="G499" s="183" t="s">
        <v>188</v>
      </c>
      <c r="H499" s="184">
        <v>1.083</v>
      </c>
      <c r="I499" s="185"/>
      <c r="J499" s="186">
        <f>ROUND(I499*H499,2)</f>
        <v>0</v>
      </c>
      <c r="K499" s="187"/>
      <c r="L499" s="40"/>
      <c r="M499" s="188" t="s">
        <v>1</v>
      </c>
      <c r="N499" s="189" t="s">
        <v>38</v>
      </c>
      <c r="O499" s="72"/>
      <c r="P499" s="190">
        <f>O499*H499</f>
        <v>0</v>
      </c>
      <c r="Q499" s="190">
        <v>1.0492699999999999</v>
      </c>
      <c r="R499" s="190">
        <f>Q499*H499</f>
        <v>1.1363594099999998</v>
      </c>
      <c r="S499" s="190">
        <v>0</v>
      </c>
      <c r="T499" s="191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92" t="s">
        <v>179</v>
      </c>
      <c r="AT499" s="192" t="s">
        <v>175</v>
      </c>
      <c r="AU499" s="192" t="s">
        <v>83</v>
      </c>
      <c r="AY499" s="18" t="s">
        <v>174</v>
      </c>
      <c r="BE499" s="193">
        <f>IF(N499="základní",J499,0)</f>
        <v>0</v>
      </c>
      <c r="BF499" s="193">
        <f>IF(N499="snížená",J499,0)</f>
        <v>0</v>
      </c>
      <c r="BG499" s="193">
        <f>IF(N499="zákl. přenesená",J499,0)</f>
        <v>0</v>
      </c>
      <c r="BH499" s="193">
        <f>IF(N499="sníž. přenesená",J499,0)</f>
        <v>0</v>
      </c>
      <c r="BI499" s="193">
        <f>IF(N499="nulová",J499,0)</f>
        <v>0</v>
      </c>
      <c r="BJ499" s="18" t="s">
        <v>81</v>
      </c>
      <c r="BK499" s="193">
        <f>ROUND(I499*H499,2)</f>
        <v>0</v>
      </c>
      <c r="BL499" s="18" t="s">
        <v>179</v>
      </c>
      <c r="BM499" s="192" t="s">
        <v>3461</v>
      </c>
    </row>
    <row r="500" spans="1:65" s="12" customFormat="1" ht="12">
      <c r="B500" s="194"/>
      <c r="C500" s="195"/>
      <c r="D500" s="196" t="s">
        <v>181</v>
      </c>
      <c r="E500" s="197" t="s">
        <v>1</v>
      </c>
      <c r="F500" s="198" t="s">
        <v>3427</v>
      </c>
      <c r="G500" s="195"/>
      <c r="H500" s="197" t="s">
        <v>1</v>
      </c>
      <c r="I500" s="199"/>
      <c r="J500" s="195"/>
      <c r="K500" s="195"/>
      <c r="L500" s="200"/>
      <c r="M500" s="201"/>
      <c r="N500" s="202"/>
      <c r="O500" s="202"/>
      <c r="P500" s="202"/>
      <c r="Q500" s="202"/>
      <c r="R500" s="202"/>
      <c r="S500" s="202"/>
      <c r="T500" s="203"/>
      <c r="AT500" s="204" t="s">
        <v>181</v>
      </c>
      <c r="AU500" s="204" t="s">
        <v>83</v>
      </c>
      <c r="AV500" s="12" t="s">
        <v>81</v>
      </c>
      <c r="AW500" s="12" t="s">
        <v>30</v>
      </c>
      <c r="AX500" s="12" t="s">
        <v>73</v>
      </c>
      <c r="AY500" s="204" t="s">
        <v>174</v>
      </c>
    </row>
    <row r="501" spans="1:65" s="12" customFormat="1" ht="12">
      <c r="B501" s="194"/>
      <c r="C501" s="195"/>
      <c r="D501" s="196" t="s">
        <v>181</v>
      </c>
      <c r="E501" s="197" t="s">
        <v>1</v>
      </c>
      <c r="F501" s="198" t="s">
        <v>3428</v>
      </c>
      <c r="G501" s="195"/>
      <c r="H501" s="197" t="s">
        <v>1</v>
      </c>
      <c r="I501" s="199"/>
      <c r="J501" s="195"/>
      <c r="K501" s="195"/>
      <c r="L501" s="200"/>
      <c r="M501" s="201"/>
      <c r="N501" s="202"/>
      <c r="O501" s="202"/>
      <c r="P501" s="202"/>
      <c r="Q501" s="202"/>
      <c r="R501" s="202"/>
      <c r="S501" s="202"/>
      <c r="T501" s="203"/>
      <c r="AT501" s="204" t="s">
        <v>181</v>
      </c>
      <c r="AU501" s="204" t="s">
        <v>83</v>
      </c>
      <c r="AV501" s="12" t="s">
        <v>81</v>
      </c>
      <c r="AW501" s="12" t="s">
        <v>30</v>
      </c>
      <c r="AX501" s="12" t="s">
        <v>73</v>
      </c>
      <c r="AY501" s="204" t="s">
        <v>174</v>
      </c>
    </row>
    <row r="502" spans="1:65" s="12" customFormat="1" ht="12">
      <c r="B502" s="194"/>
      <c r="C502" s="195"/>
      <c r="D502" s="196" t="s">
        <v>181</v>
      </c>
      <c r="E502" s="197" t="s">
        <v>1</v>
      </c>
      <c r="F502" s="198" t="s">
        <v>3429</v>
      </c>
      <c r="G502" s="195"/>
      <c r="H502" s="197" t="s">
        <v>1</v>
      </c>
      <c r="I502" s="199"/>
      <c r="J502" s="195"/>
      <c r="K502" s="195"/>
      <c r="L502" s="200"/>
      <c r="M502" s="201"/>
      <c r="N502" s="202"/>
      <c r="O502" s="202"/>
      <c r="P502" s="202"/>
      <c r="Q502" s="202"/>
      <c r="R502" s="202"/>
      <c r="S502" s="202"/>
      <c r="T502" s="203"/>
      <c r="AT502" s="204" t="s">
        <v>181</v>
      </c>
      <c r="AU502" s="204" t="s">
        <v>83</v>
      </c>
      <c r="AV502" s="12" t="s">
        <v>81</v>
      </c>
      <c r="AW502" s="12" t="s">
        <v>30</v>
      </c>
      <c r="AX502" s="12" t="s">
        <v>73</v>
      </c>
      <c r="AY502" s="204" t="s">
        <v>174</v>
      </c>
    </row>
    <row r="503" spans="1:65" s="13" customFormat="1" ht="12">
      <c r="B503" s="205"/>
      <c r="C503" s="206"/>
      <c r="D503" s="196" t="s">
        <v>181</v>
      </c>
      <c r="E503" s="207" t="s">
        <v>1</v>
      </c>
      <c r="F503" s="208" t="s">
        <v>3462</v>
      </c>
      <c r="G503" s="206"/>
      <c r="H503" s="209">
        <v>6.2E-2</v>
      </c>
      <c r="I503" s="210"/>
      <c r="J503" s="206"/>
      <c r="K503" s="206"/>
      <c r="L503" s="211"/>
      <c r="M503" s="212"/>
      <c r="N503" s="213"/>
      <c r="O503" s="213"/>
      <c r="P503" s="213"/>
      <c r="Q503" s="213"/>
      <c r="R503" s="213"/>
      <c r="S503" s="213"/>
      <c r="T503" s="214"/>
      <c r="AT503" s="215" t="s">
        <v>181</v>
      </c>
      <c r="AU503" s="215" t="s">
        <v>83</v>
      </c>
      <c r="AV503" s="13" t="s">
        <v>83</v>
      </c>
      <c r="AW503" s="13" t="s">
        <v>30</v>
      </c>
      <c r="AX503" s="13" t="s">
        <v>73</v>
      </c>
      <c r="AY503" s="215" t="s">
        <v>174</v>
      </c>
    </row>
    <row r="504" spans="1:65" s="12" customFormat="1" ht="12">
      <c r="B504" s="194"/>
      <c r="C504" s="195"/>
      <c r="D504" s="196" t="s">
        <v>181</v>
      </c>
      <c r="E504" s="197" t="s">
        <v>1</v>
      </c>
      <c r="F504" s="198" t="s">
        <v>3431</v>
      </c>
      <c r="G504" s="195"/>
      <c r="H504" s="197" t="s">
        <v>1</v>
      </c>
      <c r="I504" s="199"/>
      <c r="J504" s="195"/>
      <c r="K504" s="195"/>
      <c r="L504" s="200"/>
      <c r="M504" s="201"/>
      <c r="N504" s="202"/>
      <c r="O504" s="202"/>
      <c r="P504" s="202"/>
      <c r="Q504" s="202"/>
      <c r="R504" s="202"/>
      <c r="S504" s="202"/>
      <c r="T504" s="203"/>
      <c r="AT504" s="204" t="s">
        <v>181</v>
      </c>
      <c r="AU504" s="204" t="s">
        <v>83</v>
      </c>
      <c r="AV504" s="12" t="s">
        <v>81</v>
      </c>
      <c r="AW504" s="12" t="s">
        <v>30</v>
      </c>
      <c r="AX504" s="12" t="s">
        <v>73</v>
      </c>
      <c r="AY504" s="204" t="s">
        <v>174</v>
      </c>
    </row>
    <row r="505" spans="1:65" s="13" customFormat="1" ht="12">
      <c r="B505" s="205"/>
      <c r="C505" s="206"/>
      <c r="D505" s="196" t="s">
        <v>181</v>
      </c>
      <c r="E505" s="207" t="s">
        <v>1</v>
      </c>
      <c r="F505" s="208" t="s">
        <v>3463</v>
      </c>
      <c r="G505" s="206"/>
      <c r="H505" s="209">
        <v>3.5999999999999997E-2</v>
      </c>
      <c r="I505" s="210"/>
      <c r="J505" s="206"/>
      <c r="K505" s="206"/>
      <c r="L505" s="211"/>
      <c r="M505" s="212"/>
      <c r="N505" s="213"/>
      <c r="O505" s="213"/>
      <c r="P505" s="213"/>
      <c r="Q505" s="213"/>
      <c r="R505" s="213"/>
      <c r="S505" s="213"/>
      <c r="T505" s="214"/>
      <c r="AT505" s="215" t="s">
        <v>181</v>
      </c>
      <c r="AU505" s="215" t="s">
        <v>83</v>
      </c>
      <c r="AV505" s="13" t="s">
        <v>83</v>
      </c>
      <c r="AW505" s="13" t="s">
        <v>30</v>
      </c>
      <c r="AX505" s="13" t="s">
        <v>73</v>
      </c>
      <c r="AY505" s="215" t="s">
        <v>174</v>
      </c>
    </row>
    <row r="506" spans="1:65" s="15" customFormat="1" ht="12">
      <c r="B506" s="238"/>
      <c r="C506" s="239"/>
      <c r="D506" s="196" t="s">
        <v>181</v>
      </c>
      <c r="E506" s="240" t="s">
        <v>1</v>
      </c>
      <c r="F506" s="241" t="s">
        <v>3433</v>
      </c>
      <c r="G506" s="239"/>
      <c r="H506" s="242">
        <v>9.8000000000000004E-2</v>
      </c>
      <c r="I506" s="243"/>
      <c r="J506" s="239"/>
      <c r="K506" s="239"/>
      <c r="L506" s="244"/>
      <c r="M506" s="245"/>
      <c r="N506" s="246"/>
      <c r="O506" s="246"/>
      <c r="P506" s="246"/>
      <c r="Q506" s="246"/>
      <c r="R506" s="246"/>
      <c r="S506" s="246"/>
      <c r="T506" s="247"/>
      <c r="AT506" s="248" t="s">
        <v>181</v>
      </c>
      <c r="AU506" s="248" t="s">
        <v>83</v>
      </c>
      <c r="AV506" s="15" t="s">
        <v>204</v>
      </c>
      <c r="AW506" s="15" t="s">
        <v>30</v>
      </c>
      <c r="AX506" s="15" t="s">
        <v>73</v>
      </c>
      <c r="AY506" s="248" t="s">
        <v>174</v>
      </c>
    </row>
    <row r="507" spans="1:65" s="12" customFormat="1" ht="12">
      <c r="B507" s="194"/>
      <c r="C507" s="195"/>
      <c r="D507" s="196" t="s">
        <v>181</v>
      </c>
      <c r="E507" s="197" t="s">
        <v>1</v>
      </c>
      <c r="F507" s="198" t="s">
        <v>3434</v>
      </c>
      <c r="G507" s="195"/>
      <c r="H507" s="197" t="s">
        <v>1</v>
      </c>
      <c r="I507" s="199"/>
      <c r="J507" s="195"/>
      <c r="K507" s="195"/>
      <c r="L507" s="200"/>
      <c r="M507" s="201"/>
      <c r="N507" s="202"/>
      <c r="O507" s="202"/>
      <c r="P507" s="202"/>
      <c r="Q507" s="202"/>
      <c r="R507" s="202"/>
      <c r="S507" s="202"/>
      <c r="T507" s="203"/>
      <c r="AT507" s="204" t="s">
        <v>181</v>
      </c>
      <c r="AU507" s="204" t="s">
        <v>83</v>
      </c>
      <c r="AV507" s="12" t="s">
        <v>81</v>
      </c>
      <c r="AW507" s="12" t="s">
        <v>30</v>
      </c>
      <c r="AX507" s="12" t="s">
        <v>73</v>
      </c>
      <c r="AY507" s="204" t="s">
        <v>174</v>
      </c>
    </row>
    <row r="508" spans="1:65" s="12" customFormat="1" ht="12">
      <c r="B508" s="194"/>
      <c r="C508" s="195"/>
      <c r="D508" s="196" t="s">
        <v>181</v>
      </c>
      <c r="E508" s="197" t="s">
        <v>1</v>
      </c>
      <c r="F508" s="198" t="s">
        <v>3429</v>
      </c>
      <c r="G508" s="195"/>
      <c r="H508" s="197" t="s">
        <v>1</v>
      </c>
      <c r="I508" s="199"/>
      <c r="J508" s="195"/>
      <c r="K508" s="195"/>
      <c r="L508" s="200"/>
      <c r="M508" s="201"/>
      <c r="N508" s="202"/>
      <c r="O508" s="202"/>
      <c r="P508" s="202"/>
      <c r="Q508" s="202"/>
      <c r="R508" s="202"/>
      <c r="S508" s="202"/>
      <c r="T508" s="203"/>
      <c r="AT508" s="204" t="s">
        <v>181</v>
      </c>
      <c r="AU508" s="204" t="s">
        <v>83</v>
      </c>
      <c r="AV508" s="12" t="s">
        <v>81</v>
      </c>
      <c r="AW508" s="12" t="s">
        <v>30</v>
      </c>
      <c r="AX508" s="12" t="s">
        <v>73</v>
      </c>
      <c r="AY508" s="204" t="s">
        <v>174</v>
      </c>
    </row>
    <row r="509" spans="1:65" s="13" customFormat="1" ht="24">
      <c r="B509" s="205"/>
      <c r="C509" s="206"/>
      <c r="D509" s="196" t="s">
        <v>181</v>
      </c>
      <c r="E509" s="207" t="s">
        <v>1</v>
      </c>
      <c r="F509" s="208" t="s">
        <v>3464</v>
      </c>
      <c r="G509" s="206"/>
      <c r="H509" s="209">
        <v>0.29599999999999999</v>
      </c>
      <c r="I509" s="210"/>
      <c r="J509" s="206"/>
      <c r="K509" s="206"/>
      <c r="L509" s="211"/>
      <c r="M509" s="212"/>
      <c r="N509" s="213"/>
      <c r="O509" s="213"/>
      <c r="P509" s="213"/>
      <c r="Q509" s="213"/>
      <c r="R509" s="213"/>
      <c r="S509" s="213"/>
      <c r="T509" s="214"/>
      <c r="AT509" s="215" t="s">
        <v>181</v>
      </c>
      <c r="AU509" s="215" t="s">
        <v>83</v>
      </c>
      <c r="AV509" s="13" t="s">
        <v>83</v>
      </c>
      <c r="AW509" s="13" t="s">
        <v>30</v>
      </c>
      <c r="AX509" s="13" t="s">
        <v>73</v>
      </c>
      <c r="AY509" s="215" t="s">
        <v>174</v>
      </c>
    </row>
    <row r="510" spans="1:65" s="12" customFormat="1" ht="12">
      <c r="B510" s="194"/>
      <c r="C510" s="195"/>
      <c r="D510" s="196" t="s">
        <v>181</v>
      </c>
      <c r="E510" s="197" t="s">
        <v>1</v>
      </c>
      <c r="F510" s="198" t="s">
        <v>3431</v>
      </c>
      <c r="G510" s="195"/>
      <c r="H510" s="197" t="s">
        <v>1</v>
      </c>
      <c r="I510" s="199"/>
      <c r="J510" s="195"/>
      <c r="K510" s="195"/>
      <c r="L510" s="200"/>
      <c r="M510" s="201"/>
      <c r="N510" s="202"/>
      <c r="O510" s="202"/>
      <c r="P510" s="202"/>
      <c r="Q510" s="202"/>
      <c r="R510" s="202"/>
      <c r="S510" s="202"/>
      <c r="T510" s="203"/>
      <c r="AT510" s="204" t="s">
        <v>181</v>
      </c>
      <c r="AU510" s="204" t="s">
        <v>83</v>
      </c>
      <c r="AV510" s="12" t="s">
        <v>81</v>
      </c>
      <c r="AW510" s="12" t="s">
        <v>30</v>
      </c>
      <c r="AX510" s="12" t="s">
        <v>73</v>
      </c>
      <c r="AY510" s="204" t="s">
        <v>174</v>
      </c>
    </row>
    <row r="511" spans="1:65" s="13" customFormat="1" ht="24">
      <c r="B511" s="205"/>
      <c r="C511" s="206"/>
      <c r="D511" s="196" t="s">
        <v>181</v>
      </c>
      <c r="E511" s="207" t="s">
        <v>1</v>
      </c>
      <c r="F511" s="208" t="s">
        <v>3465</v>
      </c>
      <c r="G511" s="206"/>
      <c r="H511" s="209">
        <v>0.307</v>
      </c>
      <c r="I511" s="210"/>
      <c r="J511" s="206"/>
      <c r="K511" s="206"/>
      <c r="L511" s="211"/>
      <c r="M511" s="212"/>
      <c r="N511" s="213"/>
      <c r="O511" s="213"/>
      <c r="P511" s="213"/>
      <c r="Q511" s="213"/>
      <c r="R511" s="213"/>
      <c r="S511" s="213"/>
      <c r="T511" s="214"/>
      <c r="AT511" s="215" t="s">
        <v>181</v>
      </c>
      <c r="AU511" s="215" t="s">
        <v>83</v>
      </c>
      <c r="AV511" s="13" t="s">
        <v>83</v>
      </c>
      <c r="AW511" s="13" t="s">
        <v>30</v>
      </c>
      <c r="AX511" s="13" t="s">
        <v>73</v>
      </c>
      <c r="AY511" s="215" t="s">
        <v>174</v>
      </c>
    </row>
    <row r="512" spans="1:65" s="12" customFormat="1" ht="12">
      <c r="B512" s="194"/>
      <c r="C512" s="195"/>
      <c r="D512" s="196" t="s">
        <v>181</v>
      </c>
      <c r="E512" s="197" t="s">
        <v>1</v>
      </c>
      <c r="F512" s="198" t="s">
        <v>3437</v>
      </c>
      <c r="G512" s="195"/>
      <c r="H512" s="197" t="s">
        <v>1</v>
      </c>
      <c r="I512" s="199"/>
      <c r="J512" s="195"/>
      <c r="K512" s="195"/>
      <c r="L512" s="200"/>
      <c r="M512" s="201"/>
      <c r="N512" s="202"/>
      <c r="O512" s="202"/>
      <c r="P512" s="202"/>
      <c r="Q512" s="202"/>
      <c r="R512" s="202"/>
      <c r="S512" s="202"/>
      <c r="T512" s="203"/>
      <c r="AT512" s="204" t="s">
        <v>181</v>
      </c>
      <c r="AU512" s="204" t="s">
        <v>83</v>
      </c>
      <c r="AV512" s="12" t="s">
        <v>81</v>
      </c>
      <c r="AW512" s="12" t="s">
        <v>30</v>
      </c>
      <c r="AX512" s="12" t="s">
        <v>73</v>
      </c>
      <c r="AY512" s="204" t="s">
        <v>174</v>
      </c>
    </row>
    <row r="513" spans="2:51" s="13" customFormat="1" ht="24">
      <c r="B513" s="205"/>
      <c r="C513" s="206"/>
      <c r="D513" s="196" t="s">
        <v>181</v>
      </c>
      <c r="E513" s="207" t="s">
        <v>1</v>
      </c>
      <c r="F513" s="208" t="s">
        <v>3466</v>
      </c>
      <c r="G513" s="206"/>
      <c r="H513" s="209">
        <v>5.8999999999999997E-2</v>
      </c>
      <c r="I513" s="210"/>
      <c r="J513" s="206"/>
      <c r="K513" s="206"/>
      <c r="L513" s="211"/>
      <c r="M513" s="212"/>
      <c r="N513" s="213"/>
      <c r="O513" s="213"/>
      <c r="P513" s="213"/>
      <c r="Q513" s="213"/>
      <c r="R513" s="213"/>
      <c r="S513" s="213"/>
      <c r="T513" s="214"/>
      <c r="AT513" s="215" t="s">
        <v>181</v>
      </c>
      <c r="AU513" s="215" t="s">
        <v>83</v>
      </c>
      <c r="AV513" s="13" t="s">
        <v>83</v>
      </c>
      <c r="AW513" s="13" t="s">
        <v>30</v>
      </c>
      <c r="AX513" s="13" t="s">
        <v>73</v>
      </c>
      <c r="AY513" s="215" t="s">
        <v>174</v>
      </c>
    </row>
    <row r="514" spans="2:51" s="15" customFormat="1" ht="12">
      <c r="B514" s="238"/>
      <c r="C514" s="239"/>
      <c r="D514" s="196" t="s">
        <v>181</v>
      </c>
      <c r="E514" s="240" t="s">
        <v>1</v>
      </c>
      <c r="F514" s="241" t="s">
        <v>3433</v>
      </c>
      <c r="G514" s="239"/>
      <c r="H514" s="242">
        <v>0.66199999999999992</v>
      </c>
      <c r="I514" s="243"/>
      <c r="J514" s="239"/>
      <c r="K514" s="239"/>
      <c r="L514" s="244"/>
      <c r="M514" s="245"/>
      <c r="N514" s="246"/>
      <c r="O514" s="246"/>
      <c r="P514" s="246"/>
      <c r="Q514" s="246"/>
      <c r="R514" s="246"/>
      <c r="S514" s="246"/>
      <c r="T514" s="247"/>
      <c r="AT514" s="248" t="s">
        <v>181</v>
      </c>
      <c r="AU514" s="248" t="s">
        <v>83</v>
      </c>
      <c r="AV514" s="15" t="s">
        <v>204</v>
      </c>
      <c r="AW514" s="15" t="s">
        <v>30</v>
      </c>
      <c r="AX514" s="15" t="s">
        <v>73</v>
      </c>
      <c r="AY514" s="248" t="s">
        <v>174</v>
      </c>
    </row>
    <row r="515" spans="2:51" s="12" customFormat="1" ht="12">
      <c r="B515" s="194"/>
      <c r="C515" s="195"/>
      <c r="D515" s="196" t="s">
        <v>181</v>
      </c>
      <c r="E515" s="197" t="s">
        <v>1</v>
      </c>
      <c r="F515" s="198" t="s">
        <v>3348</v>
      </c>
      <c r="G515" s="195"/>
      <c r="H515" s="197" t="s">
        <v>1</v>
      </c>
      <c r="I515" s="199"/>
      <c r="J515" s="195"/>
      <c r="K515" s="195"/>
      <c r="L515" s="200"/>
      <c r="M515" s="201"/>
      <c r="N515" s="202"/>
      <c r="O515" s="202"/>
      <c r="P515" s="202"/>
      <c r="Q515" s="202"/>
      <c r="R515" s="202"/>
      <c r="S515" s="202"/>
      <c r="T515" s="203"/>
      <c r="AT515" s="204" t="s">
        <v>181</v>
      </c>
      <c r="AU515" s="204" t="s">
        <v>83</v>
      </c>
      <c r="AV515" s="12" t="s">
        <v>81</v>
      </c>
      <c r="AW515" s="12" t="s">
        <v>30</v>
      </c>
      <c r="AX515" s="12" t="s">
        <v>73</v>
      </c>
      <c r="AY515" s="204" t="s">
        <v>174</v>
      </c>
    </row>
    <row r="516" spans="2:51" s="12" customFormat="1" ht="12">
      <c r="B516" s="194"/>
      <c r="C516" s="195"/>
      <c r="D516" s="196" t="s">
        <v>181</v>
      </c>
      <c r="E516" s="197" t="s">
        <v>1</v>
      </c>
      <c r="F516" s="198" t="s">
        <v>3429</v>
      </c>
      <c r="G516" s="195"/>
      <c r="H516" s="197" t="s">
        <v>1</v>
      </c>
      <c r="I516" s="199"/>
      <c r="J516" s="195"/>
      <c r="K516" s="195"/>
      <c r="L516" s="200"/>
      <c r="M516" s="201"/>
      <c r="N516" s="202"/>
      <c r="O516" s="202"/>
      <c r="P516" s="202"/>
      <c r="Q516" s="202"/>
      <c r="R516" s="202"/>
      <c r="S516" s="202"/>
      <c r="T516" s="203"/>
      <c r="AT516" s="204" t="s">
        <v>181</v>
      </c>
      <c r="AU516" s="204" t="s">
        <v>83</v>
      </c>
      <c r="AV516" s="12" t="s">
        <v>81</v>
      </c>
      <c r="AW516" s="12" t="s">
        <v>30</v>
      </c>
      <c r="AX516" s="12" t="s">
        <v>73</v>
      </c>
      <c r="AY516" s="204" t="s">
        <v>174</v>
      </c>
    </row>
    <row r="517" spans="2:51" s="13" customFormat="1" ht="12">
      <c r="B517" s="205"/>
      <c r="C517" s="206"/>
      <c r="D517" s="196" t="s">
        <v>181</v>
      </c>
      <c r="E517" s="207" t="s">
        <v>1</v>
      </c>
      <c r="F517" s="208" t="s">
        <v>3467</v>
      </c>
      <c r="G517" s="206"/>
      <c r="H517" s="209">
        <v>2.4E-2</v>
      </c>
      <c r="I517" s="210"/>
      <c r="J517" s="206"/>
      <c r="K517" s="206"/>
      <c r="L517" s="211"/>
      <c r="M517" s="212"/>
      <c r="N517" s="213"/>
      <c r="O517" s="213"/>
      <c r="P517" s="213"/>
      <c r="Q517" s="213"/>
      <c r="R517" s="213"/>
      <c r="S517" s="213"/>
      <c r="T517" s="214"/>
      <c r="AT517" s="215" t="s">
        <v>181</v>
      </c>
      <c r="AU517" s="215" t="s">
        <v>83</v>
      </c>
      <c r="AV517" s="13" t="s">
        <v>83</v>
      </c>
      <c r="AW517" s="13" t="s">
        <v>30</v>
      </c>
      <c r="AX517" s="13" t="s">
        <v>73</v>
      </c>
      <c r="AY517" s="215" t="s">
        <v>174</v>
      </c>
    </row>
    <row r="518" spans="2:51" s="12" customFormat="1" ht="12">
      <c r="B518" s="194"/>
      <c r="C518" s="195"/>
      <c r="D518" s="196" t="s">
        <v>181</v>
      </c>
      <c r="E518" s="197" t="s">
        <v>1</v>
      </c>
      <c r="F518" s="198" t="s">
        <v>3431</v>
      </c>
      <c r="G518" s="195"/>
      <c r="H518" s="197" t="s">
        <v>1</v>
      </c>
      <c r="I518" s="199"/>
      <c r="J518" s="195"/>
      <c r="K518" s="195"/>
      <c r="L518" s="200"/>
      <c r="M518" s="201"/>
      <c r="N518" s="202"/>
      <c r="O518" s="202"/>
      <c r="P518" s="202"/>
      <c r="Q518" s="202"/>
      <c r="R518" s="202"/>
      <c r="S518" s="202"/>
      <c r="T518" s="203"/>
      <c r="AT518" s="204" t="s">
        <v>181</v>
      </c>
      <c r="AU518" s="204" t="s">
        <v>83</v>
      </c>
      <c r="AV518" s="12" t="s">
        <v>81</v>
      </c>
      <c r="AW518" s="12" t="s">
        <v>30</v>
      </c>
      <c r="AX518" s="12" t="s">
        <v>73</v>
      </c>
      <c r="AY518" s="204" t="s">
        <v>174</v>
      </c>
    </row>
    <row r="519" spans="2:51" s="13" customFormat="1" ht="24">
      <c r="B519" s="205"/>
      <c r="C519" s="206"/>
      <c r="D519" s="196" t="s">
        <v>181</v>
      </c>
      <c r="E519" s="207" t="s">
        <v>1</v>
      </c>
      <c r="F519" s="208" t="s">
        <v>3468</v>
      </c>
      <c r="G519" s="206"/>
      <c r="H519" s="209">
        <v>2.8000000000000001E-2</v>
      </c>
      <c r="I519" s="210"/>
      <c r="J519" s="206"/>
      <c r="K519" s="206"/>
      <c r="L519" s="211"/>
      <c r="M519" s="212"/>
      <c r="N519" s="213"/>
      <c r="O519" s="213"/>
      <c r="P519" s="213"/>
      <c r="Q519" s="213"/>
      <c r="R519" s="213"/>
      <c r="S519" s="213"/>
      <c r="T519" s="214"/>
      <c r="AT519" s="215" t="s">
        <v>181</v>
      </c>
      <c r="AU519" s="215" t="s">
        <v>83</v>
      </c>
      <c r="AV519" s="13" t="s">
        <v>83</v>
      </c>
      <c r="AW519" s="13" t="s">
        <v>30</v>
      </c>
      <c r="AX519" s="13" t="s">
        <v>73</v>
      </c>
      <c r="AY519" s="215" t="s">
        <v>174</v>
      </c>
    </row>
    <row r="520" spans="2:51" s="15" customFormat="1" ht="12">
      <c r="B520" s="238"/>
      <c r="C520" s="239"/>
      <c r="D520" s="196" t="s">
        <v>181</v>
      </c>
      <c r="E520" s="240" t="s">
        <v>1</v>
      </c>
      <c r="F520" s="241" t="s">
        <v>3433</v>
      </c>
      <c r="G520" s="239"/>
      <c r="H520" s="242">
        <v>5.2000000000000005E-2</v>
      </c>
      <c r="I520" s="243"/>
      <c r="J520" s="239"/>
      <c r="K520" s="239"/>
      <c r="L520" s="244"/>
      <c r="M520" s="245"/>
      <c r="N520" s="246"/>
      <c r="O520" s="246"/>
      <c r="P520" s="246"/>
      <c r="Q520" s="246"/>
      <c r="R520" s="246"/>
      <c r="S520" s="246"/>
      <c r="T520" s="247"/>
      <c r="AT520" s="248" t="s">
        <v>181</v>
      </c>
      <c r="AU520" s="248" t="s">
        <v>83</v>
      </c>
      <c r="AV520" s="15" t="s">
        <v>204</v>
      </c>
      <c r="AW520" s="15" t="s">
        <v>30</v>
      </c>
      <c r="AX520" s="15" t="s">
        <v>73</v>
      </c>
      <c r="AY520" s="248" t="s">
        <v>174</v>
      </c>
    </row>
    <row r="521" spans="2:51" s="12" customFormat="1" ht="12">
      <c r="B521" s="194"/>
      <c r="C521" s="195"/>
      <c r="D521" s="196" t="s">
        <v>181</v>
      </c>
      <c r="E521" s="197" t="s">
        <v>1</v>
      </c>
      <c r="F521" s="198" t="s">
        <v>3346</v>
      </c>
      <c r="G521" s="195"/>
      <c r="H521" s="197" t="s">
        <v>1</v>
      </c>
      <c r="I521" s="199"/>
      <c r="J521" s="195"/>
      <c r="K521" s="195"/>
      <c r="L521" s="200"/>
      <c r="M521" s="201"/>
      <c r="N521" s="202"/>
      <c r="O521" s="202"/>
      <c r="P521" s="202"/>
      <c r="Q521" s="202"/>
      <c r="R521" s="202"/>
      <c r="S521" s="202"/>
      <c r="T521" s="203"/>
      <c r="AT521" s="204" t="s">
        <v>181</v>
      </c>
      <c r="AU521" s="204" t="s">
        <v>83</v>
      </c>
      <c r="AV521" s="12" t="s">
        <v>81</v>
      </c>
      <c r="AW521" s="12" t="s">
        <v>30</v>
      </c>
      <c r="AX521" s="12" t="s">
        <v>73</v>
      </c>
      <c r="AY521" s="204" t="s">
        <v>174</v>
      </c>
    </row>
    <row r="522" spans="2:51" s="12" customFormat="1" ht="12">
      <c r="B522" s="194"/>
      <c r="C522" s="195"/>
      <c r="D522" s="196" t="s">
        <v>181</v>
      </c>
      <c r="E522" s="197" t="s">
        <v>1</v>
      </c>
      <c r="F522" s="198" t="s">
        <v>3429</v>
      </c>
      <c r="G522" s="195"/>
      <c r="H522" s="197" t="s">
        <v>1</v>
      </c>
      <c r="I522" s="199"/>
      <c r="J522" s="195"/>
      <c r="K522" s="195"/>
      <c r="L522" s="200"/>
      <c r="M522" s="201"/>
      <c r="N522" s="202"/>
      <c r="O522" s="202"/>
      <c r="P522" s="202"/>
      <c r="Q522" s="202"/>
      <c r="R522" s="202"/>
      <c r="S522" s="202"/>
      <c r="T522" s="203"/>
      <c r="AT522" s="204" t="s">
        <v>181</v>
      </c>
      <c r="AU522" s="204" t="s">
        <v>83</v>
      </c>
      <c r="AV522" s="12" t="s">
        <v>81</v>
      </c>
      <c r="AW522" s="12" t="s">
        <v>30</v>
      </c>
      <c r="AX522" s="12" t="s">
        <v>73</v>
      </c>
      <c r="AY522" s="204" t="s">
        <v>174</v>
      </c>
    </row>
    <row r="523" spans="2:51" s="13" customFormat="1" ht="12">
      <c r="B523" s="205"/>
      <c r="C523" s="206"/>
      <c r="D523" s="196" t="s">
        <v>181</v>
      </c>
      <c r="E523" s="207" t="s">
        <v>1</v>
      </c>
      <c r="F523" s="208" t="s">
        <v>3469</v>
      </c>
      <c r="G523" s="206"/>
      <c r="H523" s="209">
        <v>8.5999999999999993E-2</v>
      </c>
      <c r="I523" s="210"/>
      <c r="J523" s="206"/>
      <c r="K523" s="206"/>
      <c r="L523" s="211"/>
      <c r="M523" s="212"/>
      <c r="N523" s="213"/>
      <c r="O523" s="213"/>
      <c r="P523" s="213"/>
      <c r="Q523" s="213"/>
      <c r="R523" s="213"/>
      <c r="S523" s="213"/>
      <c r="T523" s="214"/>
      <c r="AT523" s="215" t="s">
        <v>181</v>
      </c>
      <c r="AU523" s="215" t="s">
        <v>83</v>
      </c>
      <c r="AV523" s="13" t="s">
        <v>83</v>
      </c>
      <c r="AW523" s="13" t="s">
        <v>30</v>
      </c>
      <c r="AX523" s="13" t="s">
        <v>73</v>
      </c>
      <c r="AY523" s="215" t="s">
        <v>174</v>
      </c>
    </row>
    <row r="524" spans="2:51" s="12" customFormat="1" ht="12">
      <c r="B524" s="194"/>
      <c r="C524" s="195"/>
      <c r="D524" s="196" t="s">
        <v>181</v>
      </c>
      <c r="E524" s="197" t="s">
        <v>1</v>
      </c>
      <c r="F524" s="198" t="s">
        <v>3431</v>
      </c>
      <c r="G524" s="195"/>
      <c r="H524" s="197" t="s">
        <v>1</v>
      </c>
      <c r="I524" s="199"/>
      <c r="J524" s="195"/>
      <c r="K524" s="195"/>
      <c r="L524" s="200"/>
      <c r="M524" s="201"/>
      <c r="N524" s="202"/>
      <c r="O524" s="202"/>
      <c r="P524" s="202"/>
      <c r="Q524" s="202"/>
      <c r="R524" s="202"/>
      <c r="S524" s="202"/>
      <c r="T524" s="203"/>
      <c r="AT524" s="204" t="s">
        <v>181</v>
      </c>
      <c r="AU524" s="204" t="s">
        <v>83</v>
      </c>
      <c r="AV524" s="12" t="s">
        <v>81</v>
      </c>
      <c r="AW524" s="12" t="s">
        <v>30</v>
      </c>
      <c r="AX524" s="12" t="s">
        <v>73</v>
      </c>
      <c r="AY524" s="204" t="s">
        <v>174</v>
      </c>
    </row>
    <row r="525" spans="2:51" s="13" customFormat="1" ht="24">
      <c r="B525" s="205"/>
      <c r="C525" s="206"/>
      <c r="D525" s="196" t="s">
        <v>181</v>
      </c>
      <c r="E525" s="207" t="s">
        <v>1</v>
      </c>
      <c r="F525" s="208" t="s">
        <v>3470</v>
      </c>
      <c r="G525" s="206"/>
      <c r="H525" s="209">
        <v>0.129</v>
      </c>
      <c r="I525" s="210"/>
      <c r="J525" s="206"/>
      <c r="K525" s="206"/>
      <c r="L525" s="211"/>
      <c r="M525" s="212"/>
      <c r="N525" s="213"/>
      <c r="O525" s="213"/>
      <c r="P525" s="213"/>
      <c r="Q525" s="213"/>
      <c r="R525" s="213"/>
      <c r="S525" s="213"/>
      <c r="T525" s="214"/>
      <c r="AT525" s="215" t="s">
        <v>181</v>
      </c>
      <c r="AU525" s="215" t="s">
        <v>83</v>
      </c>
      <c r="AV525" s="13" t="s">
        <v>83</v>
      </c>
      <c r="AW525" s="13" t="s">
        <v>30</v>
      </c>
      <c r="AX525" s="13" t="s">
        <v>73</v>
      </c>
      <c r="AY525" s="215" t="s">
        <v>174</v>
      </c>
    </row>
    <row r="526" spans="2:51" s="15" customFormat="1" ht="12">
      <c r="B526" s="238"/>
      <c r="C526" s="239"/>
      <c r="D526" s="196" t="s">
        <v>181</v>
      </c>
      <c r="E526" s="240" t="s">
        <v>1</v>
      </c>
      <c r="F526" s="241" t="s">
        <v>3433</v>
      </c>
      <c r="G526" s="239"/>
      <c r="H526" s="242">
        <v>0.215</v>
      </c>
      <c r="I526" s="243"/>
      <c r="J526" s="239"/>
      <c r="K526" s="239"/>
      <c r="L526" s="244"/>
      <c r="M526" s="245"/>
      <c r="N526" s="246"/>
      <c r="O526" s="246"/>
      <c r="P526" s="246"/>
      <c r="Q526" s="246"/>
      <c r="R526" s="246"/>
      <c r="S526" s="246"/>
      <c r="T526" s="247"/>
      <c r="AT526" s="248" t="s">
        <v>181</v>
      </c>
      <c r="AU526" s="248" t="s">
        <v>83</v>
      </c>
      <c r="AV526" s="15" t="s">
        <v>204</v>
      </c>
      <c r="AW526" s="15" t="s">
        <v>30</v>
      </c>
      <c r="AX526" s="15" t="s">
        <v>73</v>
      </c>
      <c r="AY526" s="248" t="s">
        <v>174</v>
      </c>
    </row>
    <row r="527" spans="2:51" s="12" customFormat="1" ht="12">
      <c r="B527" s="194"/>
      <c r="C527" s="195"/>
      <c r="D527" s="196" t="s">
        <v>181</v>
      </c>
      <c r="E527" s="197" t="s">
        <v>1</v>
      </c>
      <c r="F527" s="198" t="s">
        <v>3344</v>
      </c>
      <c r="G527" s="195"/>
      <c r="H527" s="197" t="s">
        <v>1</v>
      </c>
      <c r="I527" s="199"/>
      <c r="J527" s="195"/>
      <c r="K527" s="195"/>
      <c r="L527" s="200"/>
      <c r="M527" s="201"/>
      <c r="N527" s="202"/>
      <c r="O527" s="202"/>
      <c r="P527" s="202"/>
      <c r="Q527" s="202"/>
      <c r="R527" s="202"/>
      <c r="S527" s="202"/>
      <c r="T527" s="203"/>
      <c r="AT527" s="204" t="s">
        <v>181</v>
      </c>
      <c r="AU527" s="204" t="s">
        <v>83</v>
      </c>
      <c r="AV527" s="12" t="s">
        <v>81</v>
      </c>
      <c r="AW527" s="12" t="s">
        <v>30</v>
      </c>
      <c r="AX527" s="12" t="s">
        <v>73</v>
      </c>
      <c r="AY527" s="204" t="s">
        <v>174</v>
      </c>
    </row>
    <row r="528" spans="2:51" s="12" customFormat="1" ht="12">
      <c r="B528" s="194"/>
      <c r="C528" s="195"/>
      <c r="D528" s="196" t="s">
        <v>181</v>
      </c>
      <c r="E528" s="197" t="s">
        <v>1</v>
      </c>
      <c r="F528" s="198" t="s">
        <v>3429</v>
      </c>
      <c r="G528" s="195"/>
      <c r="H528" s="197" t="s">
        <v>1</v>
      </c>
      <c r="I528" s="199"/>
      <c r="J528" s="195"/>
      <c r="K528" s="195"/>
      <c r="L528" s="200"/>
      <c r="M528" s="201"/>
      <c r="N528" s="202"/>
      <c r="O528" s="202"/>
      <c r="P528" s="202"/>
      <c r="Q528" s="202"/>
      <c r="R528" s="202"/>
      <c r="S528" s="202"/>
      <c r="T528" s="203"/>
      <c r="AT528" s="204" t="s">
        <v>181</v>
      </c>
      <c r="AU528" s="204" t="s">
        <v>83</v>
      </c>
      <c r="AV528" s="12" t="s">
        <v>81</v>
      </c>
      <c r="AW528" s="12" t="s">
        <v>30</v>
      </c>
      <c r="AX528" s="12" t="s">
        <v>73</v>
      </c>
      <c r="AY528" s="204" t="s">
        <v>174</v>
      </c>
    </row>
    <row r="529" spans="1:65" s="13" customFormat="1" ht="12">
      <c r="B529" s="205"/>
      <c r="C529" s="206"/>
      <c r="D529" s="196" t="s">
        <v>181</v>
      </c>
      <c r="E529" s="207" t="s">
        <v>1</v>
      </c>
      <c r="F529" s="208" t="s">
        <v>3471</v>
      </c>
      <c r="G529" s="206"/>
      <c r="H529" s="209">
        <v>2.5999999999999999E-2</v>
      </c>
      <c r="I529" s="210"/>
      <c r="J529" s="206"/>
      <c r="K529" s="206"/>
      <c r="L529" s="211"/>
      <c r="M529" s="212"/>
      <c r="N529" s="213"/>
      <c r="O529" s="213"/>
      <c r="P529" s="213"/>
      <c r="Q529" s="213"/>
      <c r="R529" s="213"/>
      <c r="S529" s="213"/>
      <c r="T529" s="214"/>
      <c r="AT529" s="215" t="s">
        <v>181</v>
      </c>
      <c r="AU529" s="215" t="s">
        <v>83</v>
      </c>
      <c r="AV529" s="13" t="s">
        <v>83</v>
      </c>
      <c r="AW529" s="13" t="s">
        <v>30</v>
      </c>
      <c r="AX529" s="13" t="s">
        <v>73</v>
      </c>
      <c r="AY529" s="215" t="s">
        <v>174</v>
      </c>
    </row>
    <row r="530" spans="1:65" s="12" customFormat="1" ht="12">
      <c r="B530" s="194"/>
      <c r="C530" s="195"/>
      <c r="D530" s="196" t="s">
        <v>181</v>
      </c>
      <c r="E530" s="197" t="s">
        <v>1</v>
      </c>
      <c r="F530" s="198" t="s">
        <v>3431</v>
      </c>
      <c r="G530" s="195"/>
      <c r="H530" s="197" t="s">
        <v>1</v>
      </c>
      <c r="I530" s="199"/>
      <c r="J530" s="195"/>
      <c r="K530" s="195"/>
      <c r="L530" s="200"/>
      <c r="M530" s="201"/>
      <c r="N530" s="202"/>
      <c r="O530" s="202"/>
      <c r="P530" s="202"/>
      <c r="Q530" s="202"/>
      <c r="R530" s="202"/>
      <c r="S530" s="202"/>
      <c r="T530" s="203"/>
      <c r="AT530" s="204" t="s">
        <v>181</v>
      </c>
      <c r="AU530" s="204" t="s">
        <v>83</v>
      </c>
      <c r="AV530" s="12" t="s">
        <v>81</v>
      </c>
      <c r="AW530" s="12" t="s">
        <v>30</v>
      </c>
      <c r="AX530" s="12" t="s">
        <v>73</v>
      </c>
      <c r="AY530" s="204" t="s">
        <v>174</v>
      </c>
    </row>
    <row r="531" spans="1:65" s="13" customFormat="1" ht="12">
      <c r="B531" s="205"/>
      <c r="C531" s="206"/>
      <c r="D531" s="196" t="s">
        <v>181</v>
      </c>
      <c r="E531" s="207" t="s">
        <v>1</v>
      </c>
      <c r="F531" s="208" t="s">
        <v>3472</v>
      </c>
      <c r="G531" s="206"/>
      <c r="H531" s="209">
        <v>0.03</v>
      </c>
      <c r="I531" s="210"/>
      <c r="J531" s="206"/>
      <c r="K531" s="206"/>
      <c r="L531" s="211"/>
      <c r="M531" s="212"/>
      <c r="N531" s="213"/>
      <c r="O531" s="213"/>
      <c r="P531" s="213"/>
      <c r="Q531" s="213"/>
      <c r="R531" s="213"/>
      <c r="S531" s="213"/>
      <c r="T531" s="214"/>
      <c r="AT531" s="215" t="s">
        <v>181</v>
      </c>
      <c r="AU531" s="215" t="s">
        <v>83</v>
      </c>
      <c r="AV531" s="13" t="s">
        <v>83</v>
      </c>
      <c r="AW531" s="13" t="s">
        <v>30</v>
      </c>
      <c r="AX531" s="13" t="s">
        <v>73</v>
      </c>
      <c r="AY531" s="215" t="s">
        <v>174</v>
      </c>
    </row>
    <row r="532" spans="1:65" s="15" customFormat="1" ht="12">
      <c r="B532" s="238"/>
      <c r="C532" s="239"/>
      <c r="D532" s="196" t="s">
        <v>181</v>
      </c>
      <c r="E532" s="240" t="s">
        <v>1</v>
      </c>
      <c r="F532" s="241" t="s">
        <v>3433</v>
      </c>
      <c r="G532" s="239"/>
      <c r="H532" s="242">
        <v>5.5999999999999994E-2</v>
      </c>
      <c r="I532" s="243"/>
      <c r="J532" s="239"/>
      <c r="K532" s="239"/>
      <c r="L532" s="244"/>
      <c r="M532" s="245"/>
      <c r="N532" s="246"/>
      <c r="O532" s="246"/>
      <c r="P532" s="246"/>
      <c r="Q532" s="246"/>
      <c r="R532" s="246"/>
      <c r="S532" s="246"/>
      <c r="T532" s="247"/>
      <c r="AT532" s="248" t="s">
        <v>181</v>
      </c>
      <c r="AU532" s="248" t="s">
        <v>83</v>
      </c>
      <c r="AV532" s="15" t="s">
        <v>204</v>
      </c>
      <c r="AW532" s="15" t="s">
        <v>30</v>
      </c>
      <c r="AX532" s="15" t="s">
        <v>73</v>
      </c>
      <c r="AY532" s="248" t="s">
        <v>174</v>
      </c>
    </row>
    <row r="533" spans="1:65" s="14" customFormat="1" ht="12">
      <c r="B533" s="216"/>
      <c r="C533" s="217"/>
      <c r="D533" s="196" t="s">
        <v>181</v>
      </c>
      <c r="E533" s="218" t="s">
        <v>1</v>
      </c>
      <c r="F533" s="219" t="s">
        <v>183</v>
      </c>
      <c r="G533" s="217"/>
      <c r="H533" s="220">
        <v>1.0830000000000002</v>
      </c>
      <c r="I533" s="221"/>
      <c r="J533" s="217"/>
      <c r="K533" s="217"/>
      <c r="L533" s="222"/>
      <c r="M533" s="223"/>
      <c r="N533" s="224"/>
      <c r="O533" s="224"/>
      <c r="P533" s="224"/>
      <c r="Q533" s="224"/>
      <c r="R533" s="224"/>
      <c r="S533" s="224"/>
      <c r="T533" s="225"/>
      <c r="AT533" s="226" t="s">
        <v>181</v>
      </c>
      <c r="AU533" s="226" t="s">
        <v>83</v>
      </c>
      <c r="AV533" s="14" t="s">
        <v>179</v>
      </c>
      <c r="AW533" s="14" t="s">
        <v>30</v>
      </c>
      <c r="AX533" s="14" t="s">
        <v>81</v>
      </c>
      <c r="AY533" s="226" t="s">
        <v>174</v>
      </c>
    </row>
    <row r="534" spans="1:65" s="2" customFormat="1" ht="37.75" customHeight="1">
      <c r="A534" s="35"/>
      <c r="B534" s="36"/>
      <c r="C534" s="180" t="s">
        <v>654</v>
      </c>
      <c r="D534" s="180" t="s">
        <v>175</v>
      </c>
      <c r="E534" s="181" t="s">
        <v>3473</v>
      </c>
      <c r="F534" s="182" t="s">
        <v>3474</v>
      </c>
      <c r="G534" s="183" t="s">
        <v>188</v>
      </c>
      <c r="H534" s="184">
        <v>0.66400000000000003</v>
      </c>
      <c r="I534" s="185"/>
      <c r="J534" s="186">
        <f>ROUND(I534*H534,2)</f>
        <v>0</v>
      </c>
      <c r="K534" s="187"/>
      <c r="L534" s="40"/>
      <c r="M534" s="188" t="s">
        <v>1</v>
      </c>
      <c r="N534" s="189" t="s">
        <v>38</v>
      </c>
      <c r="O534" s="72"/>
      <c r="P534" s="190">
        <f>O534*H534</f>
        <v>0</v>
      </c>
      <c r="Q534" s="190">
        <v>1.06277</v>
      </c>
      <c r="R534" s="190">
        <f>Q534*H534</f>
        <v>0.70567928000000002</v>
      </c>
      <c r="S534" s="190">
        <v>0</v>
      </c>
      <c r="T534" s="191">
        <f>S534*H534</f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92" t="s">
        <v>179</v>
      </c>
      <c r="AT534" s="192" t="s">
        <v>175</v>
      </c>
      <c r="AU534" s="192" t="s">
        <v>83</v>
      </c>
      <c r="AY534" s="18" t="s">
        <v>174</v>
      </c>
      <c r="BE534" s="193">
        <f>IF(N534="základní",J534,0)</f>
        <v>0</v>
      </c>
      <c r="BF534" s="193">
        <f>IF(N534="snížená",J534,0)</f>
        <v>0</v>
      </c>
      <c r="BG534" s="193">
        <f>IF(N534="zákl. přenesená",J534,0)</f>
        <v>0</v>
      </c>
      <c r="BH534" s="193">
        <f>IF(N534="sníž. přenesená",J534,0)</f>
        <v>0</v>
      </c>
      <c r="BI534" s="193">
        <f>IF(N534="nulová",J534,0)</f>
        <v>0</v>
      </c>
      <c r="BJ534" s="18" t="s">
        <v>81</v>
      </c>
      <c r="BK534" s="193">
        <f>ROUND(I534*H534,2)</f>
        <v>0</v>
      </c>
      <c r="BL534" s="18" t="s">
        <v>179</v>
      </c>
      <c r="BM534" s="192" t="s">
        <v>3475</v>
      </c>
    </row>
    <row r="535" spans="1:65" s="12" customFormat="1" ht="12">
      <c r="B535" s="194"/>
      <c r="C535" s="195"/>
      <c r="D535" s="196" t="s">
        <v>181</v>
      </c>
      <c r="E535" s="197" t="s">
        <v>1</v>
      </c>
      <c r="F535" s="198" t="s">
        <v>3428</v>
      </c>
      <c r="G535" s="195"/>
      <c r="H535" s="197" t="s">
        <v>1</v>
      </c>
      <c r="I535" s="199"/>
      <c r="J535" s="195"/>
      <c r="K535" s="195"/>
      <c r="L535" s="200"/>
      <c r="M535" s="201"/>
      <c r="N535" s="202"/>
      <c r="O535" s="202"/>
      <c r="P535" s="202"/>
      <c r="Q535" s="202"/>
      <c r="R535" s="202"/>
      <c r="S535" s="202"/>
      <c r="T535" s="203"/>
      <c r="AT535" s="204" t="s">
        <v>181</v>
      </c>
      <c r="AU535" s="204" t="s">
        <v>83</v>
      </c>
      <c r="AV535" s="12" t="s">
        <v>81</v>
      </c>
      <c r="AW535" s="12" t="s">
        <v>30</v>
      </c>
      <c r="AX535" s="12" t="s">
        <v>73</v>
      </c>
      <c r="AY535" s="204" t="s">
        <v>174</v>
      </c>
    </row>
    <row r="536" spans="1:65" s="12" customFormat="1" ht="12">
      <c r="B536" s="194"/>
      <c r="C536" s="195"/>
      <c r="D536" s="196" t="s">
        <v>181</v>
      </c>
      <c r="E536" s="197" t="s">
        <v>1</v>
      </c>
      <c r="F536" s="198" t="s">
        <v>3429</v>
      </c>
      <c r="G536" s="195"/>
      <c r="H536" s="197" t="s">
        <v>1</v>
      </c>
      <c r="I536" s="199"/>
      <c r="J536" s="195"/>
      <c r="K536" s="195"/>
      <c r="L536" s="200"/>
      <c r="M536" s="201"/>
      <c r="N536" s="202"/>
      <c r="O536" s="202"/>
      <c r="P536" s="202"/>
      <c r="Q536" s="202"/>
      <c r="R536" s="202"/>
      <c r="S536" s="202"/>
      <c r="T536" s="203"/>
      <c r="AT536" s="204" t="s">
        <v>181</v>
      </c>
      <c r="AU536" s="204" t="s">
        <v>83</v>
      </c>
      <c r="AV536" s="12" t="s">
        <v>81</v>
      </c>
      <c r="AW536" s="12" t="s">
        <v>30</v>
      </c>
      <c r="AX536" s="12" t="s">
        <v>73</v>
      </c>
      <c r="AY536" s="204" t="s">
        <v>174</v>
      </c>
    </row>
    <row r="537" spans="1:65" s="13" customFormat="1" ht="12">
      <c r="B537" s="205"/>
      <c r="C537" s="206"/>
      <c r="D537" s="196" t="s">
        <v>181</v>
      </c>
      <c r="E537" s="207" t="s">
        <v>1</v>
      </c>
      <c r="F537" s="208" t="s">
        <v>3476</v>
      </c>
      <c r="G537" s="206"/>
      <c r="H537" s="209">
        <v>0.08</v>
      </c>
      <c r="I537" s="210"/>
      <c r="J537" s="206"/>
      <c r="K537" s="206"/>
      <c r="L537" s="211"/>
      <c r="M537" s="212"/>
      <c r="N537" s="213"/>
      <c r="O537" s="213"/>
      <c r="P537" s="213"/>
      <c r="Q537" s="213"/>
      <c r="R537" s="213"/>
      <c r="S537" s="213"/>
      <c r="T537" s="214"/>
      <c r="AT537" s="215" t="s">
        <v>181</v>
      </c>
      <c r="AU537" s="215" t="s">
        <v>83</v>
      </c>
      <c r="AV537" s="13" t="s">
        <v>83</v>
      </c>
      <c r="AW537" s="13" t="s">
        <v>30</v>
      </c>
      <c r="AX537" s="13" t="s">
        <v>73</v>
      </c>
      <c r="AY537" s="215" t="s">
        <v>174</v>
      </c>
    </row>
    <row r="538" spans="1:65" s="15" customFormat="1" ht="12">
      <c r="B538" s="238"/>
      <c r="C538" s="239"/>
      <c r="D538" s="196" t="s">
        <v>181</v>
      </c>
      <c r="E538" s="240" t="s">
        <v>1</v>
      </c>
      <c r="F538" s="241" t="s">
        <v>3433</v>
      </c>
      <c r="G538" s="239"/>
      <c r="H538" s="242">
        <v>0.08</v>
      </c>
      <c r="I538" s="243"/>
      <c r="J538" s="239"/>
      <c r="K538" s="239"/>
      <c r="L538" s="244"/>
      <c r="M538" s="245"/>
      <c r="N538" s="246"/>
      <c r="O538" s="246"/>
      <c r="P538" s="246"/>
      <c r="Q538" s="246"/>
      <c r="R538" s="246"/>
      <c r="S538" s="246"/>
      <c r="T538" s="247"/>
      <c r="AT538" s="248" t="s">
        <v>181</v>
      </c>
      <c r="AU538" s="248" t="s">
        <v>83</v>
      </c>
      <c r="AV538" s="15" t="s">
        <v>204</v>
      </c>
      <c r="AW538" s="15" t="s">
        <v>30</v>
      </c>
      <c r="AX538" s="15" t="s">
        <v>73</v>
      </c>
      <c r="AY538" s="248" t="s">
        <v>174</v>
      </c>
    </row>
    <row r="539" spans="1:65" s="12" customFormat="1" ht="12">
      <c r="B539" s="194"/>
      <c r="C539" s="195"/>
      <c r="D539" s="196" t="s">
        <v>181</v>
      </c>
      <c r="E539" s="197" t="s">
        <v>1</v>
      </c>
      <c r="F539" s="198" t="s">
        <v>3434</v>
      </c>
      <c r="G539" s="195"/>
      <c r="H539" s="197" t="s">
        <v>1</v>
      </c>
      <c r="I539" s="199"/>
      <c r="J539" s="195"/>
      <c r="K539" s="195"/>
      <c r="L539" s="200"/>
      <c r="M539" s="201"/>
      <c r="N539" s="202"/>
      <c r="O539" s="202"/>
      <c r="P539" s="202"/>
      <c r="Q539" s="202"/>
      <c r="R539" s="202"/>
      <c r="S539" s="202"/>
      <c r="T539" s="203"/>
      <c r="AT539" s="204" t="s">
        <v>181</v>
      </c>
      <c r="AU539" s="204" t="s">
        <v>83</v>
      </c>
      <c r="AV539" s="12" t="s">
        <v>81</v>
      </c>
      <c r="AW539" s="12" t="s">
        <v>30</v>
      </c>
      <c r="AX539" s="12" t="s">
        <v>73</v>
      </c>
      <c r="AY539" s="204" t="s">
        <v>174</v>
      </c>
    </row>
    <row r="540" spans="1:65" s="12" customFormat="1" ht="12">
      <c r="B540" s="194"/>
      <c r="C540" s="195"/>
      <c r="D540" s="196" t="s">
        <v>181</v>
      </c>
      <c r="E540" s="197" t="s">
        <v>1</v>
      </c>
      <c r="F540" s="198" t="s">
        <v>3429</v>
      </c>
      <c r="G540" s="195"/>
      <c r="H540" s="197" t="s">
        <v>1</v>
      </c>
      <c r="I540" s="199"/>
      <c r="J540" s="195"/>
      <c r="K540" s="195"/>
      <c r="L540" s="200"/>
      <c r="M540" s="201"/>
      <c r="N540" s="202"/>
      <c r="O540" s="202"/>
      <c r="P540" s="202"/>
      <c r="Q540" s="202"/>
      <c r="R540" s="202"/>
      <c r="S540" s="202"/>
      <c r="T540" s="203"/>
      <c r="AT540" s="204" t="s">
        <v>181</v>
      </c>
      <c r="AU540" s="204" t="s">
        <v>83</v>
      </c>
      <c r="AV540" s="12" t="s">
        <v>81</v>
      </c>
      <c r="AW540" s="12" t="s">
        <v>30</v>
      </c>
      <c r="AX540" s="12" t="s">
        <v>73</v>
      </c>
      <c r="AY540" s="204" t="s">
        <v>174</v>
      </c>
    </row>
    <row r="541" spans="1:65" s="13" customFormat="1" ht="24">
      <c r="B541" s="205"/>
      <c r="C541" s="206"/>
      <c r="D541" s="196" t="s">
        <v>181</v>
      </c>
      <c r="E541" s="207" t="s">
        <v>1</v>
      </c>
      <c r="F541" s="208" t="s">
        <v>3477</v>
      </c>
      <c r="G541" s="206"/>
      <c r="H541" s="209">
        <v>0.38</v>
      </c>
      <c r="I541" s="210"/>
      <c r="J541" s="206"/>
      <c r="K541" s="206"/>
      <c r="L541" s="211"/>
      <c r="M541" s="212"/>
      <c r="N541" s="213"/>
      <c r="O541" s="213"/>
      <c r="P541" s="213"/>
      <c r="Q541" s="213"/>
      <c r="R541" s="213"/>
      <c r="S541" s="213"/>
      <c r="T541" s="214"/>
      <c r="AT541" s="215" t="s">
        <v>181</v>
      </c>
      <c r="AU541" s="215" t="s">
        <v>83</v>
      </c>
      <c r="AV541" s="13" t="s">
        <v>83</v>
      </c>
      <c r="AW541" s="13" t="s">
        <v>30</v>
      </c>
      <c r="AX541" s="13" t="s">
        <v>73</v>
      </c>
      <c r="AY541" s="215" t="s">
        <v>174</v>
      </c>
    </row>
    <row r="542" spans="1:65" s="15" customFormat="1" ht="12">
      <c r="B542" s="238"/>
      <c r="C542" s="239"/>
      <c r="D542" s="196" t="s">
        <v>181</v>
      </c>
      <c r="E542" s="240" t="s">
        <v>1</v>
      </c>
      <c r="F542" s="241" t="s">
        <v>3433</v>
      </c>
      <c r="G542" s="239"/>
      <c r="H542" s="242">
        <v>0.38</v>
      </c>
      <c r="I542" s="243"/>
      <c r="J542" s="239"/>
      <c r="K542" s="239"/>
      <c r="L542" s="244"/>
      <c r="M542" s="245"/>
      <c r="N542" s="246"/>
      <c r="O542" s="246"/>
      <c r="P542" s="246"/>
      <c r="Q542" s="246"/>
      <c r="R542" s="246"/>
      <c r="S542" s="246"/>
      <c r="T542" s="247"/>
      <c r="AT542" s="248" t="s">
        <v>181</v>
      </c>
      <c r="AU542" s="248" t="s">
        <v>83</v>
      </c>
      <c r="AV542" s="15" t="s">
        <v>204</v>
      </c>
      <c r="AW542" s="15" t="s">
        <v>30</v>
      </c>
      <c r="AX542" s="15" t="s">
        <v>73</v>
      </c>
      <c r="AY542" s="248" t="s">
        <v>174</v>
      </c>
    </row>
    <row r="543" spans="1:65" s="12" customFormat="1" ht="12">
      <c r="B543" s="194"/>
      <c r="C543" s="195"/>
      <c r="D543" s="196" t="s">
        <v>181</v>
      </c>
      <c r="E543" s="197" t="s">
        <v>1</v>
      </c>
      <c r="F543" s="198" t="s">
        <v>3348</v>
      </c>
      <c r="G543" s="195"/>
      <c r="H543" s="197" t="s">
        <v>1</v>
      </c>
      <c r="I543" s="199"/>
      <c r="J543" s="195"/>
      <c r="K543" s="195"/>
      <c r="L543" s="200"/>
      <c r="M543" s="201"/>
      <c r="N543" s="202"/>
      <c r="O543" s="202"/>
      <c r="P543" s="202"/>
      <c r="Q543" s="202"/>
      <c r="R543" s="202"/>
      <c r="S543" s="202"/>
      <c r="T543" s="203"/>
      <c r="AT543" s="204" t="s">
        <v>181</v>
      </c>
      <c r="AU543" s="204" t="s">
        <v>83</v>
      </c>
      <c r="AV543" s="12" t="s">
        <v>81</v>
      </c>
      <c r="AW543" s="12" t="s">
        <v>30</v>
      </c>
      <c r="AX543" s="12" t="s">
        <v>73</v>
      </c>
      <c r="AY543" s="204" t="s">
        <v>174</v>
      </c>
    </row>
    <row r="544" spans="1:65" s="12" customFormat="1" ht="12">
      <c r="B544" s="194"/>
      <c r="C544" s="195"/>
      <c r="D544" s="196" t="s">
        <v>181</v>
      </c>
      <c r="E544" s="197" t="s">
        <v>1</v>
      </c>
      <c r="F544" s="198" t="s">
        <v>3429</v>
      </c>
      <c r="G544" s="195"/>
      <c r="H544" s="197" t="s">
        <v>1</v>
      </c>
      <c r="I544" s="199"/>
      <c r="J544" s="195"/>
      <c r="K544" s="195"/>
      <c r="L544" s="200"/>
      <c r="M544" s="201"/>
      <c r="N544" s="202"/>
      <c r="O544" s="202"/>
      <c r="P544" s="202"/>
      <c r="Q544" s="202"/>
      <c r="R544" s="202"/>
      <c r="S544" s="202"/>
      <c r="T544" s="203"/>
      <c r="AT544" s="204" t="s">
        <v>181</v>
      </c>
      <c r="AU544" s="204" t="s">
        <v>83</v>
      </c>
      <c r="AV544" s="12" t="s">
        <v>81</v>
      </c>
      <c r="AW544" s="12" t="s">
        <v>30</v>
      </c>
      <c r="AX544" s="12" t="s">
        <v>73</v>
      </c>
      <c r="AY544" s="204" t="s">
        <v>174</v>
      </c>
    </row>
    <row r="545" spans="1:65" s="13" customFormat="1" ht="12">
      <c r="B545" s="205"/>
      <c r="C545" s="206"/>
      <c r="D545" s="196" t="s">
        <v>181</v>
      </c>
      <c r="E545" s="207" t="s">
        <v>1</v>
      </c>
      <c r="F545" s="208" t="s">
        <v>3478</v>
      </c>
      <c r="G545" s="206"/>
      <c r="H545" s="209">
        <v>3.7999999999999999E-2</v>
      </c>
      <c r="I545" s="210"/>
      <c r="J545" s="206"/>
      <c r="K545" s="206"/>
      <c r="L545" s="211"/>
      <c r="M545" s="212"/>
      <c r="N545" s="213"/>
      <c r="O545" s="213"/>
      <c r="P545" s="213"/>
      <c r="Q545" s="213"/>
      <c r="R545" s="213"/>
      <c r="S545" s="213"/>
      <c r="T545" s="214"/>
      <c r="AT545" s="215" t="s">
        <v>181</v>
      </c>
      <c r="AU545" s="215" t="s">
        <v>83</v>
      </c>
      <c r="AV545" s="13" t="s">
        <v>83</v>
      </c>
      <c r="AW545" s="13" t="s">
        <v>30</v>
      </c>
      <c r="AX545" s="13" t="s">
        <v>73</v>
      </c>
      <c r="AY545" s="215" t="s">
        <v>174</v>
      </c>
    </row>
    <row r="546" spans="1:65" s="15" customFormat="1" ht="12">
      <c r="B546" s="238"/>
      <c r="C546" s="239"/>
      <c r="D546" s="196" t="s">
        <v>181</v>
      </c>
      <c r="E546" s="240" t="s">
        <v>1</v>
      </c>
      <c r="F546" s="241" t="s">
        <v>3433</v>
      </c>
      <c r="G546" s="239"/>
      <c r="H546" s="242">
        <v>3.7999999999999999E-2</v>
      </c>
      <c r="I546" s="243"/>
      <c r="J546" s="239"/>
      <c r="K546" s="239"/>
      <c r="L546" s="244"/>
      <c r="M546" s="245"/>
      <c r="N546" s="246"/>
      <c r="O546" s="246"/>
      <c r="P546" s="246"/>
      <c r="Q546" s="246"/>
      <c r="R546" s="246"/>
      <c r="S546" s="246"/>
      <c r="T546" s="247"/>
      <c r="AT546" s="248" t="s">
        <v>181</v>
      </c>
      <c r="AU546" s="248" t="s">
        <v>83</v>
      </c>
      <c r="AV546" s="15" t="s">
        <v>204</v>
      </c>
      <c r="AW546" s="15" t="s">
        <v>30</v>
      </c>
      <c r="AX546" s="15" t="s">
        <v>73</v>
      </c>
      <c r="AY546" s="248" t="s">
        <v>174</v>
      </c>
    </row>
    <row r="547" spans="1:65" s="12" customFormat="1" ht="12">
      <c r="B547" s="194"/>
      <c r="C547" s="195"/>
      <c r="D547" s="196" t="s">
        <v>181</v>
      </c>
      <c r="E547" s="197" t="s">
        <v>1</v>
      </c>
      <c r="F547" s="198" t="s">
        <v>3346</v>
      </c>
      <c r="G547" s="195"/>
      <c r="H547" s="197" t="s">
        <v>1</v>
      </c>
      <c r="I547" s="199"/>
      <c r="J547" s="195"/>
      <c r="K547" s="195"/>
      <c r="L547" s="200"/>
      <c r="M547" s="201"/>
      <c r="N547" s="202"/>
      <c r="O547" s="202"/>
      <c r="P547" s="202"/>
      <c r="Q547" s="202"/>
      <c r="R547" s="202"/>
      <c r="S547" s="202"/>
      <c r="T547" s="203"/>
      <c r="AT547" s="204" t="s">
        <v>181</v>
      </c>
      <c r="AU547" s="204" t="s">
        <v>83</v>
      </c>
      <c r="AV547" s="12" t="s">
        <v>81</v>
      </c>
      <c r="AW547" s="12" t="s">
        <v>30</v>
      </c>
      <c r="AX547" s="12" t="s">
        <v>73</v>
      </c>
      <c r="AY547" s="204" t="s">
        <v>174</v>
      </c>
    </row>
    <row r="548" spans="1:65" s="12" customFormat="1" ht="12">
      <c r="B548" s="194"/>
      <c r="C548" s="195"/>
      <c r="D548" s="196" t="s">
        <v>181</v>
      </c>
      <c r="E548" s="197" t="s">
        <v>1</v>
      </c>
      <c r="F548" s="198" t="s">
        <v>3429</v>
      </c>
      <c r="G548" s="195"/>
      <c r="H548" s="197" t="s">
        <v>1</v>
      </c>
      <c r="I548" s="199"/>
      <c r="J548" s="195"/>
      <c r="K548" s="195"/>
      <c r="L548" s="200"/>
      <c r="M548" s="201"/>
      <c r="N548" s="202"/>
      <c r="O548" s="202"/>
      <c r="P548" s="202"/>
      <c r="Q548" s="202"/>
      <c r="R548" s="202"/>
      <c r="S548" s="202"/>
      <c r="T548" s="203"/>
      <c r="AT548" s="204" t="s">
        <v>181</v>
      </c>
      <c r="AU548" s="204" t="s">
        <v>83</v>
      </c>
      <c r="AV548" s="12" t="s">
        <v>81</v>
      </c>
      <c r="AW548" s="12" t="s">
        <v>30</v>
      </c>
      <c r="AX548" s="12" t="s">
        <v>73</v>
      </c>
      <c r="AY548" s="204" t="s">
        <v>174</v>
      </c>
    </row>
    <row r="549" spans="1:65" s="13" customFormat="1" ht="12">
      <c r="B549" s="205"/>
      <c r="C549" s="206"/>
      <c r="D549" s="196" t="s">
        <v>181</v>
      </c>
      <c r="E549" s="207" t="s">
        <v>1</v>
      </c>
      <c r="F549" s="208" t="s">
        <v>3479</v>
      </c>
      <c r="G549" s="206"/>
      <c r="H549" s="209">
        <v>0.126</v>
      </c>
      <c r="I549" s="210"/>
      <c r="J549" s="206"/>
      <c r="K549" s="206"/>
      <c r="L549" s="211"/>
      <c r="M549" s="212"/>
      <c r="N549" s="213"/>
      <c r="O549" s="213"/>
      <c r="P549" s="213"/>
      <c r="Q549" s="213"/>
      <c r="R549" s="213"/>
      <c r="S549" s="213"/>
      <c r="T549" s="214"/>
      <c r="AT549" s="215" t="s">
        <v>181</v>
      </c>
      <c r="AU549" s="215" t="s">
        <v>83</v>
      </c>
      <c r="AV549" s="13" t="s">
        <v>83</v>
      </c>
      <c r="AW549" s="13" t="s">
        <v>30</v>
      </c>
      <c r="AX549" s="13" t="s">
        <v>73</v>
      </c>
      <c r="AY549" s="215" t="s">
        <v>174</v>
      </c>
    </row>
    <row r="550" spans="1:65" s="15" customFormat="1" ht="12">
      <c r="B550" s="238"/>
      <c r="C550" s="239"/>
      <c r="D550" s="196" t="s">
        <v>181</v>
      </c>
      <c r="E550" s="240" t="s">
        <v>1</v>
      </c>
      <c r="F550" s="241" t="s">
        <v>3433</v>
      </c>
      <c r="G550" s="239"/>
      <c r="H550" s="242">
        <v>0.126</v>
      </c>
      <c r="I550" s="243"/>
      <c r="J550" s="239"/>
      <c r="K550" s="239"/>
      <c r="L550" s="244"/>
      <c r="M550" s="245"/>
      <c r="N550" s="246"/>
      <c r="O550" s="246"/>
      <c r="P550" s="246"/>
      <c r="Q550" s="246"/>
      <c r="R550" s="246"/>
      <c r="S550" s="246"/>
      <c r="T550" s="247"/>
      <c r="AT550" s="248" t="s">
        <v>181</v>
      </c>
      <c r="AU550" s="248" t="s">
        <v>83</v>
      </c>
      <c r="AV550" s="15" t="s">
        <v>204</v>
      </c>
      <c r="AW550" s="15" t="s">
        <v>30</v>
      </c>
      <c r="AX550" s="15" t="s">
        <v>73</v>
      </c>
      <c r="AY550" s="248" t="s">
        <v>174</v>
      </c>
    </row>
    <row r="551" spans="1:65" s="12" customFormat="1" ht="12">
      <c r="B551" s="194"/>
      <c r="C551" s="195"/>
      <c r="D551" s="196" t="s">
        <v>181</v>
      </c>
      <c r="E551" s="197" t="s">
        <v>1</v>
      </c>
      <c r="F551" s="198" t="s">
        <v>3344</v>
      </c>
      <c r="G551" s="195"/>
      <c r="H551" s="197" t="s">
        <v>1</v>
      </c>
      <c r="I551" s="199"/>
      <c r="J551" s="195"/>
      <c r="K551" s="195"/>
      <c r="L551" s="200"/>
      <c r="M551" s="201"/>
      <c r="N551" s="202"/>
      <c r="O551" s="202"/>
      <c r="P551" s="202"/>
      <c r="Q551" s="202"/>
      <c r="R551" s="202"/>
      <c r="S551" s="202"/>
      <c r="T551" s="203"/>
      <c r="AT551" s="204" t="s">
        <v>181</v>
      </c>
      <c r="AU551" s="204" t="s">
        <v>83</v>
      </c>
      <c r="AV551" s="12" t="s">
        <v>81</v>
      </c>
      <c r="AW551" s="12" t="s">
        <v>30</v>
      </c>
      <c r="AX551" s="12" t="s">
        <v>73</v>
      </c>
      <c r="AY551" s="204" t="s">
        <v>174</v>
      </c>
    </row>
    <row r="552" spans="1:65" s="12" customFormat="1" ht="12">
      <c r="B552" s="194"/>
      <c r="C552" s="195"/>
      <c r="D552" s="196" t="s">
        <v>181</v>
      </c>
      <c r="E552" s="197" t="s">
        <v>1</v>
      </c>
      <c r="F552" s="198" t="s">
        <v>3429</v>
      </c>
      <c r="G552" s="195"/>
      <c r="H552" s="197" t="s">
        <v>1</v>
      </c>
      <c r="I552" s="199"/>
      <c r="J552" s="195"/>
      <c r="K552" s="195"/>
      <c r="L552" s="200"/>
      <c r="M552" s="201"/>
      <c r="N552" s="202"/>
      <c r="O552" s="202"/>
      <c r="P552" s="202"/>
      <c r="Q552" s="202"/>
      <c r="R552" s="202"/>
      <c r="S552" s="202"/>
      <c r="T552" s="203"/>
      <c r="AT552" s="204" t="s">
        <v>181</v>
      </c>
      <c r="AU552" s="204" t="s">
        <v>83</v>
      </c>
      <c r="AV552" s="12" t="s">
        <v>81</v>
      </c>
      <c r="AW552" s="12" t="s">
        <v>30</v>
      </c>
      <c r="AX552" s="12" t="s">
        <v>73</v>
      </c>
      <c r="AY552" s="204" t="s">
        <v>174</v>
      </c>
    </row>
    <row r="553" spans="1:65" s="13" customFormat="1" ht="12">
      <c r="B553" s="205"/>
      <c r="C553" s="206"/>
      <c r="D553" s="196" t="s">
        <v>181</v>
      </c>
      <c r="E553" s="207" t="s">
        <v>1</v>
      </c>
      <c r="F553" s="208" t="s">
        <v>3480</v>
      </c>
      <c r="G553" s="206"/>
      <c r="H553" s="209">
        <v>0.04</v>
      </c>
      <c r="I553" s="210"/>
      <c r="J553" s="206"/>
      <c r="K553" s="206"/>
      <c r="L553" s="211"/>
      <c r="M553" s="212"/>
      <c r="N553" s="213"/>
      <c r="O553" s="213"/>
      <c r="P553" s="213"/>
      <c r="Q553" s="213"/>
      <c r="R553" s="213"/>
      <c r="S553" s="213"/>
      <c r="T553" s="214"/>
      <c r="AT553" s="215" t="s">
        <v>181</v>
      </c>
      <c r="AU553" s="215" t="s">
        <v>83</v>
      </c>
      <c r="AV553" s="13" t="s">
        <v>83</v>
      </c>
      <c r="AW553" s="13" t="s">
        <v>30</v>
      </c>
      <c r="AX553" s="13" t="s">
        <v>73</v>
      </c>
      <c r="AY553" s="215" t="s">
        <v>174</v>
      </c>
    </row>
    <row r="554" spans="1:65" s="15" customFormat="1" ht="12">
      <c r="B554" s="238"/>
      <c r="C554" s="239"/>
      <c r="D554" s="196" t="s">
        <v>181</v>
      </c>
      <c r="E554" s="240" t="s">
        <v>1</v>
      </c>
      <c r="F554" s="241" t="s">
        <v>3433</v>
      </c>
      <c r="G554" s="239"/>
      <c r="H554" s="242">
        <v>0.04</v>
      </c>
      <c r="I554" s="243"/>
      <c r="J554" s="239"/>
      <c r="K554" s="239"/>
      <c r="L554" s="244"/>
      <c r="M554" s="245"/>
      <c r="N554" s="246"/>
      <c r="O554" s="246"/>
      <c r="P554" s="246"/>
      <c r="Q554" s="246"/>
      <c r="R554" s="246"/>
      <c r="S554" s="246"/>
      <c r="T554" s="247"/>
      <c r="AT554" s="248" t="s">
        <v>181</v>
      </c>
      <c r="AU554" s="248" t="s">
        <v>83</v>
      </c>
      <c r="AV554" s="15" t="s">
        <v>204</v>
      </c>
      <c r="AW554" s="15" t="s">
        <v>30</v>
      </c>
      <c r="AX554" s="15" t="s">
        <v>73</v>
      </c>
      <c r="AY554" s="248" t="s">
        <v>174</v>
      </c>
    </row>
    <row r="555" spans="1:65" s="14" customFormat="1" ht="12">
      <c r="B555" s="216"/>
      <c r="C555" s="217"/>
      <c r="D555" s="196" t="s">
        <v>181</v>
      </c>
      <c r="E555" s="218" t="s">
        <v>1</v>
      </c>
      <c r="F555" s="219" t="s">
        <v>183</v>
      </c>
      <c r="G555" s="217"/>
      <c r="H555" s="220">
        <v>0.66400000000000003</v>
      </c>
      <c r="I555" s="221"/>
      <c r="J555" s="217"/>
      <c r="K555" s="217"/>
      <c r="L555" s="222"/>
      <c r="M555" s="223"/>
      <c r="N555" s="224"/>
      <c r="O555" s="224"/>
      <c r="P555" s="224"/>
      <c r="Q555" s="224"/>
      <c r="R555" s="224"/>
      <c r="S555" s="224"/>
      <c r="T555" s="225"/>
      <c r="AT555" s="226" t="s">
        <v>181</v>
      </c>
      <c r="AU555" s="226" t="s">
        <v>83</v>
      </c>
      <c r="AV555" s="14" t="s">
        <v>179</v>
      </c>
      <c r="AW555" s="14" t="s">
        <v>30</v>
      </c>
      <c r="AX555" s="14" t="s">
        <v>81</v>
      </c>
      <c r="AY555" s="226" t="s">
        <v>174</v>
      </c>
    </row>
    <row r="556" spans="1:65" s="2" customFormat="1" ht="33" customHeight="1">
      <c r="A556" s="35"/>
      <c r="B556" s="36"/>
      <c r="C556" s="180" t="s">
        <v>662</v>
      </c>
      <c r="D556" s="180" t="s">
        <v>175</v>
      </c>
      <c r="E556" s="181" t="s">
        <v>3481</v>
      </c>
      <c r="F556" s="182" t="s">
        <v>3482</v>
      </c>
      <c r="G556" s="183" t="s">
        <v>230</v>
      </c>
      <c r="H556" s="184">
        <v>89.257000000000005</v>
      </c>
      <c r="I556" s="185"/>
      <c r="J556" s="186">
        <f>ROUND(I556*H556,2)</f>
        <v>0</v>
      </c>
      <c r="K556" s="187"/>
      <c r="L556" s="40"/>
      <c r="M556" s="188" t="s">
        <v>1</v>
      </c>
      <c r="N556" s="189" t="s">
        <v>38</v>
      </c>
      <c r="O556" s="72"/>
      <c r="P556" s="190">
        <f>O556*H556</f>
        <v>0</v>
      </c>
      <c r="Q556" s="190">
        <v>6.5846400000000001E-3</v>
      </c>
      <c r="R556" s="190">
        <f>Q556*H556</f>
        <v>0.58772521248000009</v>
      </c>
      <c r="S556" s="190">
        <v>0</v>
      </c>
      <c r="T556" s="191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92" t="s">
        <v>179</v>
      </c>
      <c r="AT556" s="192" t="s">
        <v>175</v>
      </c>
      <c r="AU556" s="192" t="s">
        <v>83</v>
      </c>
      <c r="AY556" s="18" t="s">
        <v>174</v>
      </c>
      <c r="BE556" s="193">
        <f>IF(N556="základní",J556,0)</f>
        <v>0</v>
      </c>
      <c r="BF556" s="193">
        <f>IF(N556="snížená",J556,0)</f>
        <v>0</v>
      </c>
      <c r="BG556" s="193">
        <f>IF(N556="zákl. přenesená",J556,0)</f>
        <v>0</v>
      </c>
      <c r="BH556" s="193">
        <f>IF(N556="sníž. přenesená",J556,0)</f>
        <v>0</v>
      </c>
      <c r="BI556" s="193">
        <f>IF(N556="nulová",J556,0)</f>
        <v>0</v>
      </c>
      <c r="BJ556" s="18" t="s">
        <v>81</v>
      </c>
      <c r="BK556" s="193">
        <f>ROUND(I556*H556,2)</f>
        <v>0</v>
      </c>
      <c r="BL556" s="18" t="s">
        <v>179</v>
      </c>
      <c r="BM556" s="192" t="s">
        <v>3483</v>
      </c>
    </row>
    <row r="557" spans="1:65" s="12" customFormat="1" ht="12">
      <c r="B557" s="194"/>
      <c r="C557" s="195"/>
      <c r="D557" s="196" t="s">
        <v>181</v>
      </c>
      <c r="E557" s="197" t="s">
        <v>1</v>
      </c>
      <c r="F557" s="198" t="s">
        <v>3404</v>
      </c>
      <c r="G557" s="195"/>
      <c r="H557" s="197" t="s">
        <v>1</v>
      </c>
      <c r="I557" s="199"/>
      <c r="J557" s="195"/>
      <c r="K557" s="195"/>
      <c r="L557" s="200"/>
      <c r="M557" s="201"/>
      <c r="N557" s="202"/>
      <c r="O557" s="202"/>
      <c r="P557" s="202"/>
      <c r="Q557" s="202"/>
      <c r="R557" s="202"/>
      <c r="S557" s="202"/>
      <c r="T557" s="203"/>
      <c r="AT557" s="204" t="s">
        <v>181</v>
      </c>
      <c r="AU557" s="204" t="s">
        <v>83</v>
      </c>
      <c r="AV557" s="12" t="s">
        <v>81</v>
      </c>
      <c r="AW557" s="12" t="s">
        <v>30</v>
      </c>
      <c r="AX557" s="12" t="s">
        <v>73</v>
      </c>
      <c r="AY557" s="204" t="s">
        <v>174</v>
      </c>
    </row>
    <row r="558" spans="1:65" s="12" customFormat="1" ht="12">
      <c r="B558" s="194"/>
      <c r="C558" s="195"/>
      <c r="D558" s="196" t="s">
        <v>181</v>
      </c>
      <c r="E558" s="197" t="s">
        <v>1</v>
      </c>
      <c r="F558" s="198" t="s">
        <v>3428</v>
      </c>
      <c r="G558" s="195"/>
      <c r="H558" s="197" t="s">
        <v>1</v>
      </c>
      <c r="I558" s="199"/>
      <c r="J558" s="195"/>
      <c r="K558" s="195"/>
      <c r="L558" s="200"/>
      <c r="M558" s="201"/>
      <c r="N558" s="202"/>
      <c r="O558" s="202"/>
      <c r="P558" s="202"/>
      <c r="Q558" s="202"/>
      <c r="R558" s="202"/>
      <c r="S558" s="202"/>
      <c r="T558" s="203"/>
      <c r="AT558" s="204" t="s">
        <v>181</v>
      </c>
      <c r="AU558" s="204" t="s">
        <v>83</v>
      </c>
      <c r="AV558" s="12" t="s">
        <v>81</v>
      </c>
      <c r="AW558" s="12" t="s">
        <v>30</v>
      </c>
      <c r="AX558" s="12" t="s">
        <v>73</v>
      </c>
      <c r="AY558" s="204" t="s">
        <v>174</v>
      </c>
    </row>
    <row r="559" spans="1:65" s="13" customFormat="1" ht="12">
      <c r="B559" s="205"/>
      <c r="C559" s="206"/>
      <c r="D559" s="196" t="s">
        <v>181</v>
      </c>
      <c r="E559" s="207" t="s">
        <v>1</v>
      </c>
      <c r="F559" s="208" t="s">
        <v>3448</v>
      </c>
      <c r="G559" s="206"/>
      <c r="H559" s="209">
        <v>9.1150000000000002</v>
      </c>
      <c r="I559" s="210"/>
      <c r="J559" s="206"/>
      <c r="K559" s="206"/>
      <c r="L559" s="211"/>
      <c r="M559" s="212"/>
      <c r="N559" s="213"/>
      <c r="O559" s="213"/>
      <c r="P559" s="213"/>
      <c r="Q559" s="213"/>
      <c r="R559" s="213"/>
      <c r="S559" s="213"/>
      <c r="T559" s="214"/>
      <c r="AT559" s="215" t="s">
        <v>181</v>
      </c>
      <c r="AU559" s="215" t="s">
        <v>83</v>
      </c>
      <c r="AV559" s="13" t="s">
        <v>83</v>
      </c>
      <c r="AW559" s="13" t="s">
        <v>30</v>
      </c>
      <c r="AX559" s="13" t="s">
        <v>73</v>
      </c>
      <c r="AY559" s="215" t="s">
        <v>174</v>
      </c>
    </row>
    <row r="560" spans="1:65" s="15" customFormat="1" ht="12">
      <c r="B560" s="238"/>
      <c r="C560" s="239"/>
      <c r="D560" s="196" t="s">
        <v>181</v>
      </c>
      <c r="E560" s="240" t="s">
        <v>1</v>
      </c>
      <c r="F560" s="241" t="s">
        <v>3433</v>
      </c>
      <c r="G560" s="239"/>
      <c r="H560" s="242">
        <v>9.1150000000000002</v>
      </c>
      <c r="I560" s="243"/>
      <c r="J560" s="239"/>
      <c r="K560" s="239"/>
      <c r="L560" s="244"/>
      <c r="M560" s="245"/>
      <c r="N560" s="246"/>
      <c r="O560" s="246"/>
      <c r="P560" s="246"/>
      <c r="Q560" s="246"/>
      <c r="R560" s="246"/>
      <c r="S560" s="246"/>
      <c r="T560" s="247"/>
      <c r="AT560" s="248" t="s">
        <v>181</v>
      </c>
      <c r="AU560" s="248" t="s">
        <v>83</v>
      </c>
      <c r="AV560" s="15" t="s">
        <v>204</v>
      </c>
      <c r="AW560" s="15" t="s">
        <v>30</v>
      </c>
      <c r="AX560" s="15" t="s">
        <v>73</v>
      </c>
      <c r="AY560" s="248" t="s">
        <v>174</v>
      </c>
    </row>
    <row r="561" spans="2:51" s="12" customFormat="1" ht="12">
      <c r="B561" s="194"/>
      <c r="C561" s="195"/>
      <c r="D561" s="196" t="s">
        <v>181</v>
      </c>
      <c r="E561" s="197" t="s">
        <v>1</v>
      </c>
      <c r="F561" s="198" t="s">
        <v>3434</v>
      </c>
      <c r="G561" s="195"/>
      <c r="H561" s="197" t="s">
        <v>1</v>
      </c>
      <c r="I561" s="199"/>
      <c r="J561" s="195"/>
      <c r="K561" s="195"/>
      <c r="L561" s="200"/>
      <c r="M561" s="201"/>
      <c r="N561" s="202"/>
      <c r="O561" s="202"/>
      <c r="P561" s="202"/>
      <c r="Q561" s="202"/>
      <c r="R561" s="202"/>
      <c r="S561" s="202"/>
      <c r="T561" s="203"/>
      <c r="AT561" s="204" t="s">
        <v>181</v>
      </c>
      <c r="AU561" s="204" t="s">
        <v>83</v>
      </c>
      <c r="AV561" s="12" t="s">
        <v>81</v>
      </c>
      <c r="AW561" s="12" t="s">
        <v>30</v>
      </c>
      <c r="AX561" s="12" t="s">
        <v>73</v>
      </c>
      <c r="AY561" s="204" t="s">
        <v>174</v>
      </c>
    </row>
    <row r="562" spans="2:51" s="12" customFormat="1" ht="12">
      <c r="B562" s="194"/>
      <c r="C562" s="195"/>
      <c r="D562" s="196" t="s">
        <v>181</v>
      </c>
      <c r="E562" s="197" t="s">
        <v>1</v>
      </c>
      <c r="F562" s="198" t="s">
        <v>3431</v>
      </c>
      <c r="G562" s="195"/>
      <c r="H562" s="197" t="s">
        <v>1</v>
      </c>
      <c r="I562" s="199"/>
      <c r="J562" s="195"/>
      <c r="K562" s="195"/>
      <c r="L562" s="200"/>
      <c r="M562" s="201"/>
      <c r="N562" s="202"/>
      <c r="O562" s="202"/>
      <c r="P562" s="202"/>
      <c r="Q562" s="202"/>
      <c r="R562" s="202"/>
      <c r="S562" s="202"/>
      <c r="T562" s="203"/>
      <c r="AT562" s="204" t="s">
        <v>181</v>
      </c>
      <c r="AU562" s="204" t="s">
        <v>83</v>
      </c>
      <c r="AV562" s="12" t="s">
        <v>81</v>
      </c>
      <c r="AW562" s="12" t="s">
        <v>30</v>
      </c>
      <c r="AX562" s="12" t="s">
        <v>73</v>
      </c>
      <c r="AY562" s="204" t="s">
        <v>174</v>
      </c>
    </row>
    <row r="563" spans="2:51" s="13" customFormat="1" ht="24">
      <c r="B563" s="205"/>
      <c r="C563" s="206"/>
      <c r="D563" s="196" t="s">
        <v>181</v>
      </c>
      <c r="E563" s="207" t="s">
        <v>1</v>
      </c>
      <c r="F563" s="208" t="s">
        <v>3449</v>
      </c>
      <c r="G563" s="206"/>
      <c r="H563" s="209">
        <v>42.594000000000001</v>
      </c>
      <c r="I563" s="210"/>
      <c r="J563" s="206"/>
      <c r="K563" s="206"/>
      <c r="L563" s="211"/>
      <c r="M563" s="212"/>
      <c r="N563" s="213"/>
      <c r="O563" s="213"/>
      <c r="P563" s="213"/>
      <c r="Q563" s="213"/>
      <c r="R563" s="213"/>
      <c r="S563" s="213"/>
      <c r="T563" s="214"/>
      <c r="AT563" s="215" t="s">
        <v>181</v>
      </c>
      <c r="AU563" s="215" t="s">
        <v>83</v>
      </c>
      <c r="AV563" s="13" t="s">
        <v>83</v>
      </c>
      <c r="AW563" s="13" t="s">
        <v>30</v>
      </c>
      <c r="AX563" s="13" t="s">
        <v>73</v>
      </c>
      <c r="AY563" s="215" t="s">
        <v>174</v>
      </c>
    </row>
    <row r="564" spans="2:51" s="13" customFormat="1" ht="12">
      <c r="B564" s="205"/>
      <c r="C564" s="206"/>
      <c r="D564" s="196" t="s">
        <v>181</v>
      </c>
      <c r="E564" s="207" t="s">
        <v>1</v>
      </c>
      <c r="F564" s="208" t="s">
        <v>3450</v>
      </c>
      <c r="G564" s="206"/>
      <c r="H564" s="209">
        <v>5.8999999999999997E-2</v>
      </c>
      <c r="I564" s="210"/>
      <c r="J564" s="206"/>
      <c r="K564" s="206"/>
      <c r="L564" s="211"/>
      <c r="M564" s="212"/>
      <c r="N564" s="213"/>
      <c r="O564" s="213"/>
      <c r="P564" s="213"/>
      <c r="Q564" s="213"/>
      <c r="R564" s="213"/>
      <c r="S564" s="213"/>
      <c r="T564" s="214"/>
      <c r="AT564" s="215" t="s">
        <v>181</v>
      </c>
      <c r="AU564" s="215" t="s">
        <v>83</v>
      </c>
      <c r="AV564" s="13" t="s">
        <v>83</v>
      </c>
      <c r="AW564" s="13" t="s">
        <v>30</v>
      </c>
      <c r="AX564" s="13" t="s">
        <v>73</v>
      </c>
      <c r="AY564" s="215" t="s">
        <v>174</v>
      </c>
    </row>
    <row r="565" spans="2:51" s="12" customFormat="1" ht="12">
      <c r="B565" s="194"/>
      <c r="C565" s="195"/>
      <c r="D565" s="196" t="s">
        <v>181</v>
      </c>
      <c r="E565" s="197" t="s">
        <v>1</v>
      </c>
      <c r="F565" s="198" t="s">
        <v>3437</v>
      </c>
      <c r="G565" s="195"/>
      <c r="H565" s="197" t="s">
        <v>1</v>
      </c>
      <c r="I565" s="199"/>
      <c r="J565" s="195"/>
      <c r="K565" s="195"/>
      <c r="L565" s="200"/>
      <c r="M565" s="201"/>
      <c r="N565" s="202"/>
      <c r="O565" s="202"/>
      <c r="P565" s="202"/>
      <c r="Q565" s="202"/>
      <c r="R565" s="202"/>
      <c r="S565" s="202"/>
      <c r="T565" s="203"/>
      <c r="AT565" s="204" t="s">
        <v>181</v>
      </c>
      <c r="AU565" s="204" t="s">
        <v>83</v>
      </c>
      <c r="AV565" s="12" t="s">
        <v>81</v>
      </c>
      <c r="AW565" s="12" t="s">
        <v>30</v>
      </c>
      <c r="AX565" s="12" t="s">
        <v>73</v>
      </c>
      <c r="AY565" s="204" t="s">
        <v>174</v>
      </c>
    </row>
    <row r="566" spans="2:51" s="13" customFormat="1" ht="24">
      <c r="B566" s="205"/>
      <c r="C566" s="206"/>
      <c r="D566" s="196" t="s">
        <v>181</v>
      </c>
      <c r="E566" s="207" t="s">
        <v>1</v>
      </c>
      <c r="F566" s="208" t="s">
        <v>3451</v>
      </c>
      <c r="G566" s="206"/>
      <c r="H566" s="209">
        <v>8.1229999999999993</v>
      </c>
      <c r="I566" s="210"/>
      <c r="J566" s="206"/>
      <c r="K566" s="206"/>
      <c r="L566" s="211"/>
      <c r="M566" s="212"/>
      <c r="N566" s="213"/>
      <c r="O566" s="213"/>
      <c r="P566" s="213"/>
      <c r="Q566" s="213"/>
      <c r="R566" s="213"/>
      <c r="S566" s="213"/>
      <c r="T566" s="214"/>
      <c r="AT566" s="215" t="s">
        <v>181</v>
      </c>
      <c r="AU566" s="215" t="s">
        <v>83</v>
      </c>
      <c r="AV566" s="13" t="s">
        <v>83</v>
      </c>
      <c r="AW566" s="13" t="s">
        <v>30</v>
      </c>
      <c r="AX566" s="13" t="s">
        <v>73</v>
      </c>
      <c r="AY566" s="215" t="s">
        <v>174</v>
      </c>
    </row>
    <row r="567" spans="2:51" s="13" customFormat="1" ht="12">
      <c r="B567" s="205"/>
      <c r="C567" s="206"/>
      <c r="D567" s="196" t="s">
        <v>181</v>
      </c>
      <c r="E567" s="207" t="s">
        <v>1</v>
      </c>
      <c r="F567" s="208" t="s">
        <v>3452</v>
      </c>
      <c r="G567" s="206"/>
      <c r="H567" s="209">
        <v>0.65700000000000003</v>
      </c>
      <c r="I567" s="210"/>
      <c r="J567" s="206"/>
      <c r="K567" s="206"/>
      <c r="L567" s="211"/>
      <c r="M567" s="212"/>
      <c r="N567" s="213"/>
      <c r="O567" s="213"/>
      <c r="P567" s="213"/>
      <c r="Q567" s="213"/>
      <c r="R567" s="213"/>
      <c r="S567" s="213"/>
      <c r="T567" s="214"/>
      <c r="AT567" s="215" t="s">
        <v>181</v>
      </c>
      <c r="AU567" s="215" t="s">
        <v>83</v>
      </c>
      <c r="AV567" s="13" t="s">
        <v>83</v>
      </c>
      <c r="AW567" s="13" t="s">
        <v>30</v>
      </c>
      <c r="AX567" s="13" t="s">
        <v>73</v>
      </c>
      <c r="AY567" s="215" t="s">
        <v>174</v>
      </c>
    </row>
    <row r="568" spans="2:51" s="15" customFormat="1" ht="12">
      <c r="B568" s="238"/>
      <c r="C568" s="239"/>
      <c r="D568" s="196" t="s">
        <v>181</v>
      </c>
      <c r="E568" s="240" t="s">
        <v>1</v>
      </c>
      <c r="F568" s="241" t="s">
        <v>3433</v>
      </c>
      <c r="G568" s="239"/>
      <c r="H568" s="242">
        <v>51.432999999999993</v>
      </c>
      <c r="I568" s="243"/>
      <c r="J568" s="239"/>
      <c r="K568" s="239"/>
      <c r="L568" s="244"/>
      <c r="M568" s="245"/>
      <c r="N568" s="246"/>
      <c r="O568" s="246"/>
      <c r="P568" s="246"/>
      <c r="Q568" s="246"/>
      <c r="R568" s="246"/>
      <c r="S568" s="246"/>
      <c r="T568" s="247"/>
      <c r="AT568" s="248" t="s">
        <v>181</v>
      </c>
      <c r="AU568" s="248" t="s">
        <v>83</v>
      </c>
      <c r="AV568" s="15" t="s">
        <v>204</v>
      </c>
      <c r="AW568" s="15" t="s">
        <v>30</v>
      </c>
      <c r="AX568" s="15" t="s">
        <v>73</v>
      </c>
      <c r="AY568" s="248" t="s">
        <v>174</v>
      </c>
    </row>
    <row r="569" spans="2:51" s="12" customFormat="1" ht="12">
      <c r="B569" s="194"/>
      <c r="C569" s="195"/>
      <c r="D569" s="196" t="s">
        <v>181</v>
      </c>
      <c r="E569" s="197" t="s">
        <v>1</v>
      </c>
      <c r="F569" s="198" t="s">
        <v>3348</v>
      </c>
      <c r="G569" s="195"/>
      <c r="H569" s="197" t="s">
        <v>1</v>
      </c>
      <c r="I569" s="199"/>
      <c r="J569" s="195"/>
      <c r="K569" s="195"/>
      <c r="L569" s="200"/>
      <c r="M569" s="201"/>
      <c r="N569" s="202"/>
      <c r="O569" s="202"/>
      <c r="P569" s="202"/>
      <c r="Q569" s="202"/>
      <c r="R569" s="202"/>
      <c r="S569" s="202"/>
      <c r="T569" s="203"/>
      <c r="AT569" s="204" t="s">
        <v>181</v>
      </c>
      <c r="AU569" s="204" t="s">
        <v>83</v>
      </c>
      <c r="AV569" s="12" t="s">
        <v>81</v>
      </c>
      <c r="AW569" s="12" t="s">
        <v>30</v>
      </c>
      <c r="AX569" s="12" t="s">
        <v>73</v>
      </c>
      <c r="AY569" s="204" t="s">
        <v>174</v>
      </c>
    </row>
    <row r="570" spans="2:51" s="12" customFormat="1" ht="12">
      <c r="B570" s="194"/>
      <c r="C570" s="195"/>
      <c r="D570" s="196" t="s">
        <v>181</v>
      </c>
      <c r="E570" s="197" t="s">
        <v>1</v>
      </c>
      <c r="F570" s="198" t="s">
        <v>3431</v>
      </c>
      <c r="G570" s="195"/>
      <c r="H570" s="197" t="s">
        <v>1</v>
      </c>
      <c r="I570" s="199"/>
      <c r="J570" s="195"/>
      <c r="K570" s="195"/>
      <c r="L570" s="200"/>
      <c r="M570" s="201"/>
      <c r="N570" s="202"/>
      <c r="O570" s="202"/>
      <c r="P570" s="202"/>
      <c r="Q570" s="202"/>
      <c r="R570" s="202"/>
      <c r="S570" s="202"/>
      <c r="T570" s="203"/>
      <c r="AT570" s="204" t="s">
        <v>181</v>
      </c>
      <c r="AU570" s="204" t="s">
        <v>83</v>
      </c>
      <c r="AV570" s="12" t="s">
        <v>81</v>
      </c>
      <c r="AW570" s="12" t="s">
        <v>30</v>
      </c>
      <c r="AX570" s="12" t="s">
        <v>73</v>
      </c>
      <c r="AY570" s="204" t="s">
        <v>174</v>
      </c>
    </row>
    <row r="571" spans="2:51" s="13" customFormat="1" ht="24">
      <c r="B571" s="205"/>
      <c r="C571" s="206"/>
      <c r="D571" s="196" t="s">
        <v>181</v>
      </c>
      <c r="E571" s="207" t="s">
        <v>1</v>
      </c>
      <c r="F571" s="208" t="s">
        <v>3453</v>
      </c>
      <c r="G571" s="206"/>
      <c r="H571" s="209">
        <v>4.4980000000000002</v>
      </c>
      <c r="I571" s="210"/>
      <c r="J571" s="206"/>
      <c r="K571" s="206"/>
      <c r="L571" s="211"/>
      <c r="M571" s="212"/>
      <c r="N571" s="213"/>
      <c r="O571" s="213"/>
      <c r="P571" s="213"/>
      <c r="Q571" s="213"/>
      <c r="R571" s="213"/>
      <c r="S571" s="213"/>
      <c r="T571" s="214"/>
      <c r="AT571" s="215" t="s">
        <v>181</v>
      </c>
      <c r="AU571" s="215" t="s">
        <v>83</v>
      </c>
      <c r="AV571" s="13" t="s">
        <v>83</v>
      </c>
      <c r="AW571" s="13" t="s">
        <v>30</v>
      </c>
      <c r="AX571" s="13" t="s">
        <v>73</v>
      </c>
      <c r="AY571" s="215" t="s">
        <v>174</v>
      </c>
    </row>
    <row r="572" spans="2:51" s="13" customFormat="1" ht="12">
      <c r="B572" s="205"/>
      <c r="C572" s="206"/>
      <c r="D572" s="196" t="s">
        <v>181</v>
      </c>
      <c r="E572" s="207" t="s">
        <v>1</v>
      </c>
      <c r="F572" s="208" t="s">
        <v>3454</v>
      </c>
      <c r="G572" s="206"/>
      <c r="H572" s="209">
        <v>0.252</v>
      </c>
      <c r="I572" s="210"/>
      <c r="J572" s="206"/>
      <c r="K572" s="206"/>
      <c r="L572" s="211"/>
      <c r="M572" s="212"/>
      <c r="N572" s="213"/>
      <c r="O572" s="213"/>
      <c r="P572" s="213"/>
      <c r="Q572" s="213"/>
      <c r="R572" s="213"/>
      <c r="S572" s="213"/>
      <c r="T572" s="214"/>
      <c r="AT572" s="215" t="s">
        <v>181</v>
      </c>
      <c r="AU572" s="215" t="s">
        <v>83</v>
      </c>
      <c r="AV572" s="13" t="s">
        <v>83</v>
      </c>
      <c r="AW572" s="13" t="s">
        <v>30</v>
      </c>
      <c r="AX572" s="13" t="s">
        <v>73</v>
      </c>
      <c r="AY572" s="215" t="s">
        <v>174</v>
      </c>
    </row>
    <row r="573" spans="2:51" s="15" customFormat="1" ht="12">
      <c r="B573" s="238"/>
      <c r="C573" s="239"/>
      <c r="D573" s="196" t="s">
        <v>181</v>
      </c>
      <c r="E573" s="240" t="s">
        <v>1</v>
      </c>
      <c r="F573" s="241" t="s">
        <v>3433</v>
      </c>
      <c r="G573" s="239"/>
      <c r="H573" s="242">
        <v>4.75</v>
      </c>
      <c r="I573" s="243"/>
      <c r="J573" s="239"/>
      <c r="K573" s="239"/>
      <c r="L573" s="244"/>
      <c r="M573" s="245"/>
      <c r="N573" s="246"/>
      <c r="O573" s="246"/>
      <c r="P573" s="246"/>
      <c r="Q573" s="246"/>
      <c r="R573" s="246"/>
      <c r="S573" s="246"/>
      <c r="T573" s="247"/>
      <c r="AT573" s="248" t="s">
        <v>181</v>
      </c>
      <c r="AU573" s="248" t="s">
        <v>83</v>
      </c>
      <c r="AV573" s="15" t="s">
        <v>204</v>
      </c>
      <c r="AW573" s="15" t="s">
        <v>30</v>
      </c>
      <c r="AX573" s="15" t="s">
        <v>73</v>
      </c>
      <c r="AY573" s="248" t="s">
        <v>174</v>
      </c>
    </row>
    <row r="574" spans="2:51" s="12" customFormat="1" ht="12">
      <c r="B574" s="194"/>
      <c r="C574" s="195"/>
      <c r="D574" s="196" t="s">
        <v>181</v>
      </c>
      <c r="E574" s="197" t="s">
        <v>1</v>
      </c>
      <c r="F574" s="198" t="s">
        <v>3346</v>
      </c>
      <c r="G574" s="195"/>
      <c r="H574" s="197" t="s">
        <v>1</v>
      </c>
      <c r="I574" s="199"/>
      <c r="J574" s="195"/>
      <c r="K574" s="195"/>
      <c r="L574" s="200"/>
      <c r="M574" s="201"/>
      <c r="N574" s="202"/>
      <c r="O574" s="202"/>
      <c r="P574" s="202"/>
      <c r="Q574" s="202"/>
      <c r="R574" s="202"/>
      <c r="S574" s="202"/>
      <c r="T574" s="203"/>
      <c r="AT574" s="204" t="s">
        <v>181</v>
      </c>
      <c r="AU574" s="204" t="s">
        <v>83</v>
      </c>
      <c r="AV574" s="12" t="s">
        <v>81</v>
      </c>
      <c r="AW574" s="12" t="s">
        <v>30</v>
      </c>
      <c r="AX574" s="12" t="s">
        <v>73</v>
      </c>
      <c r="AY574" s="204" t="s">
        <v>174</v>
      </c>
    </row>
    <row r="575" spans="2:51" s="12" customFormat="1" ht="12">
      <c r="B575" s="194"/>
      <c r="C575" s="195"/>
      <c r="D575" s="196" t="s">
        <v>181</v>
      </c>
      <c r="E575" s="197" t="s">
        <v>1</v>
      </c>
      <c r="F575" s="198" t="s">
        <v>3431</v>
      </c>
      <c r="G575" s="195"/>
      <c r="H575" s="197" t="s">
        <v>1</v>
      </c>
      <c r="I575" s="199"/>
      <c r="J575" s="195"/>
      <c r="K575" s="195"/>
      <c r="L575" s="200"/>
      <c r="M575" s="201"/>
      <c r="N575" s="202"/>
      <c r="O575" s="202"/>
      <c r="P575" s="202"/>
      <c r="Q575" s="202"/>
      <c r="R575" s="202"/>
      <c r="S575" s="202"/>
      <c r="T575" s="203"/>
      <c r="AT575" s="204" t="s">
        <v>181</v>
      </c>
      <c r="AU575" s="204" t="s">
        <v>83</v>
      </c>
      <c r="AV575" s="12" t="s">
        <v>81</v>
      </c>
      <c r="AW575" s="12" t="s">
        <v>30</v>
      </c>
      <c r="AX575" s="12" t="s">
        <v>73</v>
      </c>
      <c r="AY575" s="204" t="s">
        <v>174</v>
      </c>
    </row>
    <row r="576" spans="2:51" s="13" customFormat="1" ht="12">
      <c r="B576" s="205"/>
      <c r="C576" s="206"/>
      <c r="D576" s="196" t="s">
        <v>181</v>
      </c>
      <c r="E576" s="207" t="s">
        <v>1</v>
      </c>
      <c r="F576" s="208" t="s">
        <v>3455</v>
      </c>
      <c r="G576" s="206"/>
      <c r="H576" s="209">
        <v>17.838000000000001</v>
      </c>
      <c r="I576" s="210"/>
      <c r="J576" s="206"/>
      <c r="K576" s="206"/>
      <c r="L576" s="211"/>
      <c r="M576" s="212"/>
      <c r="N576" s="213"/>
      <c r="O576" s="213"/>
      <c r="P576" s="213"/>
      <c r="Q576" s="213"/>
      <c r="R576" s="213"/>
      <c r="S576" s="213"/>
      <c r="T576" s="214"/>
      <c r="AT576" s="215" t="s">
        <v>181</v>
      </c>
      <c r="AU576" s="215" t="s">
        <v>83</v>
      </c>
      <c r="AV576" s="13" t="s">
        <v>83</v>
      </c>
      <c r="AW576" s="13" t="s">
        <v>30</v>
      </c>
      <c r="AX576" s="13" t="s">
        <v>73</v>
      </c>
      <c r="AY576" s="215" t="s">
        <v>174</v>
      </c>
    </row>
    <row r="577" spans="1:65" s="13" customFormat="1" ht="12">
      <c r="B577" s="205"/>
      <c r="C577" s="206"/>
      <c r="D577" s="196" t="s">
        <v>181</v>
      </c>
      <c r="E577" s="207" t="s">
        <v>1</v>
      </c>
      <c r="F577" s="208" t="s">
        <v>3456</v>
      </c>
      <c r="G577" s="206"/>
      <c r="H577" s="209">
        <v>0.23200000000000001</v>
      </c>
      <c r="I577" s="210"/>
      <c r="J577" s="206"/>
      <c r="K577" s="206"/>
      <c r="L577" s="211"/>
      <c r="M577" s="212"/>
      <c r="N577" s="213"/>
      <c r="O577" s="213"/>
      <c r="P577" s="213"/>
      <c r="Q577" s="213"/>
      <c r="R577" s="213"/>
      <c r="S577" s="213"/>
      <c r="T577" s="214"/>
      <c r="AT577" s="215" t="s">
        <v>181</v>
      </c>
      <c r="AU577" s="215" t="s">
        <v>83</v>
      </c>
      <c r="AV577" s="13" t="s">
        <v>83</v>
      </c>
      <c r="AW577" s="13" t="s">
        <v>30</v>
      </c>
      <c r="AX577" s="13" t="s">
        <v>73</v>
      </c>
      <c r="AY577" s="215" t="s">
        <v>174</v>
      </c>
    </row>
    <row r="578" spans="1:65" s="15" customFormat="1" ht="12">
      <c r="B578" s="238"/>
      <c r="C578" s="239"/>
      <c r="D578" s="196" t="s">
        <v>181</v>
      </c>
      <c r="E578" s="240" t="s">
        <v>1</v>
      </c>
      <c r="F578" s="241" t="s">
        <v>3433</v>
      </c>
      <c r="G578" s="239"/>
      <c r="H578" s="242">
        <v>18.07</v>
      </c>
      <c r="I578" s="243"/>
      <c r="J578" s="239"/>
      <c r="K578" s="239"/>
      <c r="L578" s="244"/>
      <c r="M578" s="245"/>
      <c r="N578" s="246"/>
      <c r="O578" s="246"/>
      <c r="P578" s="246"/>
      <c r="Q578" s="246"/>
      <c r="R578" s="246"/>
      <c r="S578" s="246"/>
      <c r="T578" s="247"/>
      <c r="AT578" s="248" t="s">
        <v>181</v>
      </c>
      <c r="AU578" s="248" t="s">
        <v>83</v>
      </c>
      <c r="AV578" s="15" t="s">
        <v>204</v>
      </c>
      <c r="AW578" s="15" t="s">
        <v>30</v>
      </c>
      <c r="AX578" s="15" t="s">
        <v>73</v>
      </c>
      <c r="AY578" s="248" t="s">
        <v>174</v>
      </c>
    </row>
    <row r="579" spans="1:65" s="12" customFormat="1" ht="12">
      <c r="B579" s="194"/>
      <c r="C579" s="195"/>
      <c r="D579" s="196" t="s">
        <v>181</v>
      </c>
      <c r="E579" s="197" t="s">
        <v>1</v>
      </c>
      <c r="F579" s="198" t="s">
        <v>3344</v>
      </c>
      <c r="G579" s="195"/>
      <c r="H579" s="197" t="s">
        <v>1</v>
      </c>
      <c r="I579" s="199"/>
      <c r="J579" s="195"/>
      <c r="K579" s="195"/>
      <c r="L579" s="200"/>
      <c r="M579" s="201"/>
      <c r="N579" s="202"/>
      <c r="O579" s="202"/>
      <c r="P579" s="202"/>
      <c r="Q579" s="202"/>
      <c r="R579" s="202"/>
      <c r="S579" s="202"/>
      <c r="T579" s="203"/>
      <c r="AT579" s="204" t="s">
        <v>181</v>
      </c>
      <c r="AU579" s="204" t="s">
        <v>83</v>
      </c>
      <c r="AV579" s="12" t="s">
        <v>81</v>
      </c>
      <c r="AW579" s="12" t="s">
        <v>30</v>
      </c>
      <c r="AX579" s="12" t="s">
        <v>73</v>
      </c>
      <c r="AY579" s="204" t="s">
        <v>174</v>
      </c>
    </row>
    <row r="580" spans="1:65" s="12" customFormat="1" ht="12">
      <c r="B580" s="194"/>
      <c r="C580" s="195"/>
      <c r="D580" s="196" t="s">
        <v>181</v>
      </c>
      <c r="E580" s="197" t="s">
        <v>1</v>
      </c>
      <c r="F580" s="198" t="s">
        <v>3431</v>
      </c>
      <c r="G580" s="195"/>
      <c r="H580" s="197" t="s">
        <v>1</v>
      </c>
      <c r="I580" s="199"/>
      <c r="J580" s="195"/>
      <c r="K580" s="195"/>
      <c r="L580" s="200"/>
      <c r="M580" s="201"/>
      <c r="N580" s="202"/>
      <c r="O580" s="202"/>
      <c r="P580" s="202"/>
      <c r="Q580" s="202"/>
      <c r="R580" s="202"/>
      <c r="S580" s="202"/>
      <c r="T580" s="203"/>
      <c r="AT580" s="204" t="s">
        <v>181</v>
      </c>
      <c r="AU580" s="204" t="s">
        <v>83</v>
      </c>
      <c r="AV580" s="12" t="s">
        <v>81</v>
      </c>
      <c r="AW580" s="12" t="s">
        <v>30</v>
      </c>
      <c r="AX580" s="12" t="s">
        <v>73</v>
      </c>
      <c r="AY580" s="204" t="s">
        <v>174</v>
      </c>
    </row>
    <row r="581" spans="1:65" s="13" customFormat="1" ht="12">
      <c r="B581" s="205"/>
      <c r="C581" s="206"/>
      <c r="D581" s="196" t="s">
        <v>181</v>
      </c>
      <c r="E581" s="207" t="s">
        <v>1</v>
      </c>
      <c r="F581" s="208" t="s">
        <v>3457</v>
      </c>
      <c r="G581" s="206"/>
      <c r="H581" s="209">
        <v>5.71</v>
      </c>
      <c r="I581" s="210"/>
      <c r="J581" s="206"/>
      <c r="K581" s="206"/>
      <c r="L581" s="211"/>
      <c r="M581" s="212"/>
      <c r="N581" s="213"/>
      <c r="O581" s="213"/>
      <c r="P581" s="213"/>
      <c r="Q581" s="213"/>
      <c r="R581" s="213"/>
      <c r="S581" s="213"/>
      <c r="T581" s="214"/>
      <c r="AT581" s="215" t="s">
        <v>181</v>
      </c>
      <c r="AU581" s="215" t="s">
        <v>83</v>
      </c>
      <c r="AV581" s="13" t="s">
        <v>83</v>
      </c>
      <c r="AW581" s="13" t="s">
        <v>30</v>
      </c>
      <c r="AX581" s="13" t="s">
        <v>73</v>
      </c>
      <c r="AY581" s="215" t="s">
        <v>174</v>
      </c>
    </row>
    <row r="582" spans="1:65" s="13" customFormat="1" ht="12">
      <c r="B582" s="205"/>
      <c r="C582" s="206"/>
      <c r="D582" s="196" t="s">
        <v>181</v>
      </c>
      <c r="E582" s="207" t="s">
        <v>1</v>
      </c>
      <c r="F582" s="208" t="s">
        <v>3458</v>
      </c>
      <c r="G582" s="206"/>
      <c r="H582" s="209">
        <v>0.17899999999999999</v>
      </c>
      <c r="I582" s="210"/>
      <c r="J582" s="206"/>
      <c r="K582" s="206"/>
      <c r="L582" s="211"/>
      <c r="M582" s="212"/>
      <c r="N582" s="213"/>
      <c r="O582" s="213"/>
      <c r="P582" s="213"/>
      <c r="Q582" s="213"/>
      <c r="R582" s="213"/>
      <c r="S582" s="213"/>
      <c r="T582" s="214"/>
      <c r="AT582" s="215" t="s">
        <v>181</v>
      </c>
      <c r="AU582" s="215" t="s">
        <v>83</v>
      </c>
      <c r="AV582" s="13" t="s">
        <v>83</v>
      </c>
      <c r="AW582" s="13" t="s">
        <v>30</v>
      </c>
      <c r="AX582" s="13" t="s">
        <v>73</v>
      </c>
      <c r="AY582" s="215" t="s">
        <v>174</v>
      </c>
    </row>
    <row r="583" spans="1:65" s="15" customFormat="1" ht="12">
      <c r="B583" s="238"/>
      <c r="C583" s="239"/>
      <c r="D583" s="196" t="s">
        <v>181</v>
      </c>
      <c r="E583" s="240" t="s">
        <v>1</v>
      </c>
      <c r="F583" s="241" t="s">
        <v>3433</v>
      </c>
      <c r="G583" s="239"/>
      <c r="H583" s="242">
        <v>5.8890000000000002</v>
      </c>
      <c r="I583" s="243"/>
      <c r="J583" s="239"/>
      <c r="K583" s="239"/>
      <c r="L583" s="244"/>
      <c r="M583" s="245"/>
      <c r="N583" s="246"/>
      <c r="O583" s="246"/>
      <c r="P583" s="246"/>
      <c r="Q583" s="246"/>
      <c r="R583" s="246"/>
      <c r="S583" s="246"/>
      <c r="T583" s="247"/>
      <c r="AT583" s="248" t="s">
        <v>181</v>
      </c>
      <c r="AU583" s="248" t="s">
        <v>83</v>
      </c>
      <c r="AV583" s="15" t="s">
        <v>204</v>
      </c>
      <c r="AW583" s="15" t="s">
        <v>30</v>
      </c>
      <c r="AX583" s="15" t="s">
        <v>73</v>
      </c>
      <c r="AY583" s="248" t="s">
        <v>174</v>
      </c>
    </row>
    <row r="584" spans="1:65" s="14" customFormat="1" ht="12">
      <c r="B584" s="216"/>
      <c r="C584" s="217"/>
      <c r="D584" s="196" t="s">
        <v>181</v>
      </c>
      <c r="E584" s="218" t="s">
        <v>1</v>
      </c>
      <c r="F584" s="219" t="s">
        <v>183</v>
      </c>
      <c r="G584" s="217"/>
      <c r="H584" s="220">
        <v>89.256999999999991</v>
      </c>
      <c r="I584" s="221"/>
      <c r="J584" s="217"/>
      <c r="K584" s="217"/>
      <c r="L584" s="222"/>
      <c r="M584" s="223"/>
      <c r="N584" s="224"/>
      <c r="O584" s="224"/>
      <c r="P584" s="224"/>
      <c r="Q584" s="224"/>
      <c r="R584" s="224"/>
      <c r="S584" s="224"/>
      <c r="T584" s="225"/>
      <c r="AT584" s="226" t="s">
        <v>181</v>
      </c>
      <c r="AU584" s="226" t="s">
        <v>83</v>
      </c>
      <c r="AV584" s="14" t="s">
        <v>179</v>
      </c>
      <c r="AW584" s="14" t="s">
        <v>30</v>
      </c>
      <c r="AX584" s="14" t="s">
        <v>81</v>
      </c>
      <c r="AY584" s="226" t="s">
        <v>174</v>
      </c>
    </row>
    <row r="585" spans="1:65" s="2" customFormat="1" ht="33" customHeight="1">
      <c r="A585" s="35"/>
      <c r="B585" s="36"/>
      <c r="C585" s="180" t="s">
        <v>666</v>
      </c>
      <c r="D585" s="180" t="s">
        <v>175</v>
      </c>
      <c r="E585" s="181" t="s">
        <v>3484</v>
      </c>
      <c r="F585" s="182" t="s">
        <v>3485</v>
      </c>
      <c r="G585" s="183" t="s">
        <v>230</v>
      </c>
      <c r="H585" s="184">
        <v>89.257000000000005</v>
      </c>
      <c r="I585" s="185"/>
      <c r="J585" s="186">
        <f>ROUND(I585*H585,2)</f>
        <v>0</v>
      </c>
      <c r="K585" s="187"/>
      <c r="L585" s="40"/>
      <c r="M585" s="188" t="s">
        <v>1</v>
      </c>
      <c r="N585" s="189" t="s">
        <v>38</v>
      </c>
      <c r="O585" s="72"/>
      <c r="P585" s="190">
        <f>O585*H585</f>
        <v>0</v>
      </c>
      <c r="Q585" s="190">
        <v>0</v>
      </c>
      <c r="R585" s="190">
        <f>Q585*H585</f>
        <v>0</v>
      </c>
      <c r="S585" s="190">
        <v>0</v>
      </c>
      <c r="T585" s="191">
        <f>S585*H585</f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192" t="s">
        <v>179</v>
      </c>
      <c r="AT585" s="192" t="s">
        <v>175</v>
      </c>
      <c r="AU585" s="192" t="s">
        <v>83</v>
      </c>
      <c r="AY585" s="18" t="s">
        <v>174</v>
      </c>
      <c r="BE585" s="193">
        <f>IF(N585="základní",J585,0)</f>
        <v>0</v>
      </c>
      <c r="BF585" s="193">
        <f>IF(N585="snížená",J585,0)</f>
        <v>0</v>
      </c>
      <c r="BG585" s="193">
        <f>IF(N585="zákl. přenesená",J585,0)</f>
        <v>0</v>
      </c>
      <c r="BH585" s="193">
        <f>IF(N585="sníž. přenesená",J585,0)</f>
        <v>0</v>
      </c>
      <c r="BI585" s="193">
        <f>IF(N585="nulová",J585,0)</f>
        <v>0</v>
      </c>
      <c r="BJ585" s="18" t="s">
        <v>81</v>
      </c>
      <c r="BK585" s="193">
        <f>ROUND(I585*H585,2)</f>
        <v>0</v>
      </c>
      <c r="BL585" s="18" t="s">
        <v>179</v>
      </c>
      <c r="BM585" s="192" t="s">
        <v>3486</v>
      </c>
    </row>
    <row r="586" spans="1:65" s="11" customFormat="1" ht="22.75" customHeight="1">
      <c r="B586" s="166"/>
      <c r="C586" s="167"/>
      <c r="D586" s="168" t="s">
        <v>72</v>
      </c>
      <c r="E586" s="261" t="s">
        <v>214</v>
      </c>
      <c r="F586" s="261" t="s">
        <v>3487</v>
      </c>
      <c r="G586" s="167"/>
      <c r="H586" s="167"/>
      <c r="I586" s="170"/>
      <c r="J586" s="262">
        <f>BK586</f>
        <v>0</v>
      </c>
      <c r="K586" s="167"/>
      <c r="L586" s="172"/>
      <c r="M586" s="173"/>
      <c r="N586" s="174"/>
      <c r="O586" s="174"/>
      <c r="P586" s="175">
        <f>SUM(P587:P602)</f>
        <v>0</v>
      </c>
      <c r="Q586" s="174"/>
      <c r="R586" s="175">
        <f>SUM(R587:R602)</f>
        <v>49.650105000000003</v>
      </c>
      <c r="S586" s="174"/>
      <c r="T586" s="176">
        <f>SUM(T587:T602)</f>
        <v>0</v>
      </c>
      <c r="AR586" s="177" t="s">
        <v>81</v>
      </c>
      <c r="AT586" s="178" t="s">
        <v>72</v>
      </c>
      <c r="AU586" s="178" t="s">
        <v>81</v>
      </c>
      <c r="AY586" s="177" t="s">
        <v>174</v>
      </c>
      <c r="BK586" s="179">
        <f>SUM(BK587:BK602)</f>
        <v>0</v>
      </c>
    </row>
    <row r="587" spans="1:65" s="2" customFormat="1" ht="37.75" customHeight="1">
      <c r="A587" s="35"/>
      <c r="B587" s="36"/>
      <c r="C587" s="180" t="s">
        <v>670</v>
      </c>
      <c r="D587" s="180" t="s">
        <v>175</v>
      </c>
      <c r="E587" s="181" t="s">
        <v>3488</v>
      </c>
      <c r="F587" s="182" t="s">
        <v>3489</v>
      </c>
      <c r="G587" s="183" t="s">
        <v>230</v>
      </c>
      <c r="H587" s="184">
        <v>69.5</v>
      </c>
      <c r="I587" s="185"/>
      <c r="J587" s="186">
        <f>ROUND(I587*H587,2)</f>
        <v>0</v>
      </c>
      <c r="K587" s="187"/>
      <c r="L587" s="40"/>
      <c r="M587" s="188" t="s">
        <v>1</v>
      </c>
      <c r="N587" s="189" t="s">
        <v>38</v>
      </c>
      <c r="O587" s="72"/>
      <c r="P587" s="190">
        <f>O587*H587</f>
        <v>0</v>
      </c>
      <c r="Q587" s="190">
        <v>0.21587999999999999</v>
      </c>
      <c r="R587" s="190">
        <f>Q587*H587</f>
        <v>15.00366</v>
      </c>
      <c r="S587" s="190">
        <v>0</v>
      </c>
      <c r="T587" s="191">
        <f>S587*H587</f>
        <v>0</v>
      </c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R587" s="192" t="s">
        <v>179</v>
      </c>
      <c r="AT587" s="192" t="s">
        <v>175</v>
      </c>
      <c r="AU587" s="192" t="s">
        <v>83</v>
      </c>
      <c r="AY587" s="18" t="s">
        <v>174</v>
      </c>
      <c r="BE587" s="193">
        <f>IF(N587="základní",J587,0)</f>
        <v>0</v>
      </c>
      <c r="BF587" s="193">
        <f>IF(N587="snížená",J587,0)</f>
        <v>0</v>
      </c>
      <c r="BG587" s="193">
        <f>IF(N587="zákl. přenesená",J587,0)</f>
        <v>0</v>
      </c>
      <c r="BH587" s="193">
        <f>IF(N587="sníž. přenesená",J587,0)</f>
        <v>0</v>
      </c>
      <c r="BI587" s="193">
        <f>IF(N587="nulová",J587,0)</f>
        <v>0</v>
      </c>
      <c r="BJ587" s="18" t="s">
        <v>81</v>
      </c>
      <c r="BK587" s="193">
        <f>ROUND(I587*H587,2)</f>
        <v>0</v>
      </c>
      <c r="BL587" s="18" t="s">
        <v>179</v>
      </c>
      <c r="BM587" s="192" t="s">
        <v>3490</v>
      </c>
    </row>
    <row r="588" spans="1:65" s="12" customFormat="1" ht="12">
      <c r="B588" s="194"/>
      <c r="C588" s="195"/>
      <c r="D588" s="196" t="s">
        <v>181</v>
      </c>
      <c r="E588" s="197" t="s">
        <v>1</v>
      </c>
      <c r="F588" s="198" t="s">
        <v>3491</v>
      </c>
      <c r="G588" s="195"/>
      <c r="H588" s="197" t="s">
        <v>1</v>
      </c>
      <c r="I588" s="199"/>
      <c r="J588" s="195"/>
      <c r="K588" s="195"/>
      <c r="L588" s="200"/>
      <c r="M588" s="201"/>
      <c r="N588" s="202"/>
      <c r="O588" s="202"/>
      <c r="P588" s="202"/>
      <c r="Q588" s="202"/>
      <c r="R588" s="202"/>
      <c r="S588" s="202"/>
      <c r="T588" s="203"/>
      <c r="AT588" s="204" t="s">
        <v>181</v>
      </c>
      <c r="AU588" s="204" t="s">
        <v>83</v>
      </c>
      <c r="AV588" s="12" t="s">
        <v>81</v>
      </c>
      <c r="AW588" s="12" t="s">
        <v>30</v>
      </c>
      <c r="AX588" s="12" t="s">
        <v>73</v>
      </c>
      <c r="AY588" s="204" t="s">
        <v>174</v>
      </c>
    </row>
    <row r="589" spans="1:65" s="12" customFormat="1" ht="12">
      <c r="B589" s="194"/>
      <c r="C589" s="195"/>
      <c r="D589" s="196" t="s">
        <v>181</v>
      </c>
      <c r="E589" s="197" t="s">
        <v>1</v>
      </c>
      <c r="F589" s="198" t="s">
        <v>3301</v>
      </c>
      <c r="G589" s="195"/>
      <c r="H589" s="197" t="s">
        <v>1</v>
      </c>
      <c r="I589" s="199"/>
      <c r="J589" s="195"/>
      <c r="K589" s="195"/>
      <c r="L589" s="200"/>
      <c r="M589" s="201"/>
      <c r="N589" s="202"/>
      <c r="O589" s="202"/>
      <c r="P589" s="202"/>
      <c r="Q589" s="202"/>
      <c r="R589" s="202"/>
      <c r="S589" s="202"/>
      <c r="T589" s="203"/>
      <c r="AT589" s="204" t="s">
        <v>181</v>
      </c>
      <c r="AU589" s="204" t="s">
        <v>83</v>
      </c>
      <c r="AV589" s="12" t="s">
        <v>81</v>
      </c>
      <c r="AW589" s="12" t="s">
        <v>30</v>
      </c>
      <c r="AX589" s="12" t="s">
        <v>73</v>
      </c>
      <c r="AY589" s="204" t="s">
        <v>174</v>
      </c>
    </row>
    <row r="590" spans="1:65" s="13" customFormat="1" ht="12">
      <c r="B590" s="205"/>
      <c r="C590" s="206"/>
      <c r="D590" s="196" t="s">
        <v>181</v>
      </c>
      <c r="E590" s="207" t="s">
        <v>1</v>
      </c>
      <c r="F590" s="208" t="s">
        <v>3302</v>
      </c>
      <c r="G590" s="206"/>
      <c r="H590" s="209">
        <v>69.5</v>
      </c>
      <c r="I590" s="210"/>
      <c r="J590" s="206"/>
      <c r="K590" s="206"/>
      <c r="L590" s="211"/>
      <c r="M590" s="212"/>
      <c r="N590" s="213"/>
      <c r="O590" s="213"/>
      <c r="P590" s="213"/>
      <c r="Q590" s="213"/>
      <c r="R590" s="213"/>
      <c r="S590" s="213"/>
      <c r="T590" s="214"/>
      <c r="AT590" s="215" t="s">
        <v>181</v>
      </c>
      <c r="AU590" s="215" t="s">
        <v>83</v>
      </c>
      <c r="AV590" s="13" t="s">
        <v>83</v>
      </c>
      <c r="AW590" s="13" t="s">
        <v>30</v>
      </c>
      <c r="AX590" s="13" t="s">
        <v>73</v>
      </c>
      <c r="AY590" s="215" t="s">
        <v>174</v>
      </c>
    </row>
    <row r="591" spans="1:65" s="14" customFormat="1" ht="12">
      <c r="B591" s="216"/>
      <c r="C591" s="217"/>
      <c r="D591" s="196" t="s">
        <v>181</v>
      </c>
      <c r="E591" s="218" t="s">
        <v>1</v>
      </c>
      <c r="F591" s="219" t="s">
        <v>183</v>
      </c>
      <c r="G591" s="217"/>
      <c r="H591" s="220">
        <v>69.5</v>
      </c>
      <c r="I591" s="221"/>
      <c r="J591" s="217"/>
      <c r="K591" s="217"/>
      <c r="L591" s="222"/>
      <c r="M591" s="223"/>
      <c r="N591" s="224"/>
      <c r="O591" s="224"/>
      <c r="P591" s="224"/>
      <c r="Q591" s="224"/>
      <c r="R591" s="224"/>
      <c r="S591" s="224"/>
      <c r="T591" s="225"/>
      <c r="AT591" s="226" t="s">
        <v>181</v>
      </c>
      <c r="AU591" s="226" t="s">
        <v>83</v>
      </c>
      <c r="AV591" s="14" t="s">
        <v>179</v>
      </c>
      <c r="AW591" s="14" t="s">
        <v>30</v>
      </c>
      <c r="AX591" s="14" t="s">
        <v>81</v>
      </c>
      <c r="AY591" s="226" t="s">
        <v>174</v>
      </c>
    </row>
    <row r="592" spans="1:65" s="2" customFormat="1" ht="37.75" customHeight="1">
      <c r="A592" s="35"/>
      <c r="B592" s="36"/>
      <c r="C592" s="180" t="s">
        <v>678</v>
      </c>
      <c r="D592" s="180" t="s">
        <v>175</v>
      </c>
      <c r="E592" s="181" t="s">
        <v>3492</v>
      </c>
      <c r="F592" s="182" t="s">
        <v>3493</v>
      </c>
      <c r="G592" s="183" t="s">
        <v>230</v>
      </c>
      <c r="H592" s="184">
        <v>69.5</v>
      </c>
      <c r="I592" s="185"/>
      <c r="J592" s="186">
        <f>ROUND(I592*H592,2)</f>
        <v>0</v>
      </c>
      <c r="K592" s="187"/>
      <c r="L592" s="40"/>
      <c r="M592" s="188" t="s">
        <v>1</v>
      </c>
      <c r="N592" s="189" t="s">
        <v>38</v>
      </c>
      <c r="O592" s="72"/>
      <c r="P592" s="190">
        <f>O592*H592</f>
        <v>0</v>
      </c>
      <c r="Q592" s="190">
        <v>0.29899999999999999</v>
      </c>
      <c r="R592" s="190">
        <f>Q592*H592</f>
        <v>20.7805</v>
      </c>
      <c r="S592" s="190">
        <v>0</v>
      </c>
      <c r="T592" s="191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192" t="s">
        <v>179</v>
      </c>
      <c r="AT592" s="192" t="s">
        <v>175</v>
      </c>
      <c r="AU592" s="192" t="s">
        <v>83</v>
      </c>
      <c r="AY592" s="18" t="s">
        <v>174</v>
      </c>
      <c r="BE592" s="193">
        <f>IF(N592="základní",J592,0)</f>
        <v>0</v>
      </c>
      <c r="BF592" s="193">
        <f>IF(N592="snížená",J592,0)</f>
        <v>0</v>
      </c>
      <c r="BG592" s="193">
        <f>IF(N592="zákl. přenesená",J592,0)</f>
        <v>0</v>
      </c>
      <c r="BH592" s="193">
        <f>IF(N592="sníž. přenesená",J592,0)</f>
        <v>0</v>
      </c>
      <c r="BI592" s="193">
        <f>IF(N592="nulová",J592,0)</f>
        <v>0</v>
      </c>
      <c r="BJ592" s="18" t="s">
        <v>81</v>
      </c>
      <c r="BK592" s="193">
        <f>ROUND(I592*H592,2)</f>
        <v>0</v>
      </c>
      <c r="BL592" s="18" t="s">
        <v>179</v>
      </c>
      <c r="BM592" s="192" t="s">
        <v>3494</v>
      </c>
    </row>
    <row r="593" spans="1:65" s="12" customFormat="1" ht="12">
      <c r="B593" s="194"/>
      <c r="C593" s="195"/>
      <c r="D593" s="196" t="s">
        <v>181</v>
      </c>
      <c r="E593" s="197" t="s">
        <v>1</v>
      </c>
      <c r="F593" s="198" t="s">
        <v>3301</v>
      </c>
      <c r="G593" s="195"/>
      <c r="H593" s="197" t="s">
        <v>1</v>
      </c>
      <c r="I593" s="199"/>
      <c r="J593" s="195"/>
      <c r="K593" s="195"/>
      <c r="L593" s="200"/>
      <c r="M593" s="201"/>
      <c r="N593" s="202"/>
      <c r="O593" s="202"/>
      <c r="P593" s="202"/>
      <c r="Q593" s="202"/>
      <c r="R593" s="202"/>
      <c r="S593" s="202"/>
      <c r="T593" s="203"/>
      <c r="AT593" s="204" t="s">
        <v>181</v>
      </c>
      <c r="AU593" s="204" t="s">
        <v>83</v>
      </c>
      <c r="AV593" s="12" t="s">
        <v>81</v>
      </c>
      <c r="AW593" s="12" t="s">
        <v>30</v>
      </c>
      <c r="AX593" s="12" t="s">
        <v>73</v>
      </c>
      <c r="AY593" s="204" t="s">
        <v>174</v>
      </c>
    </row>
    <row r="594" spans="1:65" s="13" customFormat="1" ht="12">
      <c r="B594" s="205"/>
      <c r="C594" s="206"/>
      <c r="D594" s="196" t="s">
        <v>181</v>
      </c>
      <c r="E594" s="207" t="s">
        <v>1</v>
      </c>
      <c r="F594" s="208" t="s">
        <v>3302</v>
      </c>
      <c r="G594" s="206"/>
      <c r="H594" s="209">
        <v>69.5</v>
      </c>
      <c r="I594" s="210"/>
      <c r="J594" s="206"/>
      <c r="K594" s="206"/>
      <c r="L594" s="211"/>
      <c r="M594" s="212"/>
      <c r="N594" s="213"/>
      <c r="O594" s="213"/>
      <c r="P594" s="213"/>
      <c r="Q594" s="213"/>
      <c r="R594" s="213"/>
      <c r="S594" s="213"/>
      <c r="T594" s="214"/>
      <c r="AT594" s="215" t="s">
        <v>181</v>
      </c>
      <c r="AU594" s="215" t="s">
        <v>83</v>
      </c>
      <c r="AV594" s="13" t="s">
        <v>83</v>
      </c>
      <c r="AW594" s="13" t="s">
        <v>30</v>
      </c>
      <c r="AX594" s="13" t="s">
        <v>73</v>
      </c>
      <c r="AY594" s="215" t="s">
        <v>174</v>
      </c>
    </row>
    <row r="595" spans="1:65" s="14" customFormat="1" ht="12">
      <c r="B595" s="216"/>
      <c r="C595" s="217"/>
      <c r="D595" s="196" t="s">
        <v>181</v>
      </c>
      <c r="E595" s="218" t="s">
        <v>1</v>
      </c>
      <c r="F595" s="219" t="s">
        <v>183</v>
      </c>
      <c r="G595" s="217"/>
      <c r="H595" s="220">
        <v>69.5</v>
      </c>
      <c r="I595" s="221"/>
      <c r="J595" s="217"/>
      <c r="K595" s="217"/>
      <c r="L595" s="222"/>
      <c r="M595" s="223"/>
      <c r="N595" s="224"/>
      <c r="O595" s="224"/>
      <c r="P595" s="224"/>
      <c r="Q595" s="224"/>
      <c r="R595" s="224"/>
      <c r="S595" s="224"/>
      <c r="T595" s="225"/>
      <c r="AT595" s="226" t="s">
        <v>181</v>
      </c>
      <c r="AU595" s="226" t="s">
        <v>83</v>
      </c>
      <c r="AV595" s="14" t="s">
        <v>179</v>
      </c>
      <c r="AW595" s="14" t="s">
        <v>30</v>
      </c>
      <c r="AX595" s="14" t="s">
        <v>81</v>
      </c>
      <c r="AY595" s="226" t="s">
        <v>174</v>
      </c>
    </row>
    <row r="596" spans="1:65" s="2" customFormat="1" ht="76.25" customHeight="1">
      <c r="A596" s="35"/>
      <c r="B596" s="36"/>
      <c r="C596" s="180" t="s">
        <v>684</v>
      </c>
      <c r="D596" s="180" t="s">
        <v>175</v>
      </c>
      <c r="E596" s="181" t="s">
        <v>3495</v>
      </c>
      <c r="F596" s="182" t="s">
        <v>3496</v>
      </c>
      <c r="G596" s="183" t="s">
        <v>230</v>
      </c>
      <c r="H596" s="184">
        <v>69.5</v>
      </c>
      <c r="I596" s="185"/>
      <c r="J596" s="186">
        <f>ROUND(I596*H596,2)</f>
        <v>0</v>
      </c>
      <c r="K596" s="187"/>
      <c r="L596" s="40"/>
      <c r="M596" s="188" t="s">
        <v>1</v>
      </c>
      <c r="N596" s="189" t="s">
        <v>38</v>
      </c>
      <c r="O596" s="72"/>
      <c r="P596" s="190">
        <f>O596*H596</f>
        <v>0</v>
      </c>
      <c r="Q596" s="190">
        <v>8.4250000000000005E-2</v>
      </c>
      <c r="R596" s="190">
        <f>Q596*H596</f>
        <v>5.8553750000000004</v>
      </c>
      <c r="S596" s="190">
        <v>0</v>
      </c>
      <c r="T596" s="191">
        <f>S596*H596</f>
        <v>0</v>
      </c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R596" s="192" t="s">
        <v>179</v>
      </c>
      <c r="AT596" s="192" t="s">
        <v>175</v>
      </c>
      <c r="AU596" s="192" t="s">
        <v>83</v>
      </c>
      <c r="AY596" s="18" t="s">
        <v>174</v>
      </c>
      <c r="BE596" s="193">
        <f>IF(N596="základní",J596,0)</f>
        <v>0</v>
      </c>
      <c r="BF596" s="193">
        <f>IF(N596="snížená",J596,0)</f>
        <v>0</v>
      </c>
      <c r="BG596" s="193">
        <f>IF(N596="zákl. přenesená",J596,0)</f>
        <v>0</v>
      </c>
      <c r="BH596" s="193">
        <f>IF(N596="sníž. přenesená",J596,0)</f>
        <v>0</v>
      </c>
      <c r="BI596" s="193">
        <f>IF(N596="nulová",J596,0)</f>
        <v>0</v>
      </c>
      <c r="BJ596" s="18" t="s">
        <v>81</v>
      </c>
      <c r="BK596" s="193">
        <f>ROUND(I596*H596,2)</f>
        <v>0</v>
      </c>
      <c r="BL596" s="18" t="s">
        <v>179</v>
      </c>
      <c r="BM596" s="192" t="s">
        <v>3497</v>
      </c>
    </row>
    <row r="597" spans="1:65" s="12" customFormat="1" ht="12">
      <c r="B597" s="194"/>
      <c r="C597" s="195"/>
      <c r="D597" s="196" t="s">
        <v>181</v>
      </c>
      <c r="E597" s="197" t="s">
        <v>1</v>
      </c>
      <c r="F597" s="198" t="s">
        <v>3301</v>
      </c>
      <c r="G597" s="195"/>
      <c r="H597" s="197" t="s">
        <v>1</v>
      </c>
      <c r="I597" s="199"/>
      <c r="J597" s="195"/>
      <c r="K597" s="195"/>
      <c r="L597" s="200"/>
      <c r="M597" s="201"/>
      <c r="N597" s="202"/>
      <c r="O597" s="202"/>
      <c r="P597" s="202"/>
      <c r="Q597" s="202"/>
      <c r="R597" s="202"/>
      <c r="S597" s="202"/>
      <c r="T597" s="203"/>
      <c r="AT597" s="204" t="s">
        <v>181</v>
      </c>
      <c r="AU597" s="204" t="s">
        <v>83</v>
      </c>
      <c r="AV597" s="12" t="s">
        <v>81</v>
      </c>
      <c r="AW597" s="12" t="s">
        <v>30</v>
      </c>
      <c r="AX597" s="12" t="s">
        <v>73</v>
      </c>
      <c r="AY597" s="204" t="s">
        <v>174</v>
      </c>
    </row>
    <row r="598" spans="1:65" s="13" customFormat="1" ht="12">
      <c r="B598" s="205"/>
      <c r="C598" s="206"/>
      <c r="D598" s="196" t="s">
        <v>181</v>
      </c>
      <c r="E598" s="207" t="s">
        <v>1</v>
      </c>
      <c r="F598" s="208" t="s">
        <v>3302</v>
      </c>
      <c r="G598" s="206"/>
      <c r="H598" s="209">
        <v>69.5</v>
      </c>
      <c r="I598" s="210"/>
      <c r="J598" s="206"/>
      <c r="K598" s="206"/>
      <c r="L598" s="211"/>
      <c r="M598" s="212"/>
      <c r="N598" s="213"/>
      <c r="O598" s="213"/>
      <c r="P598" s="213"/>
      <c r="Q598" s="213"/>
      <c r="R598" s="213"/>
      <c r="S598" s="213"/>
      <c r="T598" s="214"/>
      <c r="AT598" s="215" t="s">
        <v>181</v>
      </c>
      <c r="AU598" s="215" t="s">
        <v>83</v>
      </c>
      <c r="AV598" s="13" t="s">
        <v>83</v>
      </c>
      <c r="AW598" s="13" t="s">
        <v>30</v>
      </c>
      <c r="AX598" s="13" t="s">
        <v>73</v>
      </c>
      <c r="AY598" s="215" t="s">
        <v>174</v>
      </c>
    </row>
    <row r="599" spans="1:65" s="14" customFormat="1" ht="12">
      <c r="B599" s="216"/>
      <c r="C599" s="217"/>
      <c r="D599" s="196" t="s">
        <v>181</v>
      </c>
      <c r="E599" s="218" t="s">
        <v>1</v>
      </c>
      <c r="F599" s="219" t="s">
        <v>183</v>
      </c>
      <c r="G599" s="217"/>
      <c r="H599" s="220">
        <v>69.5</v>
      </c>
      <c r="I599" s="221"/>
      <c r="J599" s="217"/>
      <c r="K599" s="217"/>
      <c r="L599" s="222"/>
      <c r="M599" s="223"/>
      <c r="N599" s="224"/>
      <c r="O599" s="224"/>
      <c r="P599" s="224"/>
      <c r="Q599" s="224"/>
      <c r="R599" s="224"/>
      <c r="S599" s="224"/>
      <c r="T599" s="225"/>
      <c r="AT599" s="226" t="s">
        <v>181</v>
      </c>
      <c r="AU599" s="226" t="s">
        <v>83</v>
      </c>
      <c r="AV599" s="14" t="s">
        <v>179</v>
      </c>
      <c r="AW599" s="14" t="s">
        <v>30</v>
      </c>
      <c r="AX599" s="14" t="s">
        <v>81</v>
      </c>
      <c r="AY599" s="226" t="s">
        <v>174</v>
      </c>
    </row>
    <row r="600" spans="1:65" s="2" customFormat="1" ht="16.5" customHeight="1">
      <c r="A600" s="35"/>
      <c r="B600" s="36"/>
      <c r="C600" s="227" t="s">
        <v>689</v>
      </c>
      <c r="D600" s="227" t="s">
        <v>422</v>
      </c>
      <c r="E600" s="228" t="s">
        <v>3498</v>
      </c>
      <c r="F600" s="229" t="s">
        <v>3499</v>
      </c>
      <c r="G600" s="230" t="s">
        <v>230</v>
      </c>
      <c r="H600" s="231">
        <v>70.89</v>
      </c>
      <c r="I600" s="232"/>
      <c r="J600" s="233">
        <f>ROUND(I600*H600,2)</f>
        <v>0</v>
      </c>
      <c r="K600" s="234"/>
      <c r="L600" s="235"/>
      <c r="M600" s="236" t="s">
        <v>1</v>
      </c>
      <c r="N600" s="237" t="s">
        <v>38</v>
      </c>
      <c r="O600" s="72"/>
      <c r="P600" s="190">
        <f>O600*H600</f>
        <v>0</v>
      </c>
      <c r="Q600" s="190">
        <v>0.113</v>
      </c>
      <c r="R600" s="190">
        <f>Q600*H600</f>
        <v>8.0105699999999995</v>
      </c>
      <c r="S600" s="190">
        <v>0</v>
      </c>
      <c r="T600" s="191">
        <f>S600*H600</f>
        <v>0</v>
      </c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R600" s="192" t="s">
        <v>227</v>
      </c>
      <c r="AT600" s="192" t="s">
        <v>422</v>
      </c>
      <c r="AU600" s="192" t="s">
        <v>83</v>
      </c>
      <c r="AY600" s="18" t="s">
        <v>174</v>
      </c>
      <c r="BE600" s="193">
        <f>IF(N600="základní",J600,0)</f>
        <v>0</v>
      </c>
      <c r="BF600" s="193">
        <f>IF(N600="snížená",J600,0)</f>
        <v>0</v>
      </c>
      <c r="BG600" s="193">
        <f>IF(N600="zákl. přenesená",J600,0)</f>
        <v>0</v>
      </c>
      <c r="BH600" s="193">
        <f>IF(N600="sníž. přenesená",J600,0)</f>
        <v>0</v>
      </c>
      <c r="BI600" s="193">
        <f>IF(N600="nulová",J600,0)</f>
        <v>0</v>
      </c>
      <c r="BJ600" s="18" t="s">
        <v>81</v>
      </c>
      <c r="BK600" s="193">
        <f>ROUND(I600*H600,2)</f>
        <v>0</v>
      </c>
      <c r="BL600" s="18" t="s">
        <v>179</v>
      </c>
      <c r="BM600" s="192" t="s">
        <v>3500</v>
      </c>
    </row>
    <row r="601" spans="1:65" s="13" customFormat="1" ht="12">
      <c r="B601" s="205"/>
      <c r="C601" s="206"/>
      <c r="D601" s="196" t="s">
        <v>181</v>
      </c>
      <c r="E601" s="207" t="s">
        <v>1</v>
      </c>
      <c r="F601" s="208" t="s">
        <v>3501</v>
      </c>
      <c r="G601" s="206"/>
      <c r="H601" s="209">
        <v>70.89</v>
      </c>
      <c r="I601" s="210"/>
      <c r="J601" s="206"/>
      <c r="K601" s="206"/>
      <c r="L601" s="211"/>
      <c r="M601" s="212"/>
      <c r="N601" s="213"/>
      <c r="O601" s="213"/>
      <c r="P601" s="213"/>
      <c r="Q601" s="213"/>
      <c r="R601" s="213"/>
      <c r="S601" s="213"/>
      <c r="T601" s="214"/>
      <c r="AT601" s="215" t="s">
        <v>181</v>
      </c>
      <c r="AU601" s="215" t="s">
        <v>83</v>
      </c>
      <c r="AV601" s="13" t="s">
        <v>83</v>
      </c>
      <c r="AW601" s="13" t="s">
        <v>30</v>
      </c>
      <c r="AX601" s="13" t="s">
        <v>73</v>
      </c>
      <c r="AY601" s="215" t="s">
        <v>174</v>
      </c>
    </row>
    <row r="602" spans="1:65" s="14" customFormat="1" ht="12">
      <c r="B602" s="216"/>
      <c r="C602" s="217"/>
      <c r="D602" s="196" t="s">
        <v>181</v>
      </c>
      <c r="E602" s="218" t="s">
        <v>1</v>
      </c>
      <c r="F602" s="219" t="s">
        <v>183</v>
      </c>
      <c r="G602" s="217"/>
      <c r="H602" s="220">
        <v>70.89</v>
      </c>
      <c r="I602" s="221"/>
      <c r="J602" s="217"/>
      <c r="K602" s="217"/>
      <c r="L602" s="222"/>
      <c r="M602" s="223"/>
      <c r="N602" s="224"/>
      <c r="O602" s="224"/>
      <c r="P602" s="224"/>
      <c r="Q602" s="224"/>
      <c r="R602" s="224"/>
      <c r="S602" s="224"/>
      <c r="T602" s="225"/>
      <c r="AT602" s="226" t="s">
        <v>181</v>
      </c>
      <c r="AU602" s="226" t="s">
        <v>83</v>
      </c>
      <c r="AV602" s="14" t="s">
        <v>179</v>
      </c>
      <c r="AW602" s="14" t="s">
        <v>30</v>
      </c>
      <c r="AX602" s="14" t="s">
        <v>81</v>
      </c>
      <c r="AY602" s="226" t="s">
        <v>174</v>
      </c>
    </row>
    <row r="603" spans="1:65" s="11" customFormat="1" ht="22.75" customHeight="1">
      <c r="B603" s="166"/>
      <c r="C603" s="167"/>
      <c r="D603" s="168" t="s">
        <v>72</v>
      </c>
      <c r="E603" s="261" t="s">
        <v>227</v>
      </c>
      <c r="F603" s="261" t="s">
        <v>3502</v>
      </c>
      <c r="G603" s="167"/>
      <c r="H603" s="167"/>
      <c r="I603" s="170"/>
      <c r="J603" s="262">
        <f>BK603</f>
        <v>0</v>
      </c>
      <c r="K603" s="167"/>
      <c r="L603" s="172"/>
      <c r="M603" s="173"/>
      <c r="N603" s="174"/>
      <c r="O603" s="174"/>
      <c r="P603" s="175">
        <f>SUM(P604:P608)</f>
        <v>0</v>
      </c>
      <c r="Q603" s="174"/>
      <c r="R603" s="175">
        <f>SUM(R604:R608)</f>
        <v>0</v>
      </c>
      <c r="S603" s="174"/>
      <c r="T603" s="176">
        <f>SUM(T604:T608)</f>
        <v>2.93</v>
      </c>
      <c r="AR603" s="177" t="s">
        <v>81</v>
      </c>
      <c r="AT603" s="178" t="s">
        <v>72</v>
      </c>
      <c r="AU603" s="178" t="s">
        <v>81</v>
      </c>
      <c r="AY603" s="177" t="s">
        <v>174</v>
      </c>
      <c r="BK603" s="179">
        <f>SUM(BK604:BK608)</f>
        <v>0</v>
      </c>
    </row>
    <row r="604" spans="1:65" s="2" customFormat="1" ht="24.25" customHeight="1">
      <c r="A604" s="35"/>
      <c r="B604" s="36"/>
      <c r="C604" s="180" t="s">
        <v>695</v>
      </c>
      <c r="D604" s="180" t="s">
        <v>175</v>
      </c>
      <c r="E604" s="181" t="s">
        <v>3503</v>
      </c>
      <c r="F604" s="182" t="s">
        <v>3504</v>
      </c>
      <c r="G604" s="183" t="s">
        <v>444</v>
      </c>
      <c r="H604" s="184">
        <v>42</v>
      </c>
      <c r="I604" s="185"/>
      <c r="J604" s="186">
        <f>ROUND(I604*H604,2)</f>
        <v>0</v>
      </c>
      <c r="K604" s="187"/>
      <c r="L604" s="40"/>
      <c r="M604" s="188" t="s">
        <v>1</v>
      </c>
      <c r="N604" s="189" t="s">
        <v>38</v>
      </c>
      <c r="O604" s="72"/>
      <c r="P604" s="190">
        <f>O604*H604</f>
        <v>0</v>
      </c>
      <c r="Q604" s="190">
        <v>0</v>
      </c>
      <c r="R604" s="190">
        <f>Q604*H604</f>
        <v>0</v>
      </c>
      <c r="S604" s="190">
        <v>6.5000000000000002E-2</v>
      </c>
      <c r="T604" s="191">
        <f>S604*H604</f>
        <v>2.73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192" t="s">
        <v>179</v>
      </c>
      <c r="AT604" s="192" t="s">
        <v>175</v>
      </c>
      <c r="AU604" s="192" t="s">
        <v>83</v>
      </c>
      <c r="AY604" s="18" t="s">
        <v>174</v>
      </c>
      <c r="BE604" s="193">
        <f>IF(N604="základní",J604,0)</f>
        <v>0</v>
      </c>
      <c r="BF604" s="193">
        <f>IF(N604="snížená",J604,0)</f>
        <v>0</v>
      </c>
      <c r="BG604" s="193">
        <f>IF(N604="zákl. přenesená",J604,0)</f>
        <v>0</v>
      </c>
      <c r="BH604" s="193">
        <f>IF(N604="sníž. přenesená",J604,0)</f>
        <v>0</v>
      </c>
      <c r="BI604" s="193">
        <f>IF(N604="nulová",J604,0)</f>
        <v>0</v>
      </c>
      <c r="BJ604" s="18" t="s">
        <v>81</v>
      </c>
      <c r="BK604" s="193">
        <f>ROUND(I604*H604,2)</f>
        <v>0</v>
      </c>
      <c r="BL604" s="18" t="s">
        <v>179</v>
      </c>
      <c r="BM604" s="192" t="s">
        <v>3505</v>
      </c>
    </row>
    <row r="605" spans="1:65" s="12" customFormat="1" ht="12">
      <c r="B605" s="194"/>
      <c r="C605" s="195"/>
      <c r="D605" s="196" t="s">
        <v>181</v>
      </c>
      <c r="E605" s="197" t="s">
        <v>1</v>
      </c>
      <c r="F605" s="198" t="s">
        <v>3506</v>
      </c>
      <c r="G605" s="195"/>
      <c r="H605" s="197" t="s">
        <v>1</v>
      </c>
      <c r="I605" s="199"/>
      <c r="J605" s="195"/>
      <c r="K605" s="195"/>
      <c r="L605" s="200"/>
      <c r="M605" s="201"/>
      <c r="N605" s="202"/>
      <c r="O605" s="202"/>
      <c r="P605" s="202"/>
      <c r="Q605" s="202"/>
      <c r="R605" s="202"/>
      <c r="S605" s="202"/>
      <c r="T605" s="203"/>
      <c r="AT605" s="204" t="s">
        <v>181</v>
      </c>
      <c r="AU605" s="204" t="s">
        <v>83</v>
      </c>
      <c r="AV605" s="12" t="s">
        <v>81</v>
      </c>
      <c r="AW605" s="12" t="s">
        <v>30</v>
      </c>
      <c r="AX605" s="12" t="s">
        <v>73</v>
      </c>
      <c r="AY605" s="204" t="s">
        <v>174</v>
      </c>
    </row>
    <row r="606" spans="1:65" s="13" customFormat="1" ht="12">
      <c r="B606" s="205"/>
      <c r="C606" s="206"/>
      <c r="D606" s="196" t="s">
        <v>181</v>
      </c>
      <c r="E606" s="207" t="s">
        <v>1</v>
      </c>
      <c r="F606" s="208" t="s">
        <v>547</v>
      </c>
      <c r="G606" s="206"/>
      <c r="H606" s="209">
        <v>42</v>
      </c>
      <c r="I606" s="210"/>
      <c r="J606" s="206"/>
      <c r="K606" s="206"/>
      <c r="L606" s="211"/>
      <c r="M606" s="212"/>
      <c r="N606" s="213"/>
      <c r="O606" s="213"/>
      <c r="P606" s="213"/>
      <c r="Q606" s="213"/>
      <c r="R606" s="213"/>
      <c r="S606" s="213"/>
      <c r="T606" s="214"/>
      <c r="AT606" s="215" t="s">
        <v>181</v>
      </c>
      <c r="AU606" s="215" t="s">
        <v>83</v>
      </c>
      <c r="AV606" s="13" t="s">
        <v>83</v>
      </c>
      <c r="AW606" s="13" t="s">
        <v>30</v>
      </c>
      <c r="AX606" s="13" t="s">
        <v>73</v>
      </c>
      <c r="AY606" s="215" t="s">
        <v>174</v>
      </c>
    </row>
    <row r="607" spans="1:65" s="14" customFormat="1" ht="12">
      <c r="B607" s="216"/>
      <c r="C607" s="217"/>
      <c r="D607" s="196" t="s">
        <v>181</v>
      </c>
      <c r="E607" s="218" t="s">
        <v>1</v>
      </c>
      <c r="F607" s="219" t="s">
        <v>183</v>
      </c>
      <c r="G607" s="217"/>
      <c r="H607" s="220">
        <v>42</v>
      </c>
      <c r="I607" s="221"/>
      <c r="J607" s="217"/>
      <c r="K607" s="217"/>
      <c r="L607" s="222"/>
      <c r="M607" s="223"/>
      <c r="N607" s="224"/>
      <c r="O607" s="224"/>
      <c r="P607" s="224"/>
      <c r="Q607" s="224"/>
      <c r="R607" s="224"/>
      <c r="S607" s="224"/>
      <c r="T607" s="225"/>
      <c r="AT607" s="226" t="s">
        <v>181</v>
      </c>
      <c r="AU607" s="226" t="s">
        <v>83</v>
      </c>
      <c r="AV607" s="14" t="s">
        <v>179</v>
      </c>
      <c r="AW607" s="14" t="s">
        <v>30</v>
      </c>
      <c r="AX607" s="14" t="s">
        <v>81</v>
      </c>
      <c r="AY607" s="226" t="s">
        <v>174</v>
      </c>
    </row>
    <row r="608" spans="1:65" s="2" customFormat="1" ht="24.25" customHeight="1">
      <c r="A608" s="35"/>
      <c r="B608" s="36"/>
      <c r="C608" s="180" t="s">
        <v>702</v>
      </c>
      <c r="D608" s="180" t="s">
        <v>175</v>
      </c>
      <c r="E608" s="181" t="s">
        <v>3507</v>
      </c>
      <c r="F608" s="182" t="s">
        <v>3508</v>
      </c>
      <c r="G608" s="183" t="s">
        <v>217</v>
      </c>
      <c r="H608" s="184">
        <v>2</v>
      </c>
      <c r="I608" s="185"/>
      <c r="J608" s="186">
        <f>ROUND(I608*H608,2)</f>
        <v>0</v>
      </c>
      <c r="K608" s="187"/>
      <c r="L608" s="40"/>
      <c r="M608" s="188" t="s">
        <v>1</v>
      </c>
      <c r="N608" s="189" t="s">
        <v>38</v>
      </c>
      <c r="O608" s="72"/>
      <c r="P608" s="190">
        <f>O608*H608</f>
        <v>0</v>
      </c>
      <c r="Q608" s="190">
        <v>0</v>
      </c>
      <c r="R608" s="190">
        <f>Q608*H608</f>
        <v>0</v>
      </c>
      <c r="S608" s="190">
        <v>0.1</v>
      </c>
      <c r="T608" s="191">
        <f>S608*H608</f>
        <v>0.2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92" t="s">
        <v>179</v>
      </c>
      <c r="AT608" s="192" t="s">
        <v>175</v>
      </c>
      <c r="AU608" s="192" t="s">
        <v>83</v>
      </c>
      <c r="AY608" s="18" t="s">
        <v>174</v>
      </c>
      <c r="BE608" s="193">
        <f>IF(N608="základní",J608,0)</f>
        <v>0</v>
      </c>
      <c r="BF608" s="193">
        <f>IF(N608="snížená",J608,0)</f>
        <v>0</v>
      </c>
      <c r="BG608" s="193">
        <f>IF(N608="zákl. přenesená",J608,0)</f>
        <v>0</v>
      </c>
      <c r="BH608" s="193">
        <f>IF(N608="sníž. přenesená",J608,0)</f>
        <v>0</v>
      </c>
      <c r="BI608" s="193">
        <f>IF(N608="nulová",J608,0)</f>
        <v>0</v>
      </c>
      <c r="BJ608" s="18" t="s">
        <v>81</v>
      </c>
      <c r="BK608" s="193">
        <f>ROUND(I608*H608,2)</f>
        <v>0</v>
      </c>
      <c r="BL608" s="18" t="s">
        <v>179</v>
      </c>
      <c r="BM608" s="192" t="s">
        <v>3509</v>
      </c>
    </row>
    <row r="609" spans="1:65" s="11" customFormat="1" ht="22.75" customHeight="1">
      <c r="B609" s="166"/>
      <c r="C609" s="167"/>
      <c r="D609" s="168" t="s">
        <v>72</v>
      </c>
      <c r="E609" s="261" t="s">
        <v>235</v>
      </c>
      <c r="F609" s="261" t="s">
        <v>3510</v>
      </c>
      <c r="G609" s="167"/>
      <c r="H609" s="167"/>
      <c r="I609" s="170"/>
      <c r="J609" s="262">
        <f>BK609</f>
        <v>0</v>
      </c>
      <c r="K609" s="167"/>
      <c r="L609" s="172"/>
      <c r="M609" s="173"/>
      <c r="N609" s="174"/>
      <c r="O609" s="174"/>
      <c r="P609" s="175">
        <f>SUM(P610:P687)</f>
        <v>0</v>
      </c>
      <c r="Q609" s="174"/>
      <c r="R609" s="175">
        <f>SUM(R610:R687)</f>
        <v>11.3072817375</v>
      </c>
      <c r="S609" s="174"/>
      <c r="T609" s="176">
        <f>SUM(T610:T687)</f>
        <v>113.91654999999999</v>
      </c>
      <c r="AR609" s="177" t="s">
        <v>81</v>
      </c>
      <c r="AT609" s="178" t="s">
        <v>72</v>
      </c>
      <c r="AU609" s="178" t="s">
        <v>81</v>
      </c>
      <c r="AY609" s="177" t="s">
        <v>174</v>
      </c>
      <c r="BK609" s="179">
        <f>SUM(BK610:BK687)</f>
        <v>0</v>
      </c>
    </row>
    <row r="610" spans="1:65" s="2" customFormat="1" ht="44.25" customHeight="1">
      <c r="A610" s="35"/>
      <c r="B610" s="36"/>
      <c r="C610" s="180" t="s">
        <v>709</v>
      </c>
      <c r="D610" s="180" t="s">
        <v>175</v>
      </c>
      <c r="E610" s="181" t="s">
        <v>3511</v>
      </c>
      <c r="F610" s="182" t="s">
        <v>3512</v>
      </c>
      <c r="G610" s="183" t="s">
        <v>444</v>
      </c>
      <c r="H610" s="184">
        <v>32.950000000000003</v>
      </c>
      <c r="I610" s="185"/>
      <c r="J610" s="186">
        <f>ROUND(I610*H610,2)</f>
        <v>0</v>
      </c>
      <c r="K610" s="187"/>
      <c r="L610" s="40"/>
      <c r="M610" s="188" t="s">
        <v>1</v>
      </c>
      <c r="N610" s="189" t="s">
        <v>38</v>
      </c>
      <c r="O610" s="72"/>
      <c r="P610" s="190">
        <f>O610*H610</f>
        <v>0</v>
      </c>
      <c r="Q610" s="190">
        <v>0.10094599999999999</v>
      </c>
      <c r="R610" s="190">
        <f>Q610*H610</f>
        <v>3.3261707</v>
      </c>
      <c r="S610" s="190">
        <v>0</v>
      </c>
      <c r="T610" s="191">
        <f>S610*H610</f>
        <v>0</v>
      </c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R610" s="192" t="s">
        <v>179</v>
      </c>
      <c r="AT610" s="192" t="s">
        <v>175</v>
      </c>
      <c r="AU610" s="192" t="s">
        <v>83</v>
      </c>
      <c r="AY610" s="18" t="s">
        <v>174</v>
      </c>
      <c r="BE610" s="193">
        <f>IF(N610="základní",J610,0)</f>
        <v>0</v>
      </c>
      <c r="BF610" s="193">
        <f>IF(N610="snížená",J610,0)</f>
        <v>0</v>
      </c>
      <c r="BG610" s="193">
        <f>IF(N610="zákl. přenesená",J610,0)</f>
        <v>0</v>
      </c>
      <c r="BH610" s="193">
        <f>IF(N610="sníž. přenesená",J610,0)</f>
        <v>0</v>
      </c>
      <c r="BI610" s="193">
        <f>IF(N610="nulová",J610,0)</f>
        <v>0</v>
      </c>
      <c r="BJ610" s="18" t="s">
        <v>81</v>
      </c>
      <c r="BK610" s="193">
        <f>ROUND(I610*H610,2)</f>
        <v>0</v>
      </c>
      <c r="BL610" s="18" t="s">
        <v>179</v>
      </c>
      <c r="BM610" s="192" t="s">
        <v>3513</v>
      </c>
    </row>
    <row r="611" spans="1:65" s="12" customFormat="1" ht="12">
      <c r="B611" s="194"/>
      <c r="C611" s="195"/>
      <c r="D611" s="196" t="s">
        <v>181</v>
      </c>
      <c r="E611" s="197" t="s">
        <v>1</v>
      </c>
      <c r="F611" s="198" t="s">
        <v>3514</v>
      </c>
      <c r="G611" s="195"/>
      <c r="H611" s="197" t="s">
        <v>1</v>
      </c>
      <c r="I611" s="199"/>
      <c r="J611" s="195"/>
      <c r="K611" s="195"/>
      <c r="L611" s="200"/>
      <c r="M611" s="201"/>
      <c r="N611" s="202"/>
      <c r="O611" s="202"/>
      <c r="P611" s="202"/>
      <c r="Q611" s="202"/>
      <c r="R611" s="202"/>
      <c r="S611" s="202"/>
      <c r="T611" s="203"/>
      <c r="AT611" s="204" t="s">
        <v>181</v>
      </c>
      <c r="AU611" s="204" t="s">
        <v>83</v>
      </c>
      <c r="AV611" s="12" t="s">
        <v>81</v>
      </c>
      <c r="AW611" s="12" t="s">
        <v>30</v>
      </c>
      <c r="AX611" s="12" t="s">
        <v>73</v>
      </c>
      <c r="AY611" s="204" t="s">
        <v>174</v>
      </c>
    </row>
    <row r="612" spans="1:65" s="13" customFormat="1" ht="12">
      <c r="B612" s="205"/>
      <c r="C612" s="206"/>
      <c r="D612" s="196" t="s">
        <v>181</v>
      </c>
      <c r="E612" s="207" t="s">
        <v>1</v>
      </c>
      <c r="F612" s="208" t="s">
        <v>3515</v>
      </c>
      <c r="G612" s="206"/>
      <c r="H612" s="209">
        <v>32.950000000000003</v>
      </c>
      <c r="I612" s="210"/>
      <c r="J612" s="206"/>
      <c r="K612" s="206"/>
      <c r="L612" s="211"/>
      <c r="M612" s="212"/>
      <c r="N612" s="213"/>
      <c r="O612" s="213"/>
      <c r="P612" s="213"/>
      <c r="Q612" s="213"/>
      <c r="R612" s="213"/>
      <c r="S612" s="213"/>
      <c r="T612" s="214"/>
      <c r="AT612" s="215" t="s">
        <v>181</v>
      </c>
      <c r="AU612" s="215" t="s">
        <v>83</v>
      </c>
      <c r="AV612" s="13" t="s">
        <v>83</v>
      </c>
      <c r="AW612" s="13" t="s">
        <v>30</v>
      </c>
      <c r="AX612" s="13" t="s">
        <v>73</v>
      </c>
      <c r="AY612" s="215" t="s">
        <v>174</v>
      </c>
    </row>
    <row r="613" spans="1:65" s="14" customFormat="1" ht="12">
      <c r="B613" s="216"/>
      <c r="C613" s="217"/>
      <c r="D613" s="196" t="s">
        <v>181</v>
      </c>
      <c r="E613" s="218" t="s">
        <v>1</v>
      </c>
      <c r="F613" s="219" t="s">
        <v>183</v>
      </c>
      <c r="G613" s="217"/>
      <c r="H613" s="220">
        <v>32.950000000000003</v>
      </c>
      <c r="I613" s="221"/>
      <c r="J613" s="217"/>
      <c r="K613" s="217"/>
      <c r="L613" s="222"/>
      <c r="M613" s="223"/>
      <c r="N613" s="224"/>
      <c r="O613" s="224"/>
      <c r="P613" s="224"/>
      <c r="Q613" s="224"/>
      <c r="R613" s="224"/>
      <c r="S613" s="224"/>
      <c r="T613" s="225"/>
      <c r="AT613" s="226" t="s">
        <v>181</v>
      </c>
      <c r="AU613" s="226" t="s">
        <v>83</v>
      </c>
      <c r="AV613" s="14" t="s">
        <v>179</v>
      </c>
      <c r="AW613" s="14" t="s">
        <v>30</v>
      </c>
      <c r="AX613" s="14" t="s">
        <v>81</v>
      </c>
      <c r="AY613" s="226" t="s">
        <v>174</v>
      </c>
    </row>
    <row r="614" spans="1:65" s="2" customFormat="1" ht="16.5" customHeight="1">
      <c r="A614" s="35"/>
      <c r="B614" s="36"/>
      <c r="C614" s="227" t="s">
        <v>717</v>
      </c>
      <c r="D614" s="227" t="s">
        <v>422</v>
      </c>
      <c r="E614" s="228" t="s">
        <v>3516</v>
      </c>
      <c r="F614" s="229" t="s">
        <v>3517</v>
      </c>
      <c r="G614" s="230" t="s">
        <v>444</v>
      </c>
      <c r="H614" s="231">
        <v>33.28</v>
      </c>
      <c r="I614" s="232"/>
      <c r="J614" s="233">
        <f>ROUND(I614*H614,2)</f>
        <v>0</v>
      </c>
      <c r="K614" s="234"/>
      <c r="L614" s="235"/>
      <c r="M614" s="236" t="s">
        <v>1</v>
      </c>
      <c r="N614" s="237" t="s">
        <v>38</v>
      </c>
      <c r="O614" s="72"/>
      <c r="P614" s="190">
        <f>O614*H614</f>
        <v>0</v>
      </c>
      <c r="Q614" s="190">
        <v>2.8000000000000001E-2</v>
      </c>
      <c r="R614" s="190">
        <f>Q614*H614</f>
        <v>0.93184</v>
      </c>
      <c r="S614" s="190">
        <v>0</v>
      </c>
      <c r="T614" s="191">
        <f>S614*H614</f>
        <v>0</v>
      </c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R614" s="192" t="s">
        <v>227</v>
      </c>
      <c r="AT614" s="192" t="s">
        <v>422</v>
      </c>
      <c r="AU614" s="192" t="s">
        <v>83</v>
      </c>
      <c r="AY614" s="18" t="s">
        <v>174</v>
      </c>
      <c r="BE614" s="193">
        <f>IF(N614="základní",J614,0)</f>
        <v>0</v>
      </c>
      <c r="BF614" s="193">
        <f>IF(N614="snížená",J614,0)</f>
        <v>0</v>
      </c>
      <c r="BG614" s="193">
        <f>IF(N614="zákl. přenesená",J614,0)</f>
        <v>0</v>
      </c>
      <c r="BH614" s="193">
        <f>IF(N614="sníž. přenesená",J614,0)</f>
        <v>0</v>
      </c>
      <c r="BI614" s="193">
        <f>IF(N614="nulová",J614,0)</f>
        <v>0</v>
      </c>
      <c r="BJ614" s="18" t="s">
        <v>81</v>
      </c>
      <c r="BK614" s="193">
        <f>ROUND(I614*H614,2)</f>
        <v>0</v>
      </c>
      <c r="BL614" s="18" t="s">
        <v>179</v>
      </c>
      <c r="BM614" s="192" t="s">
        <v>3518</v>
      </c>
    </row>
    <row r="615" spans="1:65" s="13" customFormat="1" ht="12">
      <c r="B615" s="205"/>
      <c r="C615" s="206"/>
      <c r="D615" s="196" t="s">
        <v>181</v>
      </c>
      <c r="E615" s="207" t="s">
        <v>1</v>
      </c>
      <c r="F615" s="208" t="s">
        <v>3519</v>
      </c>
      <c r="G615" s="206"/>
      <c r="H615" s="209">
        <v>33.28</v>
      </c>
      <c r="I615" s="210"/>
      <c r="J615" s="206"/>
      <c r="K615" s="206"/>
      <c r="L615" s="211"/>
      <c r="M615" s="212"/>
      <c r="N615" s="213"/>
      <c r="O615" s="213"/>
      <c r="P615" s="213"/>
      <c r="Q615" s="213"/>
      <c r="R615" s="213"/>
      <c r="S615" s="213"/>
      <c r="T615" s="214"/>
      <c r="AT615" s="215" t="s">
        <v>181</v>
      </c>
      <c r="AU615" s="215" t="s">
        <v>83</v>
      </c>
      <c r="AV615" s="13" t="s">
        <v>83</v>
      </c>
      <c r="AW615" s="13" t="s">
        <v>30</v>
      </c>
      <c r="AX615" s="13" t="s">
        <v>73</v>
      </c>
      <c r="AY615" s="215" t="s">
        <v>174</v>
      </c>
    </row>
    <row r="616" spans="1:65" s="14" customFormat="1" ht="12">
      <c r="B616" s="216"/>
      <c r="C616" s="217"/>
      <c r="D616" s="196" t="s">
        <v>181</v>
      </c>
      <c r="E616" s="218" t="s">
        <v>1</v>
      </c>
      <c r="F616" s="219" t="s">
        <v>183</v>
      </c>
      <c r="G616" s="217"/>
      <c r="H616" s="220">
        <v>33.28</v>
      </c>
      <c r="I616" s="221"/>
      <c r="J616" s="217"/>
      <c r="K616" s="217"/>
      <c r="L616" s="222"/>
      <c r="M616" s="223"/>
      <c r="N616" s="224"/>
      <c r="O616" s="224"/>
      <c r="P616" s="224"/>
      <c r="Q616" s="224"/>
      <c r="R616" s="224"/>
      <c r="S616" s="224"/>
      <c r="T616" s="225"/>
      <c r="AT616" s="226" t="s">
        <v>181</v>
      </c>
      <c r="AU616" s="226" t="s">
        <v>83</v>
      </c>
      <c r="AV616" s="14" t="s">
        <v>179</v>
      </c>
      <c r="AW616" s="14" t="s">
        <v>30</v>
      </c>
      <c r="AX616" s="14" t="s">
        <v>81</v>
      </c>
      <c r="AY616" s="226" t="s">
        <v>174</v>
      </c>
    </row>
    <row r="617" spans="1:65" s="2" customFormat="1" ht="24.25" customHeight="1">
      <c r="A617" s="35"/>
      <c r="B617" s="36"/>
      <c r="C617" s="180" t="s">
        <v>724</v>
      </c>
      <c r="D617" s="180" t="s">
        <v>175</v>
      </c>
      <c r="E617" s="181" t="s">
        <v>3520</v>
      </c>
      <c r="F617" s="182" t="s">
        <v>3521</v>
      </c>
      <c r="G617" s="183" t="s">
        <v>178</v>
      </c>
      <c r="H617" s="184">
        <v>1.4830000000000001</v>
      </c>
      <c r="I617" s="185"/>
      <c r="J617" s="186">
        <f>ROUND(I617*H617,2)</f>
        <v>0</v>
      </c>
      <c r="K617" s="187"/>
      <c r="L617" s="40"/>
      <c r="M617" s="188" t="s">
        <v>1</v>
      </c>
      <c r="N617" s="189" t="s">
        <v>38</v>
      </c>
      <c r="O617" s="72"/>
      <c r="P617" s="190">
        <f>O617*H617</f>
        <v>0</v>
      </c>
      <c r="Q617" s="190">
        <v>2.2563399999999998</v>
      </c>
      <c r="R617" s="190">
        <f>Q617*H617</f>
        <v>3.34615222</v>
      </c>
      <c r="S617" s="190">
        <v>0</v>
      </c>
      <c r="T617" s="191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92" t="s">
        <v>179</v>
      </c>
      <c r="AT617" s="192" t="s">
        <v>175</v>
      </c>
      <c r="AU617" s="192" t="s">
        <v>83</v>
      </c>
      <c r="AY617" s="18" t="s">
        <v>174</v>
      </c>
      <c r="BE617" s="193">
        <f>IF(N617="základní",J617,0)</f>
        <v>0</v>
      </c>
      <c r="BF617" s="193">
        <f>IF(N617="snížená",J617,0)</f>
        <v>0</v>
      </c>
      <c r="BG617" s="193">
        <f>IF(N617="zákl. přenesená",J617,0)</f>
        <v>0</v>
      </c>
      <c r="BH617" s="193">
        <f>IF(N617="sníž. přenesená",J617,0)</f>
        <v>0</v>
      </c>
      <c r="BI617" s="193">
        <f>IF(N617="nulová",J617,0)</f>
        <v>0</v>
      </c>
      <c r="BJ617" s="18" t="s">
        <v>81</v>
      </c>
      <c r="BK617" s="193">
        <f>ROUND(I617*H617,2)</f>
        <v>0</v>
      </c>
      <c r="BL617" s="18" t="s">
        <v>179</v>
      </c>
      <c r="BM617" s="192" t="s">
        <v>3522</v>
      </c>
    </row>
    <row r="618" spans="1:65" s="13" customFormat="1" ht="12">
      <c r="B618" s="205"/>
      <c r="C618" s="206"/>
      <c r="D618" s="196" t="s">
        <v>181</v>
      </c>
      <c r="E618" s="207" t="s">
        <v>1</v>
      </c>
      <c r="F618" s="208" t="s">
        <v>3523</v>
      </c>
      <c r="G618" s="206"/>
      <c r="H618" s="209">
        <v>1.4830000000000001</v>
      </c>
      <c r="I618" s="210"/>
      <c r="J618" s="206"/>
      <c r="K618" s="206"/>
      <c r="L618" s="211"/>
      <c r="M618" s="212"/>
      <c r="N618" s="213"/>
      <c r="O618" s="213"/>
      <c r="P618" s="213"/>
      <c r="Q618" s="213"/>
      <c r="R618" s="213"/>
      <c r="S618" s="213"/>
      <c r="T618" s="214"/>
      <c r="AT618" s="215" t="s">
        <v>181</v>
      </c>
      <c r="AU618" s="215" t="s">
        <v>83</v>
      </c>
      <c r="AV618" s="13" t="s">
        <v>83</v>
      </c>
      <c r="AW618" s="13" t="s">
        <v>30</v>
      </c>
      <c r="AX618" s="13" t="s">
        <v>73</v>
      </c>
      <c r="AY618" s="215" t="s">
        <v>174</v>
      </c>
    </row>
    <row r="619" spans="1:65" s="14" customFormat="1" ht="12">
      <c r="B619" s="216"/>
      <c r="C619" s="217"/>
      <c r="D619" s="196" t="s">
        <v>181</v>
      </c>
      <c r="E619" s="218" t="s">
        <v>1</v>
      </c>
      <c r="F619" s="219" t="s">
        <v>183</v>
      </c>
      <c r="G619" s="217"/>
      <c r="H619" s="220">
        <v>1.4830000000000001</v>
      </c>
      <c r="I619" s="221"/>
      <c r="J619" s="217"/>
      <c r="K619" s="217"/>
      <c r="L619" s="222"/>
      <c r="M619" s="223"/>
      <c r="N619" s="224"/>
      <c r="O619" s="224"/>
      <c r="P619" s="224"/>
      <c r="Q619" s="224"/>
      <c r="R619" s="224"/>
      <c r="S619" s="224"/>
      <c r="T619" s="225"/>
      <c r="AT619" s="226" t="s">
        <v>181</v>
      </c>
      <c r="AU619" s="226" t="s">
        <v>83</v>
      </c>
      <c r="AV619" s="14" t="s">
        <v>179</v>
      </c>
      <c r="AW619" s="14" t="s">
        <v>30</v>
      </c>
      <c r="AX619" s="14" t="s">
        <v>81</v>
      </c>
      <c r="AY619" s="226" t="s">
        <v>174</v>
      </c>
    </row>
    <row r="620" spans="1:65" s="2" customFormat="1" ht="44.25" customHeight="1">
      <c r="A620" s="35"/>
      <c r="B620" s="36"/>
      <c r="C620" s="180" t="s">
        <v>729</v>
      </c>
      <c r="D620" s="180" t="s">
        <v>175</v>
      </c>
      <c r="E620" s="181" t="s">
        <v>3524</v>
      </c>
      <c r="F620" s="182" t="s">
        <v>3525</v>
      </c>
      <c r="G620" s="183" t="s">
        <v>444</v>
      </c>
      <c r="H620" s="184">
        <v>53.65</v>
      </c>
      <c r="I620" s="185"/>
      <c r="J620" s="186">
        <f>ROUND(I620*H620,2)</f>
        <v>0</v>
      </c>
      <c r="K620" s="187"/>
      <c r="L620" s="40"/>
      <c r="M620" s="188" t="s">
        <v>1</v>
      </c>
      <c r="N620" s="189" t="s">
        <v>38</v>
      </c>
      <c r="O620" s="72"/>
      <c r="P620" s="190">
        <f>O620*H620</f>
        <v>0</v>
      </c>
      <c r="Q620" s="190">
        <v>1.0349999999999999E-5</v>
      </c>
      <c r="R620" s="190">
        <f>Q620*H620</f>
        <v>5.5527749999999992E-4</v>
      </c>
      <c r="S620" s="190">
        <v>0</v>
      </c>
      <c r="T620" s="191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192" t="s">
        <v>179</v>
      </c>
      <c r="AT620" s="192" t="s">
        <v>175</v>
      </c>
      <c r="AU620" s="192" t="s">
        <v>83</v>
      </c>
      <c r="AY620" s="18" t="s">
        <v>174</v>
      </c>
      <c r="BE620" s="193">
        <f>IF(N620="základní",J620,0)</f>
        <v>0</v>
      </c>
      <c r="BF620" s="193">
        <f>IF(N620="snížená",J620,0)</f>
        <v>0</v>
      </c>
      <c r="BG620" s="193">
        <f>IF(N620="zákl. přenesená",J620,0)</f>
        <v>0</v>
      </c>
      <c r="BH620" s="193">
        <f>IF(N620="sníž. přenesená",J620,0)</f>
        <v>0</v>
      </c>
      <c r="BI620" s="193">
        <f>IF(N620="nulová",J620,0)</f>
        <v>0</v>
      </c>
      <c r="BJ620" s="18" t="s">
        <v>81</v>
      </c>
      <c r="BK620" s="193">
        <f>ROUND(I620*H620,2)</f>
        <v>0</v>
      </c>
      <c r="BL620" s="18" t="s">
        <v>179</v>
      </c>
      <c r="BM620" s="192" t="s">
        <v>3526</v>
      </c>
    </row>
    <row r="621" spans="1:65" s="12" customFormat="1" ht="12">
      <c r="B621" s="194"/>
      <c r="C621" s="195"/>
      <c r="D621" s="196" t="s">
        <v>181</v>
      </c>
      <c r="E621" s="197" t="s">
        <v>1</v>
      </c>
      <c r="F621" s="198" t="s">
        <v>3527</v>
      </c>
      <c r="G621" s="195"/>
      <c r="H621" s="197" t="s">
        <v>1</v>
      </c>
      <c r="I621" s="199"/>
      <c r="J621" s="195"/>
      <c r="K621" s="195"/>
      <c r="L621" s="200"/>
      <c r="M621" s="201"/>
      <c r="N621" s="202"/>
      <c r="O621" s="202"/>
      <c r="P621" s="202"/>
      <c r="Q621" s="202"/>
      <c r="R621" s="202"/>
      <c r="S621" s="202"/>
      <c r="T621" s="203"/>
      <c r="AT621" s="204" t="s">
        <v>181</v>
      </c>
      <c r="AU621" s="204" t="s">
        <v>83</v>
      </c>
      <c r="AV621" s="12" t="s">
        <v>81</v>
      </c>
      <c r="AW621" s="12" t="s">
        <v>30</v>
      </c>
      <c r="AX621" s="12" t="s">
        <v>73</v>
      </c>
      <c r="AY621" s="204" t="s">
        <v>174</v>
      </c>
    </row>
    <row r="622" spans="1:65" s="13" customFormat="1" ht="24">
      <c r="B622" s="205"/>
      <c r="C622" s="206"/>
      <c r="D622" s="196" t="s">
        <v>181</v>
      </c>
      <c r="E622" s="207" t="s">
        <v>1</v>
      </c>
      <c r="F622" s="208" t="s">
        <v>3528</v>
      </c>
      <c r="G622" s="206"/>
      <c r="H622" s="209">
        <v>53.65</v>
      </c>
      <c r="I622" s="210"/>
      <c r="J622" s="206"/>
      <c r="K622" s="206"/>
      <c r="L622" s="211"/>
      <c r="M622" s="212"/>
      <c r="N622" s="213"/>
      <c r="O622" s="213"/>
      <c r="P622" s="213"/>
      <c r="Q622" s="213"/>
      <c r="R622" s="213"/>
      <c r="S622" s="213"/>
      <c r="T622" s="214"/>
      <c r="AT622" s="215" t="s">
        <v>181</v>
      </c>
      <c r="AU622" s="215" t="s">
        <v>83</v>
      </c>
      <c r="AV622" s="13" t="s">
        <v>83</v>
      </c>
      <c r="AW622" s="13" t="s">
        <v>30</v>
      </c>
      <c r="AX622" s="13" t="s">
        <v>73</v>
      </c>
      <c r="AY622" s="215" t="s">
        <v>174</v>
      </c>
    </row>
    <row r="623" spans="1:65" s="14" customFormat="1" ht="12">
      <c r="B623" s="216"/>
      <c r="C623" s="217"/>
      <c r="D623" s="196" t="s">
        <v>181</v>
      </c>
      <c r="E623" s="218" t="s">
        <v>1</v>
      </c>
      <c r="F623" s="219" t="s">
        <v>183</v>
      </c>
      <c r="G623" s="217"/>
      <c r="H623" s="220">
        <v>53.65</v>
      </c>
      <c r="I623" s="221"/>
      <c r="J623" s="217"/>
      <c r="K623" s="217"/>
      <c r="L623" s="222"/>
      <c r="M623" s="223"/>
      <c r="N623" s="224"/>
      <c r="O623" s="224"/>
      <c r="P623" s="224"/>
      <c r="Q623" s="224"/>
      <c r="R623" s="224"/>
      <c r="S623" s="224"/>
      <c r="T623" s="225"/>
      <c r="AT623" s="226" t="s">
        <v>181</v>
      </c>
      <c r="AU623" s="226" t="s">
        <v>83</v>
      </c>
      <c r="AV623" s="14" t="s">
        <v>179</v>
      </c>
      <c r="AW623" s="14" t="s">
        <v>30</v>
      </c>
      <c r="AX623" s="14" t="s">
        <v>81</v>
      </c>
      <c r="AY623" s="226" t="s">
        <v>174</v>
      </c>
    </row>
    <row r="624" spans="1:65" s="2" customFormat="1" ht="24.25" customHeight="1">
      <c r="A624" s="35"/>
      <c r="B624" s="36"/>
      <c r="C624" s="180" t="s">
        <v>734</v>
      </c>
      <c r="D624" s="180" t="s">
        <v>175</v>
      </c>
      <c r="E624" s="181" t="s">
        <v>3529</v>
      </c>
      <c r="F624" s="182" t="s">
        <v>3530</v>
      </c>
      <c r="G624" s="183" t="s">
        <v>444</v>
      </c>
      <c r="H624" s="184">
        <v>53.65</v>
      </c>
      <c r="I624" s="185"/>
      <c r="J624" s="186">
        <f>ROUND(I624*H624,2)</f>
        <v>0</v>
      </c>
      <c r="K624" s="187"/>
      <c r="L624" s="40"/>
      <c r="M624" s="188" t="s">
        <v>1</v>
      </c>
      <c r="N624" s="189" t="s">
        <v>38</v>
      </c>
      <c r="O624" s="72"/>
      <c r="P624" s="190">
        <f>O624*H624</f>
        <v>0</v>
      </c>
      <c r="Q624" s="190">
        <v>2.33E-4</v>
      </c>
      <c r="R624" s="190">
        <f>Q624*H624</f>
        <v>1.250045E-2</v>
      </c>
      <c r="S624" s="190">
        <v>0</v>
      </c>
      <c r="T624" s="191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192" t="s">
        <v>179</v>
      </c>
      <c r="AT624" s="192" t="s">
        <v>175</v>
      </c>
      <c r="AU624" s="192" t="s">
        <v>83</v>
      </c>
      <c r="AY624" s="18" t="s">
        <v>174</v>
      </c>
      <c r="BE624" s="193">
        <f>IF(N624="základní",J624,0)</f>
        <v>0</v>
      </c>
      <c r="BF624" s="193">
        <f>IF(N624="snížená",J624,0)</f>
        <v>0</v>
      </c>
      <c r="BG624" s="193">
        <f>IF(N624="zákl. přenesená",J624,0)</f>
        <v>0</v>
      </c>
      <c r="BH624" s="193">
        <f>IF(N624="sníž. přenesená",J624,0)</f>
        <v>0</v>
      </c>
      <c r="BI624" s="193">
        <f>IF(N624="nulová",J624,0)</f>
        <v>0</v>
      </c>
      <c r="BJ624" s="18" t="s">
        <v>81</v>
      </c>
      <c r="BK624" s="193">
        <f>ROUND(I624*H624,2)</f>
        <v>0</v>
      </c>
      <c r="BL624" s="18" t="s">
        <v>179</v>
      </c>
      <c r="BM624" s="192" t="s">
        <v>3531</v>
      </c>
    </row>
    <row r="625" spans="1:65" s="12" customFormat="1" ht="12">
      <c r="B625" s="194"/>
      <c r="C625" s="195"/>
      <c r="D625" s="196" t="s">
        <v>181</v>
      </c>
      <c r="E625" s="197" t="s">
        <v>1</v>
      </c>
      <c r="F625" s="198" t="s">
        <v>3527</v>
      </c>
      <c r="G625" s="195"/>
      <c r="H625" s="197" t="s">
        <v>1</v>
      </c>
      <c r="I625" s="199"/>
      <c r="J625" s="195"/>
      <c r="K625" s="195"/>
      <c r="L625" s="200"/>
      <c r="M625" s="201"/>
      <c r="N625" s="202"/>
      <c r="O625" s="202"/>
      <c r="P625" s="202"/>
      <c r="Q625" s="202"/>
      <c r="R625" s="202"/>
      <c r="S625" s="202"/>
      <c r="T625" s="203"/>
      <c r="AT625" s="204" t="s">
        <v>181</v>
      </c>
      <c r="AU625" s="204" t="s">
        <v>83</v>
      </c>
      <c r="AV625" s="12" t="s">
        <v>81</v>
      </c>
      <c r="AW625" s="12" t="s">
        <v>30</v>
      </c>
      <c r="AX625" s="12" t="s">
        <v>73</v>
      </c>
      <c r="AY625" s="204" t="s">
        <v>174</v>
      </c>
    </row>
    <row r="626" spans="1:65" s="13" customFormat="1" ht="24">
      <c r="B626" s="205"/>
      <c r="C626" s="206"/>
      <c r="D626" s="196" t="s">
        <v>181</v>
      </c>
      <c r="E626" s="207" t="s">
        <v>1</v>
      </c>
      <c r="F626" s="208" t="s">
        <v>3528</v>
      </c>
      <c r="G626" s="206"/>
      <c r="H626" s="209">
        <v>53.65</v>
      </c>
      <c r="I626" s="210"/>
      <c r="J626" s="206"/>
      <c r="K626" s="206"/>
      <c r="L626" s="211"/>
      <c r="M626" s="212"/>
      <c r="N626" s="213"/>
      <c r="O626" s="213"/>
      <c r="P626" s="213"/>
      <c r="Q626" s="213"/>
      <c r="R626" s="213"/>
      <c r="S626" s="213"/>
      <c r="T626" s="214"/>
      <c r="AT626" s="215" t="s">
        <v>181</v>
      </c>
      <c r="AU626" s="215" t="s">
        <v>83</v>
      </c>
      <c r="AV626" s="13" t="s">
        <v>83</v>
      </c>
      <c r="AW626" s="13" t="s">
        <v>30</v>
      </c>
      <c r="AX626" s="13" t="s">
        <v>73</v>
      </c>
      <c r="AY626" s="215" t="s">
        <v>174</v>
      </c>
    </row>
    <row r="627" spans="1:65" s="14" customFormat="1" ht="12">
      <c r="B627" s="216"/>
      <c r="C627" s="217"/>
      <c r="D627" s="196" t="s">
        <v>181</v>
      </c>
      <c r="E627" s="218" t="s">
        <v>1</v>
      </c>
      <c r="F627" s="219" t="s">
        <v>183</v>
      </c>
      <c r="G627" s="217"/>
      <c r="H627" s="220">
        <v>53.65</v>
      </c>
      <c r="I627" s="221"/>
      <c r="J627" s="217"/>
      <c r="K627" s="217"/>
      <c r="L627" s="222"/>
      <c r="M627" s="223"/>
      <c r="N627" s="224"/>
      <c r="O627" s="224"/>
      <c r="P627" s="224"/>
      <c r="Q627" s="224"/>
      <c r="R627" s="224"/>
      <c r="S627" s="224"/>
      <c r="T627" s="225"/>
      <c r="AT627" s="226" t="s">
        <v>181</v>
      </c>
      <c r="AU627" s="226" t="s">
        <v>83</v>
      </c>
      <c r="AV627" s="14" t="s">
        <v>179</v>
      </c>
      <c r="AW627" s="14" t="s">
        <v>30</v>
      </c>
      <c r="AX627" s="14" t="s">
        <v>81</v>
      </c>
      <c r="AY627" s="226" t="s">
        <v>174</v>
      </c>
    </row>
    <row r="628" spans="1:65" s="2" customFormat="1" ht="24.25" customHeight="1">
      <c r="A628" s="35"/>
      <c r="B628" s="36"/>
      <c r="C628" s="180" t="s">
        <v>740</v>
      </c>
      <c r="D628" s="180" t="s">
        <v>175</v>
      </c>
      <c r="E628" s="181" t="s">
        <v>3532</v>
      </c>
      <c r="F628" s="182" t="s">
        <v>3533</v>
      </c>
      <c r="G628" s="183" t="s">
        <v>444</v>
      </c>
      <c r="H628" s="184">
        <v>12.6</v>
      </c>
      <c r="I628" s="185"/>
      <c r="J628" s="186">
        <f>ROUND(I628*H628,2)</f>
        <v>0</v>
      </c>
      <c r="K628" s="187"/>
      <c r="L628" s="40"/>
      <c r="M628" s="188" t="s">
        <v>1</v>
      </c>
      <c r="N628" s="189" t="s">
        <v>38</v>
      </c>
      <c r="O628" s="72"/>
      <c r="P628" s="190">
        <f>O628*H628</f>
        <v>0</v>
      </c>
      <c r="Q628" s="190">
        <v>0.29220869999999999</v>
      </c>
      <c r="R628" s="190">
        <f>Q628*H628</f>
        <v>3.6818296199999998</v>
      </c>
      <c r="S628" s="190">
        <v>0</v>
      </c>
      <c r="T628" s="191">
        <f>S628*H628</f>
        <v>0</v>
      </c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R628" s="192" t="s">
        <v>179</v>
      </c>
      <c r="AT628" s="192" t="s">
        <v>175</v>
      </c>
      <c r="AU628" s="192" t="s">
        <v>83</v>
      </c>
      <c r="AY628" s="18" t="s">
        <v>174</v>
      </c>
      <c r="BE628" s="193">
        <f>IF(N628="základní",J628,0)</f>
        <v>0</v>
      </c>
      <c r="BF628" s="193">
        <f>IF(N628="snížená",J628,0)</f>
        <v>0</v>
      </c>
      <c r="BG628" s="193">
        <f>IF(N628="zákl. přenesená",J628,0)</f>
        <v>0</v>
      </c>
      <c r="BH628" s="193">
        <f>IF(N628="sníž. přenesená",J628,0)</f>
        <v>0</v>
      </c>
      <c r="BI628" s="193">
        <f>IF(N628="nulová",J628,0)</f>
        <v>0</v>
      </c>
      <c r="BJ628" s="18" t="s">
        <v>81</v>
      </c>
      <c r="BK628" s="193">
        <f>ROUND(I628*H628,2)</f>
        <v>0</v>
      </c>
      <c r="BL628" s="18" t="s">
        <v>179</v>
      </c>
      <c r="BM628" s="192" t="s">
        <v>3534</v>
      </c>
    </row>
    <row r="629" spans="1:65" s="13" customFormat="1" ht="12">
      <c r="B629" s="205"/>
      <c r="C629" s="206"/>
      <c r="D629" s="196" t="s">
        <v>181</v>
      </c>
      <c r="E629" s="207" t="s">
        <v>1</v>
      </c>
      <c r="F629" s="208" t="s">
        <v>3535</v>
      </c>
      <c r="G629" s="206"/>
      <c r="H629" s="209">
        <v>12.6</v>
      </c>
      <c r="I629" s="210"/>
      <c r="J629" s="206"/>
      <c r="K629" s="206"/>
      <c r="L629" s="211"/>
      <c r="M629" s="212"/>
      <c r="N629" s="213"/>
      <c r="O629" s="213"/>
      <c r="P629" s="213"/>
      <c r="Q629" s="213"/>
      <c r="R629" s="213"/>
      <c r="S629" s="213"/>
      <c r="T629" s="214"/>
      <c r="AT629" s="215" t="s">
        <v>181</v>
      </c>
      <c r="AU629" s="215" t="s">
        <v>83</v>
      </c>
      <c r="AV629" s="13" t="s">
        <v>83</v>
      </c>
      <c r="AW629" s="13" t="s">
        <v>30</v>
      </c>
      <c r="AX629" s="13" t="s">
        <v>73</v>
      </c>
      <c r="AY629" s="215" t="s">
        <v>174</v>
      </c>
    </row>
    <row r="630" spans="1:65" s="14" customFormat="1" ht="12">
      <c r="B630" s="216"/>
      <c r="C630" s="217"/>
      <c r="D630" s="196" t="s">
        <v>181</v>
      </c>
      <c r="E630" s="218" t="s">
        <v>1</v>
      </c>
      <c r="F630" s="219" t="s">
        <v>183</v>
      </c>
      <c r="G630" s="217"/>
      <c r="H630" s="220">
        <v>12.6</v>
      </c>
      <c r="I630" s="221"/>
      <c r="J630" s="217"/>
      <c r="K630" s="217"/>
      <c r="L630" s="222"/>
      <c r="M630" s="223"/>
      <c r="N630" s="224"/>
      <c r="O630" s="224"/>
      <c r="P630" s="224"/>
      <c r="Q630" s="224"/>
      <c r="R630" s="224"/>
      <c r="S630" s="224"/>
      <c r="T630" s="225"/>
      <c r="AT630" s="226" t="s">
        <v>181</v>
      </c>
      <c r="AU630" s="226" t="s">
        <v>83</v>
      </c>
      <c r="AV630" s="14" t="s">
        <v>179</v>
      </c>
      <c r="AW630" s="14" t="s">
        <v>30</v>
      </c>
      <c r="AX630" s="14" t="s">
        <v>81</v>
      </c>
      <c r="AY630" s="226" t="s">
        <v>174</v>
      </c>
    </row>
    <row r="631" spans="1:65" s="2" customFormat="1" ht="37.75" customHeight="1">
      <c r="A631" s="35"/>
      <c r="B631" s="36"/>
      <c r="C631" s="227" t="s">
        <v>751</v>
      </c>
      <c r="D631" s="227" t="s">
        <v>422</v>
      </c>
      <c r="E631" s="228" t="s">
        <v>3536</v>
      </c>
      <c r="F631" s="229" t="s">
        <v>3537</v>
      </c>
      <c r="G631" s="230" t="s">
        <v>444</v>
      </c>
      <c r="H631" s="231">
        <v>12.6</v>
      </c>
      <c r="I631" s="232"/>
      <c r="J631" s="233">
        <f>ROUND(I631*H631,2)</f>
        <v>0</v>
      </c>
      <c r="K631" s="234"/>
      <c r="L631" s="235"/>
      <c r="M631" s="236" t="s">
        <v>1</v>
      </c>
      <c r="N631" s="237" t="s">
        <v>38</v>
      </c>
      <c r="O631" s="72"/>
      <c r="P631" s="190">
        <f>O631*H631</f>
        <v>0</v>
      </c>
      <c r="Q631" s="190">
        <v>0</v>
      </c>
      <c r="R631" s="190">
        <f>Q631*H631</f>
        <v>0</v>
      </c>
      <c r="S631" s="190">
        <v>0</v>
      </c>
      <c r="T631" s="191">
        <f>S631*H631</f>
        <v>0</v>
      </c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R631" s="192" t="s">
        <v>227</v>
      </c>
      <c r="AT631" s="192" t="s">
        <v>422</v>
      </c>
      <c r="AU631" s="192" t="s">
        <v>83</v>
      </c>
      <c r="AY631" s="18" t="s">
        <v>174</v>
      </c>
      <c r="BE631" s="193">
        <f>IF(N631="základní",J631,0)</f>
        <v>0</v>
      </c>
      <c r="BF631" s="193">
        <f>IF(N631="snížená",J631,0)</f>
        <v>0</v>
      </c>
      <c r="BG631" s="193">
        <f>IF(N631="zákl. přenesená",J631,0)</f>
        <v>0</v>
      </c>
      <c r="BH631" s="193">
        <f>IF(N631="sníž. přenesená",J631,0)</f>
        <v>0</v>
      </c>
      <c r="BI631" s="193">
        <f>IF(N631="nulová",J631,0)</f>
        <v>0</v>
      </c>
      <c r="BJ631" s="18" t="s">
        <v>81</v>
      </c>
      <c r="BK631" s="193">
        <f>ROUND(I631*H631,2)</f>
        <v>0</v>
      </c>
      <c r="BL631" s="18" t="s">
        <v>179</v>
      </c>
      <c r="BM631" s="192" t="s">
        <v>3538</v>
      </c>
    </row>
    <row r="632" spans="1:65" s="2" customFormat="1" ht="44.25" customHeight="1">
      <c r="A632" s="35"/>
      <c r="B632" s="36"/>
      <c r="C632" s="180" t="s">
        <v>757</v>
      </c>
      <c r="D632" s="180" t="s">
        <v>175</v>
      </c>
      <c r="E632" s="181" t="s">
        <v>3539</v>
      </c>
      <c r="F632" s="182" t="s">
        <v>3540</v>
      </c>
      <c r="G632" s="183" t="s">
        <v>230</v>
      </c>
      <c r="H632" s="184">
        <v>13.069000000000001</v>
      </c>
      <c r="I632" s="185"/>
      <c r="J632" s="186">
        <f>ROUND(I632*H632,2)</f>
        <v>0</v>
      </c>
      <c r="K632" s="187"/>
      <c r="L632" s="40"/>
      <c r="M632" s="188" t="s">
        <v>1</v>
      </c>
      <c r="N632" s="189" t="s">
        <v>38</v>
      </c>
      <c r="O632" s="72"/>
      <c r="P632" s="190">
        <f>O632*H632</f>
        <v>0</v>
      </c>
      <c r="Q632" s="190">
        <v>6.3000000000000003E-4</v>
      </c>
      <c r="R632" s="190">
        <f>Q632*H632</f>
        <v>8.2334700000000014E-3</v>
      </c>
      <c r="S632" s="190">
        <v>0</v>
      </c>
      <c r="T632" s="191">
        <f>S632*H632</f>
        <v>0</v>
      </c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R632" s="192" t="s">
        <v>179</v>
      </c>
      <c r="AT632" s="192" t="s">
        <v>175</v>
      </c>
      <c r="AU632" s="192" t="s">
        <v>83</v>
      </c>
      <c r="AY632" s="18" t="s">
        <v>174</v>
      </c>
      <c r="BE632" s="193">
        <f>IF(N632="základní",J632,0)</f>
        <v>0</v>
      </c>
      <c r="BF632" s="193">
        <f>IF(N632="snížená",J632,0)</f>
        <v>0</v>
      </c>
      <c r="BG632" s="193">
        <f>IF(N632="zákl. přenesená",J632,0)</f>
        <v>0</v>
      </c>
      <c r="BH632" s="193">
        <f>IF(N632="sníž. přenesená",J632,0)</f>
        <v>0</v>
      </c>
      <c r="BI632" s="193">
        <f>IF(N632="nulová",J632,0)</f>
        <v>0</v>
      </c>
      <c r="BJ632" s="18" t="s">
        <v>81</v>
      </c>
      <c r="BK632" s="193">
        <f>ROUND(I632*H632,2)</f>
        <v>0</v>
      </c>
      <c r="BL632" s="18" t="s">
        <v>179</v>
      </c>
      <c r="BM632" s="192" t="s">
        <v>3541</v>
      </c>
    </row>
    <row r="633" spans="1:65" s="12" customFormat="1" ht="12">
      <c r="B633" s="194"/>
      <c r="C633" s="195"/>
      <c r="D633" s="196" t="s">
        <v>181</v>
      </c>
      <c r="E633" s="197" t="s">
        <v>1</v>
      </c>
      <c r="F633" s="198" t="s">
        <v>3542</v>
      </c>
      <c r="G633" s="195"/>
      <c r="H633" s="197" t="s">
        <v>1</v>
      </c>
      <c r="I633" s="199"/>
      <c r="J633" s="195"/>
      <c r="K633" s="195"/>
      <c r="L633" s="200"/>
      <c r="M633" s="201"/>
      <c r="N633" s="202"/>
      <c r="O633" s="202"/>
      <c r="P633" s="202"/>
      <c r="Q633" s="202"/>
      <c r="R633" s="202"/>
      <c r="S633" s="202"/>
      <c r="T633" s="203"/>
      <c r="AT633" s="204" t="s">
        <v>181</v>
      </c>
      <c r="AU633" s="204" t="s">
        <v>83</v>
      </c>
      <c r="AV633" s="12" t="s">
        <v>81</v>
      </c>
      <c r="AW633" s="12" t="s">
        <v>30</v>
      </c>
      <c r="AX633" s="12" t="s">
        <v>73</v>
      </c>
      <c r="AY633" s="204" t="s">
        <v>174</v>
      </c>
    </row>
    <row r="634" spans="1:65" s="13" customFormat="1" ht="24">
      <c r="B634" s="205"/>
      <c r="C634" s="206"/>
      <c r="D634" s="196" t="s">
        <v>181</v>
      </c>
      <c r="E634" s="207" t="s">
        <v>1</v>
      </c>
      <c r="F634" s="208" t="s">
        <v>3543</v>
      </c>
      <c r="G634" s="206"/>
      <c r="H634" s="209">
        <v>4.383</v>
      </c>
      <c r="I634" s="210"/>
      <c r="J634" s="206"/>
      <c r="K634" s="206"/>
      <c r="L634" s="211"/>
      <c r="M634" s="212"/>
      <c r="N634" s="213"/>
      <c r="O634" s="213"/>
      <c r="P634" s="213"/>
      <c r="Q634" s="213"/>
      <c r="R634" s="213"/>
      <c r="S634" s="213"/>
      <c r="T634" s="214"/>
      <c r="AT634" s="215" t="s">
        <v>181</v>
      </c>
      <c r="AU634" s="215" t="s">
        <v>83</v>
      </c>
      <c r="AV634" s="13" t="s">
        <v>83</v>
      </c>
      <c r="AW634" s="13" t="s">
        <v>30</v>
      </c>
      <c r="AX634" s="13" t="s">
        <v>73</v>
      </c>
      <c r="AY634" s="215" t="s">
        <v>174</v>
      </c>
    </row>
    <row r="635" spans="1:65" s="12" customFormat="1" ht="12">
      <c r="B635" s="194"/>
      <c r="C635" s="195"/>
      <c r="D635" s="196" t="s">
        <v>181</v>
      </c>
      <c r="E635" s="197" t="s">
        <v>1</v>
      </c>
      <c r="F635" s="198" t="s">
        <v>3544</v>
      </c>
      <c r="G635" s="195"/>
      <c r="H635" s="197" t="s">
        <v>1</v>
      </c>
      <c r="I635" s="199"/>
      <c r="J635" s="195"/>
      <c r="K635" s="195"/>
      <c r="L635" s="200"/>
      <c r="M635" s="201"/>
      <c r="N635" s="202"/>
      <c r="O635" s="202"/>
      <c r="P635" s="202"/>
      <c r="Q635" s="202"/>
      <c r="R635" s="202"/>
      <c r="S635" s="202"/>
      <c r="T635" s="203"/>
      <c r="AT635" s="204" t="s">
        <v>181</v>
      </c>
      <c r="AU635" s="204" t="s">
        <v>83</v>
      </c>
      <c r="AV635" s="12" t="s">
        <v>81</v>
      </c>
      <c r="AW635" s="12" t="s">
        <v>30</v>
      </c>
      <c r="AX635" s="12" t="s">
        <v>73</v>
      </c>
      <c r="AY635" s="204" t="s">
        <v>174</v>
      </c>
    </row>
    <row r="636" spans="1:65" s="13" customFormat="1" ht="24">
      <c r="B636" s="205"/>
      <c r="C636" s="206"/>
      <c r="D636" s="196" t="s">
        <v>181</v>
      </c>
      <c r="E636" s="207" t="s">
        <v>1</v>
      </c>
      <c r="F636" s="208" t="s">
        <v>3545</v>
      </c>
      <c r="G636" s="206"/>
      <c r="H636" s="209">
        <v>6.0309999999999997</v>
      </c>
      <c r="I636" s="210"/>
      <c r="J636" s="206"/>
      <c r="K636" s="206"/>
      <c r="L636" s="211"/>
      <c r="M636" s="212"/>
      <c r="N636" s="213"/>
      <c r="O636" s="213"/>
      <c r="P636" s="213"/>
      <c r="Q636" s="213"/>
      <c r="R636" s="213"/>
      <c r="S636" s="213"/>
      <c r="T636" s="214"/>
      <c r="AT636" s="215" t="s">
        <v>181</v>
      </c>
      <c r="AU636" s="215" t="s">
        <v>83</v>
      </c>
      <c r="AV636" s="13" t="s">
        <v>83</v>
      </c>
      <c r="AW636" s="13" t="s">
        <v>30</v>
      </c>
      <c r="AX636" s="13" t="s">
        <v>73</v>
      </c>
      <c r="AY636" s="215" t="s">
        <v>174</v>
      </c>
    </row>
    <row r="637" spans="1:65" s="12" customFormat="1" ht="12">
      <c r="B637" s="194"/>
      <c r="C637" s="195"/>
      <c r="D637" s="196" t="s">
        <v>181</v>
      </c>
      <c r="E637" s="197" t="s">
        <v>1</v>
      </c>
      <c r="F637" s="198" t="s">
        <v>3546</v>
      </c>
      <c r="G637" s="195"/>
      <c r="H637" s="197" t="s">
        <v>1</v>
      </c>
      <c r="I637" s="199"/>
      <c r="J637" s="195"/>
      <c r="K637" s="195"/>
      <c r="L637" s="200"/>
      <c r="M637" s="201"/>
      <c r="N637" s="202"/>
      <c r="O637" s="202"/>
      <c r="P637" s="202"/>
      <c r="Q637" s="202"/>
      <c r="R637" s="202"/>
      <c r="S637" s="202"/>
      <c r="T637" s="203"/>
      <c r="AT637" s="204" t="s">
        <v>181</v>
      </c>
      <c r="AU637" s="204" t="s">
        <v>83</v>
      </c>
      <c r="AV637" s="12" t="s">
        <v>81</v>
      </c>
      <c r="AW637" s="12" t="s">
        <v>30</v>
      </c>
      <c r="AX637" s="12" t="s">
        <v>73</v>
      </c>
      <c r="AY637" s="204" t="s">
        <v>174</v>
      </c>
    </row>
    <row r="638" spans="1:65" s="13" customFormat="1" ht="24">
      <c r="B638" s="205"/>
      <c r="C638" s="206"/>
      <c r="D638" s="196" t="s">
        <v>181</v>
      </c>
      <c r="E638" s="207" t="s">
        <v>1</v>
      </c>
      <c r="F638" s="208" t="s">
        <v>3547</v>
      </c>
      <c r="G638" s="206"/>
      <c r="H638" s="209">
        <v>0.68799999999999994</v>
      </c>
      <c r="I638" s="210"/>
      <c r="J638" s="206"/>
      <c r="K638" s="206"/>
      <c r="L638" s="211"/>
      <c r="M638" s="212"/>
      <c r="N638" s="213"/>
      <c r="O638" s="213"/>
      <c r="P638" s="213"/>
      <c r="Q638" s="213"/>
      <c r="R638" s="213"/>
      <c r="S638" s="213"/>
      <c r="T638" s="214"/>
      <c r="AT638" s="215" t="s">
        <v>181</v>
      </c>
      <c r="AU638" s="215" t="s">
        <v>83</v>
      </c>
      <c r="AV638" s="13" t="s">
        <v>83</v>
      </c>
      <c r="AW638" s="13" t="s">
        <v>30</v>
      </c>
      <c r="AX638" s="13" t="s">
        <v>73</v>
      </c>
      <c r="AY638" s="215" t="s">
        <v>174</v>
      </c>
    </row>
    <row r="639" spans="1:65" s="13" customFormat="1" ht="12">
      <c r="B639" s="205"/>
      <c r="C639" s="206"/>
      <c r="D639" s="196" t="s">
        <v>181</v>
      </c>
      <c r="E639" s="207" t="s">
        <v>1</v>
      </c>
      <c r="F639" s="208" t="s">
        <v>3548</v>
      </c>
      <c r="G639" s="206"/>
      <c r="H639" s="209">
        <v>1.2849999999999999</v>
      </c>
      <c r="I639" s="210"/>
      <c r="J639" s="206"/>
      <c r="K639" s="206"/>
      <c r="L639" s="211"/>
      <c r="M639" s="212"/>
      <c r="N639" s="213"/>
      <c r="O639" s="213"/>
      <c r="P639" s="213"/>
      <c r="Q639" s="213"/>
      <c r="R639" s="213"/>
      <c r="S639" s="213"/>
      <c r="T639" s="214"/>
      <c r="AT639" s="215" t="s">
        <v>181</v>
      </c>
      <c r="AU639" s="215" t="s">
        <v>83</v>
      </c>
      <c r="AV639" s="13" t="s">
        <v>83</v>
      </c>
      <c r="AW639" s="13" t="s">
        <v>30</v>
      </c>
      <c r="AX639" s="13" t="s">
        <v>73</v>
      </c>
      <c r="AY639" s="215" t="s">
        <v>174</v>
      </c>
    </row>
    <row r="640" spans="1:65" s="13" customFormat="1" ht="12">
      <c r="B640" s="205"/>
      <c r="C640" s="206"/>
      <c r="D640" s="196" t="s">
        <v>181</v>
      </c>
      <c r="E640" s="207" t="s">
        <v>1</v>
      </c>
      <c r="F640" s="208" t="s">
        <v>3549</v>
      </c>
      <c r="G640" s="206"/>
      <c r="H640" s="209">
        <v>0.68200000000000005</v>
      </c>
      <c r="I640" s="210"/>
      <c r="J640" s="206"/>
      <c r="K640" s="206"/>
      <c r="L640" s="211"/>
      <c r="M640" s="212"/>
      <c r="N640" s="213"/>
      <c r="O640" s="213"/>
      <c r="P640" s="213"/>
      <c r="Q640" s="213"/>
      <c r="R640" s="213"/>
      <c r="S640" s="213"/>
      <c r="T640" s="214"/>
      <c r="AT640" s="215" t="s">
        <v>181</v>
      </c>
      <c r="AU640" s="215" t="s">
        <v>83</v>
      </c>
      <c r="AV640" s="13" t="s">
        <v>83</v>
      </c>
      <c r="AW640" s="13" t="s">
        <v>30</v>
      </c>
      <c r="AX640" s="13" t="s">
        <v>73</v>
      </c>
      <c r="AY640" s="215" t="s">
        <v>174</v>
      </c>
    </row>
    <row r="641" spans="1:65" s="14" customFormat="1" ht="12">
      <c r="B641" s="216"/>
      <c r="C641" s="217"/>
      <c r="D641" s="196" t="s">
        <v>181</v>
      </c>
      <c r="E641" s="218" t="s">
        <v>1</v>
      </c>
      <c r="F641" s="219" t="s">
        <v>183</v>
      </c>
      <c r="G641" s="217"/>
      <c r="H641" s="220">
        <v>13.069000000000001</v>
      </c>
      <c r="I641" s="221"/>
      <c r="J641" s="217"/>
      <c r="K641" s="217"/>
      <c r="L641" s="222"/>
      <c r="M641" s="223"/>
      <c r="N641" s="224"/>
      <c r="O641" s="224"/>
      <c r="P641" s="224"/>
      <c r="Q641" s="224"/>
      <c r="R641" s="224"/>
      <c r="S641" s="224"/>
      <c r="T641" s="225"/>
      <c r="AT641" s="226" t="s">
        <v>181</v>
      </c>
      <c r="AU641" s="226" t="s">
        <v>83</v>
      </c>
      <c r="AV641" s="14" t="s">
        <v>179</v>
      </c>
      <c r="AW641" s="14" t="s">
        <v>30</v>
      </c>
      <c r="AX641" s="14" t="s">
        <v>81</v>
      </c>
      <c r="AY641" s="226" t="s">
        <v>174</v>
      </c>
    </row>
    <row r="642" spans="1:65" s="2" customFormat="1" ht="16.5" customHeight="1">
      <c r="A642" s="35"/>
      <c r="B642" s="36"/>
      <c r="C642" s="180" t="s">
        <v>761</v>
      </c>
      <c r="D642" s="180" t="s">
        <v>175</v>
      </c>
      <c r="E642" s="181" t="s">
        <v>3550</v>
      </c>
      <c r="F642" s="182" t="s">
        <v>3551</v>
      </c>
      <c r="G642" s="183" t="s">
        <v>178</v>
      </c>
      <c r="H642" s="184">
        <v>4.548</v>
      </c>
      <c r="I642" s="185"/>
      <c r="J642" s="186">
        <f>ROUND(I642*H642,2)</f>
        <v>0</v>
      </c>
      <c r="K642" s="187"/>
      <c r="L642" s="40"/>
      <c r="M642" s="188" t="s">
        <v>1</v>
      </c>
      <c r="N642" s="189" t="s">
        <v>38</v>
      </c>
      <c r="O642" s="72"/>
      <c r="P642" s="190">
        <f>O642*H642</f>
        <v>0</v>
      </c>
      <c r="Q642" s="190">
        <v>0</v>
      </c>
      <c r="R642" s="190">
        <f>Q642*H642</f>
        <v>0</v>
      </c>
      <c r="S642" s="190">
        <v>2.4</v>
      </c>
      <c r="T642" s="191">
        <f>S642*H642</f>
        <v>10.9152</v>
      </c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R642" s="192" t="s">
        <v>179</v>
      </c>
      <c r="AT642" s="192" t="s">
        <v>175</v>
      </c>
      <c r="AU642" s="192" t="s">
        <v>83</v>
      </c>
      <c r="AY642" s="18" t="s">
        <v>174</v>
      </c>
      <c r="BE642" s="193">
        <f>IF(N642="základní",J642,0)</f>
        <v>0</v>
      </c>
      <c r="BF642" s="193">
        <f>IF(N642="snížená",J642,0)</f>
        <v>0</v>
      </c>
      <c r="BG642" s="193">
        <f>IF(N642="zákl. přenesená",J642,0)</f>
        <v>0</v>
      </c>
      <c r="BH642" s="193">
        <f>IF(N642="sníž. přenesená",J642,0)</f>
        <v>0</v>
      </c>
      <c r="BI642" s="193">
        <f>IF(N642="nulová",J642,0)</f>
        <v>0</v>
      </c>
      <c r="BJ642" s="18" t="s">
        <v>81</v>
      </c>
      <c r="BK642" s="193">
        <f>ROUND(I642*H642,2)</f>
        <v>0</v>
      </c>
      <c r="BL642" s="18" t="s">
        <v>179</v>
      </c>
      <c r="BM642" s="192" t="s">
        <v>3552</v>
      </c>
    </row>
    <row r="643" spans="1:65" s="12" customFormat="1" ht="12">
      <c r="B643" s="194"/>
      <c r="C643" s="195"/>
      <c r="D643" s="196" t="s">
        <v>181</v>
      </c>
      <c r="E643" s="197" t="s">
        <v>1</v>
      </c>
      <c r="F643" s="198" t="s">
        <v>3553</v>
      </c>
      <c r="G643" s="195"/>
      <c r="H643" s="197" t="s">
        <v>1</v>
      </c>
      <c r="I643" s="199"/>
      <c r="J643" s="195"/>
      <c r="K643" s="195"/>
      <c r="L643" s="200"/>
      <c r="M643" s="201"/>
      <c r="N643" s="202"/>
      <c r="O643" s="202"/>
      <c r="P643" s="202"/>
      <c r="Q643" s="202"/>
      <c r="R643" s="202"/>
      <c r="S643" s="202"/>
      <c r="T643" s="203"/>
      <c r="AT643" s="204" t="s">
        <v>181</v>
      </c>
      <c r="AU643" s="204" t="s">
        <v>83</v>
      </c>
      <c r="AV643" s="12" t="s">
        <v>81</v>
      </c>
      <c r="AW643" s="12" t="s">
        <v>30</v>
      </c>
      <c r="AX643" s="12" t="s">
        <v>73</v>
      </c>
      <c r="AY643" s="204" t="s">
        <v>174</v>
      </c>
    </row>
    <row r="644" spans="1:65" s="13" customFormat="1" ht="12">
      <c r="B644" s="205"/>
      <c r="C644" s="206"/>
      <c r="D644" s="196" t="s">
        <v>181</v>
      </c>
      <c r="E644" s="207" t="s">
        <v>1</v>
      </c>
      <c r="F644" s="208" t="s">
        <v>3554</v>
      </c>
      <c r="G644" s="206"/>
      <c r="H644" s="209">
        <v>4.548</v>
      </c>
      <c r="I644" s="210"/>
      <c r="J644" s="206"/>
      <c r="K644" s="206"/>
      <c r="L644" s="211"/>
      <c r="M644" s="212"/>
      <c r="N644" s="213"/>
      <c r="O644" s="213"/>
      <c r="P644" s="213"/>
      <c r="Q644" s="213"/>
      <c r="R644" s="213"/>
      <c r="S644" s="213"/>
      <c r="T644" s="214"/>
      <c r="AT644" s="215" t="s">
        <v>181</v>
      </c>
      <c r="AU644" s="215" t="s">
        <v>83</v>
      </c>
      <c r="AV644" s="13" t="s">
        <v>83</v>
      </c>
      <c r="AW644" s="13" t="s">
        <v>30</v>
      </c>
      <c r="AX644" s="13" t="s">
        <v>73</v>
      </c>
      <c r="AY644" s="215" t="s">
        <v>174</v>
      </c>
    </row>
    <row r="645" spans="1:65" s="14" customFormat="1" ht="12">
      <c r="B645" s="216"/>
      <c r="C645" s="217"/>
      <c r="D645" s="196" t="s">
        <v>181</v>
      </c>
      <c r="E645" s="218" t="s">
        <v>1</v>
      </c>
      <c r="F645" s="219" t="s">
        <v>183</v>
      </c>
      <c r="G645" s="217"/>
      <c r="H645" s="220">
        <v>4.548</v>
      </c>
      <c r="I645" s="221"/>
      <c r="J645" s="217"/>
      <c r="K645" s="217"/>
      <c r="L645" s="222"/>
      <c r="M645" s="223"/>
      <c r="N645" s="224"/>
      <c r="O645" s="224"/>
      <c r="P645" s="224"/>
      <c r="Q645" s="224"/>
      <c r="R645" s="224"/>
      <c r="S645" s="224"/>
      <c r="T645" s="225"/>
      <c r="AT645" s="226" t="s">
        <v>181</v>
      </c>
      <c r="AU645" s="226" t="s">
        <v>83</v>
      </c>
      <c r="AV645" s="14" t="s">
        <v>179</v>
      </c>
      <c r="AW645" s="14" t="s">
        <v>30</v>
      </c>
      <c r="AX645" s="14" t="s">
        <v>81</v>
      </c>
      <c r="AY645" s="226" t="s">
        <v>174</v>
      </c>
    </row>
    <row r="646" spans="1:65" s="2" customFormat="1" ht="24.25" customHeight="1">
      <c r="A646" s="35"/>
      <c r="B646" s="36"/>
      <c r="C646" s="180" t="s">
        <v>767</v>
      </c>
      <c r="D646" s="180" t="s">
        <v>175</v>
      </c>
      <c r="E646" s="181" t="s">
        <v>3555</v>
      </c>
      <c r="F646" s="182" t="s">
        <v>3556</v>
      </c>
      <c r="G646" s="183" t="s">
        <v>178</v>
      </c>
      <c r="H646" s="184">
        <v>13.37</v>
      </c>
      <c r="I646" s="185"/>
      <c r="J646" s="186">
        <f>ROUND(I646*H646,2)</f>
        <v>0</v>
      </c>
      <c r="K646" s="187"/>
      <c r="L646" s="40"/>
      <c r="M646" s="188" t="s">
        <v>1</v>
      </c>
      <c r="N646" s="189" t="s">
        <v>38</v>
      </c>
      <c r="O646" s="72"/>
      <c r="P646" s="190">
        <f>O646*H646</f>
        <v>0</v>
      </c>
      <c r="Q646" s="190">
        <v>0</v>
      </c>
      <c r="R646" s="190">
        <f>Q646*H646</f>
        <v>0</v>
      </c>
      <c r="S646" s="190">
        <v>2.27</v>
      </c>
      <c r="T646" s="191">
        <f>S646*H646</f>
        <v>30.349899999999998</v>
      </c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R646" s="192" t="s">
        <v>179</v>
      </c>
      <c r="AT646" s="192" t="s">
        <v>175</v>
      </c>
      <c r="AU646" s="192" t="s">
        <v>83</v>
      </c>
      <c r="AY646" s="18" t="s">
        <v>174</v>
      </c>
      <c r="BE646" s="193">
        <f>IF(N646="základní",J646,0)</f>
        <v>0</v>
      </c>
      <c r="BF646" s="193">
        <f>IF(N646="snížená",J646,0)</f>
        <v>0</v>
      </c>
      <c r="BG646" s="193">
        <f>IF(N646="zákl. přenesená",J646,0)</f>
        <v>0</v>
      </c>
      <c r="BH646" s="193">
        <f>IF(N646="sníž. přenesená",J646,0)</f>
        <v>0</v>
      </c>
      <c r="BI646" s="193">
        <f>IF(N646="nulová",J646,0)</f>
        <v>0</v>
      </c>
      <c r="BJ646" s="18" t="s">
        <v>81</v>
      </c>
      <c r="BK646" s="193">
        <f>ROUND(I646*H646,2)</f>
        <v>0</v>
      </c>
      <c r="BL646" s="18" t="s">
        <v>179</v>
      </c>
      <c r="BM646" s="192" t="s">
        <v>3557</v>
      </c>
    </row>
    <row r="647" spans="1:65" s="12" customFormat="1" ht="12">
      <c r="B647" s="194"/>
      <c r="C647" s="195"/>
      <c r="D647" s="196" t="s">
        <v>181</v>
      </c>
      <c r="E647" s="197" t="s">
        <v>1</v>
      </c>
      <c r="F647" s="198" t="s">
        <v>3558</v>
      </c>
      <c r="G647" s="195"/>
      <c r="H647" s="197" t="s">
        <v>1</v>
      </c>
      <c r="I647" s="199"/>
      <c r="J647" s="195"/>
      <c r="K647" s="195"/>
      <c r="L647" s="200"/>
      <c r="M647" s="201"/>
      <c r="N647" s="202"/>
      <c r="O647" s="202"/>
      <c r="P647" s="202"/>
      <c r="Q647" s="202"/>
      <c r="R647" s="202"/>
      <c r="S647" s="202"/>
      <c r="T647" s="203"/>
      <c r="AT647" s="204" t="s">
        <v>181</v>
      </c>
      <c r="AU647" s="204" t="s">
        <v>83</v>
      </c>
      <c r="AV647" s="12" t="s">
        <v>81</v>
      </c>
      <c r="AW647" s="12" t="s">
        <v>30</v>
      </c>
      <c r="AX647" s="12" t="s">
        <v>73</v>
      </c>
      <c r="AY647" s="204" t="s">
        <v>174</v>
      </c>
    </row>
    <row r="648" spans="1:65" s="12" customFormat="1" ht="12">
      <c r="B648" s="194"/>
      <c r="C648" s="195"/>
      <c r="D648" s="196" t="s">
        <v>181</v>
      </c>
      <c r="E648" s="197" t="s">
        <v>1</v>
      </c>
      <c r="F648" s="198" t="s">
        <v>3559</v>
      </c>
      <c r="G648" s="195"/>
      <c r="H648" s="197" t="s">
        <v>1</v>
      </c>
      <c r="I648" s="199"/>
      <c r="J648" s="195"/>
      <c r="K648" s="195"/>
      <c r="L648" s="200"/>
      <c r="M648" s="201"/>
      <c r="N648" s="202"/>
      <c r="O648" s="202"/>
      <c r="P648" s="202"/>
      <c r="Q648" s="202"/>
      <c r="R648" s="202"/>
      <c r="S648" s="202"/>
      <c r="T648" s="203"/>
      <c r="AT648" s="204" t="s">
        <v>181</v>
      </c>
      <c r="AU648" s="204" t="s">
        <v>83</v>
      </c>
      <c r="AV648" s="12" t="s">
        <v>81</v>
      </c>
      <c r="AW648" s="12" t="s">
        <v>30</v>
      </c>
      <c r="AX648" s="12" t="s">
        <v>73</v>
      </c>
      <c r="AY648" s="204" t="s">
        <v>174</v>
      </c>
    </row>
    <row r="649" spans="1:65" s="13" customFormat="1" ht="12">
      <c r="B649" s="205"/>
      <c r="C649" s="206"/>
      <c r="D649" s="196" t="s">
        <v>181</v>
      </c>
      <c r="E649" s="207" t="s">
        <v>1</v>
      </c>
      <c r="F649" s="208" t="s">
        <v>3560</v>
      </c>
      <c r="G649" s="206"/>
      <c r="H649" s="209">
        <v>13.37</v>
      </c>
      <c r="I649" s="210"/>
      <c r="J649" s="206"/>
      <c r="K649" s="206"/>
      <c r="L649" s="211"/>
      <c r="M649" s="212"/>
      <c r="N649" s="213"/>
      <c r="O649" s="213"/>
      <c r="P649" s="213"/>
      <c r="Q649" s="213"/>
      <c r="R649" s="213"/>
      <c r="S649" s="213"/>
      <c r="T649" s="214"/>
      <c r="AT649" s="215" t="s">
        <v>181</v>
      </c>
      <c r="AU649" s="215" t="s">
        <v>83</v>
      </c>
      <c r="AV649" s="13" t="s">
        <v>83</v>
      </c>
      <c r="AW649" s="13" t="s">
        <v>30</v>
      </c>
      <c r="AX649" s="13" t="s">
        <v>73</v>
      </c>
      <c r="AY649" s="215" t="s">
        <v>174</v>
      </c>
    </row>
    <row r="650" spans="1:65" s="14" customFormat="1" ht="12">
      <c r="B650" s="216"/>
      <c r="C650" s="217"/>
      <c r="D650" s="196" t="s">
        <v>181</v>
      </c>
      <c r="E650" s="218" t="s">
        <v>1</v>
      </c>
      <c r="F650" s="219" t="s">
        <v>183</v>
      </c>
      <c r="G650" s="217"/>
      <c r="H650" s="220">
        <v>13.37</v>
      </c>
      <c r="I650" s="221"/>
      <c r="J650" s="217"/>
      <c r="K650" s="217"/>
      <c r="L650" s="222"/>
      <c r="M650" s="223"/>
      <c r="N650" s="224"/>
      <c r="O650" s="224"/>
      <c r="P650" s="224"/>
      <c r="Q650" s="224"/>
      <c r="R650" s="224"/>
      <c r="S650" s="224"/>
      <c r="T650" s="225"/>
      <c r="AT650" s="226" t="s">
        <v>181</v>
      </c>
      <c r="AU650" s="226" t="s">
        <v>83</v>
      </c>
      <c r="AV650" s="14" t="s">
        <v>179</v>
      </c>
      <c r="AW650" s="14" t="s">
        <v>30</v>
      </c>
      <c r="AX650" s="14" t="s">
        <v>81</v>
      </c>
      <c r="AY650" s="226" t="s">
        <v>174</v>
      </c>
    </row>
    <row r="651" spans="1:65" s="2" customFormat="1" ht="24.25" customHeight="1">
      <c r="A651" s="35"/>
      <c r="B651" s="36"/>
      <c r="C651" s="180" t="s">
        <v>773</v>
      </c>
      <c r="D651" s="180" t="s">
        <v>175</v>
      </c>
      <c r="E651" s="181" t="s">
        <v>3561</v>
      </c>
      <c r="F651" s="182" t="s">
        <v>3562</v>
      </c>
      <c r="G651" s="183" t="s">
        <v>178</v>
      </c>
      <c r="H651" s="184">
        <v>23.288</v>
      </c>
      <c r="I651" s="185"/>
      <c r="J651" s="186">
        <f>ROUND(I651*H651,2)</f>
        <v>0</v>
      </c>
      <c r="K651" s="187"/>
      <c r="L651" s="40"/>
      <c r="M651" s="188" t="s">
        <v>1</v>
      </c>
      <c r="N651" s="189" t="s">
        <v>38</v>
      </c>
      <c r="O651" s="72"/>
      <c r="P651" s="190">
        <f>O651*H651</f>
        <v>0</v>
      </c>
      <c r="Q651" s="190">
        <v>0</v>
      </c>
      <c r="R651" s="190">
        <f>Q651*H651</f>
        <v>0</v>
      </c>
      <c r="S651" s="190">
        <v>2.4</v>
      </c>
      <c r="T651" s="191">
        <f>S651*H651</f>
        <v>55.891199999999998</v>
      </c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R651" s="192" t="s">
        <v>179</v>
      </c>
      <c r="AT651" s="192" t="s">
        <v>175</v>
      </c>
      <c r="AU651" s="192" t="s">
        <v>83</v>
      </c>
      <c r="AY651" s="18" t="s">
        <v>174</v>
      </c>
      <c r="BE651" s="193">
        <f>IF(N651="základní",J651,0)</f>
        <v>0</v>
      </c>
      <c r="BF651" s="193">
        <f>IF(N651="snížená",J651,0)</f>
        <v>0</v>
      </c>
      <c r="BG651" s="193">
        <f>IF(N651="zákl. přenesená",J651,0)</f>
        <v>0</v>
      </c>
      <c r="BH651" s="193">
        <f>IF(N651="sníž. přenesená",J651,0)</f>
        <v>0</v>
      </c>
      <c r="BI651" s="193">
        <f>IF(N651="nulová",J651,0)</f>
        <v>0</v>
      </c>
      <c r="BJ651" s="18" t="s">
        <v>81</v>
      </c>
      <c r="BK651" s="193">
        <f>ROUND(I651*H651,2)</f>
        <v>0</v>
      </c>
      <c r="BL651" s="18" t="s">
        <v>179</v>
      </c>
      <c r="BM651" s="192" t="s">
        <v>3563</v>
      </c>
    </row>
    <row r="652" spans="1:65" s="12" customFormat="1" ht="12">
      <c r="B652" s="194"/>
      <c r="C652" s="195"/>
      <c r="D652" s="196" t="s">
        <v>181</v>
      </c>
      <c r="E652" s="197" t="s">
        <v>1</v>
      </c>
      <c r="F652" s="198" t="s">
        <v>3564</v>
      </c>
      <c r="G652" s="195"/>
      <c r="H652" s="197" t="s">
        <v>1</v>
      </c>
      <c r="I652" s="199"/>
      <c r="J652" s="195"/>
      <c r="K652" s="195"/>
      <c r="L652" s="200"/>
      <c r="M652" s="201"/>
      <c r="N652" s="202"/>
      <c r="O652" s="202"/>
      <c r="P652" s="202"/>
      <c r="Q652" s="202"/>
      <c r="R652" s="202"/>
      <c r="S652" s="202"/>
      <c r="T652" s="203"/>
      <c r="AT652" s="204" t="s">
        <v>181</v>
      </c>
      <c r="AU652" s="204" t="s">
        <v>83</v>
      </c>
      <c r="AV652" s="12" t="s">
        <v>81</v>
      </c>
      <c r="AW652" s="12" t="s">
        <v>30</v>
      </c>
      <c r="AX652" s="12" t="s">
        <v>73</v>
      </c>
      <c r="AY652" s="204" t="s">
        <v>174</v>
      </c>
    </row>
    <row r="653" spans="1:65" s="12" customFormat="1" ht="12">
      <c r="B653" s="194"/>
      <c r="C653" s="195"/>
      <c r="D653" s="196" t="s">
        <v>181</v>
      </c>
      <c r="E653" s="197" t="s">
        <v>1</v>
      </c>
      <c r="F653" s="198" t="s">
        <v>3565</v>
      </c>
      <c r="G653" s="195"/>
      <c r="H653" s="197" t="s">
        <v>1</v>
      </c>
      <c r="I653" s="199"/>
      <c r="J653" s="195"/>
      <c r="K653" s="195"/>
      <c r="L653" s="200"/>
      <c r="M653" s="201"/>
      <c r="N653" s="202"/>
      <c r="O653" s="202"/>
      <c r="P653" s="202"/>
      <c r="Q653" s="202"/>
      <c r="R653" s="202"/>
      <c r="S653" s="202"/>
      <c r="T653" s="203"/>
      <c r="AT653" s="204" t="s">
        <v>181</v>
      </c>
      <c r="AU653" s="204" t="s">
        <v>83</v>
      </c>
      <c r="AV653" s="12" t="s">
        <v>81</v>
      </c>
      <c r="AW653" s="12" t="s">
        <v>30</v>
      </c>
      <c r="AX653" s="12" t="s">
        <v>73</v>
      </c>
      <c r="AY653" s="204" t="s">
        <v>174</v>
      </c>
    </row>
    <row r="654" spans="1:65" s="13" customFormat="1" ht="12">
      <c r="B654" s="205"/>
      <c r="C654" s="206"/>
      <c r="D654" s="196" t="s">
        <v>181</v>
      </c>
      <c r="E654" s="207" t="s">
        <v>1</v>
      </c>
      <c r="F654" s="208" t="s">
        <v>3566</v>
      </c>
      <c r="G654" s="206"/>
      <c r="H654" s="209">
        <v>2.415</v>
      </c>
      <c r="I654" s="210"/>
      <c r="J654" s="206"/>
      <c r="K654" s="206"/>
      <c r="L654" s="211"/>
      <c r="M654" s="212"/>
      <c r="N654" s="213"/>
      <c r="O654" s="213"/>
      <c r="P654" s="213"/>
      <c r="Q654" s="213"/>
      <c r="R654" s="213"/>
      <c r="S654" s="213"/>
      <c r="T654" s="214"/>
      <c r="AT654" s="215" t="s">
        <v>181</v>
      </c>
      <c r="AU654" s="215" t="s">
        <v>83</v>
      </c>
      <c r="AV654" s="13" t="s">
        <v>83</v>
      </c>
      <c r="AW654" s="13" t="s">
        <v>30</v>
      </c>
      <c r="AX654" s="13" t="s">
        <v>73</v>
      </c>
      <c r="AY654" s="215" t="s">
        <v>174</v>
      </c>
    </row>
    <row r="655" spans="1:65" s="13" customFormat="1" ht="12">
      <c r="B655" s="205"/>
      <c r="C655" s="206"/>
      <c r="D655" s="196" t="s">
        <v>181</v>
      </c>
      <c r="E655" s="207" t="s">
        <v>1</v>
      </c>
      <c r="F655" s="208" t="s">
        <v>3567</v>
      </c>
      <c r="G655" s="206"/>
      <c r="H655" s="209">
        <v>4.07</v>
      </c>
      <c r="I655" s="210"/>
      <c r="J655" s="206"/>
      <c r="K655" s="206"/>
      <c r="L655" s="211"/>
      <c r="M655" s="212"/>
      <c r="N655" s="213"/>
      <c r="O655" s="213"/>
      <c r="P655" s="213"/>
      <c r="Q655" s="213"/>
      <c r="R655" s="213"/>
      <c r="S655" s="213"/>
      <c r="T655" s="214"/>
      <c r="AT655" s="215" t="s">
        <v>181</v>
      </c>
      <c r="AU655" s="215" t="s">
        <v>83</v>
      </c>
      <c r="AV655" s="13" t="s">
        <v>83</v>
      </c>
      <c r="AW655" s="13" t="s">
        <v>30</v>
      </c>
      <c r="AX655" s="13" t="s">
        <v>73</v>
      </c>
      <c r="AY655" s="215" t="s">
        <v>174</v>
      </c>
    </row>
    <row r="656" spans="1:65" s="15" customFormat="1" ht="12">
      <c r="B656" s="238"/>
      <c r="C656" s="239"/>
      <c r="D656" s="196" t="s">
        <v>181</v>
      </c>
      <c r="E656" s="240" t="s">
        <v>1</v>
      </c>
      <c r="F656" s="241" t="s">
        <v>3433</v>
      </c>
      <c r="G656" s="239"/>
      <c r="H656" s="242">
        <v>6.4850000000000003</v>
      </c>
      <c r="I656" s="243"/>
      <c r="J656" s="239"/>
      <c r="K656" s="239"/>
      <c r="L656" s="244"/>
      <c r="M656" s="245"/>
      <c r="N656" s="246"/>
      <c r="O656" s="246"/>
      <c r="P656" s="246"/>
      <c r="Q656" s="246"/>
      <c r="R656" s="246"/>
      <c r="S656" s="246"/>
      <c r="T656" s="247"/>
      <c r="AT656" s="248" t="s">
        <v>181</v>
      </c>
      <c r="AU656" s="248" t="s">
        <v>83</v>
      </c>
      <c r="AV656" s="15" t="s">
        <v>204</v>
      </c>
      <c r="AW656" s="15" t="s">
        <v>30</v>
      </c>
      <c r="AX656" s="15" t="s">
        <v>73</v>
      </c>
      <c r="AY656" s="248" t="s">
        <v>174</v>
      </c>
    </row>
    <row r="657" spans="1:65" s="12" customFormat="1" ht="12">
      <c r="B657" s="194"/>
      <c r="C657" s="195"/>
      <c r="D657" s="196" t="s">
        <v>181</v>
      </c>
      <c r="E657" s="197" t="s">
        <v>1</v>
      </c>
      <c r="F657" s="198" t="s">
        <v>3292</v>
      </c>
      <c r="G657" s="195"/>
      <c r="H657" s="197" t="s">
        <v>1</v>
      </c>
      <c r="I657" s="199"/>
      <c r="J657" s="195"/>
      <c r="K657" s="195"/>
      <c r="L657" s="200"/>
      <c r="M657" s="201"/>
      <c r="N657" s="202"/>
      <c r="O657" s="202"/>
      <c r="P657" s="202"/>
      <c r="Q657" s="202"/>
      <c r="R657" s="202"/>
      <c r="S657" s="202"/>
      <c r="T657" s="203"/>
      <c r="AT657" s="204" t="s">
        <v>181</v>
      </c>
      <c r="AU657" s="204" t="s">
        <v>83</v>
      </c>
      <c r="AV657" s="12" t="s">
        <v>81</v>
      </c>
      <c r="AW657" s="12" t="s">
        <v>30</v>
      </c>
      <c r="AX657" s="12" t="s">
        <v>73</v>
      </c>
      <c r="AY657" s="204" t="s">
        <v>174</v>
      </c>
    </row>
    <row r="658" spans="1:65" s="13" customFormat="1" ht="12">
      <c r="B658" s="205"/>
      <c r="C658" s="206"/>
      <c r="D658" s="196" t="s">
        <v>181</v>
      </c>
      <c r="E658" s="207" t="s">
        <v>1</v>
      </c>
      <c r="F658" s="208" t="s">
        <v>3568</v>
      </c>
      <c r="G658" s="206"/>
      <c r="H658" s="209">
        <v>16.803000000000001</v>
      </c>
      <c r="I658" s="210"/>
      <c r="J658" s="206"/>
      <c r="K658" s="206"/>
      <c r="L658" s="211"/>
      <c r="M658" s="212"/>
      <c r="N658" s="213"/>
      <c r="O658" s="213"/>
      <c r="P658" s="213"/>
      <c r="Q658" s="213"/>
      <c r="R658" s="213"/>
      <c r="S658" s="213"/>
      <c r="T658" s="214"/>
      <c r="AT658" s="215" t="s">
        <v>181</v>
      </c>
      <c r="AU658" s="215" t="s">
        <v>83</v>
      </c>
      <c r="AV658" s="13" t="s">
        <v>83</v>
      </c>
      <c r="AW658" s="13" t="s">
        <v>30</v>
      </c>
      <c r="AX658" s="13" t="s">
        <v>73</v>
      </c>
      <c r="AY658" s="215" t="s">
        <v>174</v>
      </c>
    </row>
    <row r="659" spans="1:65" s="14" customFormat="1" ht="12">
      <c r="B659" s="216"/>
      <c r="C659" s="217"/>
      <c r="D659" s="196" t="s">
        <v>181</v>
      </c>
      <c r="E659" s="218" t="s">
        <v>1</v>
      </c>
      <c r="F659" s="219" t="s">
        <v>183</v>
      </c>
      <c r="G659" s="217"/>
      <c r="H659" s="220">
        <v>23.288</v>
      </c>
      <c r="I659" s="221"/>
      <c r="J659" s="217"/>
      <c r="K659" s="217"/>
      <c r="L659" s="222"/>
      <c r="M659" s="223"/>
      <c r="N659" s="224"/>
      <c r="O659" s="224"/>
      <c r="P659" s="224"/>
      <c r="Q659" s="224"/>
      <c r="R659" s="224"/>
      <c r="S659" s="224"/>
      <c r="T659" s="225"/>
      <c r="AT659" s="226" t="s">
        <v>181</v>
      </c>
      <c r="AU659" s="226" t="s">
        <v>83</v>
      </c>
      <c r="AV659" s="14" t="s">
        <v>179</v>
      </c>
      <c r="AW659" s="14" t="s">
        <v>30</v>
      </c>
      <c r="AX659" s="14" t="s">
        <v>81</v>
      </c>
      <c r="AY659" s="226" t="s">
        <v>174</v>
      </c>
    </row>
    <row r="660" spans="1:65" s="2" customFormat="1" ht="24.25" customHeight="1">
      <c r="A660" s="35"/>
      <c r="B660" s="36"/>
      <c r="C660" s="180" t="s">
        <v>786</v>
      </c>
      <c r="D660" s="180" t="s">
        <v>175</v>
      </c>
      <c r="E660" s="181" t="s">
        <v>3569</v>
      </c>
      <c r="F660" s="182" t="s">
        <v>3570</v>
      </c>
      <c r="G660" s="183" t="s">
        <v>217</v>
      </c>
      <c r="H660" s="184">
        <v>2</v>
      </c>
      <c r="I660" s="185"/>
      <c r="J660" s="186">
        <f>ROUND(I660*H660,2)</f>
        <v>0</v>
      </c>
      <c r="K660" s="187"/>
      <c r="L660" s="40"/>
      <c r="M660" s="188" t="s">
        <v>1</v>
      </c>
      <c r="N660" s="189" t="s">
        <v>38</v>
      </c>
      <c r="O660" s="72"/>
      <c r="P660" s="190">
        <f>O660*H660</f>
        <v>0</v>
      </c>
      <c r="Q660" s="190">
        <v>0</v>
      </c>
      <c r="R660" s="190">
        <f>Q660*H660</f>
        <v>0</v>
      </c>
      <c r="S660" s="190">
        <v>1.472</v>
      </c>
      <c r="T660" s="191">
        <f>S660*H660</f>
        <v>2.944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92" t="s">
        <v>179</v>
      </c>
      <c r="AT660" s="192" t="s">
        <v>175</v>
      </c>
      <c r="AU660" s="192" t="s">
        <v>83</v>
      </c>
      <c r="AY660" s="18" t="s">
        <v>174</v>
      </c>
      <c r="BE660" s="193">
        <f>IF(N660="základní",J660,0)</f>
        <v>0</v>
      </c>
      <c r="BF660" s="193">
        <f>IF(N660="snížená",J660,0)</f>
        <v>0</v>
      </c>
      <c r="BG660" s="193">
        <f>IF(N660="zákl. přenesená",J660,0)</f>
        <v>0</v>
      </c>
      <c r="BH660" s="193">
        <f>IF(N660="sníž. přenesená",J660,0)</f>
        <v>0</v>
      </c>
      <c r="BI660" s="193">
        <f>IF(N660="nulová",J660,0)</f>
        <v>0</v>
      </c>
      <c r="BJ660" s="18" t="s">
        <v>81</v>
      </c>
      <c r="BK660" s="193">
        <f>ROUND(I660*H660,2)</f>
        <v>0</v>
      </c>
      <c r="BL660" s="18" t="s">
        <v>179</v>
      </c>
      <c r="BM660" s="192" t="s">
        <v>3571</v>
      </c>
    </row>
    <row r="661" spans="1:65" s="12" customFormat="1" ht="12">
      <c r="B661" s="194"/>
      <c r="C661" s="195"/>
      <c r="D661" s="196" t="s">
        <v>181</v>
      </c>
      <c r="E661" s="197" t="s">
        <v>1</v>
      </c>
      <c r="F661" s="198" t="s">
        <v>3572</v>
      </c>
      <c r="G661" s="195"/>
      <c r="H661" s="197" t="s">
        <v>1</v>
      </c>
      <c r="I661" s="199"/>
      <c r="J661" s="195"/>
      <c r="K661" s="195"/>
      <c r="L661" s="200"/>
      <c r="M661" s="201"/>
      <c r="N661" s="202"/>
      <c r="O661" s="202"/>
      <c r="P661" s="202"/>
      <c r="Q661" s="202"/>
      <c r="R661" s="202"/>
      <c r="S661" s="202"/>
      <c r="T661" s="203"/>
      <c r="AT661" s="204" t="s">
        <v>181</v>
      </c>
      <c r="AU661" s="204" t="s">
        <v>83</v>
      </c>
      <c r="AV661" s="12" t="s">
        <v>81</v>
      </c>
      <c r="AW661" s="12" t="s">
        <v>30</v>
      </c>
      <c r="AX661" s="12" t="s">
        <v>73</v>
      </c>
      <c r="AY661" s="204" t="s">
        <v>174</v>
      </c>
    </row>
    <row r="662" spans="1:65" s="13" customFormat="1" ht="12">
      <c r="B662" s="205"/>
      <c r="C662" s="206"/>
      <c r="D662" s="196" t="s">
        <v>181</v>
      </c>
      <c r="E662" s="207" t="s">
        <v>1</v>
      </c>
      <c r="F662" s="208" t="s">
        <v>83</v>
      </c>
      <c r="G662" s="206"/>
      <c r="H662" s="209">
        <v>2</v>
      </c>
      <c r="I662" s="210"/>
      <c r="J662" s="206"/>
      <c r="K662" s="206"/>
      <c r="L662" s="211"/>
      <c r="M662" s="212"/>
      <c r="N662" s="213"/>
      <c r="O662" s="213"/>
      <c r="P662" s="213"/>
      <c r="Q662" s="213"/>
      <c r="R662" s="213"/>
      <c r="S662" s="213"/>
      <c r="T662" s="214"/>
      <c r="AT662" s="215" t="s">
        <v>181</v>
      </c>
      <c r="AU662" s="215" t="s">
        <v>83</v>
      </c>
      <c r="AV662" s="13" t="s">
        <v>83</v>
      </c>
      <c r="AW662" s="13" t="s">
        <v>30</v>
      </c>
      <c r="AX662" s="13" t="s">
        <v>73</v>
      </c>
      <c r="AY662" s="215" t="s">
        <v>174</v>
      </c>
    </row>
    <row r="663" spans="1:65" s="14" customFormat="1" ht="12">
      <c r="B663" s="216"/>
      <c r="C663" s="217"/>
      <c r="D663" s="196" t="s">
        <v>181</v>
      </c>
      <c r="E663" s="218" t="s">
        <v>1</v>
      </c>
      <c r="F663" s="219" t="s">
        <v>183</v>
      </c>
      <c r="G663" s="217"/>
      <c r="H663" s="220">
        <v>2</v>
      </c>
      <c r="I663" s="221"/>
      <c r="J663" s="217"/>
      <c r="K663" s="217"/>
      <c r="L663" s="222"/>
      <c r="M663" s="223"/>
      <c r="N663" s="224"/>
      <c r="O663" s="224"/>
      <c r="P663" s="224"/>
      <c r="Q663" s="224"/>
      <c r="R663" s="224"/>
      <c r="S663" s="224"/>
      <c r="T663" s="225"/>
      <c r="AT663" s="226" t="s">
        <v>181</v>
      </c>
      <c r="AU663" s="226" t="s">
        <v>83</v>
      </c>
      <c r="AV663" s="14" t="s">
        <v>179</v>
      </c>
      <c r="AW663" s="14" t="s">
        <v>30</v>
      </c>
      <c r="AX663" s="14" t="s">
        <v>81</v>
      </c>
      <c r="AY663" s="226" t="s">
        <v>174</v>
      </c>
    </row>
    <row r="664" spans="1:65" s="2" customFormat="1" ht="33" customHeight="1">
      <c r="A664" s="35"/>
      <c r="B664" s="36"/>
      <c r="C664" s="180" t="s">
        <v>793</v>
      </c>
      <c r="D664" s="180" t="s">
        <v>175</v>
      </c>
      <c r="E664" s="181" t="s">
        <v>3573</v>
      </c>
      <c r="F664" s="182" t="s">
        <v>3574</v>
      </c>
      <c r="G664" s="183" t="s">
        <v>230</v>
      </c>
      <c r="H664" s="184">
        <v>13.75</v>
      </c>
      <c r="I664" s="185"/>
      <c r="J664" s="186">
        <f>ROUND(I664*H664,2)</f>
        <v>0</v>
      </c>
      <c r="K664" s="187"/>
      <c r="L664" s="40"/>
      <c r="M664" s="188" t="s">
        <v>1</v>
      </c>
      <c r="N664" s="189" t="s">
        <v>38</v>
      </c>
      <c r="O664" s="72"/>
      <c r="P664" s="190">
        <f>O664*H664</f>
        <v>0</v>
      </c>
      <c r="Q664" s="190">
        <v>0</v>
      </c>
      <c r="R664" s="190">
        <f>Q664*H664</f>
        <v>0</v>
      </c>
      <c r="S664" s="190">
        <v>0.38300000000000001</v>
      </c>
      <c r="T664" s="191">
        <f>S664*H664</f>
        <v>5.2662500000000003</v>
      </c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R664" s="192" t="s">
        <v>179</v>
      </c>
      <c r="AT664" s="192" t="s">
        <v>175</v>
      </c>
      <c r="AU664" s="192" t="s">
        <v>83</v>
      </c>
      <c r="AY664" s="18" t="s">
        <v>174</v>
      </c>
      <c r="BE664" s="193">
        <f>IF(N664="základní",J664,0)</f>
        <v>0</v>
      </c>
      <c r="BF664" s="193">
        <f>IF(N664="snížená",J664,0)</f>
        <v>0</v>
      </c>
      <c r="BG664" s="193">
        <f>IF(N664="zákl. přenesená",J664,0)</f>
        <v>0</v>
      </c>
      <c r="BH664" s="193">
        <f>IF(N664="sníž. přenesená",J664,0)</f>
        <v>0</v>
      </c>
      <c r="BI664" s="193">
        <f>IF(N664="nulová",J664,0)</f>
        <v>0</v>
      </c>
      <c r="BJ664" s="18" t="s">
        <v>81</v>
      </c>
      <c r="BK664" s="193">
        <f>ROUND(I664*H664,2)</f>
        <v>0</v>
      </c>
      <c r="BL664" s="18" t="s">
        <v>179</v>
      </c>
      <c r="BM664" s="192" t="s">
        <v>3575</v>
      </c>
    </row>
    <row r="665" spans="1:65" s="12" customFormat="1" ht="12">
      <c r="B665" s="194"/>
      <c r="C665" s="195"/>
      <c r="D665" s="196" t="s">
        <v>181</v>
      </c>
      <c r="E665" s="197" t="s">
        <v>1</v>
      </c>
      <c r="F665" s="198" t="s">
        <v>3576</v>
      </c>
      <c r="G665" s="195"/>
      <c r="H665" s="197" t="s">
        <v>1</v>
      </c>
      <c r="I665" s="199"/>
      <c r="J665" s="195"/>
      <c r="K665" s="195"/>
      <c r="L665" s="200"/>
      <c r="M665" s="201"/>
      <c r="N665" s="202"/>
      <c r="O665" s="202"/>
      <c r="P665" s="202"/>
      <c r="Q665" s="202"/>
      <c r="R665" s="202"/>
      <c r="S665" s="202"/>
      <c r="T665" s="203"/>
      <c r="AT665" s="204" t="s">
        <v>181</v>
      </c>
      <c r="AU665" s="204" t="s">
        <v>83</v>
      </c>
      <c r="AV665" s="12" t="s">
        <v>81</v>
      </c>
      <c r="AW665" s="12" t="s">
        <v>30</v>
      </c>
      <c r="AX665" s="12" t="s">
        <v>73</v>
      </c>
      <c r="AY665" s="204" t="s">
        <v>174</v>
      </c>
    </row>
    <row r="666" spans="1:65" s="13" customFormat="1" ht="12">
      <c r="B666" s="205"/>
      <c r="C666" s="206"/>
      <c r="D666" s="196" t="s">
        <v>181</v>
      </c>
      <c r="E666" s="207" t="s">
        <v>1</v>
      </c>
      <c r="F666" s="208" t="s">
        <v>3577</v>
      </c>
      <c r="G666" s="206"/>
      <c r="H666" s="209">
        <v>13.75</v>
      </c>
      <c r="I666" s="210"/>
      <c r="J666" s="206"/>
      <c r="K666" s="206"/>
      <c r="L666" s="211"/>
      <c r="M666" s="212"/>
      <c r="N666" s="213"/>
      <c r="O666" s="213"/>
      <c r="P666" s="213"/>
      <c r="Q666" s="213"/>
      <c r="R666" s="213"/>
      <c r="S666" s="213"/>
      <c r="T666" s="214"/>
      <c r="AT666" s="215" t="s">
        <v>181</v>
      </c>
      <c r="AU666" s="215" t="s">
        <v>83</v>
      </c>
      <c r="AV666" s="13" t="s">
        <v>83</v>
      </c>
      <c r="AW666" s="13" t="s">
        <v>30</v>
      </c>
      <c r="AX666" s="13" t="s">
        <v>73</v>
      </c>
      <c r="AY666" s="215" t="s">
        <v>174</v>
      </c>
    </row>
    <row r="667" spans="1:65" s="14" customFormat="1" ht="12">
      <c r="B667" s="216"/>
      <c r="C667" s="217"/>
      <c r="D667" s="196" t="s">
        <v>181</v>
      </c>
      <c r="E667" s="218" t="s">
        <v>1</v>
      </c>
      <c r="F667" s="219" t="s">
        <v>183</v>
      </c>
      <c r="G667" s="217"/>
      <c r="H667" s="220">
        <v>13.75</v>
      </c>
      <c r="I667" s="221"/>
      <c r="J667" s="217"/>
      <c r="K667" s="217"/>
      <c r="L667" s="222"/>
      <c r="M667" s="223"/>
      <c r="N667" s="224"/>
      <c r="O667" s="224"/>
      <c r="P667" s="224"/>
      <c r="Q667" s="224"/>
      <c r="R667" s="224"/>
      <c r="S667" s="224"/>
      <c r="T667" s="225"/>
      <c r="AT667" s="226" t="s">
        <v>181</v>
      </c>
      <c r="AU667" s="226" t="s">
        <v>83</v>
      </c>
      <c r="AV667" s="14" t="s">
        <v>179</v>
      </c>
      <c r="AW667" s="14" t="s">
        <v>30</v>
      </c>
      <c r="AX667" s="14" t="s">
        <v>81</v>
      </c>
      <c r="AY667" s="226" t="s">
        <v>174</v>
      </c>
    </row>
    <row r="668" spans="1:65" s="2" customFormat="1" ht="37.75" customHeight="1">
      <c r="A668" s="35"/>
      <c r="B668" s="36"/>
      <c r="C668" s="180" t="s">
        <v>801</v>
      </c>
      <c r="D668" s="180" t="s">
        <v>175</v>
      </c>
      <c r="E668" s="181" t="s">
        <v>3578</v>
      </c>
      <c r="F668" s="182" t="s">
        <v>3579</v>
      </c>
      <c r="G668" s="183" t="s">
        <v>217</v>
      </c>
      <c r="H668" s="184">
        <v>1</v>
      </c>
      <c r="I668" s="185"/>
      <c r="J668" s="186">
        <f>ROUND(I668*H668,2)</f>
        <v>0</v>
      </c>
      <c r="K668" s="187"/>
      <c r="L668" s="40"/>
      <c r="M668" s="188" t="s">
        <v>1</v>
      </c>
      <c r="N668" s="189" t="s">
        <v>38</v>
      </c>
      <c r="O668" s="72"/>
      <c r="P668" s="190">
        <f>O668*H668</f>
        <v>0</v>
      </c>
      <c r="Q668" s="190">
        <v>0</v>
      </c>
      <c r="R668" s="190">
        <f>Q668*H668</f>
        <v>0</v>
      </c>
      <c r="S668" s="190">
        <v>0</v>
      </c>
      <c r="T668" s="191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92" t="s">
        <v>179</v>
      </c>
      <c r="AT668" s="192" t="s">
        <v>175</v>
      </c>
      <c r="AU668" s="192" t="s">
        <v>83</v>
      </c>
      <c r="AY668" s="18" t="s">
        <v>174</v>
      </c>
      <c r="BE668" s="193">
        <f>IF(N668="základní",J668,0)</f>
        <v>0</v>
      </c>
      <c r="BF668" s="193">
        <f>IF(N668="snížená",J668,0)</f>
        <v>0</v>
      </c>
      <c r="BG668" s="193">
        <f>IF(N668="zákl. přenesená",J668,0)</f>
        <v>0</v>
      </c>
      <c r="BH668" s="193">
        <f>IF(N668="sníž. přenesená",J668,0)</f>
        <v>0</v>
      </c>
      <c r="BI668" s="193">
        <f>IF(N668="nulová",J668,0)</f>
        <v>0</v>
      </c>
      <c r="BJ668" s="18" t="s">
        <v>81</v>
      </c>
      <c r="BK668" s="193">
        <f>ROUND(I668*H668,2)</f>
        <v>0</v>
      </c>
      <c r="BL668" s="18" t="s">
        <v>179</v>
      </c>
      <c r="BM668" s="192" t="s">
        <v>3580</v>
      </c>
    </row>
    <row r="669" spans="1:65" s="12" customFormat="1" ht="12">
      <c r="B669" s="194"/>
      <c r="C669" s="195"/>
      <c r="D669" s="196" t="s">
        <v>181</v>
      </c>
      <c r="E669" s="197" t="s">
        <v>1</v>
      </c>
      <c r="F669" s="198" t="s">
        <v>3581</v>
      </c>
      <c r="G669" s="195"/>
      <c r="H669" s="197" t="s">
        <v>1</v>
      </c>
      <c r="I669" s="199"/>
      <c r="J669" s="195"/>
      <c r="K669" s="195"/>
      <c r="L669" s="200"/>
      <c r="M669" s="201"/>
      <c r="N669" s="202"/>
      <c r="O669" s="202"/>
      <c r="P669" s="202"/>
      <c r="Q669" s="202"/>
      <c r="R669" s="202"/>
      <c r="S669" s="202"/>
      <c r="T669" s="203"/>
      <c r="AT669" s="204" t="s">
        <v>181</v>
      </c>
      <c r="AU669" s="204" t="s">
        <v>83</v>
      </c>
      <c r="AV669" s="12" t="s">
        <v>81</v>
      </c>
      <c r="AW669" s="12" t="s">
        <v>30</v>
      </c>
      <c r="AX669" s="12" t="s">
        <v>73</v>
      </c>
      <c r="AY669" s="204" t="s">
        <v>174</v>
      </c>
    </row>
    <row r="670" spans="1:65" s="13" customFormat="1" ht="12">
      <c r="B670" s="205"/>
      <c r="C670" s="206"/>
      <c r="D670" s="196" t="s">
        <v>181</v>
      </c>
      <c r="E670" s="207" t="s">
        <v>1</v>
      </c>
      <c r="F670" s="208" t="s">
        <v>81</v>
      </c>
      <c r="G670" s="206"/>
      <c r="H670" s="209">
        <v>1</v>
      </c>
      <c r="I670" s="210"/>
      <c r="J670" s="206"/>
      <c r="K670" s="206"/>
      <c r="L670" s="211"/>
      <c r="M670" s="212"/>
      <c r="N670" s="213"/>
      <c r="O670" s="213"/>
      <c r="P670" s="213"/>
      <c r="Q670" s="213"/>
      <c r="R670" s="213"/>
      <c r="S670" s="213"/>
      <c r="T670" s="214"/>
      <c r="AT670" s="215" t="s">
        <v>181</v>
      </c>
      <c r="AU670" s="215" t="s">
        <v>83</v>
      </c>
      <c r="AV670" s="13" t="s">
        <v>83</v>
      </c>
      <c r="AW670" s="13" t="s">
        <v>30</v>
      </c>
      <c r="AX670" s="13" t="s">
        <v>73</v>
      </c>
      <c r="AY670" s="215" t="s">
        <v>174</v>
      </c>
    </row>
    <row r="671" spans="1:65" s="14" customFormat="1" ht="12">
      <c r="B671" s="216"/>
      <c r="C671" s="217"/>
      <c r="D671" s="196" t="s">
        <v>181</v>
      </c>
      <c r="E671" s="218" t="s">
        <v>1</v>
      </c>
      <c r="F671" s="219" t="s">
        <v>183</v>
      </c>
      <c r="G671" s="217"/>
      <c r="H671" s="220">
        <v>1</v>
      </c>
      <c r="I671" s="221"/>
      <c r="J671" s="217"/>
      <c r="K671" s="217"/>
      <c r="L671" s="222"/>
      <c r="M671" s="223"/>
      <c r="N671" s="224"/>
      <c r="O671" s="224"/>
      <c r="P671" s="224"/>
      <c r="Q671" s="224"/>
      <c r="R671" s="224"/>
      <c r="S671" s="224"/>
      <c r="T671" s="225"/>
      <c r="AT671" s="226" t="s">
        <v>181</v>
      </c>
      <c r="AU671" s="226" t="s">
        <v>83</v>
      </c>
      <c r="AV671" s="14" t="s">
        <v>179</v>
      </c>
      <c r="AW671" s="14" t="s">
        <v>30</v>
      </c>
      <c r="AX671" s="14" t="s">
        <v>81</v>
      </c>
      <c r="AY671" s="226" t="s">
        <v>174</v>
      </c>
    </row>
    <row r="672" spans="1:65" s="2" customFormat="1" ht="24.25" customHeight="1">
      <c r="A672" s="35"/>
      <c r="B672" s="36"/>
      <c r="C672" s="180" t="s">
        <v>813</v>
      </c>
      <c r="D672" s="180" t="s">
        <v>175</v>
      </c>
      <c r="E672" s="181" t="s">
        <v>3582</v>
      </c>
      <c r="F672" s="182" t="s">
        <v>3583</v>
      </c>
      <c r="G672" s="183" t="s">
        <v>217</v>
      </c>
      <c r="H672" s="184">
        <v>1</v>
      </c>
      <c r="I672" s="185"/>
      <c r="J672" s="186">
        <f>ROUND(I672*H672,2)</f>
        <v>0</v>
      </c>
      <c r="K672" s="187"/>
      <c r="L672" s="40"/>
      <c r="M672" s="188" t="s">
        <v>1</v>
      </c>
      <c r="N672" s="189" t="s">
        <v>38</v>
      </c>
      <c r="O672" s="72"/>
      <c r="P672" s="190">
        <f>O672*H672</f>
        <v>0</v>
      </c>
      <c r="Q672" s="190">
        <v>0</v>
      </c>
      <c r="R672" s="190">
        <f>Q672*H672</f>
        <v>0</v>
      </c>
      <c r="S672" s="190">
        <v>0</v>
      </c>
      <c r="T672" s="191">
        <f>S672*H672</f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92" t="s">
        <v>179</v>
      </c>
      <c r="AT672" s="192" t="s">
        <v>175</v>
      </c>
      <c r="AU672" s="192" t="s">
        <v>83</v>
      </c>
      <c r="AY672" s="18" t="s">
        <v>174</v>
      </c>
      <c r="BE672" s="193">
        <f>IF(N672="základní",J672,0)</f>
        <v>0</v>
      </c>
      <c r="BF672" s="193">
        <f>IF(N672="snížená",J672,0)</f>
        <v>0</v>
      </c>
      <c r="BG672" s="193">
        <f>IF(N672="zákl. přenesená",J672,0)</f>
        <v>0</v>
      </c>
      <c r="BH672" s="193">
        <f>IF(N672="sníž. přenesená",J672,0)</f>
        <v>0</v>
      </c>
      <c r="BI672" s="193">
        <f>IF(N672="nulová",J672,0)</f>
        <v>0</v>
      </c>
      <c r="BJ672" s="18" t="s">
        <v>81</v>
      </c>
      <c r="BK672" s="193">
        <f>ROUND(I672*H672,2)</f>
        <v>0</v>
      </c>
      <c r="BL672" s="18" t="s">
        <v>179</v>
      </c>
      <c r="BM672" s="192" t="s">
        <v>3584</v>
      </c>
    </row>
    <row r="673" spans="1:65" s="12" customFormat="1" ht="12">
      <c r="B673" s="194"/>
      <c r="C673" s="195"/>
      <c r="D673" s="196" t="s">
        <v>181</v>
      </c>
      <c r="E673" s="197" t="s">
        <v>1</v>
      </c>
      <c r="F673" s="198" t="s">
        <v>3585</v>
      </c>
      <c r="G673" s="195"/>
      <c r="H673" s="197" t="s">
        <v>1</v>
      </c>
      <c r="I673" s="199"/>
      <c r="J673" s="195"/>
      <c r="K673" s="195"/>
      <c r="L673" s="200"/>
      <c r="M673" s="201"/>
      <c r="N673" s="202"/>
      <c r="O673" s="202"/>
      <c r="P673" s="202"/>
      <c r="Q673" s="202"/>
      <c r="R673" s="202"/>
      <c r="S673" s="202"/>
      <c r="T673" s="203"/>
      <c r="AT673" s="204" t="s">
        <v>181</v>
      </c>
      <c r="AU673" s="204" t="s">
        <v>83</v>
      </c>
      <c r="AV673" s="12" t="s">
        <v>81</v>
      </c>
      <c r="AW673" s="12" t="s">
        <v>30</v>
      </c>
      <c r="AX673" s="12" t="s">
        <v>73</v>
      </c>
      <c r="AY673" s="204" t="s">
        <v>174</v>
      </c>
    </row>
    <row r="674" spans="1:65" s="13" customFormat="1" ht="12">
      <c r="B674" s="205"/>
      <c r="C674" s="206"/>
      <c r="D674" s="196" t="s">
        <v>181</v>
      </c>
      <c r="E674" s="207" t="s">
        <v>1</v>
      </c>
      <c r="F674" s="208" t="s">
        <v>81</v>
      </c>
      <c r="G674" s="206"/>
      <c r="H674" s="209">
        <v>1</v>
      </c>
      <c r="I674" s="210"/>
      <c r="J674" s="206"/>
      <c r="K674" s="206"/>
      <c r="L674" s="211"/>
      <c r="M674" s="212"/>
      <c r="N674" s="213"/>
      <c r="O674" s="213"/>
      <c r="P674" s="213"/>
      <c r="Q674" s="213"/>
      <c r="R674" s="213"/>
      <c r="S674" s="213"/>
      <c r="T674" s="214"/>
      <c r="AT674" s="215" t="s">
        <v>181</v>
      </c>
      <c r="AU674" s="215" t="s">
        <v>83</v>
      </c>
      <c r="AV674" s="13" t="s">
        <v>83</v>
      </c>
      <c r="AW674" s="13" t="s">
        <v>30</v>
      </c>
      <c r="AX674" s="13" t="s">
        <v>73</v>
      </c>
      <c r="AY674" s="215" t="s">
        <v>174</v>
      </c>
    </row>
    <row r="675" spans="1:65" s="14" customFormat="1" ht="12">
      <c r="B675" s="216"/>
      <c r="C675" s="217"/>
      <c r="D675" s="196" t="s">
        <v>181</v>
      </c>
      <c r="E675" s="218" t="s">
        <v>1</v>
      </c>
      <c r="F675" s="219" t="s">
        <v>183</v>
      </c>
      <c r="G675" s="217"/>
      <c r="H675" s="220">
        <v>1</v>
      </c>
      <c r="I675" s="221"/>
      <c r="J675" s="217"/>
      <c r="K675" s="217"/>
      <c r="L675" s="222"/>
      <c r="M675" s="223"/>
      <c r="N675" s="224"/>
      <c r="O675" s="224"/>
      <c r="P675" s="224"/>
      <c r="Q675" s="224"/>
      <c r="R675" s="224"/>
      <c r="S675" s="224"/>
      <c r="T675" s="225"/>
      <c r="AT675" s="226" t="s">
        <v>181</v>
      </c>
      <c r="AU675" s="226" t="s">
        <v>83</v>
      </c>
      <c r="AV675" s="14" t="s">
        <v>179</v>
      </c>
      <c r="AW675" s="14" t="s">
        <v>30</v>
      </c>
      <c r="AX675" s="14" t="s">
        <v>81</v>
      </c>
      <c r="AY675" s="226" t="s">
        <v>174</v>
      </c>
    </row>
    <row r="676" spans="1:65" s="2" customFormat="1" ht="24.25" customHeight="1">
      <c r="A676" s="35"/>
      <c r="B676" s="36"/>
      <c r="C676" s="180" t="s">
        <v>817</v>
      </c>
      <c r="D676" s="180" t="s">
        <v>175</v>
      </c>
      <c r="E676" s="181" t="s">
        <v>3586</v>
      </c>
      <c r="F676" s="182" t="s">
        <v>3587</v>
      </c>
      <c r="G676" s="183" t="s">
        <v>230</v>
      </c>
      <c r="H676" s="184">
        <v>27.5</v>
      </c>
      <c r="I676" s="185"/>
      <c r="J676" s="186">
        <f>ROUND(I676*H676,2)</f>
        <v>0</v>
      </c>
      <c r="K676" s="187"/>
      <c r="L676" s="40"/>
      <c r="M676" s="188" t="s">
        <v>1</v>
      </c>
      <c r="N676" s="189" t="s">
        <v>38</v>
      </c>
      <c r="O676" s="72"/>
      <c r="P676" s="190">
        <f>O676*H676</f>
        <v>0</v>
      </c>
      <c r="Q676" s="190">
        <v>0</v>
      </c>
      <c r="R676" s="190">
        <f>Q676*H676</f>
        <v>0</v>
      </c>
      <c r="S676" s="190">
        <v>0</v>
      </c>
      <c r="T676" s="191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92" t="s">
        <v>179</v>
      </c>
      <c r="AT676" s="192" t="s">
        <v>175</v>
      </c>
      <c r="AU676" s="192" t="s">
        <v>83</v>
      </c>
      <c r="AY676" s="18" t="s">
        <v>174</v>
      </c>
      <c r="BE676" s="193">
        <f>IF(N676="základní",J676,0)</f>
        <v>0</v>
      </c>
      <c r="BF676" s="193">
        <f>IF(N676="snížená",J676,0)</f>
        <v>0</v>
      </c>
      <c r="BG676" s="193">
        <f>IF(N676="zákl. přenesená",J676,0)</f>
        <v>0</v>
      </c>
      <c r="BH676" s="193">
        <f>IF(N676="sníž. přenesená",J676,0)</f>
        <v>0</v>
      </c>
      <c r="BI676" s="193">
        <f>IF(N676="nulová",J676,0)</f>
        <v>0</v>
      </c>
      <c r="BJ676" s="18" t="s">
        <v>81</v>
      </c>
      <c r="BK676" s="193">
        <f>ROUND(I676*H676,2)</f>
        <v>0</v>
      </c>
      <c r="BL676" s="18" t="s">
        <v>179</v>
      </c>
      <c r="BM676" s="192" t="s">
        <v>3588</v>
      </c>
    </row>
    <row r="677" spans="1:65" s="12" customFormat="1" ht="12">
      <c r="B677" s="194"/>
      <c r="C677" s="195"/>
      <c r="D677" s="196" t="s">
        <v>181</v>
      </c>
      <c r="E677" s="197" t="s">
        <v>1</v>
      </c>
      <c r="F677" s="198" t="s">
        <v>3589</v>
      </c>
      <c r="G677" s="195"/>
      <c r="H677" s="197" t="s">
        <v>1</v>
      </c>
      <c r="I677" s="199"/>
      <c r="J677" s="195"/>
      <c r="K677" s="195"/>
      <c r="L677" s="200"/>
      <c r="M677" s="201"/>
      <c r="N677" s="202"/>
      <c r="O677" s="202"/>
      <c r="P677" s="202"/>
      <c r="Q677" s="202"/>
      <c r="R677" s="202"/>
      <c r="S677" s="202"/>
      <c r="T677" s="203"/>
      <c r="AT677" s="204" t="s">
        <v>181</v>
      </c>
      <c r="AU677" s="204" t="s">
        <v>83</v>
      </c>
      <c r="AV677" s="12" t="s">
        <v>81</v>
      </c>
      <c r="AW677" s="12" t="s">
        <v>30</v>
      </c>
      <c r="AX677" s="12" t="s">
        <v>73</v>
      </c>
      <c r="AY677" s="204" t="s">
        <v>174</v>
      </c>
    </row>
    <row r="678" spans="1:65" s="13" customFormat="1" ht="12">
      <c r="B678" s="205"/>
      <c r="C678" s="206"/>
      <c r="D678" s="196" t="s">
        <v>181</v>
      </c>
      <c r="E678" s="207" t="s">
        <v>1</v>
      </c>
      <c r="F678" s="208" t="s">
        <v>3590</v>
      </c>
      <c r="G678" s="206"/>
      <c r="H678" s="209">
        <v>27.5</v>
      </c>
      <c r="I678" s="210"/>
      <c r="J678" s="206"/>
      <c r="K678" s="206"/>
      <c r="L678" s="211"/>
      <c r="M678" s="212"/>
      <c r="N678" s="213"/>
      <c r="O678" s="213"/>
      <c r="P678" s="213"/>
      <c r="Q678" s="213"/>
      <c r="R678" s="213"/>
      <c r="S678" s="213"/>
      <c r="T678" s="214"/>
      <c r="AT678" s="215" t="s">
        <v>181</v>
      </c>
      <c r="AU678" s="215" t="s">
        <v>83</v>
      </c>
      <c r="AV678" s="13" t="s">
        <v>83</v>
      </c>
      <c r="AW678" s="13" t="s">
        <v>30</v>
      </c>
      <c r="AX678" s="13" t="s">
        <v>73</v>
      </c>
      <c r="AY678" s="215" t="s">
        <v>174</v>
      </c>
    </row>
    <row r="679" spans="1:65" s="14" customFormat="1" ht="12">
      <c r="B679" s="216"/>
      <c r="C679" s="217"/>
      <c r="D679" s="196" t="s">
        <v>181</v>
      </c>
      <c r="E679" s="218" t="s">
        <v>1</v>
      </c>
      <c r="F679" s="219" t="s">
        <v>183</v>
      </c>
      <c r="G679" s="217"/>
      <c r="H679" s="220">
        <v>27.5</v>
      </c>
      <c r="I679" s="221"/>
      <c r="J679" s="217"/>
      <c r="K679" s="217"/>
      <c r="L679" s="222"/>
      <c r="M679" s="223"/>
      <c r="N679" s="224"/>
      <c r="O679" s="224"/>
      <c r="P679" s="224"/>
      <c r="Q679" s="224"/>
      <c r="R679" s="224"/>
      <c r="S679" s="224"/>
      <c r="T679" s="225"/>
      <c r="AT679" s="226" t="s">
        <v>181</v>
      </c>
      <c r="AU679" s="226" t="s">
        <v>83</v>
      </c>
      <c r="AV679" s="14" t="s">
        <v>179</v>
      </c>
      <c r="AW679" s="14" t="s">
        <v>30</v>
      </c>
      <c r="AX679" s="14" t="s">
        <v>81</v>
      </c>
      <c r="AY679" s="226" t="s">
        <v>174</v>
      </c>
    </row>
    <row r="680" spans="1:65" s="2" customFormat="1" ht="24.25" customHeight="1">
      <c r="A680" s="35"/>
      <c r="B680" s="36"/>
      <c r="C680" s="180" t="s">
        <v>822</v>
      </c>
      <c r="D680" s="180" t="s">
        <v>175</v>
      </c>
      <c r="E680" s="181" t="s">
        <v>3591</v>
      </c>
      <c r="F680" s="182" t="s">
        <v>3592</v>
      </c>
      <c r="G680" s="183" t="s">
        <v>217</v>
      </c>
      <c r="H680" s="184">
        <v>1</v>
      </c>
      <c r="I680" s="185"/>
      <c r="J680" s="186">
        <f>ROUND(I680*H680,2)</f>
        <v>0</v>
      </c>
      <c r="K680" s="187"/>
      <c r="L680" s="40"/>
      <c r="M680" s="188" t="s">
        <v>1</v>
      </c>
      <c r="N680" s="189" t="s">
        <v>38</v>
      </c>
      <c r="O680" s="72"/>
      <c r="P680" s="190">
        <f>O680*H680</f>
        <v>0</v>
      </c>
      <c r="Q680" s="190">
        <v>0</v>
      </c>
      <c r="R680" s="190">
        <f>Q680*H680</f>
        <v>0</v>
      </c>
      <c r="S680" s="190">
        <v>0</v>
      </c>
      <c r="T680" s="191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92" t="s">
        <v>179</v>
      </c>
      <c r="AT680" s="192" t="s">
        <v>175</v>
      </c>
      <c r="AU680" s="192" t="s">
        <v>83</v>
      </c>
      <c r="AY680" s="18" t="s">
        <v>174</v>
      </c>
      <c r="BE680" s="193">
        <f>IF(N680="základní",J680,0)</f>
        <v>0</v>
      </c>
      <c r="BF680" s="193">
        <f>IF(N680="snížená",J680,0)</f>
        <v>0</v>
      </c>
      <c r="BG680" s="193">
        <f>IF(N680="zákl. přenesená",J680,0)</f>
        <v>0</v>
      </c>
      <c r="BH680" s="193">
        <f>IF(N680="sníž. přenesená",J680,0)</f>
        <v>0</v>
      </c>
      <c r="BI680" s="193">
        <f>IF(N680="nulová",J680,0)</f>
        <v>0</v>
      </c>
      <c r="BJ680" s="18" t="s">
        <v>81</v>
      </c>
      <c r="BK680" s="193">
        <f>ROUND(I680*H680,2)</f>
        <v>0</v>
      </c>
      <c r="BL680" s="18" t="s">
        <v>179</v>
      </c>
      <c r="BM680" s="192" t="s">
        <v>3593</v>
      </c>
    </row>
    <row r="681" spans="1:65" s="12" customFormat="1" ht="12">
      <c r="B681" s="194"/>
      <c r="C681" s="195"/>
      <c r="D681" s="196" t="s">
        <v>181</v>
      </c>
      <c r="E681" s="197" t="s">
        <v>1</v>
      </c>
      <c r="F681" s="198" t="s">
        <v>3594</v>
      </c>
      <c r="G681" s="195"/>
      <c r="H681" s="197" t="s">
        <v>1</v>
      </c>
      <c r="I681" s="199"/>
      <c r="J681" s="195"/>
      <c r="K681" s="195"/>
      <c r="L681" s="200"/>
      <c r="M681" s="201"/>
      <c r="N681" s="202"/>
      <c r="O681" s="202"/>
      <c r="P681" s="202"/>
      <c r="Q681" s="202"/>
      <c r="R681" s="202"/>
      <c r="S681" s="202"/>
      <c r="T681" s="203"/>
      <c r="AT681" s="204" t="s">
        <v>181</v>
      </c>
      <c r="AU681" s="204" t="s">
        <v>83</v>
      </c>
      <c r="AV681" s="12" t="s">
        <v>81</v>
      </c>
      <c r="AW681" s="12" t="s">
        <v>30</v>
      </c>
      <c r="AX681" s="12" t="s">
        <v>73</v>
      </c>
      <c r="AY681" s="204" t="s">
        <v>174</v>
      </c>
    </row>
    <row r="682" spans="1:65" s="13" customFormat="1" ht="12">
      <c r="B682" s="205"/>
      <c r="C682" s="206"/>
      <c r="D682" s="196" t="s">
        <v>181</v>
      </c>
      <c r="E682" s="207" t="s">
        <v>1</v>
      </c>
      <c r="F682" s="208" t="s">
        <v>81</v>
      </c>
      <c r="G682" s="206"/>
      <c r="H682" s="209">
        <v>1</v>
      </c>
      <c r="I682" s="210"/>
      <c r="J682" s="206"/>
      <c r="K682" s="206"/>
      <c r="L682" s="211"/>
      <c r="M682" s="212"/>
      <c r="N682" s="213"/>
      <c r="O682" s="213"/>
      <c r="P682" s="213"/>
      <c r="Q682" s="213"/>
      <c r="R682" s="213"/>
      <c r="S682" s="213"/>
      <c r="T682" s="214"/>
      <c r="AT682" s="215" t="s">
        <v>181</v>
      </c>
      <c r="AU682" s="215" t="s">
        <v>83</v>
      </c>
      <c r="AV682" s="13" t="s">
        <v>83</v>
      </c>
      <c r="AW682" s="13" t="s">
        <v>30</v>
      </c>
      <c r="AX682" s="13" t="s">
        <v>73</v>
      </c>
      <c r="AY682" s="215" t="s">
        <v>174</v>
      </c>
    </row>
    <row r="683" spans="1:65" s="14" customFormat="1" ht="12">
      <c r="B683" s="216"/>
      <c r="C683" s="217"/>
      <c r="D683" s="196" t="s">
        <v>181</v>
      </c>
      <c r="E683" s="218" t="s">
        <v>1</v>
      </c>
      <c r="F683" s="219" t="s">
        <v>183</v>
      </c>
      <c r="G683" s="217"/>
      <c r="H683" s="220">
        <v>1</v>
      </c>
      <c r="I683" s="221"/>
      <c r="J683" s="217"/>
      <c r="K683" s="217"/>
      <c r="L683" s="222"/>
      <c r="M683" s="223"/>
      <c r="N683" s="224"/>
      <c r="O683" s="224"/>
      <c r="P683" s="224"/>
      <c r="Q683" s="224"/>
      <c r="R683" s="224"/>
      <c r="S683" s="224"/>
      <c r="T683" s="225"/>
      <c r="AT683" s="226" t="s">
        <v>181</v>
      </c>
      <c r="AU683" s="226" t="s">
        <v>83</v>
      </c>
      <c r="AV683" s="14" t="s">
        <v>179</v>
      </c>
      <c r="AW683" s="14" t="s">
        <v>30</v>
      </c>
      <c r="AX683" s="14" t="s">
        <v>81</v>
      </c>
      <c r="AY683" s="226" t="s">
        <v>174</v>
      </c>
    </row>
    <row r="684" spans="1:65" s="2" customFormat="1" ht="66.75" customHeight="1">
      <c r="A684" s="35"/>
      <c r="B684" s="36"/>
      <c r="C684" s="180" t="s">
        <v>828</v>
      </c>
      <c r="D684" s="180" t="s">
        <v>175</v>
      </c>
      <c r="E684" s="181" t="s">
        <v>3595</v>
      </c>
      <c r="F684" s="182" t="s">
        <v>3596</v>
      </c>
      <c r="G684" s="183" t="s">
        <v>444</v>
      </c>
      <c r="H684" s="184">
        <v>9.5</v>
      </c>
      <c r="I684" s="185"/>
      <c r="J684" s="186">
        <f>ROUND(I684*H684,2)</f>
        <v>0</v>
      </c>
      <c r="K684" s="187"/>
      <c r="L684" s="40"/>
      <c r="M684" s="188" t="s">
        <v>1</v>
      </c>
      <c r="N684" s="189" t="s">
        <v>38</v>
      </c>
      <c r="O684" s="72"/>
      <c r="P684" s="190">
        <f>O684*H684</f>
        <v>0</v>
      </c>
      <c r="Q684" s="190">
        <v>0</v>
      </c>
      <c r="R684" s="190">
        <f>Q684*H684</f>
        <v>0</v>
      </c>
      <c r="S684" s="190">
        <v>0.9</v>
      </c>
      <c r="T684" s="191">
        <f>S684*H684</f>
        <v>8.5500000000000007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92" t="s">
        <v>179</v>
      </c>
      <c r="AT684" s="192" t="s">
        <v>175</v>
      </c>
      <c r="AU684" s="192" t="s">
        <v>83</v>
      </c>
      <c r="AY684" s="18" t="s">
        <v>174</v>
      </c>
      <c r="BE684" s="193">
        <f>IF(N684="základní",J684,0)</f>
        <v>0</v>
      </c>
      <c r="BF684" s="193">
        <f>IF(N684="snížená",J684,0)</f>
        <v>0</v>
      </c>
      <c r="BG684" s="193">
        <f>IF(N684="zákl. přenesená",J684,0)</f>
        <v>0</v>
      </c>
      <c r="BH684" s="193">
        <f>IF(N684="sníž. přenesená",J684,0)</f>
        <v>0</v>
      </c>
      <c r="BI684" s="193">
        <f>IF(N684="nulová",J684,0)</f>
        <v>0</v>
      </c>
      <c r="BJ684" s="18" t="s">
        <v>81</v>
      </c>
      <c r="BK684" s="193">
        <f>ROUND(I684*H684,2)</f>
        <v>0</v>
      </c>
      <c r="BL684" s="18" t="s">
        <v>179</v>
      </c>
      <c r="BM684" s="192" t="s">
        <v>3597</v>
      </c>
    </row>
    <row r="685" spans="1:65" s="12" customFormat="1" ht="12">
      <c r="B685" s="194"/>
      <c r="C685" s="195"/>
      <c r="D685" s="196" t="s">
        <v>181</v>
      </c>
      <c r="E685" s="197" t="s">
        <v>1</v>
      </c>
      <c r="F685" s="198" t="s">
        <v>3598</v>
      </c>
      <c r="G685" s="195"/>
      <c r="H685" s="197" t="s">
        <v>1</v>
      </c>
      <c r="I685" s="199"/>
      <c r="J685" s="195"/>
      <c r="K685" s="195"/>
      <c r="L685" s="200"/>
      <c r="M685" s="201"/>
      <c r="N685" s="202"/>
      <c r="O685" s="202"/>
      <c r="P685" s="202"/>
      <c r="Q685" s="202"/>
      <c r="R685" s="202"/>
      <c r="S685" s="202"/>
      <c r="T685" s="203"/>
      <c r="AT685" s="204" t="s">
        <v>181</v>
      </c>
      <c r="AU685" s="204" t="s">
        <v>83</v>
      </c>
      <c r="AV685" s="12" t="s">
        <v>81</v>
      </c>
      <c r="AW685" s="12" t="s">
        <v>30</v>
      </c>
      <c r="AX685" s="12" t="s">
        <v>73</v>
      </c>
      <c r="AY685" s="204" t="s">
        <v>174</v>
      </c>
    </row>
    <row r="686" spans="1:65" s="13" customFormat="1" ht="12">
      <c r="B686" s="205"/>
      <c r="C686" s="206"/>
      <c r="D686" s="196" t="s">
        <v>181</v>
      </c>
      <c r="E686" s="207" t="s">
        <v>1</v>
      </c>
      <c r="F686" s="208" t="s">
        <v>3599</v>
      </c>
      <c r="G686" s="206"/>
      <c r="H686" s="209">
        <v>9.5</v>
      </c>
      <c r="I686" s="210"/>
      <c r="J686" s="206"/>
      <c r="K686" s="206"/>
      <c r="L686" s="211"/>
      <c r="M686" s="212"/>
      <c r="N686" s="213"/>
      <c r="O686" s="213"/>
      <c r="P686" s="213"/>
      <c r="Q686" s="213"/>
      <c r="R686" s="213"/>
      <c r="S686" s="213"/>
      <c r="T686" s="214"/>
      <c r="AT686" s="215" t="s">
        <v>181</v>
      </c>
      <c r="AU686" s="215" t="s">
        <v>83</v>
      </c>
      <c r="AV686" s="13" t="s">
        <v>83</v>
      </c>
      <c r="AW686" s="13" t="s">
        <v>30</v>
      </c>
      <c r="AX686" s="13" t="s">
        <v>73</v>
      </c>
      <c r="AY686" s="215" t="s">
        <v>174</v>
      </c>
    </row>
    <row r="687" spans="1:65" s="14" customFormat="1" ht="12">
      <c r="B687" s="216"/>
      <c r="C687" s="217"/>
      <c r="D687" s="196" t="s">
        <v>181</v>
      </c>
      <c r="E687" s="218" t="s">
        <v>1</v>
      </c>
      <c r="F687" s="219" t="s">
        <v>183</v>
      </c>
      <c r="G687" s="217"/>
      <c r="H687" s="220">
        <v>9.5</v>
      </c>
      <c r="I687" s="221"/>
      <c r="J687" s="217"/>
      <c r="K687" s="217"/>
      <c r="L687" s="222"/>
      <c r="M687" s="223"/>
      <c r="N687" s="224"/>
      <c r="O687" s="224"/>
      <c r="P687" s="224"/>
      <c r="Q687" s="224"/>
      <c r="R687" s="224"/>
      <c r="S687" s="224"/>
      <c r="T687" s="225"/>
      <c r="AT687" s="226" t="s">
        <v>181</v>
      </c>
      <c r="AU687" s="226" t="s">
        <v>83</v>
      </c>
      <c r="AV687" s="14" t="s">
        <v>179</v>
      </c>
      <c r="AW687" s="14" t="s">
        <v>30</v>
      </c>
      <c r="AX687" s="14" t="s">
        <v>81</v>
      </c>
      <c r="AY687" s="226" t="s">
        <v>174</v>
      </c>
    </row>
    <row r="688" spans="1:65" s="11" customFormat="1" ht="22.75" customHeight="1">
      <c r="B688" s="166"/>
      <c r="C688" s="167"/>
      <c r="D688" s="168" t="s">
        <v>72</v>
      </c>
      <c r="E688" s="261" t="s">
        <v>3600</v>
      </c>
      <c r="F688" s="261" t="s">
        <v>3601</v>
      </c>
      <c r="G688" s="167"/>
      <c r="H688" s="167"/>
      <c r="I688" s="170"/>
      <c r="J688" s="262">
        <f>BK688</f>
        <v>0</v>
      </c>
      <c r="K688" s="167"/>
      <c r="L688" s="172"/>
      <c r="M688" s="173"/>
      <c r="N688" s="174"/>
      <c r="O688" s="174"/>
      <c r="P688" s="175">
        <f>SUM(P689:P700)</f>
        <v>0</v>
      </c>
      <c r="Q688" s="174"/>
      <c r="R688" s="175">
        <f>SUM(R689:R700)</f>
        <v>0</v>
      </c>
      <c r="S688" s="174"/>
      <c r="T688" s="176">
        <f>SUM(T689:T700)</f>
        <v>0</v>
      </c>
      <c r="AR688" s="177" t="s">
        <v>81</v>
      </c>
      <c r="AT688" s="178" t="s">
        <v>72</v>
      </c>
      <c r="AU688" s="178" t="s">
        <v>81</v>
      </c>
      <c r="AY688" s="177" t="s">
        <v>174</v>
      </c>
      <c r="BK688" s="179">
        <f>SUM(BK689:BK700)</f>
        <v>0</v>
      </c>
    </row>
    <row r="689" spans="1:65" s="2" customFormat="1" ht="24.25" customHeight="1">
      <c r="A689" s="35"/>
      <c r="B689" s="36"/>
      <c r="C689" s="180" t="s">
        <v>832</v>
      </c>
      <c r="D689" s="180" t="s">
        <v>175</v>
      </c>
      <c r="E689" s="181" t="s">
        <v>1438</v>
      </c>
      <c r="F689" s="182" t="s">
        <v>3602</v>
      </c>
      <c r="G689" s="183" t="s">
        <v>188</v>
      </c>
      <c r="H689" s="184">
        <v>323.56</v>
      </c>
      <c r="I689" s="185"/>
      <c r="J689" s="186">
        <f>ROUND(I689*H689,2)</f>
        <v>0</v>
      </c>
      <c r="K689" s="187"/>
      <c r="L689" s="40"/>
      <c r="M689" s="188" t="s">
        <v>1</v>
      </c>
      <c r="N689" s="189" t="s">
        <v>38</v>
      </c>
      <c r="O689" s="72"/>
      <c r="P689" s="190">
        <f>O689*H689</f>
        <v>0</v>
      </c>
      <c r="Q689" s="190">
        <v>0</v>
      </c>
      <c r="R689" s="190">
        <f>Q689*H689</f>
        <v>0</v>
      </c>
      <c r="S689" s="190">
        <v>0</v>
      </c>
      <c r="T689" s="191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192" t="s">
        <v>179</v>
      </c>
      <c r="AT689" s="192" t="s">
        <v>175</v>
      </c>
      <c r="AU689" s="192" t="s">
        <v>83</v>
      </c>
      <c r="AY689" s="18" t="s">
        <v>174</v>
      </c>
      <c r="BE689" s="193">
        <f>IF(N689="základní",J689,0)</f>
        <v>0</v>
      </c>
      <c r="BF689" s="193">
        <f>IF(N689="snížená",J689,0)</f>
        <v>0</v>
      </c>
      <c r="BG689" s="193">
        <f>IF(N689="zákl. přenesená",J689,0)</f>
        <v>0</v>
      </c>
      <c r="BH689" s="193">
        <f>IF(N689="sníž. přenesená",J689,0)</f>
        <v>0</v>
      </c>
      <c r="BI689" s="193">
        <f>IF(N689="nulová",J689,0)</f>
        <v>0</v>
      </c>
      <c r="BJ689" s="18" t="s">
        <v>81</v>
      </c>
      <c r="BK689" s="193">
        <f>ROUND(I689*H689,2)</f>
        <v>0</v>
      </c>
      <c r="BL689" s="18" t="s">
        <v>179</v>
      </c>
      <c r="BM689" s="192" t="s">
        <v>3603</v>
      </c>
    </row>
    <row r="690" spans="1:65" s="2" customFormat="1" ht="37.75" customHeight="1">
      <c r="A690" s="35"/>
      <c r="B690" s="36"/>
      <c r="C690" s="180" t="s">
        <v>838</v>
      </c>
      <c r="D690" s="180" t="s">
        <v>175</v>
      </c>
      <c r="E690" s="181" t="s">
        <v>3604</v>
      </c>
      <c r="F690" s="182" t="s">
        <v>3605</v>
      </c>
      <c r="G690" s="183" t="s">
        <v>188</v>
      </c>
      <c r="H690" s="184">
        <v>323.56</v>
      </c>
      <c r="I690" s="185"/>
      <c r="J690" s="186">
        <f>ROUND(I690*H690,2)</f>
        <v>0</v>
      </c>
      <c r="K690" s="187"/>
      <c r="L690" s="40"/>
      <c r="M690" s="188" t="s">
        <v>1</v>
      </c>
      <c r="N690" s="189" t="s">
        <v>38</v>
      </c>
      <c r="O690" s="72"/>
      <c r="P690" s="190">
        <f>O690*H690</f>
        <v>0</v>
      </c>
      <c r="Q690" s="190">
        <v>0</v>
      </c>
      <c r="R690" s="190">
        <f>Q690*H690</f>
        <v>0</v>
      </c>
      <c r="S690" s="190">
        <v>0</v>
      </c>
      <c r="T690" s="191">
        <f>S690*H690</f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192" t="s">
        <v>179</v>
      </c>
      <c r="AT690" s="192" t="s">
        <v>175</v>
      </c>
      <c r="AU690" s="192" t="s">
        <v>83</v>
      </c>
      <c r="AY690" s="18" t="s">
        <v>174</v>
      </c>
      <c r="BE690" s="193">
        <f>IF(N690="základní",J690,0)</f>
        <v>0</v>
      </c>
      <c r="BF690" s="193">
        <f>IF(N690="snížená",J690,0)</f>
        <v>0</v>
      </c>
      <c r="BG690" s="193">
        <f>IF(N690="zákl. přenesená",J690,0)</f>
        <v>0</v>
      </c>
      <c r="BH690" s="193">
        <f>IF(N690="sníž. přenesená",J690,0)</f>
        <v>0</v>
      </c>
      <c r="BI690" s="193">
        <f>IF(N690="nulová",J690,0)</f>
        <v>0</v>
      </c>
      <c r="BJ690" s="18" t="s">
        <v>81</v>
      </c>
      <c r="BK690" s="193">
        <f>ROUND(I690*H690,2)</f>
        <v>0</v>
      </c>
      <c r="BL690" s="18" t="s">
        <v>179</v>
      </c>
      <c r="BM690" s="192" t="s">
        <v>3606</v>
      </c>
    </row>
    <row r="691" spans="1:65" s="2" customFormat="1" ht="37.75" customHeight="1">
      <c r="A691" s="35"/>
      <c r="B691" s="36"/>
      <c r="C691" s="180" t="s">
        <v>844</v>
      </c>
      <c r="D691" s="180" t="s">
        <v>175</v>
      </c>
      <c r="E691" s="181" t="s">
        <v>3607</v>
      </c>
      <c r="F691" s="182" t="s">
        <v>3608</v>
      </c>
      <c r="G691" s="183" t="s">
        <v>188</v>
      </c>
      <c r="H691" s="184">
        <v>4529.84</v>
      </c>
      <c r="I691" s="185"/>
      <c r="J691" s="186">
        <f>ROUND(I691*H691,2)</f>
        <v>0</v>
      </c>
      <c r="K691" s="187"/>
      <c r="L691" s="40"/>
      <c r="M691" s="188" t="s">
        <v>1</v>
      </c>
      <c r="N691" s="189" t="s">
        <v>38</v>
      </c>
      <c r="O691" s="72"/>
      <c r="P691" s="190">
        <f>O691*H691</f>
        <v>0</v>
      </c>
      <c r="Q691" s="190">
        <v>0</v>
      </c>
      <c r="R691" s="190">
        <f>Q691*H691</f>
        <v>0</v>
      </c>
      <c r="S691" s="190">
        <v>0</v>
      </c>
      <c r="T691" s="191">
        <f>S691*H691</f>
        <v>0</v>
      </c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R691" s="192" t="s">
        <v>179</v>
      </c>
      <c r="AT691" s="192" t="s">
        <v>175</v>
      </c>
      <c r="AU691" s="192" t="s">
        <v>83</v>
      </c>
      <c r="AY691" s="18" t="s">
        <v>174</v>
      </c>
      <c r="BE691" s="193">
        <f>IF(N691="základní",J691,0)</f>
        <v>0</v>
      </c>
      <c r="BF691" s="193">
        <f>IF(N691="snížená",J691,0)</f>
        <v>0</v>
      </c>
      <c r="BG691" s="193">
        <f>IF(N691="zákl. přenesená",J691,0)</f>
        <v>0</v>
      </c>
      <c r="BH691" s="193">
        <f>IF(N691="sníž. přenesená",J691,0)</f>
        <v>0</v>
      </c>
      <c r="BI691" s="193">
        <f>IF(N691="nulová",J691,0)</f>
        <v>0</v>
      </c>
      <c r="BJ691" s="18" t="s">
        <v>81</v>
      </c>
      <c r="BK691" s="193">
        <f>ROUND(I691*H691,2)</f>
        <v>0</v>
      </c>
      <c r="BL691" s="18" t="s">
        <v>179</v>
      </c>
      <c r="BM691" s="192" t="s">
        <v>3609</v>
      </c>
    </row>
    <row r="692" spans="1:65" s="13" customFormat="1" ht="12">
      <c r="B692" s="205"/>
      <c r="C692" s="206"/>
      <c r="D692" s="196" t="s">
        <v>181</v>
      </c>
      <c r="E692" s="207" t="s">
        <v>1</v>
      </c>
      <c r="F692" s="208" t="s">
        <v>3610</v>
      </c>
      <c r="G692" s="206"/>
      <c r="H692" s="209">
        <v>4529.84</v>
      </c>
      <c r="I692" s="210"/>
      <c r="J692" s="206"/>
      <c r="K692" s="206"/>
      <c r="L692" s="211"/>
      <c r="M692" s="212"/>
      <c r="N692" s="213"/>
      <c r="O692" s="213"/>
      <c r="P692" s="213"/>
      <c r="Q692" s="213"/>
      <c r="R692" s="213"/>
      <c r="S692" s="213"/>
      <c r="T692" s="214"/>
      <c r="AT692" s="215" t="s">
        <v>181</v>
      </c>
      <c r="AU692" s="215" t="s">
        <v>83</v>
      </c>
      <c r="AV692" s="13" t="s">
        <v>83</v>
      </c>
      <c r="AW692" s="13" t="s">
        <v>30</v>
      </c>
      <c r="AX692" s="13" t="s">
        <v>73</v>
      </c>
      <c r="AY692" s="215" t="s">
        <v>174</v>
      </c>
    </row>
    <row r="693" spans="1:65" s="14" customFormat="1" ht="12">
      <c r="B693" s="216"/>
      <c r="C693" s="217"/>
      <c r="D693" s="196" t="s">
        <v>181</v>
      </c>
      <c r="E693" s="218" t="s">
        <v>1</v>
      </c>
      <c r="F693" s="219" t="s">
        <v>183</v>
      </c>
      <c r="G693" s="217"/>
      <c r="H693" s="220">
        <v>4529.84</v>
      </c>
      <c r="I693" s="221"/>
      <c r="J693" s="217"/>
      <c r="K693" s="217"/>
      <c r="L693" s="222"/>
      <c r="M693" s="223"/>
      <c r="N693" s="224"/>
      <c r="O693" s="224"/>
      <c r="P693" s="224"/>
      <c r="Q693" s="224"/>
      <c r="R693" s="224"/>
      <c r="S693" s="224"/>
      <c r="T693" s="225"/>
      <c r="AT693" s="226" t="s">
        <v>181</v>
      </c>
      <c r="AU693" s="226" t="s">
        <v>83</v>
      </c>
      <c r="AV693" s="14" t="s">
        <v>179</v>
      </c>
      <c r="AW693" s="14" t="s">
        <v>30</v>
      </c>
      <c r="AX693" s="14" t="s">
        <v>81</v>
      </c>
      <c r="AY693" s="226" t="s">
        <v>174</v>
      </c>
    </row>
    <row r="694" spans="1:65" s="2" customFormat="1" ht="44.25" customHeight="1">
      <c r="A694" s="35"/>
      <c r="B694" s="36"/>
      <c r="C694" s="180" t="s">
        <v>851</v>
      </c>
      <c r="D694" s="180" t="s">
        <v>175</v>
      </c>
      <c r="E694" s="181" t="s">
        <v>3611</v>
      </c>
      <c r="F694" s="182" t="s">
        <v>3612</v>
      </c>
      <c r="G694" s="183" t="s">
        <v>188</v>
      </c>
      <c r="H694" s="184">
        <v>201.32</v>
      </c>
      <c r="I694" s="185"/>
      <c r="J694" s="186">
        <f>ROUND(I694*H694,2)</f>
        <v>0</v>
      </c>
      <c r="K694" s="187"/>
      <c r="L694" s="40"/>
      <c r="M694" s="188" t="s">
        <v>1</v>
      </c>
      <c r="N694" s="189" t="s">
        <v>38</v>
      </c>
      <c r="O694" s="72"/>
      <c r="P694" s="190">
        <f>O694*H694</f>
        <v>0</v>
      </c>
      <c r="Q694" s="190">
        <v>0</v>
      </c>
      <c r="R694" s="190">
        <f>Q694*H694</f>
        <v>0</v>
      </c>
      <c r="S694" s="190">
        <v>0</v>
      </c>
      <c r="T694" s="191">
        <f>S694*H694</f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192" t="s">
        <v>179</v>
      </c>
      <c r="AT694" s="192" t="s">
        <v>175</v>
      </c>
      <c r="AU694" s="192" t="s">
        <v>83</v>
      </c>
      <c r="AY694" s="18" t="s">
        <v>174</v>
      </c>
      <c r="BE694" s="193">
        <f>IF(N694="základní",J694,0)</f>
        <v>0</v>
      </c>
      <c r="BF694" s="193">
        <f>IF(N694="snížená",J694,0)</f>
        <v>0</v>
      </c>
      <c r="BG694" s="193">
        <f>IF(N694="zákl. přenesená",J694,0)</f>
        <v>0</v>
      </c>
      <c r="BH694" s="193">
        <f>IF(N694="sníž. přenesená",J694,0)</f>
        <v>0</v>
      </c>
      <c r="BI694" s="193">
        <f>IF(N694="nulová",J694,0)</f>
        <v>0</v>
      </c>
      <c r="BJ694" s="18" t="s">
        <v>81</v>
      </c>
      <c r="BK694" s="193">
        <f>ROUND(I694*H694,2)</f>
        <v>0</v>
      </c>
      <c r="BL694" s="18" t="s">
        <v>179</v>
      </c>
      <c r="BM694" s="192" t="s">
        <v>3613</v>
      </c>
    </row>
    <row r="695" spans="1:65" s="13" customFormat="1" ht="12">
      <c r="B695" s="205"/>
      <c r="C695" s="206"/>
      <c r="D695" s="196" t="s">
        <v>181</v>
      </c>
      <c r="E695" s="207" t="s">
        <v>1</v>
      </c>
      <c r="F695" s="208" t="s">
        <v>3614</v>
      </c>
      <c r="G695" s="206"/>
      <c r="H695" s="209">
        <v>201.32</v>
      </c>
      <c r="I695" s="210"/>
      <c r="J695" s="206"/>
      <c r="K695" s="206"/>
      <c r="L695" s="211"/>
      <c r="M695" s="212"/>
      <c r="N695" s="213"/>
      <c r="O695" s="213"/>
      <c r="P695" s="213"/>
      <c r="Q695" s="213"/>
      <c r="R695" s="213"/>
      <c r="S695" s="213"/>
      <c r="T695" s="214"/>
      <c r="AT695" s="215" t="s">
        <v>181</v>
      </c>
      <c r="AU695" s="215" t="s">
        <v>83</v>
      </c>
      <c r="AV695" s="13" t="s">
        <v>83</v>
      </c>
      <c r="AW695" s="13" t="s">
        <v>30</v>
      </c>
      <c r="AX695" s="13" t="s">
        <v>73</v>
      </c>
      <c r="AY695" s="215" t="s">
        <v>174</v>
      </c>
    </row>
    <row r="696" spans="1:65" s="14" customFormat="1" ht="12">
      <c r="B696" s="216"/>
      <c r="C696" s="217"/>
      <c r="D696" s="196" t="s">
        <v>181</v>
      </c>
      <c r="E696" s="218" t="s">
        <v>1</v>
      </c>
      <c r="F696" s="219" t="s">
        <v>183</v>
      </c>
      <c r="G696" s="217"/>
      <c r="H696" s="220">
        <v>201.32</v>
      </c>
      <c r="I696" s="221"/>
      <c r="J696" s="217"/>
      <c r="K696" s="217"/>
      <c r="L696" s="222"/>
      <c r="M696" s="223"/>
      <c r="N696" s="224"/>
      <c r="O696" s="224"/>
      <c r="P696" s="224"/>
      <c r="Q696" s="224"/>
      <c r="R696" s="224"/>
      <c r="S696" s="224"/>
      <c r="T696" s="225"/>
      <c r="AT696" s="226" t="s">
        <v>181</v>
      </c>
      <c r="AU696" s="226" t="s">
        <v>83</v>
      </c>
      <c r="AV696" s="14" t="s">
        <v>179</v>
      </c>
      <c r="AW696" s="14" t="s">
        <v>30</v>
      </c>
      <c r="AX696" s="14" t="s">
        <v>81</v>
      </c>
      <c r="AY696" s="226" t="s">
        <v>174</v>
      </c>
    </row>
    <row r="697" spans="1:65" s="2" customFormat="1" ht="44.25" customHeight="1">
      <c r="A697" s="35"/>
      <c r="B697" s="36"/>
      <c r="C697" s="180" t="s">
        <v>863</v>
      </c>
      <c r="D697" s="180" t="s">
        <v>175</v>
      </c>
      <c r="E697" s="181" t="s">
        <v>3615</v>
      </c>
      <c r="F697" s="182" t="s">
        <v>3616</v>
      </c>
      <c r="G697" s="183" t="s">
        <v>188</v>
      </c>
      <c r="H697" s="184">
        <v>121.44</v>
      </c>
      <c r="I697" s="185"/>
      <c r="J697" s="186">
        <f>ROUND(I697*H697,2)</f>
        <v>0</v>
      </c>
      <c r="K697" s="187"/>
      <c r="L697" s="40"/>
      <c r="M697" s="188" t="s">
        <v>1</v>
      </c>
      <c r="N697" s="189" t="s">
        <v>38</v>
      </c>
      <c r="O697" s="72"/>
      <c r="P697" s="190">
        <f>O697*H697</f>
        <v>0</v>
      </c>
      <c r="Q697" s="190">
        <v>0</v>
      </c>
      <c r="R697" s="190">
        <f>Q697*H697</f>
        <v>0</v>
      </c>
      <c r="S697" s="190">
        <v>0</v>
      </c>
      <c r="T697" s="191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92" t="s">
        <v>179</v>
      </c>
      <c r="AT697" s="192" t="s">
        <v>175</v>
      </c>
      <c r="AU697" s="192" t="s">
        <v>83</v>
      </c>
      <c r="AY697" s="18" t="s">
        <v>174</v>
      </c>
      <c r="BE697" s="193">
        <f>IF(N697="základní",J697,0)</f>
        <v>0</v>
      </c>
      <c r="BF697" s="193">
        <f>IF(N697="snížená",J697,0)</f>
        <v>0</v>
      </c>
      <c r="BG697" s="193">
        <f>IF(N697="zákl. přenesená",J697,0)</f>
        <v>0</v>
      </c>
      <c r="BH697" s="193">
        <f>IF(N697="sníž. přenesená",J697,0)</f>
        <v>0</v>
      </c>
      <c r="BI697" s="193">
        <f>IF(N697="nulová",J697,0)</f>
        <v>0</v>
      </c>
      <c r="BJ697" s="18" t="s">
        <v>81</v>
      </c>
      <c r="BK697" s="193">
        <f>ROUND(I697*H697,2)</f>
        <v>0</v>
      </c>
      <c r="BL697" s="18" t="s">
        <v>179</v>
      </c>
      <c r="BM697" s="192" t="s">
        <v>3617</v>
      </c>
    </row>
    <row r="698" spans="1:65" s="13" customFormat="1" ht="12">
      <c r="B698" s="205"/>
      <c r="C698" s="206"/>
      <c r="D698" s="196" t="s">
        <v>181</v>
      </c>
      <c r="E698" s="207" t="s">
        <v>1</v>
      </c>
      <c r="F698" s="208" t="s">
        <v>3618</v>
      </c>
      <c r="G698" s="206"/>
      <c r="H698" s="209">
        <v>121.44</v>
      </c>
      <c r="I698" s="210"/>
      <c r="J698" s="206"/>
      <c r="K698" s="206"/>
      <c r="L698" s="211"/>
      <c r="M698" s="212"/>
      <c r="N698" s="213"/>
      <c r="O698" s="213"/>
      <c r="P698" s="213"/>
      <c r="Q698" s="213"/>
      <c r="R698" s="213"/>
      <c r="S698" s="213"/>
      <c r="T698" s="214"/>
      <c r="AT698" s="215" t="s">
        <v>181</v>
      </c>
      <c r="AU698" s="215" t="s">
        <v>83</v>
      </c>
      <c r="AV698" s="13" t="s">
        <v>83</v>
      </c>
      <c r="AW698" s="13" t="s">
        <v>30</v>
      </c>
      <c r="AX698" s="13" t="s">
        <v>73</v>
      </c>
      <c r="AY698" s="215" t="s">
        <v>174</v>
      </c>
    </row>
    <row r="699" spans="1:65" s="14" customFormat="1" ht="12">
      <c r="B699" s="216"/>
      <c r="C699" s="217"/>
      <c r="D699" s="196" t="s">
        <v>181</v>
      </c>
      <c r="E699" s="218" t="s">
        <v>1</v>
      </c>
      <c r="F699" s="219" t="s">
        <v>183</v>
      </c>
      <c r="G699" s="217"/>
      <c r="H699" s="220">
        <v>121.44</v>
      </c>
      <c r="I699" s="221"/>
      <c r="J699" s="217"/>
      <c r="K699" s="217"/>
      <c r="L699" s="222"/>
      <c r="M699" s="223"/>
      <c r="N699" s="224"/>
      <c r="O699" s="224"/>
      <c r="P699" s="224"/>
      <c r="Q699" s="224"/>
      <c r="R699" s="224"/>
      <c r="S699" s="224"/>
      <c r="T699" s="225"/>
      <c r="AT699" s="226" t="s">
        <v>181</v>
      </c>
      <c r="AU699" s="226" t="s">
        <v>83</v>
      </c>
      <c r="AV699" s="14" t="s">
        <v>179</v>
      </c>
      <c r="AW699" s="14" t="s">
        <v>30</v>
      </c>
      <c r="AX699" s="14" t="s">
        <v>81</v>
      </c>
      <c r="AY699" s="226" t="s">
        <v>174</v>
      </c>
    </row>
    <row r="700" spans="1:65" s="2" customFormat="1" ht="16.5" customHeight="1">
      <c r="A700" s="35"/>
      <c r="B700" s="36"/>
      <c r="C700" s="180" t="s">
        <v>867</v>
      </c>
      <c r="D700" s="180" t="s">
        <v>175</v>
      </c>
      <c r="E700" s="181" t="s">
        <v>3619</v>
      </c>
      <c r="F700" s="182" t="s">
        <v>3620</v>
      </c>
      <c r="G700" s="183" t="s">
        <v>3621</v>
      </c>
      <c r="H700" s="184">
        <v>0.8</v>
      </c>
      <c r="I700" s="185"/>
      <c r="J700" s="186">
        <f>ROUND(I700*H700,2)</f>
        <v>0</v>
      </c>
      <c r="K700" s="187"/>
      <c r="L700" s="40"/>
      <c r="M700" s="188" t="s">
        <v>1</v>
      </c>
      <c r="N700" s="189" t="s">
        <v>38</v>
      </c>
      <c r="O700" s="72"/>
      <c r="P700" s="190">
        <f>O700*H700</f>
        <v>0</v>
      </c>
      <c r="Q700" s="190">
        <v>0</v>
      </c>
      <c r="R700" s="190">
        <f>Q700*H700</f>
        <v>0</v>
      </c>
      <c r="S700" s="190">
        <v>0</v>
      </c>
      <c r="T700" s="191">
        <f>S700*H700</f>
        <v>0</v>
      </c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R700" s="192" t="s">
        <v>179</v>
      </c>
      <c r="AT700" s="192" t="s">
        <v>175</v>
      </c>
      <c r="AU700" s="192" t="s">
        <v>83</v>
      </c>
      <c r="AY700" s="18" t="s">
        <v>174</v>
      </c>
      <c r="BE700" s="193">
        <f>IF(N700="základní",J700,0)</f>
        <v>0</v>
      </c>
      <c r="BF700" s="193">
        <f>IF(N700="snížená",J700,0)</f>
        <v>0</v>
      </c>
      <c r="BG700" s="193">
        <f>IF(N700="zákl. přenesená",J700,0)</f>
        <v>0</v>
      </c>
      <c r="BH700" s="193">
        <f>IF(N700="sníž. přenesená",J700,0)</f>
        <v>0</v>
      </c>
      <c r="BI700" s="193">
        <f>IF(N700="nulová",J700,0)</f>
        <v>0</v>
      </c>
      <c r="BJ700" s="18" t="s">
        <v>81</v>
      </c>
      <c r="BK700" s="193">
        <f>ROUND(I700*H700,2)</f>
        <v>0</v>
      </c>
      <c r="BL700" s="18" t="s">
        <v>179</v>
      </c>
      <c r="BM700" s="192" t="s">
        <v>3622</v>
      </c>
    </row>
    <row r="701" spans="1:65" s="11" customFormat="1" ht="26" customHeight="1">
      <c r="B701" s="166"/>
      <c r="C701" s="167"/>
      <c r="D701" s="168" t="s">
        <v>72</v>
      </c>
      <c r="E701" s="169" t="s">
        <v>3623</v>
      </c>
      <c r="F701" s="169" t="s">
        <v>3624</v>
      </c>
      <c r="G701" s="167"/>
      <c r="H701" s="167"/>
      <c r="I701" s="170"/>
      <c r="J701" s="171">
        <f>BK701</f>
        <v>0</v>
      </c>
      <c r="K701" s="167"/>
      <c r="L701" s="172"/>
      <c r="M701" s="173"/>
      <c r="N701" s="174"/>
      <c r="O701" s="174"/>
      <c r="P701" s="175">
        <f>P702+P709+P713</f>
        <v>0</v>
      </c>
      <c r="Q701" s="174"/>
      <c r="R701" s="175">
        <f>R702+R709+R713</f>
        <v>0</v>
      </c>
      <c r="S701" s="174"/>
      <c r="T701" s="176">
        <f>T702+T709+T713</f>
        <v>0.8</v>
      </c>
      <c r="AR701" s="177" t="s">
        <v>83</v>
      </c>
      <c r="AT701" s="178" t="s">
        <v>72</v>
      </c>
      <c r="AU701" s="178" t="s">
        <v>73</v>
      </c>
      <c r="AY701" s="177" t="s">
        <v>174</v>
      </c>
      <c r="BK701" s="179">
        <f>BK702+BK709+BK713</f>
        <v>0</v>
      </c>
    </row>
    <row r="702" spans="1:65" s="11" customFormat="1" ht="22.75" customHeight="1">
      <c r="B702" s="166"/>
      <c r="C702" s="167"/>
      <c r="D702" s="168" t="s">
        <v>72</v>
      </c>
      <c r="E702" s="261" t="s">
        <v>1566</v>
      </c>
      <c r="F702" s="261" t="s">
        <v>1567</v>
      </c>
      <c r="G702" s="167"/>
      <c r="H702" s="167"/>
      <c r="I702" s="170"/>
      <c r="J702" s="262">
        <f>BK702</f>
        <v>0</v>
      </c>
      <c r="K702" s="167"/>
      <c r="L702" s="172"/>
      <c r="M702" s="173"/>
      <c r="N702" s="174"/>
      <c r="O702" s="174"/>
      <c r="P702" s="175">
        <f>SUM(P703:P708)</f>
        <v>0</v>
      </c>
      <c r="Q702" s="174"/>
      <c r="R702" s="175">
        <f>SUM(R703:R708)</f>
        <v>0</v>
      </c>
      <c r="S702" s="174"/>
      <c r="T702" s="176">
        <f>SUM(T703:T708)</f>
        <v>0</v>
      </c>
      <c r="AR702" s="177" t="s">
        <v>83</v>
      </c>
      <c r="AT702" s="178" t="s">
        <v>72</v>
      </c>
      <c r="AU702" s="178" t="s">
        <v>81</v>
      </c>
      <c r="AY702" s="177" t="s">
        <v>174</v>
      </c>
      <c r="BK702" s="179">
        <f>SUM(BK703:BK708)</f>
        <v>0</v>
      </c>
    </row>
    <row r="703" spans="1:65" s="2" customFormat="1" ht="44.25" customHeight="1">
      <c r="A703" s="35"/>
      <c r="B703" s="36"/>
      <c r="C703" s="180" t="s">
        <v>871</v>
      </c>
      <c r="D703" s="180" t="s">
        <v>175</v>
      </c>
      <c r="E703" s="181" t="s">
        <v>3625</v>
      </c>
      <c r="F703" s="182" t="s">
        <v>3626</v>
      </c>
      <c r="G703" s="183" t="s">
        <v>230</v>
      </c>
      <c r="H703" s="184">
        <v>53.238</v>
      </c>
      <c r="I703" s="185"/>
      <c r="J703" s="186">
        <f>ROUND(I703*H703,2)</f>
        <v>0</v>
      </c>
      <c r="K703" s="187"/>
      <c r="L703" s="40"/>
      <c r="M703" s="188" t="s">
        <v>1</v>
      </c>
      <c r="N703" s="189" t="s">
        <v>38</v>
      </c>
      <c r="O703" s="72"/>
      <c r="P703" s="190">
        <f>O703*H703</f>
        <v>0</v>
      </c>
      <c r="Q703" s="190">
        <v>0</v>
      </c>
      <c r="R703" s="190">
        <f>Q703*H703</f>
        <v>0</v>
      </c>
      <c r="S703" s="190">
        <v>0</v>
      </c>
      <c r="T703" s="191">
        <f>S703*H703</f>
        <v>0</v>
      </c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R703" s="192" t="s">
        <v>286</v>
      </c>
      <c r="AT703" s="192" t="s">
        <v>175</v>
      </c>
      <c r="AU703" s="192" t="s">
        <v>83</v>
      </c>
      <c r="AY703" s="18" t="s">
        <v>174</v>
      </c>
      <c r="BE703" s="193">
        <f>IF(N703="základní",J703,0)</f>
        <v>0</v>
      </c>
      <c r="BF703" s="193">
        <f>IF(N703="snížená",J703,0)</f>
        <v>0</v>
      </c>
      <c r="BG703" s="193">
        <f>IF(N703="zákl. přenesená",J703,0)</f>
        <v>0</v>
      </c>
      <c r="BH703" s="193">
        <f>IF(N703="sníž. přenesená",J703,0)</f>
        <v>0</v>
      </c>
      <c r="BI703" s="193">
        <f>IF(N703="nulová",J703,0)</f>
        <v>0</v>
      </c>
      <c r="BJ703" s="18" t="s">
        <v>81</v>
      </c>
      <c r="BK703" s="193">
        <f>ROUND(I703*H703,2)</f>
        <v>0</v>
      </c>
      <c r="BL703" s="18" t="s">
        <v>286</v>
      </c>
      <c r="BM703" s="192" t="s">
        <v>3627</v>
      </c>
    </row>
    <row r="704" spans="1:65" s="12" customFormat="1" ht="12">
      <c r="B704" s="194"/>
      <c r="C704" s="195"/>
      <c r="D704" s="196" t="s">
        <v>181</v>
      </c>
      <c r="E704" s="197" t="s">
        <v>1</v>
      </c>
      <c r="F704" s="198" t="s">
        <v>3303</v>
      </c>
      <c r="G704" s="195"/>
      <c r="H704" s="197" t="s">
        <v>1</v>
      </c>
      <c r="I704" s="199"/>
      <c r="J704" s="195"/>
      <c r="K704" s="195"/>
      <c r="L704" s="200"/>
      <c r="M704" s="201"/>
      <c r="N704" s="202"/>
      <c r="O704" s="202"/>
      <c r="P704" s="202"/>
      <c r="Q704" s="202"/>
      <c r="R704" s="202"/>
      <c r="S704" s="202"/>
      <c r="T704" s="203"/>
      <c r="AT704" s="204" t="s">
        <v>181</v>
      </c>
      <c r="AU704" s="204" t="s">
        <v>83</v>
      </c>
      <c r="AV704" s="12" t="s">
        <v>81</v>
      </c>
      <c r="AW704" s="12" t="s">
        <v>30</v>
      </c>
      <c r="AX704" s="12" t="s">
        <v>73</v>
      </c>
      <c r="AY704" s="204" t="s">
        <v>174</v>
      </c>
    </row>
    <row r="705" spans="1:65" s="13" customFormat="1" ht="12">
      <c r="B705" s="205"/>
      <c r="C705" s="206"/>
      <c r="D705" s="196" t="s">
        <v>181</v>
      </c>
      <c r="E705" s="207" t="s">
        <v>1</v>
      </c>
      <c r="F705" s="208" t="s">
        <v>3304</v>
      </c>
      <c r="G705" s="206"/>
      <c r="H705" s="209">
        <v>18.18</v>
      </c>
      <c r="I705" s="210"/>
      <c r="J705" s="206"/>
      <c r="K705" s="206"/>
      <c r="L705" s="211"/>
      <c r="M705" s="212"/>
      <c r="N705" s="213"/>
      <c r="O705" s="213"/>
      <c r="P705" s="213"/>
      <c r="Q705" s="213"/>
      <c r="R705" s="213"/>
      <c r="S705" s="213"/>
      <c r="T705" s="214"/>
      <c r="AT705" s="215" t="s">
        <v>181</v>
      </c>
      <c r="AU705" s="215" t="s">
        <v>83</v>
      </c>
      <c r="AV705" s="13" t="s">
        <v>83</v>
      </c>
      <c r="AW705" s="13" t="s">
        <v>30</v>
      </c>
      <c r="AX705" s="13" t="s">
        <v>73</v>
      </c>
      <c r="AY705" s="215" t="s">
        <v>174</v>
      </c>
    </row>
    <row r="706" spans="1:65" s="12" customFormat="1" ht="12">
      <c r="B706" s="194"/>
      <c r="C706" s="195"/>
      <c r="D706" s="196" t="s">
        <v>181</v>
      </c>
      <c r="E706" s="197" t="s">
        <v>1</v>
      </c>
      <c r="F706" s="198" t="s">
        <v>3628</v>
      </c>
      <c r="G706" s="195"/>
      <c r="H706" s="197" t="s">
        <v>1</v>
      </c>
      <c r="I706" s="199"/>
      <c r="J706" s="195"/>
      <c r="K706" s="195"/>
      <c r="L706" s="200"/>
      <c r="M706" s="201"/>
      <c r="N706" s="202"/>
      <c r="O706" s="202"/>
      <c r="P706" s="202"/>
      <c r="Q706" s="202"/>
      <c r="R706" s="202"/>
      <c r="S706" s="202"/>
      <c r="T706" s="203"/>
      <c r="AT706" s="204" t="s">
        <v>181</v>
      </c>
      <c r="AU706" s="204" t="s">
        <v>83</v>
      </c>
      <c r="AV706" s="12" t="s">
        <v>81</v>
      </c>
      <c r="AW706" s="12" t="s">
        <v>30</v>
      </c>
      <c r="AX706" s="12" t="s">
        <v>73</v>
      </c>
      <c r="AY706" s="204" t="s">
        <v>174</v>
      </c>
    </row>
    <row r="707" spans="1:65" s="13" customFormat="1" ht="12">
      <c r="B707" s="205"/>
      <c r="C707" s="206"/>
      <c r="D707" s="196" t="s">
        <v>181</v>
      </c>
      <c r="E707" s="207" t="s">
        <v>1</v>
      </c>
      <c r="F707" s="208" t="s">
        <v>3629</v>
      </c>
      <c r="G707" s="206"/>
      <c r="H707" s="209">
        <v>35.058</v>
      </c>
      <c r="I707" s="210"/>
      <c r="J707" s="206"/>
      <c r="K707" s="206"/>
      <c r="L707" s="211"/>
      <c r="M707" s="212"/>
      <c r="N707" s="213"/>
      <c r="O707" s="213"/>
      <c r="P707" s="213"/>
      <c r="Q707" s="213"/>
      <c r="R707" s="213"/>
      <c r="S707" s="213"/>
      <c r="T707" s="214"/>
      <c r="AT707" s="215" t="s">
        <v>181</v>
      </c>
      <c r="AU707" s="215" t="s">
        <v>83</v>
      </c>
      <c r="AV707" s="13" t="s">
        <v>83</v>
      </c>
      <c r="AW707" s="13" t="s">
        <v>30</v>
      </c>
      <c r="AX707" s="13" t="s">
        <v>73</v>
      </c>
      <c r="AY707" s="215" t="s">
        <v>174</v>
      </c>
    </row>
    <row r="708" spans="1:65" s="14" customFormat="1" ht="12">
      <c r="B708" s="216"/>
      <c r="C708" s="217"/>
      <c r="D708" s="196" t="s">
        <v>181</v>
      </c>
      <c r="E708" s="218" t="s">
        <v>1</v>
      </c>
      <c r="F708" s="219" t="s">
        <v>183</v>
      </c>
      <c r="G708" s="217"/>
      <c r="H708" s="220">
        <v>53.238</v>
      </c>
      <c r="I708" s="221"/>
      <c r="J708" s="217"/>
      <c r="K708" s="217"/>
      <c r="L708" s="222"/>
      <c r="M708" s="223"/>
      <c r="N708" s="224"/>
      <c r="O708" s="224"/>
      <c r="P708" s="224"/>
      <c r="Q708" s="224"/>
      <c r="R708" s="224"/>
      <c r="S708" s="224"/>
      <c r="T708" s="225"/>
      <c r="AT708" s="226" t="s">
        <v>181</v>
      </c>
      <c r="AU708" s="226" t="s">
        <v>83</v>
      </c>
      <c r="AV708" s="14" t="s">
        <v>179</v>
      </c>
      <c r="AW708" s="14" t="s">
        <v>30</v>
      </c>
      <c r="AX708" s="14" t="s">
        <v>81</v>
      </c>
      <c r="AY708" s="226" t="s">
        <v>174</v>
      </c>
    </row>
    <row r="709" spans="1:65" s="11" customFormat="1" ht="22.75" customHeight="1">
      <c r="B709" s="166"/>
      <c r="C709" s="167"/>
      <c r="D709" s="168" t="s">
        <v>72</v>
      </c>
      <c r="E709" s="261" t="s">
        <v>1641</v>
      </c>
      <c r="F709" s="261" t="s">
        <v>1642</v>
      </c>
      <c r="G709" s="167"/>
      <c r="H709" s="167"/>
      <c r="I709" s="170"/>
      <c r="J709" s="262">
        <f>BK709</f>
        <v>0</v>
      </c>
      <c r="K709" s="167"/>
      <c r="L709" s="172"/>
      <c r="M709" s="173"/>
      <c r="N709" s="174"/>
      <c r="O709" s="174"/>
      <c r="P709" s="175">
        <f>SUM(P710:P712)</f>
        <v>0</v>
      </c>
      <c r="Q709" s="174"/>
      <c r="R709" s="175">
        <f>SUM(R710:R712)</f>
        <v>0</v>
      </c>
      <c r="S709" s="174"/>
      <c r="T709" s="176">
        <f>SUM(T710:T712)</f>
        <v>0</v>
      </c>
      <c r="AR709" s="177" t="s">
        <v>83</v>
      </c>
      <c r="AT709" s="178" t="s">
        <v>72</v>
      </c>
      <c r="AU709" s="178" t="s">
        <v>81</v>
      </c>
      <c r="AY709" s="177" t="s">
        <v>174</v>
      </c>
      <c r="BK709" s="179">
        <f>SUM(BK710:BK712)</f>
        <v>0</v>
      </c>
    </row>
    <row r="710" spans="1:65" s="2" customFormat="1" ht="49" customHeight="1">
      <c r="A710" s="35"/>
      <c r="B710" s="36"/>
      <c r="C710" s="180" t="s">
        <v>875</v>
      </c>
      <c r="D710" s="180" t="s">
        <v>175</v>
      </c>
      <c r="E710" s="181" t="s">
        <v>3630</v>
      </c>
      <c r="F710" s="182" t="s">
        <v>3631</v>
      </c>
      <c r="G710" s="183" t="s">
        <v>178</v>
      </c>
      <c r="H710" s="184">
        <v>1.38</v>
      </c>
      <c r="I710" s="185"/>
      <c r="J710" s="186">
        <f>ROUND(I710*H710,2)</f>
        <v>0</v>
      </c>
      <c r="K710" s="187"/>
      <c r="L710" s="40"/>
      <c r="M710" s="188" t="s">
        <v>1</v>
      </c>
      <c r="N710" s="189" t="s">
        <v>38</v>
      </c>
      <c r="O710" s="72"/>
      <c r="P710" s="190">
        <f>O710*H710</f>
        <v>0</v>
      </c>
      <c r="Q710" s="190">
        <v>0</v>
      </c>
      <c r="R710" s="190">
        <f>Q710*H710</f>
        <v>0</v>
      </c>
      <c r="S710" s="190">
        <v>0</v>
      </c>
      <c r="T710" s="191">
        <f>S710*H710</f>
        <v>0</v>
      </c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R710" s="192" t="s">
        <v>286</v>
      </c>
      <c r="AT710" s="192" t="s">
        <v>175</v>
      </c>
      <c r="AU710" s="192" t="s">
        <v>83</v>
      </c>
      <c r="AY710" s="18" t="s">
        <v>174</v>
      </c>
      <c r="BE710" s="193">
        <f>IF(N710="základní",J710,0)</f>
        <v>0</v>
      </c>
      <c r="BF710" s="193">
        <f>IF(N710="snížená",J710,0)</f>
        <v>0</v>
      </c>
      <c r="BG710" s="193">
        <f>IF(N710="zákl. přenesená",J710,0)</f>
        <v>0</v>
      </c>
      <c r="BH710" s="193">
        <f>IF(N710="sníž. přenesená",J710,0)</f>
        <v>0</v>
      </c>
      <c r="BI710" s="193">
        <f>IF(N710="nulová",J710,0)</f>
        <v>0</v>
      </c>
      <c r="BJ710" s="18" t="s">
        <v>81</v>
      </c>
      <c r="BK710" s="193">
        <f>ROUND(I710*H710,2)</f>
        <v>0</v>
      </c>
      <c r="BL710" s="18" t="s">
        <v>286</v>
      </c>
      <c r="BM710" s="192" t="s">
        <v>3632</v>
      </c>
    </row>
    <row r="711" spans="1:65" s="2" customFormat="1" ht="37.75" customHeight="1">
      <c r="A711" s="35"/>
      <c r="B711" s="36"/>
      <c r="C711" s="180" t="s">
        <v>879</v>
      </c>
      <c r="D711" s="180" t="s">
        <v>175</v>
      </c>
      <c r="E711" s="181" t="s">
        <v>3633</v>
      </c>
      <c r="F711" s="182" t="s">
        <v>3634</v>
      </c>
      <c r="G711" s="183" t="s">
        <v>178</v>
      </c>
      <c r="H711" s="184">
        <v>0.38</v>
      </c>
      <c r="I711" s="185"/>
      <c r="J711" s="186">
        <f>ROUND(I711*H711,2)</f>
        <v>0</v>
      </c>
      <c r="K711" s="187"/>
      <c r="L711" s="40"/>
      <c r="M711" s="188" t="s">
        <v>1</v>
      </c>
      <c r="N711" s="189" t="s">
        <v>38</v>
      </c>
      <c r="O711" s="72"/>
      <c r="P711" s="190">
        <f>O711*H711</f>
        <v>0</v>
      </c>
      <c r="Q711" s="190">
        <v>0</v>
      </c>
      <c r="R711" s="190">
        <f>Q711*H711</f>
        <v>0</v>
      </c>
      <c r="S711" s="190">
        <v>0</v>
      </c>
      <c r="T711" s="191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92" t="s">
        <v>286</v>
      </c>
      <c r="AT711" s="192" t="s">
        <v>175</v>
      </c>
      <c r="AU711" s="192" t="s">
        <v>83</v>
      </c>
      <c r="AY711" s="18" t="s">
        <v>174</v>
      </c>
      <c r="BE711" s="193">
        <f>IF(N711="základní",J711,0)</f>
        <v>0</v>
      </c>
      <c r="BF711" s="193">
        <f>IF(N711="snížená",J711,0)</f>
        <v>0</v>
      </c>
      <c r="BG711" s="193">
        <f>IF(N711="zákl. přenesená",J711,0)</f>
        <v>0</v>
      </c>
      <c r="BH711" s="193">
        <f>IF(N711="sníž. přenesená",J711,0)</f>
        <v>0</v>
      </c>
      <c r="BI711" s="193">
        <f>IF(N711="nulová",J711,0)</f>
        <v>0</v>
      </c>
      <c r="BJ711" s="18" t="s">
        <v>81</v>
      </c>
      <c r="BK711" s="193">
        <f>ROUND(I711*H711,2)</f>
        <v>0</v>
      </c>
      <c r="BL711" s="18" t="s">
        <v>286</v>
      </c>
      <c r="BM711" s="192" t="s">
        <v>3635</v>
      </c>
    </row>
    <row r="712" spans="1:65" s="2" customFormat="1" ht="44.25" customHeight="1">
      <c r="A712" s="35"/>
      <c r="B712" s="36"/>
      <c r="C712" s="180" t="s">
        <v>883</v>
      </c>
      <c r="D712" s="180" t="s">
        <v>175</v>
      </c>
      <c r="E712" s="181" t="s">
        <v>3636</v>
      </c>
      <c r="F712" s="182" t="s">
        <v>3637</v>
      </c>
      <c r="G712" s="183" t="s">
        <v>188</v>
      </c>
      <c r="H712" s="184">
        <v>1.0509999999999999</v>
      </c>
      <c r="I712" s="185"/>
      <c r="J712" s="186">
        <f>ROUND(I712*H712,2)</f>
        <v>0</v>
      </c>
      <c r="K712" s="187"/>
      <c r="L712" s="40"/>
      <c r="M712" s="188" t="s">
        <v>1</v>
      </c>
      <c r="N712" s="189" t="s">
        <v>38</v>
      </c>
      <c r="O712" s="72"/>
      <c r="P712" s="190">
        <f>O712*H712</f>
        <v>0</v>
      </c>
      <c r="Q712" s="190">
        <v>0</v>
      </c>
      <c r="R712" s="190">
        <f>Q712*H712</f>
        <v>0</v>
      </c>
      <c r="S712" s="190">
        <v>0</v>
      </c>
      <c r="T712" s="191">
        <f>S712*H712</f>
        <v>0</v>
      </c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R712" s="192" t="s">
        <v>286</v>
      </c>
      <c r="AT712" s="192" t="s">
        <v>175</v>
      </c>
      <c r="AU712" s="192" t="s">
        <v>83</v>
      </c>
      <c r="AY712" s="18" t="s">
        <v>174</v>
      </c>
      <c r="BE712" s="193">
        <f>IF(N712="základní",J712,0)</f>
        <v>0</v>
      </c>
      <c r="BF712" s="193">
        <f>IF(N712="snížená",J712,0)</f>
        <v>0</v>
      </c>
      <c r="BG712" s="193">
        <f>IF(N712="zákl. přenesená",J712,0)</f>
        <v>0</v>
      </c>
      <c r="BH712" s="193">
        <f>IF(N712="sníž. přenesená",J712,0)</f>
        <v>0</v>
      </c>
      <c r="BI712" s="193">
        <f>IF(N712="nulová",J712,0)</f>
        <v>0</v>
      </c>
      <c r="BJ712" s="18" t="s">
        <v>81</v>
      </c>
      <c r="BK712" s="193">
        <f>ROUND(I712*H712,2)</f>
        <v>0</v>
      </c>
      <c r="BL712" s="18" t="s">
        <v>286</v>
      </c>
      <c r="BM712" s="192" t="s">
        <v>3638</v>
      </c>
    </row>
    <row r="713" spans="1:65" s="11" customFormat="1" ht="22.75" customHeight="1">
      <c r="B713" s="166"/>
      <c r="C713" s="167"/>
      <c r="D713" s="168" t="s">
        <v>72</v>
      </c>
      <c r="E713" s="261" t="s">
        <v>1694</v>
      </c>
      <c r="F713" s="261" t="s">
        <v>1695</v>
      </c>
      <c r="G713" s="167"/>
      <c r="H713" s="167"/>
      <c r="I713" s="170"/>
      <c r="J713" s="262">
        <f>BK713</f>
        <v>0</v>
      </c>
      <c r="K713" s="167"/>
      <c r="L713" s="172"/>
      <c r="M713" s="173"/>
      <c r="N713" s="174"/>
      <c r="O713" s="174"/>
      <c r="P713" s="175">
        <f>SUM(P714:P731)</f>
        <v>0</v>
      </c>
      <c r="Q713" s="174"/>
      <c r="R713" s="175">
        <f>SUM(R714:R731)</f>
        <v>0</v>
      </c>
      <c r="S713" s="174"/>
      <c r="T713" s="176">
        <f>SUM(T714:T731)</f>
        <v>0.8</v>
      </c>
      <c r="AR713" s="177" t="s">
        <v>83</v>
      </c>
      <c r="AT713" s="178" t="s">
        <v>72</v>
      </c>
      <c r="AU713" s="178" t="s">
        <v>81</v>
      </c>
      <c r="AY713" s="177" t="s">
        <v>174</v>
      </c>
      <c r="BK713" s="179">
        <f>SUM(BK714:BK731)</f>
        <v>0</v>
      </c>
    </row>
    <row r="714" spans="1:65" s="2" customFormat="1" ht="44.25" customHeight="1">
      <c r="A714" s="35"/>
      <c r="B714" s="36"/>
      <c r="C714" s="180" t="s">
        <v>886</v>
      </c>
      <c r="D714" s="180" t="s">
        <v>175</v>
      </c>
      <c r="E714" s="181" t="s">
        <v>3639</v>
      </c>
      <c r="F714" s="182" t="s">
        <v>3640</v>
      </c>
      <c r="G714" s="183" t="s">
        <v>217</v>
      </c>
      <c r="H714" s="184">
        <v>1</v>
      </c>
      <c r="I714" s="185"/>
      <c r="J714" s="186">
        <f t="shared" ref="J714:J727" si="10">ROUND(I714*H714,2)</f>
        <v>0</v>
      </c>
      <c r="K714" s="187"/>
      <c r="L714" s="40"/>
      <c r="M714" s="188" t="s">
        <v>1</v>
      </c>
      <c r="N714" s="189" t="s">
        <v>38</v>
      </c>
      <c r="O714" s="72"/>
      <c r="P714" s="190">
        <f t="shared" ref="P714:P727" si="11">O714*H714</f>
        <v>0</v>
      </c>
      <c r="Q714" s="190">
        <v>0</v>
      </c>
      <c r="R714" s="190">
        <f t="shared" ref="R714:R727" si="12">Q714*H714</f>
        <v>0</v>
      </c>
      <c r="S714" s="190">
        <v>0</v>
      </c>
      <c r="T714" s="191">
        <f t="shared" ref="T714:T727" si="13">S714*H714</f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92" t="s">
        <v>286</v>
      </c>
      <c r="AT714" s="192" t="s">
        <v>175</v>
      </c>
      <c r="AU714" s="192" t="s">
        <v>83</v>
      </c>
      <c r="AY714" s="18" t="s">
        <v>174</v>
      </c>
      <c r="BE714" s="193">
        <f t="shared" ref="BE714:BE727" si="14">IF(N714="základní",J714,0)</f>
        <v>0</v>
      </c>
      <c r="BF714" s="193">
        <f t="shared" ref="BF714:BF727" si="15">IF(N714="snížená",J714,0)</f>
        <v>0</v>
      </c>
      <c r="BG714" s="193">
        <f t="shared" ref="BG714:BG727" si="16">IF(N714="zákl. přenesená",J714,0)</f>
        <v>0</v>
      </c>
      <c r="BH714" s="193">
        <f t="shared" ref="BH714:BH727" si="17">IF(N714="sníž. přenesená",J714,0)</f>
        <v>0</v>
      </c>
      <c r="BI714" s="193">
        <f t="shared" ref="BI714:BI727" si="18">IF(N714="nulová",J714,0)</f>
        <v>0</v>
      </c>
      <c r="BJ714" s="18" t="s">
        <v>81</v>
      </c>
      <c r="BK714" s="193">
        <f t="shared" ref="BK714:BK727" si="19">ROUND(I714*H714,2)</f>
        <v>0</v>
      </c>
      <c r="BL714" s="18" t="s">
        <v>286</v>
      </c>
      <c r="BM714" s="192" t="s">
        <v>3641</v>
      </c>
    </row>
    <row r="715" spans="1:65" s="2" customFormat="1" ht="44.25" customHeight="1">
      <c r="A715" s="35"/>
      <c r="B715" s="36"/>
      <c r="C715" s="180" t="s">
        <v>890</v>
      </c>
      <c r="D715" s="180" t="s">
        <v>175</v>
      </c>
      <c r="E715" s="181" t="s">
        <v>3642</v>
      </c>
      <c r="F715" s="182" t="s">
        <v>3643</v>
      </c>
      <c r="G715" s="183" t="s">
        <v>217</v>
      </c>
      <c r="H715" s="184">
        <v>1</v>
      </c>
      <c r="I715" s="185"/>
      <c r="J715" s="186">
        <f t="shared" si="10"/>
        <v>0</v>
      </c>
      <c r="K715" s="187"/>
      <c r="L715" s="40"/>
      <c r="M715" s="188" t="s">
        <v>1</v>
      </c>
      <c r="N715" s="189" t="s">
        <v>38</v>
      </c>
      <c r="O715" s="72"/>
      <c r="P715" s="190">
        <f t="shared" si="11"/>
        <v>0</v>
      </c>
      <c r="Q715" s="190">
        <v>0</v>
      </c>
      <c r="R715" s="190">
        <f t="shared" si="12"/>
        <v>0</v>
      </c>
      <c r="S715" s="190">
        <v>0</v>
      </c>
      <c r="T715" s="191">
        <f t="shared" si="13"/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192" t="s">
        <v>286</v>
      </c>
      <c r="AT715" s="192" t="s">
        <v>175</v>
      </c>
      <c r="AU715" s="192" t="s">
        <v>83</v>
      </c>
      <c r="AY715" s="18" t="s">
        <v>174</v>
      </c>
      <c r="BE715" s="193">
        <f t="shared" si="14"/>
        <v>0</v>
      </c>
      <c r="BF715" s="193">
        <f t="shared" si="15"/>
        <v>0</v>
      </c>
      <c r="BG715" s="193">
        <f t="shared" si="16"/>
        <v>0</v>
      </c>
      <c r="BH715" s="193">
        <f t="shared" si="17"/>
        <v>0</v>
      </c>
      <c r="BI715" s="193">
        <f t="shared" si="18"/>
        <v>0</v>
      </c>
      <c r="BJ715" s="18" t="s">
        <v>81</v>
      </c>
      <c r="BK715" s="193">
        <f t="shared" si="19"/>
        <v>0</v>
      </c>
      <c r="BL715" s="18" t="s">
        <v>286</v>
      </c>
      <c r="BM715" s="192" t="s">
        <v>3644</v>
      </c>
    </row>
    <row r="716" spans="1:65" s="2" customFormat="1" ht="37.75" customHeight="1">
      <c r="A716" s="35"/>
      <c r="B716" s="36"/>
      <c r="C716" s="180" t="s">
        <v>894</v>
      </c>
      <c r="D716" s="180" t="s">
        <v>175</v>
      </c>
      <c r="E716" s="181" t="s">
        <v>3645</v>
      </c>
      <c r="F716" s="182" t="s">
        <v>3646</v>
      </c>
      <c r="G716" s="183" t="s">
        <v>230</v>
      </c>
      <c r="H716" s="184">
        <v>59.2</v>
      </c>
      <c r="I716" s="185"/>
      <c r="J716" s="186">
        <f t="shared" si="10"/>
        <v>0</v>
      </c>
      <c r="K716" s="187"/>
      <c r="L716" s="40"/>
      <c r="M716" s="188" t="s">
        <v>1</v>
      </c>
      <c r="N716" s="189" t="s">
        <v>38</v>
      </c>
      <c r="O716" s="72"/>
      <c r="P716" s="190">
        <f t="shared" si="11"/>
        <v>0</v>
      </c>
      <c r="Q716" s="190">
        <v>0</v>
      </c>
      <c r="R716" s="190">
        <f t="shared" si="12"/>
        <v>0</v>
      </c>
      <c r="S716" s="190">
        <v>0</v>
      </c>
      <c r="T716" s="191">
        <f t="shared" si="13"/>
        <v>0</v>
      </c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R716" s="192" t="s">
        <v>286</v>
      </c>
      <c r="AT716" s="192" t="s">
        <v>175</v>
      </c>
      <c r="AU716" s="192" t="s">
        <v>83</v>
      </c>
      <c r="AY716" s="18" t="s">
        <v>174</v>
      </c>
      <c r="BE716" s="193">
        <f t="shared" si="14"/>
        <v>0</v>
      </c>
      <c r="BF716" s="193">
        <f t="shared" si="15"/>
        <v>0</v>
      </c>
      <c r="BG716" s="193">
        <f t="shared" si="16"/>
        <v>0</v>
      </c>
      <c r="BH716" s="193">
        <f t="shared" si="17"/>
        <v>0</v>
      </c>
      <c r="BI716" s="193">
        <f t="shared" si="18"/>
        <v>0</v>
      </c>
      <c r="BJ716" s="18" t="s">
        <v>81</v>
      </c>
      <c r="BK716" s="193">
        <f t="shared" si="19"/>
        <v>0</v>
      </c>
      <c r="BL716" s="18" t="s">
        <v>286</v>
      </c>
      <c r="BM716" s="192" t="s">
        <v>3647</v>
      </c>
    </row>
    <row r="717" spans="1:65" s="2" customFormat="1" ht="37.75" customHeight="1">
      <c r="A717" s="35"/>
      <c r="B717" s="36"/>
      <c r="C717" s="180" t="s">
        <v>898</v>
      </c>
      <c r="D717" s="180" t="s">
        <v>175</v>
      </c>
      <c r="E717" s="181" t="s">
        <v>3648</v>
      </c>
      <c r="F717" s="182" t="s">
        <v>3649</v>
      </c>
      <c r="G717" s="183" t="s">
        <v>230</v>
      </c>
      <c r="H717" s="184">
        <v>0.4</v>
      </c>
      <c r="I717" s="185"/>
      <c r="J717" s="186">
        <f t="shared" si="10"/>
        <v>0</v>
      </c>
      <c r="K717" s="187"/>
      <c r="L717" s="40"/>
      <c r="M717" s="188" t="s">
        <v>1</v>
      </c>
      <c r="N717" s="189" t="s">
        <v>38</v>
      </c>
      <c r="O717" s="72"/>
      <c r="P717" s="190">
        <f t="shared" si="11"/>
        <v>0</v>
      </c>
      <c r="Q717" s="190">
        <v>0</v>
      </c>
      <c r="R717" s="190">
        <f t="shared" si="12"/>
        <v>0</v>
      </c>
      <c r="S717" s="190">
        <v>0</v>
      </c>
      <c r="T717" s="191">
        <f t="shared" si="13"/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92" t="s">
        <v>286</v>
      </c>
      <c r="AT717" s="192" t="s">
        <v>175</v>
      </c>
      <c r="AU717" s="192" t="s">
        <v>83</v>
      </c>
      <c r="AY717" s="18" t="s">
        <v>174</v>
      </c>
      <c r="BE717" s="193">
        <f t="shared" si="14"/>
        <v>0</v>
      </c>
      <c r="BF717" s="193">
        <f t="shared" si="15"/>
        <v>0</v>
      </c>
      <c r="BG717" s="193">
        <f t="shared" si="16"/>
        <v>0</v>
      </c>
      <c r="BH717" s="193">
        <f t="shared" si="17"/>
        <v>0</v>
      </c>
      <c r="BI717" s="193">
        <f t="shared" si="18"/>
        <v>0</v>
      </c>
      <c r="BJ717" s="18" t="s">
        <v>81</v>
      </c>
      <c r="BK717" s="193">
        <f t="shared" si="19"/>
        <v>0</v>
      </c>
      <c r="BL717" s="18" t="s">
        <v>286</v>
      </c>
      <c r="BM717" s="192" t="s">
        <v>3650</v>
      </c>
    </row>
    <row r="718" spans="1:65" s="2" customFormat="1" ht="49" customHeight="1">
      <c r="A718" s="35"/>
      <c r="B718" s="36"/>
      <c r="C718" s="180" t="s">
        <v>902</v>
      </c>
      <c r="D718" s="180" t="s">
        <v>175</v>
      </c>
      <c r="E718" s="181" t="s">
        <v>3651</v>
      </c>
      <c r="F718" s="182" t="s">
        <v>3652</v>
      </c>
      <c r="G718" s="183" t="s">
        <v>217</v>
      </c>
      <c r="H718" s="184">
        <v>1</v>
      </c>
      <c r="I718" s="185"/>
      <c r="J718" s="186">
        <f t="shared" si="10"/>
        <v>0</v>
      </c>
      <c r="K718" s="187"/>
      <c r="L718" s="40"/>
      <c r="M718" s="188" t="s">
        <v>1</v>
      </c>
      <c r="N718" s="189" t="s">
        <v>38</v>
      </c>
      <c r="O718" s="72"/>
      <c r="P718" s="190">
        <f t="shared" si="11"/>
        <v>0</v>
      </c>
      <c r="Q718" s="190">
        <v>0</v>
      </c>
      <c r="R718" s="190">
        <f t="shared" si="12"/>
        <v>0</v>
      </c>
      <c r="S718" s="190">
        <v>0</v>
      </c>
      <c r="T718" s="191">
        <f t="shared" si="13"/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92" t="s">
        <v>286</v>
      </c>
      <c r="AT718" s="192" t="s">
        <v>175</v>
      </c>
      <c r="AU718" s="192" t="s">
        <v>83</v>
      </c>
      <c r="AY718" s="18" t="s">
        <v>174</v>
      </c>
      <c r="BE718" s="193">
        <f t="shared" si="14"/>
        <v>0</v>
      </c>
      <c r="BF718" s="193">
        <f t="shared" si="15"/>
        <v>0</v>
      </c>
      <c r="BG718" s="193">
        <f t="shared" si="16"/>
        <v>0</v>
      </c>
      <c r="BH718" s="193">
        <f t="shared" si="17"/>
        <v>0</v>
      </c>
      <c r="BI718" s="193">
        <f t="shared" si="18"/>
        <v>0</v>
      </c>
      <c r="BJ718" s="18" t="s">
        <v>81</v>
      </c>
      <c r="BK718" s="193">
        <f t="shared" si="19"/>
        <v>0</v>
      </c>
      <c r="BL718" s="18" t="s">
        <v>286</v>
      </c>
      <c r="BM718" s="192" t="s">
        <v>3653</v>
      </c>
    </row>
    <row r="719" spans="1:65" s="2" customFormat="1" ht="37.75" customHeight="1">
      <c r="A719" s="35"/>
      <c r="B719" s="36"/>
      <c r="C719" s="180" t="s">
        <v>908</v>
      </c>
      <c r="D719" s="180" t="s">
        <v>175</v>
      </c>
      <c r="E719" s="181" t="s">
        <v>3654</v>
      </c>
      <c r="F719" s="182" t="s">
        <v>3655</v>
      </c>
      <c r="G719" s="183" t="s">
        <v>964</v>
      </c>
      <c r="H719" s="184">
        <v>307.06</v>
      </c>
      <c r="I719" s="185"/>
      <c r="J719" s="186">
        <f t="shared" si="10"/>
        <v>0</v>
      </c>
      <c r="K719" s="187"/>
      <c r="L719" s="40"/>
      <c r="M719" s="188" t="s">
        <v>1</v>
      </c>
      <c r="N719" s="189" t="s">
        <v>38</v>
      </c>
      <c r="O719" s="72"/>
      <c r="P719" s="190">
        <f t="shared" si="11"/>
        <v>0</v>
      </c>
      <c r="Q719" s="190">
        <v>0</v>
      </c>
      <c r="R719" s="190">
        <f t="shared" si="12"/>
        <v>0</v>
      </c>
      <c r="S719" s="190">
        <v>0</v>
      </c>
      <c r="T719" s="191">
        <f t="shared" si="13"/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192" t="s">
        <v>286</v>
      </c>
      <c r="AT719" s="192" t="s">
        <v>175</v>
      </c>
      <c r="AU719" s="192" t="s">
        <v>83</v>
      </c>
      <c r="AY719" s="18" t="s">
        <v>174</v>
      </c>
      <c r="BE719" s="193">
        <f t="shared" si="14"/>
        <v>0</v>
      </c>
      <c r="BF719" s="193">
        <f t="shared" si="15"/>
        <v>0</v>
      </c>
      <c r="BG719" s="193">
        <f t="shared" si="16"/>
        <v>0</v>
      </c>
      <c r="BH719" s="193">
        <f t="shared" si="17"/>
        <v>0</v>
      </c>
      <c r="BI719" s="193">
        <f t="shared" si="18"/>
        <v>0</v>
      </c>
      <c r="BJ719" s="18" t="s">
        <v>81</v>
      </c>
      <c r="BK719" s="193">
        <f t="shared" si="19"/>
        <v>0</v>
      </c>
      <c r="BL719" s="18" t="s">
        <v>286</v>
      </c>
      <c r="BM719" s="192" t="s">
        <v>3656</v>
      </c>
    </row>
    <row r="720" spans="1:65" s="2" customFormat="1" ht="37.75" customHeight="1">
      <c r="A720" s="35"/>
      <c r="B720" s="36"/>
      <c r="C720" s="180" t="s">
        <v>917</v>
      </c>
      <c r="D720" s="180" t="s">
        <v>175</v>
      </c>
      <c r="E720" s="181" t="s">
        <v>3657</v>
      </c>
      <c r="F720" s="182" t="s">
        <v>3658</v>
      </c>
      <c r="G720" s="183" t="s">
        <v>964</v>
      </c>
      <c r="H720" s="184">
        <v>206.12</v>
      </c>
      <c r="I720" s="185"/>
      <c r="J720" s="186">
        <f t="shared" si="10"/>
        <v>0</v>
      </c>
      <c r="K720" s="187"/>
      <c r="L720" s="40"/>
      <c r="M720" s="188" t="s">
        <v>1</v>
      </c>
      <c r="N720" s="189" t="s">
        <v>38</v>
      </c>
      <c r="O720" s="72"/>
      <c r="P720" s="190">
        <f t="shared" si="11"/>
        <v>0</v>
      </c>
      <c r="Q720" s="190">
        <v>0</v>
      </c>
      <c r="R720" s="190">
        <f t="shared" si="12"/>
        <v>0</v>
      </c>
      <c r="S720" s="190">
        <v>0</v>
      </c>
      <c r="T720" s="191">
        <f t="shared" si="13"/>
        <v>0</v>
      </c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R720" s="192" t="s">
        <v>286</v>
      </c>
      <c r="AT720" s="192" t="s">
        <v>175</v>
      </c>
      <c r="AU720" s="192" t="s">
        <v>83</v>
      </c>
      <c r="AY720" s="18" t="s">
        <v>174</v>
      </c>
      <c r="BE720" s="193">
        <f t="shared" si="14"/>
        <v>0</v>
      </c>
      <c r="BF720" s="193">
        <f t="shared" si="15"/>
        <v>0</v>
      </c>
      <c r="BG720" s="193">
        <f t="shared" si="16"/>
        <v>0</v>
      </c>
      <c r="BH720" s="193">
        <f t="shared" si="17"/>
        <v>0</v>
      </c>
      <c r="BI720" s="193">
        <f t="shared" si="18"/>
        <v>0</v>
      </c>
      <c r="BJ720" s="18" t="s">
        <v>81</v>
      </c>
      <c r="BK720" s="193">
        <f t="shared" si="19"/>
        <v>0</v>
      </c>
      <c r="BL720" s="18" t="s">
        <v>286</v>
      </c>
      <c r="BM720" s="192" t="s">
        <v>3659</v>
      </c>
    </row>
    <row r="721" spans="1:65" s="2" customFormat="1" ht="37.75" customHeight="1">
      <c r="A721" s="35"/>
      <c r="B721" s="36"/>
      <c r="C721" s="180" t="s">
        <v>923</v>
      </c>
      <c r="D721" s="180" t="s">
        <v>175</v>
      </c>
      <c r="E721" s="181" t="s">
        <v>3660</v>
      </c>
      <c r="F721" s="182" t="s">
        <v>3661</v>
      </c>
      <c r="G721" s="183" t="s">
        <v>964</v>
      </c>
      <c r="H721" s="184">
        <v>9.67</v>
      </c>
      <c r="I721" s="185"/>
      <c r="J721" s="186">
        <f t="shared" si="10"/>
        <v>0</v>
      </c>
      <c r="K721" s="187"/>
      <c r="L721" s="40"/>
      <c r="M721" s="188" t="s">
        <v>1</v>
      </c>
      <c r="N721" s="189" t="s">
        <v>38</v>
      </c>
      <c r="O721" s="72"/>
      <c r="P721" s="190">
        <f t="shared" si="11"/>
        <v>0</v>
      </c>
      <c r="Q721" s="190">
        <v>0</v>
      </c>
      <c r="R721" s="190">
        <f t="shared" si="12"/>
        <v>0</v>
      </c>
      <c r="S721" s="190">
        <v>0</v>
      </c>
      <c r="T721" s="191">
        <f t="shared" si="13"/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92" t="s">
        <v>286</v>
      </c>
      <c r="AT721" s="192" t="s">
        <v>175</v>
      </c>
      <c r="AU721" s="192" t="s">
        <v>83</v>
      </c>
      <c r="AY721" s="18" t="s">
        <v>174</v>
      </c>
      <c r="BE721" s="193">
        <f t="shared" si="14"/>
        <v>0</v>
      </c>
      <c r="BF721" s="193">
        <f t="shared" si="15"/>
        <v>0</v>
      </c>
      <c r="BG721" s="193">
        <f t="shared" si="16"/>
        <v>0</v>
      </c>
      <c r="BH721" s="193">
        <f t="shared" si="17"/>
        <v>0</v>
      </c>
      <c r="BI721" s="193">
        <f t="shared" si="18"/>
        <v>0</v>
      </c>
      <c r="BJ721" s="18" t="s">
        <v>81</v>
      </c>
      <c r="BK721" s="193">
        <f t="shared" si="19"/>
        <v>0</v>
      </c>
      <c r="BL721" s="18" t="s">
        <v>286</v>
      </c>
      <c r="BM721" s="192" t="s">
        <v>3662</v>
      </c>
    </row>
    <row r="722" spans="1:65" s="2" customFormat="1" ht="37.75" customHeight="1">
      <c r="A722" s="35"/>
      <c r="B722" s="36"/>
      <c r="C722" s="180" t="s">
        <v>931</v>
      </c>
      <c r="D722" s="180" t="s">
        <v>175</v>
      </c>
      <c r="E722" s="181" t="s">
        <v>3663</v>
      </c>
      <c r="F722" s="182" t="s">
        <v>3664</v>
      </c>
      <c r="G722" s="183" t="s">
        <v>964</v>
      </c>
      <c r="H722" s="184">
        <v>21.66</v>
      </c>
      <c r="I722" s="185"/>
      <c r="J722" s="186">
        <f t="shared" si="10"/>
        <v>0</v>
      </c>
      <c r="K722" s="187"/>
      <c r="L722" s="40"/>
      <c r="M722" s="188" t="s">
        <v>1</v>
      </c>
      <c r="N722" s="189" t="s">
        <v>38</v>
      </c>
      <c r="O722" s="72"/>
      <c r="P722" s="190">
        <f t="shared" si="11"/>
        <v>0</v>
      </c>
      <c r="Q722" s="190">
        <v>0</v>
      </c>
      <c r="R722" s="190">
        <f t="shared" si="12"/>
        <v>0</v>
      </c>
      <c r="S722" s="190">
        <v>0</v>
      </c>
      <c r="T722" s="191">
        <f t="shared" si="13"/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192" t="s">
        <v>286</v>
      </c>
      <c r="AT722" s="192" t="s">
        <v>175</v>
      </c>
      <c r="AU722" s="192" t="s">
        <v>83</v>
      </c>
      <c r="AY722" s="18" t="s">
        <v>174</v>
      </c>
      <c r="BE722" s="193">
        <f t="shared" si="14"/>
        <v>0</v>
      </c>
      <c r="BF722" s="193">
        <f t="shared" si="15"/>
        <v>0</v>
      </c>
      <c r="BG722" s="193">
        <f t="shared" si="16"/>
        <v>0</v>
      </c>
      <c r="BH722" s="193">
        <f t="shared" si="17"/>
        <v>0</v>
      </c>
      <c r="BI722" s="193">
        <f t="shared" si="18"/>
        <v>0</v>
      </c>
      <c r="BJ722" s="18" t="s">
        <v>81</v>
      </c>
      <c r="BK722" s="193">
        <f t="shared" si="19"/>
        <v>0</v>
      </c>
      <c r="BL722" s="18" t="s">
        <v>286</v>
      </c>
      <c r="BM722" s="192" t="s">
        <v>3665</v>
      </c>
    </row>
    <row r="723" spans="1:65" s="2" customFormat="1" ht="44.25" customHeight="1">
      <c r="A723" s="35"/>
      <c r="B723" s="36"/>
      <c r="C723" s="180" t="s">
        <v>935</v>
      </c>
      <c r="D723" s="180" t="s">
        <v>175</v>
      </c>
      <c r="E723" s="181" t="s">
        <v>3666</v>
      </c>
      <c r="F723" s="182" t="s">
        <v>3643</v>
      </c>
      <c r="G723" s="183" t="s">
        <v>217</v>
      </c>
      <c r="H723" s="184">
        <v>1</v>
      </c>
      <c r="I723" s="185"/>
      <c r="J723" s="186">
        <f t="shared" si="10"/>
        <v>0</v>
      </c>
      <c r="K723" s="187"/>
      <c r="L723" s="40"/>
      <c r="M723" s="188" t="s">
        <v>1</v>
      </c>
      <c r="N723" s="189" t="s">
        <v>38</v>
      </c>
      <c r="O723" s="72"/>
      <c r="P723" s="190">
        <f t="shared" si="11"/>
        <v>0</v>
      </c>
      <c r="Q723" s="190">
        <v>0</v>
      </c>
      <c r="R723" s="190">
        <f t="shared" si="12"/>
        <v>0</v>
      </c>
      <c r="S723" s="190">
        <v>0</v>
      </c>
      <c r="T723" s="191">
        <f t="shared" si="13"/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92" t="s">
        <v>286</v>
      </c>
      <c r="AT723" s="192" t="s">
        <v>175</v>
      </c>
      <c r="AU723" s="192" t="s">
        <v>83</v>
      </c>
      <c r="AY723" s="18" t="s">
        <v>174</v>
      </c>
      <c r="BE723" s="193">
        <f t="shared" si="14"/>
        <v>0</v>
      </c>
      <c r="BF723" s="193">
        <f t="shared" si="15"/>
        <v>0</v>
      </c>
      <c r="BG723" s="193">
        <f t="shared" si="16"/>
        <v>0</v>
      </c>
      <c r="BH723" s="193">
        <f t="shared" si="17"/>
        <v>0</v>
      </c>
      <c r="BI723" s="193">
        <f t="shared" si="18"/>
        <v>0</v>
      </c>
      <c r="BJ723" s="18" t="s">
        <v>81</v>
      </c>
      <c r="BK723" s="193">
        <f t="shared" si="19"/>
        <v>0</v>
      </c>
      <c r="BL723" s="18" t="s">
        <v>286</v>
      </c>
      <c r="BM723" s="192" t="s">
        <v>3667</v>
      </c>
    </row>
    <row r="724" spans="1:65" s="2" customFormat="1" ht="37.75" customHeight="1">
      <c r="A724" s="35"/>
      <c r="B724" s="36"/>
      <c r="C724" s="180" t="s">
        <v>939</v>
      </c>
      <c r="D724" s="180" t="s">
        <v>175</v>
      </c>
      <c r="E724" s="181" t="s">
        <v>3668</v>
      </c>
      <c r="F724" s="182" t="s">
        <v>3669</v>
      </c>
      <c r="G724" s="183" t="s">
        <v>217</v>
      </c>
      <c r="H724" s="184">
        <v>2</v>
      </c>
      <c r="I724" s="185"/>
      <c r="J724" s="186">
        <f t="shared" si="10"/>
        <v>0</v>
      </c>
      <c r="K724" s="187"/>
      <c r="L724" s="40"/>
      <c r="M724" s="188" t="s">
        <v>1</v>
      </c>
      <c r="N724" s="189" t="s">
        <v>38</v>
      </c>
      <c r="O724" s="72"/>
      <c r="P724" s="190">
        <f t="shared" si="11"/>
        <v>0</v>
      </c>
      <c r="Q724" s="190">
        <v>0</v>
      </c>
      <c r="R724" s="190">
        <f t="shared" si="12"/>
        <v>0</v>
      </c>
      <c r="S724" s="190">
        <v>0</v>
      </c>
      <c r="T724" s="191">
        <f t="shared" si="13"/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192" t="s">
        <v>286</v>
      </c>
      <c r="AT724" s="192" t="s">
        <v>175</v>
      </c>
      <c r="AU724" s="192" t="s">
        <v>83</v>
      </c>
      <c r="AY724" s="18" t="s">
        <v>174</v>
      </c>
      <c r="BE724" s="193">
        <f t="shared" si="14"/>
        <v>0</v>
      </c>
      <c r="BF724" s="193">
        <f t="shared" si="15"/>
        <v>0</v>
      </c>
      <c r="BG724" s="193">
        <f t="shared" si="16"/>
        <v>0</v>
      </c>
      <c r="BH724" s="193">
        <f t="shared" si="17"/>
        <v>0</v>
      </c>
      <c r="BI724" s="193">
        <f t="shared" si="18"/>
        <v>0</v>
      </c>
      <c r="BJ724" s="18" t="s">
        <v>81</v>
      </c>
      <c r="BK724" s="193">
        <f t="shared" si="19"/>
        <v>0</v>
      </c>
      <c r="BL724" s="18" t="s">
        <v>286</v>
      </c>
      <c r="BM724" s="192" t="s">
        <v>3670</v>
      </c>
    </row>
    <row r="725" spans="1:65" s="2" customFormat="1" ht="37.75" customHeight="1">
      <c r="A725" s="35"/>
      <c r="B725" s="36"/>
      <c r="C725" s="180" t="s">
        <v>943</v>
      </c>
      <c r="D725" s="180" t="s">
        <v>175</v>
      </c>
      <c r="E725" s="181" t="s">
        <v>3671</v>
      </c>
      <c r="F725" s="182" t="s">
        <v>3672</v>
      </c>
      <c r="G725" s="183" t="s">
        <v>217</v>
      </c>
      <c r="H725" s="184">
        <v>1</v>
      </c>
      <c r="I725" s="185"/>
      <c r="J725" s="186">
        <f t="shared" si="10"/>
        <v>0</v>
      </c>
      <c r="K725" s="187"/>
      <c r="L725" s="40"/>
      <c r="M725" s="188" t="s">
        <v>1</v>
      </c>
      <c r="N725" s="189" t="s">
        <v>38</v>
      </c>
      <c r="O725" s="72"/>
      <c r="P725" s="190">
        <f t="shared" si="11"/>
        <v>0</v>
      </c>
      <c r="Q725" s="190">
        <v>0</v>
      </c>
      <c r="R725" s="190">
        <f t="shared" si="12"/>
        <v>0</v>
      </c>
      <c r="S725" s="190">
        <v>0</v>
      </c>
      <c r="T725" s="191">
        <f t="shared" si="13"/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92" t="s">
        <v>286</v>
      </c>
      <c r="AT725" s="192" t="s">
        <v>175</v>
      </c>
      <c r="AU725" s="192" t="s">
        <v>83</v>
      </c>
      <c r="AY725" s="18" t="s">
        <v>174</v>
      </c>
      <c r="BE725" s="193">
        <f t="shared" si="14"/>
        <v>0</v>
      </c>
      <c r="BF725" s="193">
        <f t="shared" si="15"/>
        <v>0</v>
      </c>
      <c r="BG725" s="193">
        <f t="shared" si="16"/>
        <v>0</v>
      </c>
      <c r="BH725" s="193">
        <f t="shared" si="17"/>
        <v>0</v>
      </c>
      <c r="BI725" s="193">
        <f t="shared" si="18"/>
        <v>0</v>
      </c>
      <c r="BJ725" s="18" t="s">
        <v>81</v>
      </c>
      <c r="BK725" s="193">
        <f t="shared" si="19"/>
        <v>0</v>
      </c>
      <c r="BL725" s="18" t="s">
        <v>286</v>
      </c>
      <c r="BM725" s="192" t="s">
        <v>3673</v>
      </c>
    </row>
    <row r="726" spans="1:65" s="2" customFormat="1" ht="37.75" customHeight="1">
      <c r="A726" s="35"/>
      <c r="B726" s="36"/>
      <c r="C726" s="180" t="s">
        <v>947</v>
      </c>
      <c r="D726" s="180" t="s">
        <v>175</v>
      </c>
      <c r="E726" s="181" t="s">
        <v>3674</v>
      </c>
      <c r="F726" s="182" t="s">
        <v>3675</v>
      </c>
      <c r="G726" s="183" t="s">
        <v>964</v>
      </c>
      <c r="H726" s="184">
        <v>137.19999999999999</v>
      </c>
      <c r="I726" s="185"/>
      <c r="J726" s="186">
        <f t="shared" si="10"/>
        <v>0</v>
      </c>
      <c r="K726" s="187"/>
      <c r="L726" s="40"/>
      <c r="M726" s="188" t="s">
        <v>1</v>
      </c>
      <c r="N726" s="189" t="s">
        <v>38</v>
      </c>
      <c r="O726" s="72"/>
      <c r="P726" s="190">
        <f t="shared" si="11"/>
        <v>0</v>
      </c>
      <c r="Q726" s="190">
        <v>0</v>
      </c>
      <c r="R726" s="190">
        <f t="shared" si="12"/>
        <v>0</v>
      </c>
      <c r="S726" s="190">
        <v>0</v>
      </c>
      <c r="T726" s="191">
        <f t="shared" si="13"/>
        <v>0</v>
      </c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R726" s="192" t="s">
        <v>286</v>
      </c>
      <c r="AT726" s="192" t="s">
        <v>175</v>
      </c>
      <c r="AU726" s="192" t="s">
        <v>83</v>
      </c>
      <c r="AY726" s="18" t="s">
        <v>174</v>
      </c>
      <c r="BE726" s="193">
        <f t="shared" si="14"/>
        <v>0</v>
      </c>
      <c r="BF726" s="193">
        <f t="shared" si="15"/>
        <v>0</v>
      </c>
      <c r="BG726" s="193">
        <f t="shared" si="16"/>
        <v>0</v>
      </c>
      <c r="BH726" s="193">
        <f t="shared" si="17"/>
        <v>0</v>
      </c>
      <c r="BI726" s="193">
        <f t="shared" si="18"/>
        <v>0</v>
      </c>
      <c r="BJ726" s="18" t="s">
        <v>81</v>
      </c>
      <c r="BK726" s="193">
        <f t="shared" si="19"/>
        <v>0</v>
      </c>
      <c r="BL726" s="18" t="s">
        <v>286</v>
      </c>
      <c r="BM726" s="192" t="s">
        <v>3676</v>
      </c>
    </row>
    <row r="727" spans="1:65" s="2" customFormat="1" ht="24.25" customHeight="1">
      <c r="A727" s="35"/>
      <c r="B727" s="36"/>
      <c r="C727" s="180" t="s">
        <v>951</v>
      </c>
      <c r="D727" s="180" t="s">
        <v>175</v>
      </c>
      <c r="E727" s="181" t="s">
        <v>3677</v>
      </c>
      <c r="F727" s="182" t="s">
        <v>3678</v>
      </c>
      <c r="G727" s="183" t="s">
        <v>964</v>
      </c>
      <c r="H727" s="184">
        <v>800</v>
      </c>
      <c r="I727" s="185"/>
      <c r="J727" s="186">
        <f t="shared" si="10"/>
        <v>0</v>
      </c>
      <c r="K727" s="187"/>
      <c r="L727" s="40"/>
      <c r="M727" s="188" t="s">
        <v>1</v>
      </c>
      <c r="N727" s="189" t="s">
        <v>38</v>
      </c>
      <c r="O727" s="72"/>
      <c r="P727" s="190">
        <f t="shared" si="11"/>
        <v>0</v>
      </c>
      <c r="Q727" s="190">
        <v>0</v>
      </c>
      <c r="R727" s="190">
        <f t="shared" si="12"/>
        <v>0</v>
      </c>
      <c r="S727" s="190">
        <v>1E-3</v>
      </c>
      <c r="T727" s="191">
        <f t="shared" si="13"/>
        <v>0.8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192" t="s">
        <v>286</v>
      </c>
      <c r="AT727" s="192" t="s">
        <v>175</v>
      </c>
      <c r="AU727" s="192" t="s">
        <v>83</v>
      </c>
      <c r="AY727" s="18" t="s">
        <v>174</v>
      </c>
      <c r="BE727" s="193">
        <f t="shared" si="14"/>
        <v>0</v>
      </c>
      <c r="BF727" s="193">
        <f t="shared" si="15"/>
        <v>0</v>
      </c>
      <c r="BG727" s="193">
        <f t="shared" si="16"/>
        <v>0</v>
      </c>
      <c r="BH727" s="193">
        <f t="shared" si="17"/>
        <v>0</v>
      </c>
      <c r="BI727" s="193">
        <f t="shared" si="18"/>
        <v>0</v>
      </c>
      <c r="BJ727" s="18" t="s">
        <v>81</v>
      </c>
      <c r="BK727" s="193">
        <f t="shared" si="19"/>
        <v>0</v>
      </c>
      <c r="BL727" s="18" t="s">
        <v>286</v>
      </c>
      <c r="BM727" s="192" t="s">
        <v>3679</v>
      </c>
    </row>
    <row r="728" spans="1:65" s="12" customFormat="1" ht="12">
      <c r="B728" s="194"/>
      <c r="C728" s="195"/>
      <c r="D728" s="196" t="s">
        <v>181</v>
      </c>
      <c r="E728" s="197" t="s">
        <v>1</v>
      </c>
      <c r="F728" s="198" t="s">
        <v>3680</v>
      </c>
      <c r="G728" s="195"/>
      <c r="H728" s="197" t="s">
        <v>1</v>
      </c>
      <c r="I728" s="199"/>
      <c r="J728" s="195"/>
      <c r="K728" s="195"/>
      <c r="L728" s="200"/>
      <c r="M728" s="201"/>
      <c r="N728" s="202"/>
      <c r="O728" s="202"/>
      <c r="P728" s="202"/>
      <c r="Q728" s="202"/>
      <c r="R728" s="202"/>
      <c r="S728" s="202"/>
      <c r="T728" s="203"/>
      <c r="AT728" s="204" t="s">
        <v>181</v>
      </c>
      <c r="AU728" s="204" t="s">
        <v>83</v>
      </c>
      <c r="AV728" s="12" t="s">
        <v>81</v>
      </c>
      <c r="AW728" s="12" t="s">
        <v>30</v>
      </c>
      <c r="AX728" s="12" t="s">
        <v>73</v>
      </c>
      <c r="AY728" s="204" t="s">
        <v>174</v>
      </c>
    </row>
    <row r="729" spans="1:65" s="13" customFormat="1" ht="12">
      <c r="B729" s="205"/>
      <c r="C729" s="206"/>
      <c r="D729" s="196" t="s">
        <v>181</v>
      </c>
      <c r="E729" s="207" t="s">
        <v>1</v>
      </c>
      <c r="F729" s="208" t="s">
        <v>3681</v>
      </c>
      <c r="G729" s="206"/>
      <c r="H729" s="209">
        <v>800</v>
      </c>
      <c r="I729" s="210"/>
      <c r="J729" s="206"/>
      <c r="K729" s="206"/>
      <c r="L729" s="211"/>
      <c r="M729" s="212"/>
      <c r="N729" s="213"/>
      <c r="O729" s="213"/>
      <c r="P729" s="213"/>
      <c r="Q729" s="213"/>
      <c r="R729" s="213"/>
      <c r="S729" s="213"/>
      <c r="T729" s="214"/>
      <c r="AT729" s="215" t="s">
        <v>181</v>
      </c>
      <c r="AU729" s="215" t="s">
        <v>83</v>
      </c>
      <c r="AV729" s="13" t="s">
        <v>83</v>
      </c>
      <c r="AW729" s="13" t="s">
        <v>30</v>
      </c>
      <c r="AX729" s="13" t="s">
        <v>73</v>
      </c>
      <c r="AY729" s="215" t="s">
        <v>174</v>
      </c>
    </row>
    <row r="730" spans="1:65" s="14" customFormat="1" ht="12">
      <c r="B730" s="216"/>
      <c r="C730" s="217"/>
      <c r="D730" s="196" t="s">
        <v>181</v>
      </c>
      <c r="E730" s="218" t="s">
        <v>1</v>
      </c>
      <c r="F730" s="219" t="s">
        <v>183</v>
      </c>
      <c r="G730" s="217"/>
      <c r="H730" s="220">
        <v>800</v>
      </c>
      <c r="I730" s="221"/>
      <c r="J730" s="217"/>
      <c r="K730" s="217"/>
      <c r="L730" s="222"/>
      <c r="M730" s="223"/>
      <c r="N730" s="224"/>
      <c r="O730" s="224"/>
      <c r="P730" s="224"/>
      <c r="Q730" s="224"/>
      <c r="R730" s="224"/>
      <c r="S730" s="224"/>
      <c r="T730" s="225"/>
      <c r="AT730" s="226" t="s">
        <v>181</v>
      </c>
      <c r="AU730" s="226" t="s">
        <v>83</v>
      </c>
      <c r="AV730" s="14" t="s">
        <v>179</v>
      </c>
      <c r="AW730" s="14" t="s">
        <v>30</v>
      </c>
      <c r="AX730" s="14" t="s">
        <v>81</v>
      </c>
      <c r="AY730" s="226" t="s">
        <v>174</v>
      </c>
    </row>
    <row r="731" spans="1:65" s="2" customFormat="1" ht="44.25" customHeight="1">
      <c r="A731" s="35"/>
      <c r="B731" s="36"/>
      <c r="C731" s="180" t="s">
        <v>955</v>
      </c>
      <c r="D731" s="180" t="s">
        <v>175</v>
      </c>
      <c r="E731" s="181" t="s">
        <v>3682</v>
      </c>
      <c r="F731" s="182" t="s">
        <v>3683</v>
      </c>
      <c r="G731" s="183" t="s">
        <v>188</v>
      </c>
      <c r="H731" s="184">
        <v>2.12</v>
      </c>
      <c r="I731" s="185"/>
      <c r="J731" s="186">
        <f>ROUND(I731*H731,2)</f>
        <v>0</v>
      </c>
      <c r="K731" s="187"/>
      <c r="L731" s="40"/>
      <c r="M731" s="250" t="s">
        <v>1</v>
      </c>
      <c r="N731" s="251" t="s">
        <v>38</v>
      </c>
      <c r="O731" s="252"/>
      <c r="P731" s="253">
        <f>O731*H731</f>
        <v>0</v>
      </c>
      <c r="Q731" s="253">
        <v>0</v>
      </c>
      <c r="R731" s="253">
        <f>Q731*H731</f>
        <v>0</v>
      </c>
      <c r="S731" s="253">
        <v>0</v>
      </c>
      <c r="T731" s="254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92" t="s">
        <v>286</v>
      </c>
      <c r="AT731" s="192" t="s">
        <v>175</v>
      </c>
      <c r="AU731" s="192" t="s">
        <v>83</v>
      </c>
      <c r="AY731" s="18" t="s">
        <v>174</v>
      </c>
      <c r="BE731" s="193">
        <f>IF(N731="základní",J731,0)</f>
        <v>0</v>
      </c>
      <c r="BF731" s="193">
        <f>IF(N731="snížená",J731,0)</f>
        <v>0</v>
      </c>
      <c r="BG731" s="193">
        <f>IF(N731="zákl. přenesená",J731,0)</f>
        <v>0</v>
      </c>
      <c r="BH731" s="193">
        <f>IF(N731="sníž. přenesená",J731,0)</f>
        <v>0</v>
      </c>
      <c r="BI731" s="193">
        <f>IF(N731="nulová",J731,0)</f>
        <v>0</v>
      </c>
      <c r="BJ731" s="18" t="s">
        <v>81</v>
      </c>
      <c r="BK731" s="193">
        <f>ROUND(I731*H731,2)</f>
        <v>0</v>
      </c>
      <c r="BL731" s="18" t="s">
        <v>286</v>
      </c>
      <c r="BM731" s="192" t="s">
        <v>3684</v>
      </c>
    </row>
    <row r="732" spans="1:65" s="2" customFormat="1" ht="7" customHeight="1">
      <c r="A732" s="35"/>
      <c r="B732" s="55"/>
      <c r="C732" s="56"/>
      <c r="D732" s="56"/>
      <c r="E732" s="56"/>
      <c r="F732" s="56"/>
      <c r="G732" s="56"/>
      <c r="H732" s="56"/>
      <c r="I732" s="56"/>
      <c r="J732" s="56"/>
      <c r="K732" s="56"/>
      <c r="L732" s="40"/>
      <c r="M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</row>
  </sheetData>
  <sheetProtection algorithmName="SHA-512" hashValue="trjGtcpJmdFpcHSowhKla2jx85lYhO/AE8b14M4N+shcXpl0UWr88bbbtAF8C5DXflSVRd6Y8SoLYUkTPLUjnA==" saltValue="IU7JRZ492Kr7s8GMPuZss2mUJRdav7OQqPIcwQyztdfaM8IJQLnLIUVscmwLnm6zStkgjydzYA0f98CG4C4E8g==" spinCount="100000" sheet="1" objects="1" scenarios="1" formatColumns="0" formatRows="0" autoFilter="0"/>
  <autoFilter ref="C129:K731" xr:uid="{00000000-0009-0000-0000-000004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1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95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3685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ROUND((SUM(BE123:BE315)),  2)</f>
        <v>0</v>
      </c>
      <c r="G33" s="35"/>
      <c r="H33" s="35"/>
      <c r="I33" s="125">
        <v>0.21</v>
      </c>
      <c r="J33" s="124">
        <f>ROUND(((SUM(BE123:BE315))*I33),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ROUND((SUM(BF123:BF315)),  2)</f>
        <v>0</v>
      </c>
      <c r="G34" s="35"/>
      <c r="H34" s="35"/>
      <c r="I34" s="125">
        <v>0.15</v>
      </c>
      <c r="J34" s="124">
        <f>ROUND(((SUM(BF123:BF315))*I34),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ROUND((SUM(BG123:BG315)),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ROUND((SUM(BH123:BH315)),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ROUND((SUM(BI123:BI315)),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1-SO03 - Parkovací stání u MŠ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3113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16" customFormat="1" ht="20" customHeight="1">
      <c r="B98" s="255"/>
      <c r="C98" s="256"/>
      <c r="D98" s="257" t="s">
        <v>3114</v>
      </c>
      <c r="E98" s="258"/>
      <c r="F98" s="258"/>
      <c r="G98" s="258"/>
      <c r="H98" s="258"/>
      <c r="I98" s="258"/>
      <c r="J98" s="259">
        <f>J125</f>
        <v>0</v>
      </c>
      <c r="K98" s="256"/>
      <c r="L98" s="260"/>
    </row>
    <row r="99" spans="1:31" s="16" customFormat="1" ht="20" customHeight="1">
      <c r="B99" s="255"/>
      <c r="C99" s="256"/>
      <c r="D99" s="257" t="s">
        <v>3119</v>
      </c>
      <c r="E99" s="258"/>
      <c r="F99" s="258"/>
      <c r="G99" s="258"/>
      <c r="H99" s="258"/>
      <c r="I99" s="258"/>
      <c r="J99" s="259">
        <f>J189</f>
        <v>0</v>
      </c>
      <c r="K99" s="256"/>
      <c r="L99" s="260"/>
    </row>
    <row r="100" spans="1:31" s="16" customFormat="1" ht="20" customHeight="1">
      <c r="B100" s="255"/>
      <c r="C100" s="256"/>
      <c r="D100" s="257" t="s">
        <v>3120</v>
      </c>
      <c r="E100" s="258"/>
      <c r="F100" s="258"/>
      <c r="G100" s="258"/>
      <c r="H100" s="258"/>
      <c r="I100" s="258"/>
      <c r="J100" s="259">
        <f>J249</f>
        <v>0</v>
      </c>
      <c r="K100" s="256"/>
      <c r="L100" s="260"/>
    </row>
    <row r="101" spans="1:31" s="16" customFormat="1" ht="20" customHeight="1">
      <c r="B101" s="255"/>
      <c r="C101" s="256"/>
      <c r="D101" s="257" t="s">
        <v>3121</v>
      </c>
      <c r="E101" s="258"/>
      <c r="F101" s="258"/>
      <c r="G101" s="258"/>
      <c r="H101" s="258"/>
      <c r="I101" s="258"/>
      <c r="J101" s="259">
        <f>J254</f>
        <v>0</v>
      </c>
      <c r="K101" s="256"/>
      <c r="L101" s="260"/>
    </row>
    <row r="102" spans="1:31" s="16" customFormat="1" ht="20" customHeight="1">
      <c r="B102" s="255"/>
      <c r="C102" s="256"/>
      <c r="D102" s="257" t="s">
        <v>3122</v>
      </c>
      <c r="E102" s="258"/>
      <c r="F102" s="258"/>
      <c r="G102" s="258"/>
      <c r="H102" s="258"/>
      <c r="I102" s="258"/>
      <c r="J102" s="259">
        <f>J299</f>
        <v>0</v>
      </c>
      <c r="K102" s="256"/>
      <c r="L102" s="260"/>
    </row>
    <row r="103" spans="1:31" s="16" customFormat="1" ht="20" customHeight="1">
      <c r="B103" s="255"/>
      <c r="C103" s="256"/>
      <c r="D103" s="257" t="s">
        <v>3686</v>
      </c>
      <c r="E103" s="258"/>
      <c r="F103" s="258"/>
      <c r="G103" s="258"/>
      <c r="H103" s="258"/>
      <c r="I103" s="258"/>
      <c r="J103" s="259">
        <f>J314</f>
        <v>0</v>
      </c>
      <c r="K103" s="256"/>
      <c r="L103" s="260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7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7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5" customHeight="1">
      <c r="A110" s="35"/>
      <c r="B110" s="36"/>
      <c r="C110" s="24" t="s">
        <v>159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11" t="str">
        <f>E7</f>
        <v>Rekonstrukce a přístavba MŠ Blučina</v>
      </c>
      <c r="F113" s="312"/>
      <c r="G113" s="312"/>
      <c r="H113" s="312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67" t="str">
        <f>E9</f>
        <v>1-SO03 - Parkovací stání u MŠ</v>
      </c>
      <c r="F115" s="313"/>
      <c r="G115" s="313"/>
      <c r="H115" s="313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7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 xml:space="preserve"> </v>
      </c>
      <c r="G117" s="37"/>
      <c r="H117" s="37"/>
      <c r="I117" s="30" t="s">
        <v>22</v>
      </c>
      <c r="J117" s="67" t="str">
        <f>IF(J12="","",J12)</f>
        <v>26. 5. 2021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7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5" customHeight="1">
      <c r="A119" s="35"/>
      <c r="B119" s="36"/>
      <c r="C119" s="30" t="s">
        <v>24</v>
      </c>
      <c r="D119" s="37"/>
      <c r="E119" s="37"/>
      <c r="F119" s="28" t="str">
        <f>E15</f>
        <v xml:space="preserve"> </v>
      </c>
      <c r="G119" s="37"/>
      <c r="H119" s="37"/>
      <c r="I119" s="30" t="s">
        <v>29</v>
      </c>
      <c r="J119" s="33" t="str">
        <f>E21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31</v>
      </c>
      <c r="J120" s="33" t="str">
        <f>E24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2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0" customFormat="1" ht="29.25" customHeight="1">
      <c r="A122" s="154"/>
      <c r="B122" s="155"/>
      <c r="C122" s="156" t="s">
        <v>160</v>
      </c>
      <c r="D122" s="157" t="s">
        <v>58</v>
      </c>
      <c r="E122" s="157" t="s">
        <v>54</v>
      </c>
      <c r="F122" s="157" t="s">
        <v>55</v>
      </c>
      <c r="G122" s="157" t="s">
        <v>161</v>
      </c>
      <c r="H122" s="157" t="s">
        <v>162</v>
      </c>
      <c r="I122" s="157" t="s">
        <v>163</v>
      </c>
      <c r="J122" s="158" t="s">
        <v>134</v>
      </c>
      <c r="K122" s="159" t="s">
        <v>164</v>
      </c>
      <c r="L122" s="160"/>
      <c r="M122" s="76" t="s">
        <v>1</v>
      </c>
      <c r="N122" s="77" t="s">
        <v>37</v>
      </c>
      <c r="O122" s="77" t="s">
        <v>165</v>
      </c>
      <c r="P122" s="77" t="s">
        <v>166</v>
      </c>
      <c r="Q122" s="77" t="s">
        <v>167</v>
      </c>
      <c r="R122" s="77" t="s">
        <v>168</v>
      </c>
      <c r="S122" s="77" t="s">
        <v>169</v>
      </c>
      <c r="T122" s="78" t="s">
        <v>170</v>
      </c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</row>
    <row r="123" spans="1:65" s="2" customFormat="1" ht="22.75" customHeight="1">
      <c r="A123" s="35"/>
      <c r="B123" s="36"/>
      <c r="C123" s="83" t="s">
        <v>171</v>
      </c>
      <c r="D123" s="37"/>
      <c r="E123" s="37"/>
      <c r="F123" s="37"/>
      <c r="G123" s="37"/>
      <c r="H123" s="37"/>
      <c r="I123" s="37"/>
      <c r="J123" s="161">
        <f>BK123</f>
        <v>0</v>
      </c>
      <c r="K123" s="37"/>
      <c r="L123" s="40"/>
      <c r="M123" s="79"/>
      <c r="N123" s="162"/>
      <c r="O123" s="80"/>
      <c r="P123" s="163">
        <f>P124</f>
        <v>0</v>
      </c>
      <c r="Q123" s="80"/>
      <c r="R123" s="163">
        <f>R124</f>
        <v>362.42766722999988</v>
      </c>
      <c r="S123" s="80"/>
      <c r="T123" s="164">
        <f>T124</f>
        <v>241.29499999999999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72</v>
      </c>
      <c r="AU123" s="18" t="s">
        <v>136</v>
      </c>
      <c r="BK123" s="165">
        <f>BK124</f>
        <v>0</v>
      </c>
    </row>
    <row r="124" spans="1:65" s="11" customFormat="1" ht="26" customHeight="1">
      <c r="B124" s="166"/>
      <c r="C124" s="167"/>
      <c r="D124" s="168" t="s">
        <v>72</v>
      </c>
      <c r="E124" s="169" t="s">
        <v>3127</v>
      </c>
      <c r="F124" s="169" t="s">
        <v>3128</v>
      </c>
      <c r="G124" s="167"/>
      <c r="H124" s="167"/>
      <c r="I124" s="170"/>
      <c r="J124" s="171">
        <f>BK124</f>
        <v>0</v>
      </c>
      <c r="K124" s="167"/>
      <c r="L124" s="172"/>
      <c r="M124" s="173"/>
      <c r="N124" s="174"/>
      <c r="O124" s="174"/>
      <c r="P124" s="175">
        <f>P125+P189+P249+P254+P299+P314</f>
        <v>0</v>
      </c>
      <c r="Q124" s="174"/>
      <c r="R124" s="175">
        <f>R125+R189+R249+R254+R299+R314</f>
        <v>362.42766722999988</v>
      </c>
      <c r="S124" s="174"/>
      <c r="T124" s="176">
        <f>T125+T189+T249+T254+T299+T314</f>
        <v>241.29499999999999</v>
      </c>
      <c r="AR124" s="177" t="s">
        <v>81</v>
      </c>
      <c r="AT124" s="178" t="s">
        <v>72</v>
      </c>
      <c r="AU124" s="178" t="s">
        <v>73</v>
      </c>
      <c r="AY124" s="177" t="s">
        <v>174</v>
      </c>
      <c r="BK124" s="179">
        <f>BK125+BK189+BK249+BK254+BK299+BK314</f>
        <v>0</v>
      </c>
    </row>
    <row r="125" spans="1:65" s="11" customFormat="1" ht="22.75" customHeight="1">
      <c r="B125" s="166"/>
      <c r="C125" s="167"/>
      <c r="D125" s="168" t="s">
        <v>72</v>
      </c>
      <c r="E125" s="261" t="s">
        <v>81</v>
      </c>
      <c r="F125" s="261" t="s">
        <v>1239</v>
      </c>
      <c r="G125" s="167"/>
      <c r="H125" s="167"/>
      <c r="I125" s="170"/>
      <c r="J125" s="262">
        <f>BK125</f>
        <v>0</v>
      </c>
      <c r="K125" s="167"/>
      <c r="L125" s="172"/>
      <c r="M125" s="173"/>
      <c r="N125" s="174"/>
      <c r="O125" s="174"/>
      <c r="P125" s="175">
        <f>SUM(P126:P188)</f>
        <v>0</v>
      </c>
      <c r="Q125" s="174"/>
      <c r="R125" s="175">
        <f>SUM(R126:R188)</f>
        <v>0</v>
      </c>
      <c r="S125" s="174"/>
      <c r="T125" s="176">
        <f>SUM(T126:T188)</f>
        <v>241.19499999999999</v>
      </c>
      <c r="AR125" s="177" t="s">
        <v>81</v>
      </c>
      <c r="AT125" s="178" t="s">
        <v>72</v>
      </c>
      <c r="AU125" s="178" t="s">
        <v>81</v>
      </c>
      <c r="AY125" s="177" t="s">
        <v>174</v>
      </c>
      <c r="BK125" s="179">
        <f>SUM(BK126:BK188)</f>
        <v>0</v>
      </c>
    </row>
    <row r="126" spans="1:65" s="2" customFormat="1" ht="76.25" customHeight="1">
      <c r="A126" s="35"/>
      <c r="B126" s="36"/>
      <c r="C126" s="180" t="s">
        <v>81</v>
      </c>
      <c r="D126" s="180" t="s">
        <v>175</v>
      </c>
      <c r="E126" s="181" t="s">
        <v>3149</v>
      </c>
      <c r="F126" s="182" t="s">
        <v>3150</v>
      </c>
      <c r="G126" s="183" t="s">
        <v>230</v>
      </c>
      <c r="H126" s="184">
        <v>262</v>
      </c>
      <c r="I126" s="185"/>
      <c r="J126" s="186">
        <f>ROUND(I126*H126,2)</f>
        <v>0</v>
      </c>
      <c r="K126" s="187"/>
      <c r="L126" s="40"/>
      <c r="M126" s="188" t="s">
        <v>1</v>
      </c>
      <c r="N126" s="189" t="s">
        <v>38</v>
      </c>
      <c r="O126" s="72"/>
      <c r="P126" s="190">
        <f>O126*H126</f>
        <v>0</v>
      </c>
      <c r="Q126" s="190">
        <v>0</v>
      </c>
      <c r="R126" s="190">
        <f>Q126*H126</f>
        <v>0</v>
      </c>
      <c r="S126" s="190">
        <v>0.255</v>
      </c>
      <c r="T126" s="191">
        <f>S126*H126</f>
        <v>66.81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83</v>
      </c>
      <c r="AY126" s="18" t="s">
        <v>174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81</v>
      </c>
      <c r="BK126" s="193">
        <f>ROUND(I126*H126,2)</f>
        <v>0</v>
      </c>
      <c r="BL126" s="18" t="s">
        <v>179</v>
      </c>
      <c r="BM126" s="192" t="s">
        <v>3687</v>
      </c>
    </row>
    <row r="127" spans="1:65" s="12" customFormat="1" ht="12">
      <c r="B127" s="194"/>
      <c r="C127" s="195"/>
      <c r="D127" s="196" t="s">
        <v>181</v>
      </c>
      <c r="E127" s="197" t="s">
        <v>1</v>
      </c>
      <c r="F127" s="198" t="s">
        <v>3688</v>
      </c>
      <c r="G127" s="195"/>
      <c r="H127" s="197" t="s">
        <v>1</v>
      </c>
      <c r="I127" s="199"/>
      <c r="J127" s="195"/>
      <c r="K127" s="195"/>
      <c r="L127" s="200"/>
      <c r="M127" s="201"/>
      <c r="N127" s="202"/>
      <c r="O127" s="202"/>
      <c r="P127" s="202"/>
      <c r="Q127" s="202"/>
      <c r="R127" s="202"/>
      <c r="S127" s="202"/>
      <c r="T127" s="203"/>
      <c r="AT127" s="204" t="s">
        <v>181</v>
      </c>
      <c r="AU127" s="204" t="s">
        <v>83</v>
      </c>
      <c r="AV127" s="12" t="s">
        <v>81</v>
      </c>
      <c r="AW127" s="12" t="s">
        <v>30</v>
      </c>
      <c r="AX127" s="12" t="s">
        <v>73</v>
      </c>
      <c r="AY127" s="204" t="s">
        <v>174</v>
      </c>
    </row>
    <row r="128" spans="1:65" s="13" customFormat="1" ht="12">
      <c r="B128" s="205"/>
      <c r="C128" s="206"/>
      <c r="D128" s="196" t="s">
        <v>181</v>
      </c>
      <c r="E128" s="207" t="s">
        <v>1</v>
      </c>
      <c r="F128" s="208" t="s">
        <v>3087</v>
      </c>
      <c r="G128" s="206"/>
      <c r="H128" s="209">
        <v>262</v>
      </c>
      <c r="I128" s="210"/>
      <c r="J128" s="206"/>
      <c r="K128" s="206"/>
      <c r="L128" s="211"/>
      <c r="M128" s="212"/>
      <c r="N128" s="213"/>
      <c r="O128" s="213"/>
      <c r="P128" s="213"/>
      <c r="Q128" s="213"/>
      <c r="R128" s="213"/>
      <c r="S128" s="213"/>
      <c r="T128" s="214"/>
      <c r="AT128" s="215" t="s">
        <v>181</v>
      </c>
      <c r="AU128" s="215" t="s">
        <v>83</v>
      </c>
      <c r="AV128" s="13" t="s">
        <v>83</v>
      </c>
      <c r="AW128" s="13" t="s">
        <v>30</v>
      </c>
      <c r="AX128" s="13" t="s">
        <v>73</v>
      </c>
      <c r="AY128" s="215" t="s">
        <v>174</v>
      </c>
    </row>
    <row r="129" spans="1:65" s="14" customFormat="1" ht="12">
      <c r="B129" s="216"/>
      <c r="C129" s="217"/>
      <c r="D129" s="196" t="s">
        <v>181</v>
      </c>
      <c r="E129" s="218" t="s">
        <v>1</v>
      </c>
      <c r="F129" s="219" t="s">
        <v>183</v>
      </c>
      <c r="G129" s="217"/>
      <c r="H129" s="220">
        <v>262</v>
      </c>
      <c r="I129" s="221"/>
      <c r="J129" s="217"/>
      <c r="K129" s="217"/>
      <c r="L129" s="222"/>
      <c r="M129" s="223"/>
      <c r="N129" s="224"/>
      <c r="O129" s="224"/>
      <c r="P129" s="224"/>
      <c r="Q129" s="224"/>
      <c r="R129" s="224"/>
      <c r="S129" s="224"/>
      <c r="T129" s="225"/>
      <c r="AT129" s="226" t="s">
        <v>181</v>
      </c>
      <c r="AU129" s="226" t="s">
        <v>83</v>
      </c>
      <c r="AV129" s="14" t="s">
        <v>179</v>
      </c>
      <c r="AW129" s="14" t="s">
        <v>30</v>
      </c>
      <c r="AX129" s="14" t="s">
        <v>81</v>
      </c>
      <c r="AY129" s="226" t="s">
        <v>174</v>
      </c>
    </row>
    <row r="130" spans="1:65" s="2" customFormat="1" ht="66.75" customHeight="1">
      <c r="A130" s="35"/>
      <c r="B130" s="36"/>
      <c r="C130" s="180" t="s">
        <v>83</v>
      </c>
      <c r="D130" s="180" t="s">
        <v>175</v>
      </c>
      <c r="E130" s="181" t="s">
        <v>3689</v>
      </c>
      <c r="F130" s="182" t="s">
        <v>3690</v>
      </c>
      <c r="G130" s="183" t="s">
        <v>230</v>
      </c>
      <c r="H130" s="184">
        <v>127</v>
      </c>
      <c r="I130" s="185"/>
      <c r="J130" s="186">
        <f>ROUND(I130*H130,2)</f>
        <v>0</v>
      </c>
      <c r="K130" s="187"/>
      <c r="L130" s="40"/>
      <c r="M130" s="188" t="s">
        <v>1</v>
      </c>
      <c r="N130" s="189" t="s">
        <v>38</v>
      </c>
      <c r="O130" s="72"/>
      <c r="P130" s="190">
        <f>O130*H130</f>
        <v>0</v>
      </c>
      <c r="Q130" s="190">
        <v>0</v>
      </c>
      <c r="R130" s="190">
        <f>Q130*H130</f>
        <v>0</v>
      </c>
      <c r="S130" s="190">
        <v>0.22</v>
      </c>
      <c r="T130" s="191">
        <f>S130*H130</f>
        <v>27.94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83</v>
      </c>
      <c r="AY130" s="18" t="s">
        <v>174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81</v>
      </c>
      <c r="BK130" s="193">
        <f>ROUND(I130*H130,2)</f>
        <v>0</v>
      </c>
      <c r="BL130" s="18" t="s">
        <v>179</v>
      </c>
      <c r="BM130" s="192" t="s">
        <v>3691</v>
      </c>
    </row>
    <row r="131" spans="1:65" s="12" customFormat="1" ht="12">
      <c r="B131" s="194"/>
      <c r="C131" s="195"/>
      <c r="D131" s="196" t="s">
        <v>181</v>
      </c>
      <c r="E131" s="197" t="s">
        <v>1</v>
      </c>
      <c r="F131" s="198" t="s">
        <v>3692</v>
      </c>
      <c r="G131" s="195"/>
      <c r="H131" s="197" t="s">
        <v>1</v>
      </c>
      <c r="I131" s="199"/>
      <c r="J131" s="195"/>
      <c r="K131" s="195"/>
      <c r="L131" s="200"/>
      <c r="M131" s="201"/>
      <c r="N131" s="202"/>
      <c r="O131" s="202"/>
      <c r="P131" s="202"/>
      <c r="Q131" s="202"/>
      <c r="R131" s="202"/>
      <c r="S131" s="202"/>
      <c r="T131" s="203"/>
      <c r="AT131" s="204" t="s">
        <v>181</v>
      </c>
      <c r="AU131" s="204" t="s">
        <v>83</v>
      </c>
      <c r="AV131" s="12" t="s">
        <v>81</v>
      </c>
      <c r="AW131" s="12" t="s">
        <v>30</v>
      </c>
      <c r="AX131" s="12" t="s">
        <v>73</v>
      </c>
      <c r="AY131" s="204" t="s">
        <v>174</v>
      </c>
    </row>
    <row r="132" spans="1:65" s="13" customFormat="1" ht="12">
      <c r="B132" s="205"/>
      <c r="C132" s="206"/>
      <c r="D132" s="196" t="s">
        <v>181</v>
      </c>
      <c r="E132" s="207" t="s">
        <v>1</v>
      </c>
      <c r="F132" s="208" t="s">
        <v>1064</v>
      </c>
      <c r="G132" s="206"/>
      <c r="H132" s="209">
        <v>127</v>
      </c>
      <c r="I132" s="210"/>
      <c r="J132" s="206"/>
      <c r="K132" s="206"/>
      <c r="L132" s="211"/>
      <c r="M132" s="212"/>
      <c r="N132" s="213"/>
      <c r="O132" s="213"/>
      <c r="P132" s="213"/>
      <c r="Q132" s="213"/>
      <c r="R132" s="213"/>
      <c r="S132" s="213"/>
      <c r="T132" s="214"/>
      <c r="AT132" s="215" t="s">
        <v>181</v>
      </c>
      <c r="AU132" s="215" t="s">
        <v>83</v>
      </c>
      <c r="AV132" s="13" t="s">
        <v>83</v>
      </c>
      <c r="AW132" s="13" t="s">
        <v>30</v>
      </c>
      <c r="AX132" s="13" t="s">
        <v>73</v>
      </c>
      <c r="AY132" s="215" t="s">
        <v>174</v>
      </c>
    </row>
    <row r="133" spans="1:65" s="14" customFormat="1" ht="12">
      <c r="B133" s="216"/>
      <c r="C133" s="217"/>
      <c r="D133" s="196" t="s">
        <v>181</v>
      </c>
      <c r="E133" s="218" t="s">
        <v>1</v>
      </c>
      <c r="F133" s="219" t="s">
        <v>183</v>
      </c>
      <c r="G133" s="217"/>
      <c r="H133" s="220">
        <v>127</v>
      </c>
      <c r="I133" s="221"/>
      <c r="J133" s="217"/>
      <c r="K133" s="217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181</v>
      </c>
      <c r="AU133" s="226" t="s">
        <v>83</v>
      </c>
      <c r="AV133" s="14" t="s">
        <v>179</v>
      </c>
      <c r="AW133" s="14" t="s">
        <v>30</v>
      </c>
      <c r="AX133" s="14" t="s">
        <v>81</v>
      </c>
      <c r="AY133" s="226" t="s">
        <v>174</v>
      </c>
    </row>
    <row r="134" spans="1:65" s="2" customFormat="1" ht="66.75" customHeight="1">
      <c r="A134" s="35"/>
      <c r="B134" s="36"/>
      <c r="C134" s="180" t="s">
        <v>204</v>
      </c>
      <c r="D134" s="180" t="s">
        <v>175</v>
      </c>
      <c r="E134" s="181" t="s">
        <v>3154</v>
      </c>
      <c r="F134" s="182" t="s">
        <v>3155</v>
      </c>
      <c r="G134" s="183" t="s">
        <v>230</v>
      </c>
      <c r="H134" s="184">
        <v>262</v>
      </c>
      <c r="I134" s="185"/>
      <c r="J134" s="186">
        <f>ROUND(I134*H134,2)</f>
        <v>0</v>
      </c>
      <c r="K134" s="187"/>
      <c r="L134" s="40"/>
      <c r="M134" s="188" t="s">
        <v>1</v>
      </c>
      <c r="N134" s="189" t="s">
        <v>38</v>
      </c>
      <c r="O134" s="72"/>
      <c r="P134" s="190">
        <f>O134*H134</f>
        <v>0</v>
      </c>
      <c r="Q134" s="190">
        <v>0</v>
      </c>
      <c r="R134" s="190">
        <f>Q134*H134</f>
        <v>0</v>
      </c>
      <c r="S134" s="190">
        <v>0.44</v>
      </c>
      <c r="T134" s="191">
        <f>S134*H134</f>
        <v>115.28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83</v>
      </c>
      <c r="AY134" s="18" t="s">
        <v>174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81</v>
      </c>
      <c r="BK134" s="193">
        <f>ROUND(I134*H134,2)</f>
        <v>0</v>
      </c>
      <c r="BL134" s="18" t="s">
        <v>179</v>
      </c>
      <c r="BM134" s="192" t="s">
        <v>3693</v>
      </c>
    </row>
    <row r="135" spans="1:65" s="12" customFormat="1" ht="12">
      <c r="B135" s="194"/>
      <c r="C135" s="195"/>
      <c r="D135" s="196" t="s">
        <v>181</v>
      </c>
      <c r="E135" s="197" t="s">
        <v>1</v>
      </c>
      <c r="F135" s="198" t="s">
        <v>3688</v>
      </c>
      <c r="G135" s="195"/>
      <c r="H135" s="197" t="s">
        <v>1</v>
      </c>
      <c r="I135" s="199"/>
      <c r="J135" s="195"/>
      <c r="K135" s="195"/>
      <c r="L135" s="200"/>
      <c r="M135" s="201"/>
      <c r="N135" s="202"/>
      <c r="O135" s="202"/>
      <c r="P135" s="202"/>
      <c r="Q135" s="202"/>
      <c r="R135" s="202"/>
      <c r="S135" s="202"/>
      <c r="T135" s="203"/>
      <c r="AT135" s="204" t="s">
        <v>181</v>
      </c>
      <c r="AU135" s="204" t="s">
        <v>83</v>
      </c>
      <c r="AV135" s="12" t="s">
        <v>81</v>
      </c>
      <c r="AW135" s="12" t="s">
        <v>30</v>
      </c>
      <c r="AX135" s="12" t="s">
        <v>73</v>
      </c>
      <c r="AY135" s="204" t="s">
        <v>174</v>
      </c>
    </row>
    <row r="136" spans="1:65" s="12" customFormat="1" ht="12">
      <c r="B136" s="194"/>
      <c r="C136" s="195"/>
      <c r="D136" s="196" t="s">
        <v>181</v>
      </c>
      <c r="E136" s="197" t="s">
        <v>1</v>
      </c>
      <c r="F136" s="198" t="s">
        <v>3157</v>
      </c>
      <c r="G136" s="195"/>
      <c r="H136" s="197" t="s">
        <v>1</v>
      </c>
      <c r="I136" s="199"/>
      <c r="J136" s="195"/>
      <c r="K136" s="195"/>
      <c r="L136" s="200"/>
      <c r="M136" s="201"/>
      <c r="N136" s="202"/>
      <c r="O136" s="202"/>
      <c r="P136" s="202"/>
      <c r="Q136" s="202"/>
      <c r="R136" s="202"/>
      <c r="S136" s="202"/>
      <c r="T136" s="203"/>
      <c r="AT136" s="204" t="s">
        <v>181</v>
      </c>
      <c r="AU136" s="204" t="s">
        <v>83</v>
      </c>
      <c r="AV136" s="12" t="s">
        <v>81</v>
      </c>
      <c r="AW136" s="12" t="s">
        <v>30</v>
      </c>
      <c r="AX136" s="12" t="s">
        <v>73</v>
      </c>
      <c r="AY136" s="204" t="s">
        <v>174</v>
      </c>
    </row>
    <row r="137" spans="1:65" s="12" customFormat="1" ht="12">
      <c r="B137" s="194"/>
      <c r="C137" s="195"/>
      <c r="D137" s="196" t="s">
        <v>181</v>
      </c>
      <c r="E137" s="197" t="s">
        <v>1</v>
      </c>
      <c r="F137" s="198" t="s">
        <v>3158</v>
      </c>
      <c r="G137" s="195"/>
      <c r="H137" s="197" t="s">
        <v>1</v>
      </c>
      <c r="I137" s="199"/>
      <c r="J137" s="195"/>
      <c r="K137" s="195"/>
      <c r="L137" s="200"/>
      <c r="M137" s="201"/>
      <c r="N137" s="202"/>
      <c r="O137" s="202"/>
      <c r="P137" s="202"/>
      <c r="Q137" s="202"/>
      <c r="R137" s="202"/>
      <c r="S137" s="202"/>
      <c r="T137" s="203"/>
      <c r="AT137" s="204" t="s">
        <v>181</v>
      </c>
      <c r="AU137" s="204" t="s">
        <v>83</v>
      </c>
      <c r="AV137" s="12" t="s">
        <v>81</v>
      </c>
      <c r="AW137" s="12" t="s">
        <v>30</v>
      </c>
      <c r="AX137" s="12" t="s">
        <v>73</v>
      </c>
      <c r="AY137" s="204" t="s">
        <v>174</v>
      </c>
    </row>
    <row r="138" spans="1:65" s="13" customFormat="1" ht="12">
      <c r="B138" s="205"/>
      <c r="C138" s="206"/>
      <c r="D138" s="196" t="s">
        <v>181</v>
      </c>
      <c r="E138" s="207" t="s">
        <v>1</v>
      </c>
      <c r="F138" s="208" t="s">
        <v>3087</v>
      </c>
      <c r="G138" s="206"/>
      <c r="H138" s="209">
        <v>262</v>
      </c>
      <c r="I138" s="210"/>
      <c r="J138" s="206"/>
      <c r="K138" s="206"/>
      <c r="L138" s="211"/>
      <c r="M138" s="212"/>
      <c r="N138" s="213"/>
      <c r="O138" s="213"/>
      <c r="P138" s="213"/>
      <c r="Q138" s="213"/>
      <c r="R138" s="213"/>
      <c r="S138" s="213"/>
      <c r="T138" s="214"/>
      <c r="AT138" s="215" t="s">
        <v>181</v>
      </c>
      <c r="AU138" s="215" t="s">
        <v>83</v>
      </c>
      <c r="AV138" s="13" t="s">
        <v>83</v>
      </c>
      <c r="AW138" s="13" t="s">
        <v>30</v>
      </c>
      <c r="AX138" s="13" t="s">
        <v>73</v>
      </c>
      <c r="AY138" s="215" t="s">
        <v>174</v>
      </c>
    </row>
    <row r="139" spans="1:65" s="14" customFormat="1" ht="12">
      <c r="B139" s="216"/>
      <c r="C139" s="217"/>
      <c r="D139" s="196" t="s">
        <v>181</v>
      </c>
      <c r="E139" s="218" t="s">
        <v>1</v>
      </c>
      <c r="F139" s="219" t="s">
        <v>183</v>
      </c>
      <c r="G139" s="217"/>
      <c r="H139" s="220">
        <v>262</v>
      </c>
      <c r="I139" s="221"/>
      <c r="J139" s="217"/>
      <c r="K139" s="217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181</v>
      </c>
      <c r="AU139" s="226" t="s">
        <v>83</v>
      </c>
      <c r="AV139" s="14" t="s">
        <v>179</v>
      </c>
      <c r="AW139" s="14" t="s">
        <v>30</v>
      </c>
      <c r="AX139" s="14" t="s">
        <v>81</v>
      </c>
      <c r="AY139" s="226" t="s">
        <v>174</v>
      </c>
    </row>
    <row r="140" spans="1:65" s="2" customFormat="1" ht="62.75" customHeight="1">
      <c r="A140" s="35"/>
      <c r="B140" s="36"/>
      <c r="C140" s="180" t="s">
        <v>179</v>
      </c>
      <c r="D140" s="180" t="s">
        <v>175</v>
      </c>
      <c r="E140" s="181" t="s">
        <v>3159</v>
      </c>
      <c r="F140" s="182" t="s">
        <v>3160</v>
      </c>
      <c r="G140" s="183" t="s">
        <v>230</v>
      </c>
      <c r="H140" s="184">
        <v>12</v>
      </c>
      <c r="I140" s="185"/>
      <c r="J140" s="186">
        <f>ROUND(I140*H140,2)</f>
        <v>0</v>
      </c>
      <c r="K140" s="187"/>
      <c r="L140" s="40"/>
      <c r="M140" s="188" t="s">
        <v>1</v>
      </c>
      <c r="N140" s="189" t="s">
        <v>38</v>
      </c>
      <c r="O140" s="72"/>
      <c r="P140" s="190">
        <f>O140*H140</f>
        <v>0</v>
      </c>
      <c r="Q140" s="190">
        <v>0</v>
      </c>
      <c r="R140" s="190">
        <f>Q140*H140</f>
        <v>0</v>
      </c>
      <c r="S140" s="190">
        <v>0.32500000000000001</v>
      </c>
      <c r="T140" s="191">
        <f>S140*H140</f>
        <v>3.9000000000000004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83</v>
      </c>
      <c r="AY140" s="18" t="s">
        <v>174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8" t="s">
        <v>81</v>
      </c>
      <c r="BK140" s="193">
        <f>ROUND(I140*H140,2)</f>
        <v>0</v>
      </c>
      <c r="BL140" s="18" t="s">
        <v>179</v>
      </c>
      <c r="BM140" s="192" t="s">
        <v>3694</v>
      </c>
    </row>
    <row r="141" spans="1:65" s="12" customFormat="1" ht="12">
      <c r="B141" s="194"/>
      <c r="C141" s="195"/>
      <c r="D141" s="196" t="s">
        <v>181</v>
      </c>
      <c r="E141" s="197" t="s">
        <v>1</v>
      </c>
      <c r="F141" s="198" t="s">
        <v>3695</v>
      </c>
      <c r="G141" s="195"/>
      <c r="H141" s="197" t="s">
        <v>1</v>
      </c>
      <c r="I141" s="199"/>
      <c r="J141" s="195"/>
      <c r="K141" s="195"/>
      <c r="L141" s="200"/>
      <c r="M141" s="201"/>
      <c r="N141" s="202"/>
      <c r="O141" s="202"/>
      <c r="P141" s="202"/>
      <c r="Q141" s="202"/>
      <c r="R141" s="202"/>
      <c r="S141" s="202"/>
      <c r="T141" s="203"/>
      <c r="AT141" s="204" t="s">
        <v>181</v>
      </c>
      <c r="AU141" s="204" t="s">
        <v>83</v>
      </c>
      <c r="AV141" s="12" t="s">
        <v>81</v>
      </c>
      <c r="AW141" s="12" t="s">
        <v>30</v>
      </c>
      <c r="AX141" s="12" t="s">
        <v>73</v>
      </c>
      <c r="AY141" s="204" t="s">
        <v>174</v>
      </c>
    </row>
    <row r="142" spans="1:65" s="13" customFormat="1" ht="12">
      <c r="B142" s="205"/>
      <c r="C142" s="206"/>
      <c r="D142" s="196" t="s">
        <v>181</v>
      </c>
      <c r="E142" s="207" t="s">
        <v>1</v>
      </c>
      <c r="F142" s="208" t="s">
        <v>260</v>
      </c>
      <c r="G142" s="206"/>
      <c r="H142" s="209">
        <v>12</v>
      </c>
      <c r="I142" s="210"/>
      <c r="J142" s="206"/>
      <c r="K142" s="206"/>
      <c r="L142" s="211"/>
      <c r="M142" s="212"/>
      <c r="N142" s="213"/>
      <c r="O142" s="213"/>
      <c r="P142" s="213"/>
      <c r="Q142" s="213"/>
      <c r="R142" s="213"/>
      <c r="S142" s="213"/>
      <c r="T142" s="214"/>
      <c r="AT142" s="215" t="s">
        <v>181</v>
      </c>
      <c r="AU142" s="215" t="s">
        <v>83</v>
      </c>
      <c r="AV142" s="13" t="s">
        <v>83</v>
      </c>
      <c r="AW142" s="13" t="s">
        <v>30</v>
      </c>
      <c r="AX142" s="13" t="s">
        <v>73</v>
      </c>
      <c r="AY142" s="215" t="s">
        <v>174</v>
      </c>
    </row>
    <row r="143" spans="1:65" s="14" customFormat="1" ht="12">
      <c r="B143" s="216"/>
      <c r="C143" s="217"/>
      <c r="D143" s="196" t="s">
        <v>181</v>
      </c>
      <c r="E143" s="218" t="s">
        <v>1</v>
      </c>
      <c r="F143" s="219" t="s">
        <v>183</v>
      </c>
      <c r="G143" s="217"/>
      <c r="H143" s="220">
        <v>12</v>
      </c>
      <c r="I143" s="221"/>
      <c r="J143" s="217"/>
      <c r="K143" s="217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181</v>
      </c>
      <c r="AU143" s="226" t="s">
        <v>83</v>
      </c>
      <c r="AV143" s="14" t="s">
        <v>179</v>
      </c>
      <c r="AW143" s="14" t="s">
        <v>30</v>
      </c>
      <c r="AX143" s="14" t="s">
        <v>81</v>
      </c>
      <c r="AY143" s="226" t="s">
        <v>174</v>
      </c>
    </row>
    <row r="144" spans="1:65" s="2" customFormat="1" ht="49" customHeight="1">
      <c r="A144" s="35"/>
      <c r="B144" s="36"/>
      <c r="C144" s="180" t="s">
        <v>214</v>
      </c>
      <c r="D144" s="180" t="s">
        <v>175</v>
      </c>
      <c r="E144" s="181" t="s">
        <v>3696</v>
      </c>
      <c r="F144" s="182" t="s">
        <v>3697</v>
      </c>
      <c r="G144" s="183" t="s">
        <v>444</v>
      </c>
      <c r="H144" s="184">
        <v>133</v>
      </c>
      <c r="I144" s="185"/>
      <c r="J144" s="186">
        <f>ROUND(I144*H144,2)</f>
        <v>0</v>
      </c>
      <c r="K144" s="187"/>
      <c r="L144" s="40"/>
      <c r="M144" s="188" t="s">
        <v>1</v>
      </c>
      <c r="N144" s="189" t="s">
        <v>38</v>
      </c>
      <c r="O144" s="72"/>
      <c r="P144" s="190">
        <f>O144*H144</f>
        <v>0</v>
      </c>
      <c r="Q144" s="190">
        <v>0</v>
      </c>
      <c r="R144" s="190">
        <f>Q144*H144</f>
        <v>0</v>
      </c>
      <c r="S144" s="190">
        <v>0.20499999999999999</v>
      </c>
      <c r="T144" s="191">
        <f>S144*H144</f>
        <v>27.264999999999997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83</v>
      </c>
      <c r="AY144" s="18" t="s">
        <v>174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81</v>
      </c>
      <c r="BK144" s="193">
        <f>ROUND(I144*H144,2)</f>
        <v>0</v>
      </c>
      <c r="BL144" s="18" t="s">
        <v>179</v>
      </c>
      <c r="BM144" s="192" t="s">
        <v>3698</v>
      </c>
    </row>
    <row r="145" spans="1:65" s="12" customFormat="1" ht="12">
      <c r="B145" s="194"/>
      <c r="C145" s="195"/>
      <c r="D145" s="196" t="s">
        <v>181</v>
      </c>
      <c r="E145" s="197" t="s">
        <v>1</v>
      </c>
      <c r="F145" s="198" t="s">
        <v>3699</v>
      </c>
      <c r="G145" s="195"/>
      <c r="H145" s="197" t="s">
        <v>1</v>
      </c>
      <c r="I145" s="199"/>
      <c r="J145" s="195"/>
      <c r="K145" s="195"/>
      <c r="L145" s="200"/>
      <c r="M145" s="201"/>
      <c r="N145" s="202"/>
      <c r="O145" s="202"/>
      <c r="P145" s="202"/>
      <c r="Q145" s="202"/>
      <c r="R145" s="202"/>
      <c r="S145" s="202"/>
      <c r="T145" s="203"/>
      <c r="AT145" s="204" t="s">
        <v>181</v>
      </c>
      <c r="AU145" s="204" t="s">
        <v>83</v>
      </c>
      <c r="AV145" s="12" t="s">
        <v>81</v>
      </c>
      <c r="AW145" s="12" t="s">
        <v>30</v>
      </c>
      <c r="AX145" s="12" t="s">
        <v>73</v>
      </c>
      <c r="AY145" s="204" t="s">
        <v>174</v>
      </c>
    </row>
    <row r="146" spans="1:65" s="13" customFormat="1" ht="12">
      <c r="B146" s="205"/>
      <c r="C146" s="206"/>
      <c r="D146" s="196" t="s">
        <v>181</v>
      </c>
      <c r="E146" s="207" t="s">
        <v>1</v>
      </c>
      <c r="F146" s="208" t="s">
        <v>1102</v>
      </c>
      <c r="G146" s="206"/>
      <c r="H146" s="209">
        <v>133</v>
      </c>
      <c r="I146" s="210"/>
      <c r="J146" s="206"/>
      <c r="K146" s="206"/>
      <c r="L146" s="211"/>
      <c r="M146" s="212"/>
      <c r="N146" s="213"/>
      <c r="O146" s="213"/>
      <c r="P146" s="213"/>
      <c r="Q146" s="213"/>
      <c r="R146" s="213"/>
      <c r="S146" s="213"/>
      <c r="T146" s="214"/>
      <c r="AT146" s="215" t="s">
        <v>181</v>
      </c>
      <c r="AU146" s="215" t="s">
        <v>83</v>
      </c>
      <c r="AV146" s="13" t="s">
        <v>83</v>
      </c>
      <c r="AW146" s="13" t="s">
        <v>30</v>
      </c>
      <c r="AX146" s="13" t="s">
        <v>73</v>
      </c>
      <c r="AY146" s="215" t="s">
        <v>174</v>
      </c>
    </row>
    <row r="147" spans="1:65" s="14" customFormat="1" ht="12">
      <c r="B147" s="216"/>
      <c r="C147" s="217"/>
      <c r="D147" s="196" t="s">
        <v>181</v>
      </c>
      <c r="E147" s="218" t="s">
        <v>1</v>
      </c>
      <c r="F147" s="219" t="s">
        <v>183</v>
      </c>
      <c r="G147" s="217"/>
      <c r="H147" s="220">
        <v>133</v>
      </c>
      <c r="I147" s="221"/>
      <c r="J147" s="217"/>
      <c r="K147" s="217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181</v>
      </c>
      <c r="AU147" s="226" t="s">
        <v>83</v>
      </c>
      <c r="AV147" s="14" t="s">
        <v>179</v>
      </c>
      <c r="AW147" s="14" t="s">
        <v>30</v>
      </c>
      <c r="AX147" s="14" t="s">
        <v>81</v>
      </c>
      <c r="AY147" s="226" t="s">
        <v>174</v>
      </c>
    </row>
    <row r="148" spans="1:65" s="2" customFormat="1" ht="33" customHeight="1">
      <c r="A148" s="35"/>
      <c r="B148" s="36"/>
      <c r="C148" s="180" t="s">
        <v>219</v>
      </c>
      <c r="D148" s="180" t="s">
        <v>175</v>
      </c>
      <c r="E148" s="181" t="s">
        <v>3700</v>
      </c>
      <c r="F148" s="182" t="s">
        <v>3701</v>
      </c>
      <c r="G148" s="183" t="s">
        <v>178</v>
      </c>
      <c r="H148" s="184">
        <v>58.097000000000001</v>
      </c>
      <c r="I148" s="185"/>
      <c r="J148" s="186">
        <f>ROUND(I148*H148,2)</f>
        <v>0</v>
      </c>
      <c r="K148" s="187"/>
      <c r="L148" s="40"/>
      <c r="M148" s="188" t="s">
        <v>1</v>
      </c>
      <c r="N148" s="189" t="s">
        <v>38</v>
      </c>
      <c r="O148" s="72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179</v>
      </c>
      <c r="AT148" s="192" t="s">
        <v>175</v>
      </c>
      <c r="AU148" s="192" t="s">
        <v>83</v>
      </c>
      <c r="AY148" s="18" t="s">
        <v>174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81</v>
      </c>
      <c r="BK148" s="193">
        <f>ROUND(I148*H148,2)</f>
        <v>0</v>
      </c>
      <c r="BL148" s="18" t="s">
        <v>179</v>
      </c>
      <c r="BM148" s="192" t="s">
        <v>3702</v>
      </c>
    </row>
    <row r="149" spans="1:65" s="12" customFormat="1" ht="12">
      <c r="B149" s="194"/>
      <c r="C149" s="195"/>
      <c r="D149" s="196" t="s">
        <v>181</v>
      </c>
      <c r="E149" s="197" t="s">
        <v>1</v>
      </c>
      <c r="F149" s="198" t="s">
        <v>3703</v>
      </c>
      <c r="G149" s="195"/>
      <c r="H149" s="197" t="s">
        <v>1</v>
      </c>
      <c r="I149" s="199"/>
      <c r="J149" s="195"/>
      <c r="K149" s="195"/>
      <c r="L149" s="200"/>
      <c r="M149" s="201"/>
      <c r="N149" s="202"/>
      <c r="O149" s="202"/>
      <c r="P149" s="202"/>
      <c r="Q149" s="202"/>
      <c r="R149" s="202"/>
      <c r="S149" s="202"/>
      <c r="T149" s="203"/>
      <c r="AT149" s="204" t="s">
        <v>181</v>
      </c>
      <c r="AU149" s="204" t="s">
        <v>83</v>
      </c>
      <c r="AV149" s="12" t="s">
        <v>81</v>
      </c>
      <c r="AW149" s="12" t="s">
        <v>30</v>
      </c>
      <c r="AX149" s="12" t="s">
        <v>73</v>
      </c>
      <c r="AY149" s="204" t="s">
        <v>174</v>
      </c>
    </row>
    <row r="150" spans="1:65" s="13" customFormat="1" ht="24">
      <c r="B150" s="205"/>
      <c r="C150" s="206"/>
      <c r="D150" s="196" t="s">
        <v>181</v>
      </c>
      <c r="E150" s="207" t="s">
        <v>1</v>
      </c>
      <c r="F150" s="208" t="s">
        <v>3704</v>
      </c>
      <c r="G150" s="206"/>
      <c r="H150" s="209">
        <v>40.643999999999998</v>
      </c>
      <c r="I150" s="210"/>
      <c r="J150" s="206"/>
      <c r="K150" s="206"/>
      <c r="L150" s="211"/>
      <c r="M150" s="212"/>
      <c r="N150" s="213"/>
      <c r="O150" s="213"/>
      <c r="P150" s="213"/>
      <c r="Q150" s="213"/>
      <c r="R150" s="213"/>
      <c r="S150" s="213"/>
      <c r="T150" s="214"/>
      <c r="AT150" s="215" t="s">
        <v>181</v>
      </c>
      <c r="AU150" s="215" t="s">
        <v>83</v>
      </c>
      <c r="AV150" s="13" t="s">
        <v>83</v>
      </c>
      <c r="AW150" s="13" t="s">
        <v>30</v>
      </c>
      <c r="AX150" s="13" t="s">
        <v>73</v>
      </c>
      <c r="AY150" s="215" t="s">
        <v>174</v>
      </c>
    </row>
    <row r="151" spans="1:65" s="13" customFormat="1" ht="24">
      <c r="B151" s="205"/>
      <c r="C151" s="206"/>
      <c r="D151" s="196" t="s">
        <v>181</v>
      </c>
      <c r="E151" s="207" t="s">
        <v>1</v>
      </c>
      <c r="F151" s="208" t="s">
        <v>3705</v>
      </c>
      <c r="G151" s="206"/>
      <c r="H151" s="209">
        <v>37.942999999999998</v>
      </c>
      <c r="I151" s="210"/>
      <c r="J151" s="206"/>
      <c r="K151" s="206"/>
      <c r="L151" s="211"/>
      <c r="M151" s="212"/>
      <c r="N151" s="213"/>
      <c r="O151" s="213"/>
      <c r="P151" s="213"/>
      <c r="Q151" s="213"/>
      <c r="R151" s="213"/>
      <c r="S151" s="213"/>
      <c r="T151" s="214"/>
      <c r="AT151" s="215" t="s">
        <v>181</v>
      </c>
      <c r="AU151" s="215" t="s">
        <v>83</v>
      </c>
      <c r="AV151" s="13" t="s">
        <v>83</v>
      </c>
      <c r="AW151" s="13" t="s">
        <v>30</v>
      </c>
      <c r="AX151" s="13" t="s">
        <v>73</v>
      </c>
      <c r="AY151" s="215" t="s">
        <v>174</v>
      </c>
    </row>
    <row r="152" spans="1:65" s="13" customFormat="1" ht="12">
      <c r="B152" s="205"/>
      <c r="C152" s="206"/>
      <c r="D152" s="196" t="s">
        <v>181</v>
      </c>
      <c r="E152" s="207" t="s">
        <v>1</v>
      </c>
      <c r="F152" s="208" t="s">
        <v>3706</v>
      </c>
      <c r="G152" s="206"/>
      <c r="H152" s="209">
        <v>2.823</v>
      </c>
      <c r="I152" s="210"/>
      <c r="J152" s="206"/>
      <c r="K152" s="206"/>
      <c r="L152" s="211"/>
      <c r="M152" s="212"/>
      <c r="N152" s="213"/>
      <c r="O152" s="213"/>
      <c r="P152" s="213"/>
      <c r="Q152" s="213"/>
      <c r="R152" s="213"/>
      <c r="S152" s="213"/>
      <c r="T152" s="214"/>
      <c r="AT152" s="215" t="s">
        <v>181</v>
      </c>
      <c r="AU152" s="215" t="s">
        <v>83</v>
      </c>
      <c r="AV152" s="13" t="s">
        <v>83</v>
      </c>
      <c r="AW152" s="13" t="s">
        <v>30</v>
      </c>
      <c r="AX152" s="13" t="s">
        <v>73</v>
      </c>
      <c r="AY152" s="215" t="s">
        <v>174</v>
      </c>
    </row>
    <row r="153" spans="1:65" s="15" customFormat="1" ht="12">
      <c r="B153" s="238"/>
      <c r="C153" s="239"/>
      <c r="D153" s="196" t="s">
        <v>181</v>
      </c>
      <c r="E153" s="240" t="s">
        <v>1</v>
      </c>
      <c r="F153" s="241" t="s">
        <v>3433</v>
      </c>
      <c r="G153" s="239"/>
      <c r="H153" s="242">
        <v>81.409999999999982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AT153" s="248" t="s">
        <v>181</v>
      </c>
      <c r="AU153" s="248" t="s">
        <v>83</v>
      </c>
      <c r="AV153" s="15" t="s">
        <v>204</v>
      </c>
      <c r="AW153" s="15" t="s">
        <v>30</v>
      </c>
      <c r="AX153" s="15" t="s">
        <v>73</v>
      </c>
      <c r="AY153" s="248" t="s">
        <v>174</v>
      </c>
    </row>
    <row r="154" spans="1:65" s="12" customFormat="1" ht="12">
      <c r="B154" s="194"/>
      <c r="C154" s="195"/>
      <c r="D154" s="196" t="s">
        <v>181</v>
      </c>
      <c r="E154" s="197" t="s">
        <v>1</v>
      </c>
      <c r="F154" s="198" t="s">
        <v>3707</v>
      </c>
      <c r="G154" s="195"/>
      <c r="H154" s="197" t="s">
        <v>1</v>
      </c>
      <c r="I154" s="199"/>
      <c r="J154" s="195"/>
      <c r="K154" s="195"/>
      <c r="L154" s="200"/>
      <c r="M154" s="201"/>
      <c r="N154" s="202"/>
      <c r="O154" s="202"/>
      <c r="P154" s="202"/>
      <c r="Q154" s="202"/>
      <c r="R154" s="202"/>
      <c r="S154" s="202"/>
      <c r="T154" s="203"/>
      <c r="AT154" s="204" t="s">
        <v>181</v>
      </c>
      <c r="AU154" s="204" t="s">
        <v>83</v>
      </c>
      <c r="AV154" s="12" t="s">
        <v>81</v>
      </c>
      <c r="AW154" s="12" t="s">
        <v>30</v>
      </c>
      <c r="AX154" s="12" t="s">
        <v>73</v>
      </c>
      <c r="AY154" s="204" t="s">
        <v>174</v>
      </c>
    </row>
    <row r="155" spans="1:65" s="13" customFormat="1" ht="12">
      <c r="B155" s="205"/>
      <c r="C155" s="206"/>
      <c r="D155" s="196" t="s">
        <v>181</v>
      </c>
      <c r="E155" s="207" t="s">
        <v>1</v>
      </c>
      <c r="F155" s="208" t="s">
        <v>3708</v>
      </c>
      <c r="G155" s="206"/>
      <c r="H155" s="209">
        <v>55.296999999999997</v>
      </c>
      <c r="I155" s="210"/>
      <c r="J155" s="206"/>
      <c r="K155" s="206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181</v>
      </c>
      <c r="AU155" s="215" t="s">
        <v>83</v>
      </c>
      <c r="AV155" s="13" t="s">
        <v>83</v>
      </c>
      <c r="AW155" s="13" t="s">
        <v>30</v>
      </c>
      <c r="AX155" s="13" t="s">
        <v>73</v>
      </c>
      <c r="AY155" s="215" t="s">
        <v>174</v>
      </c>
    </row>
    <row r="156" spans="1:65" s="15" customFormat="1" ht="12">
      <c r="B156" s="238"/>
      <c r="C156" s="239"/>
      <c r="D156" s="196" t="s">
        <v>181</v>
      </c>
      <c r="E156" s="240" t="s">
        <v>1</v>
      </c>
      <c r="F156" s="241" t="s">
        <v>3433</v>
      </c>
      <c r="G156" s="239"/>
      <c r="H156" s="242">
        <v>55.296999999999997</v>
      </c>
      <c r="I156" s="243"/>
      <c r="J156" s="239"/>
      <c r="K156" s="239"/>
      <c r="L156" s="244"/>
      <c r="M156" s="245"/>
      <c r="N156" s="246"/>
      <c r="O156" s="246"/>
      <c r="P156" s="246"/>
      <c r="Q156" s="246"/>
      <c r="R156" s="246"/>
      <c r="S156" s="246"/>
      <c r="T156" s="247"/>
      <c r="AT156" s="248" t="s">
        <v>181</v>
      </c>
      <c r="AU156" s="248" t="s">
        <v>83</v>
      </c>
      <c r="AV156" s="15" t="s">
        <v>204</v>
      </c>
      <c r="AW156" s="15" t="s">
        <v>30</v>
      </c>
      <c r="AX156" s="15" t="s">
        <v>73</v>
      </c>
      <c r="AY156" s="248" t="s">
        <v>174</v>
      </c>
    </row>
    <row r="157" spans="1:65" s="12" customFormat="1" ht="12">
      <c r="B157" s="194"/>
      <c r="C157" s="195"/>
      <c r="D157" s="196" t="s">
        <v>181</v>
      </c>
      <c r="E157" s="197" t="s">
        <v>1</v>
      </c>
      <c r="F157" s="198" t="s">
        <v>3709</v>
      </c>
      <c r="G157" s="195"/>
      <c r="H157" s="197" t="s">
        <v>1</v>
      </c>
      <c r="I157" s="199"/>
      <c r="J157" s="195"/>
      <c r="K157" s="195"/>
      <c r="L157" s="200"/>
      <c r="M157" s="201"/>
      <c r="N157" s="202"/>
      <c r="O157" s="202"/>
      <c r="P157" s="202"/>
      <c r="Q157" s="202"/>
      <c r="R157" s="202"/>
      <c r="S157" s="202"/>
      <c r="T157" s="203"/>
      <c r="AT157" s="204" t="s">
        <v>181</v>
      </c>
      <c r="AU157" s="204" t="s">
        <v>83</v>
      </c>
      <c r="AV157" s="12" t="s">
        <v>81</v>
      </c>
      <c r="AW157" s="12" t="s">
        <v>30</v>
      </c>
      <c r="AX157" s="12" t="s">
        <v>73</v>
      </c>
      <c r="AY157" s="204" t="s">
        <v>174</v>
      </c>
    </row>
    <row r="158" spans="1:65" s="13" customFormat="1" ht="12">
      <c r="B158" s="205"/>
      <c r="C158" s="206"/>
      <c r="D158" s="196" t="s">
        <v>181</v>
      </c>
      <c r="E158" s="207" t="s">
        <v>1</v>
      </c>
      <c r="F158" s="208" t="s">
        <v>3710</v>
      </c>
      <c r="G158" s="206"/>
      <c r="H158" s="209">
        <v>4.41</v>
      </c>
      <c r="I158" s="210"/>
      <c r="J158" s="206"/>
      <c r="K158" s="206"/>
      <c r="L158" s="211"/>
      <c r="M158" s="212"/>
      <c r="N158" s="213"/>
      <c r="O158" s="213"/>
      <c r="P158" s="213"/>
      <c r="Q158" s="213"/>
      <c r="R158" s="213"/>
      <c r="S158" s="213"/>
      <c r="T158" s="214"/>
      <c r="AT158" s="215" t="s">
        <v>181</v>
      </c>
      <c r="AU158" s="215" t="s">
        <v>83</v>
      </c>
      <c r="AV158" s="13" t="s">
        <v>83</v>
      </c>
      <c r="AW158" s="13" t="s">
        <v>30</v>
      </c>
      <c r="AX158" s="13" t="s">
        <v>73</v>
      </c>
      <c r="AY158" s="215" t="s">
        <v>174</v>
      </c>
    </row>
    <row r="159" spans="1:65" s="15" customFormat="1" ht="12">
      <c r="B159" s="238"/>
      <c r="C159" s="239"/>
      <c r="D159" s="196" t="s">
        <v>181</v>
      </c>
      <c r="E159" s="240" t="s">
        <v>1</v>
      </c>
      <c r="F159" s="241" t="s">
        <v>3433</v>
      </c>
      <c r="G159" s="239"/>
      <c r="H159" s="242">
        <v>4.41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181</v>
      </c>
      <c r="AU159" s="248" t="s">
        <v>83</v>
      </c>
      <c r="AV159" s="15" t="s">
        <v>204</v>
      </c>
      <c r="AW159" s="15" t="s">
        <v>30</v>
      </c>
      <c r="AX159" s="15" t="s">
        <v>73</v>
      </c>
      <c r="AY159" s="248" t="s">
        <v>174</v>
      </c>
    </row>
    <row r="160" spans="1:65" s="12" customFormat="1" ht="12">
      <c r="B160" s="194"/>
      <c r="C160" s="195"/>
      <c r="D160" s="196" t="s">
        <v>181</v>
      </c>
      <c r="E160" s="197" t="s">
        <v>1</v>
      </c>
      <c r="F160" s="198" t="s">
        <v>3711</v>
      </c>
      <c r="G160" s="195"/>
      <c r="H160" s="197" t="s">
        <v>1</v>
      </c>
      <c r="I160" s="199"/>
      <c r="J160" s="195"/>
      <c r="K160" s="195"/>
      <c r="L160" s="200"/>
      <c r="M160" s="201"/>
      <c r="N160" s="202"/>
      <c r="O160" s="202"/>
      <c r="P160" s="202"/>
      <c r="Q160" s="202"/>
      <c r="R160" s="202"/>
      <c r="S160" s="202"/>
      <c r="T160" s="203"/>
      <c r="AT160" s="204" t="s">
        <v>181</v>
      </c>
      <c r="AU160" s="204" t="s">
        <v>83</v>
      </c>
      <c r="AV160" s="12" t="s">
        <v>81</v>
      </c>
      <c r="AW160" s="12" t="s">
        <v>30</v>
      </c>
      <c r="AX160" s="12" t="s">
        <v>73</v>
      </c>
      <c r="AY160" s="204" t="s">
        <v>174</v>
      </c>
    </row>
    <row r="161" spans="1:65" s="13" customFormat="1" ht="12">
      <c r="B161" s="205"/>
      <c r="C161" s="206"/>
      <c r="D161" s="196" t="s">
        <v>181</v>
      </c>
      <c r="E161" s="207" t="s">
        <v>1</v>
      </c>
      <c r="F161" s="208" t="s">
        <v>3712</v>
      </c>
      <c r="G161" s="206"/>
      <c r="H161" s="209">
        <v>-83.02</v>
      </c>
      <c r="I161" s="210"/>
      <c r="J161" s="206"/>
      <c r="K161" s="206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181</v>
      </c>
      <c r="AU161" s="215" t="s">
        <v>83</v>
      </c>
      <c r="AV161" s="13" t="s">
        <v>83</v>
      </c>
      <c r="AW161" s="13" t="s">
        <v>30</v>
      </c>
      <c r="AX161" s="13" t="s">
        <v>73</v>
      </c>
      <c r="AY161" s="215" t="s">
        <v>174</v>
      </c>
    </row>
    <row r="162" spans="1:65" s="14" customFormat="1" ht="12">
      <c r="B162" s="216"/>
      <c r="C162" s="217"/>
      <c r="D162" s="196" t="s">
        <v>181</v>
      </c>
      <c r="E162" s="218" t="s">
        <v>1</v>
      </c>
      <c r="F162" s="219" t="s">
        <v>183</v>
      </c>
      <c r="G162" s="217"/>
      <c r="H162" s="220">
        <v>58.096999999999994</v>
      </c>
      <c r="I162" s="221"/>
      <c r="J162" s="217"/>
      <c r="K162" s="217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181</v>
      </c>
      <c r="AU162" s="226" t="s">
        <v>83</v>
      </c>
      <c r="AV162" s="14" t="s">
        <v>179</v>
      </c>
      <c r="AW162" s="14" t="s">
        <v>30</v>
      </c>
      <c r="AX162" s="14" t="s">
        <v>81</v>
      </c>
      <c r="AY162" s="226" t="s">
        <v>174</v>
      </c>
    </row>
    <row r="163" spans="1:65" s="2" customFormat="1" ht="62.75" customHeight="1">
      <c r="A163" s="35"/>
      <c r="B163" s="36"/>
      <c r="C163" s="180" t="s">
        <v>223</v>
      </c>
      <c r="D163" s="180" t="s">
        <v>175</v>
      </c>
      <c r="E163" s="181" t="s">
        <v>3240</v>
      </c>
      <c r="F163" s="182" t="s">
        <v>3241</v>
      </c>
      <c r="G163" s="183" t="s">
        <v>178</v>
      </c>
      <c r="H163" s="184">
        <v>4.2770000000000001</v>
      </c>
      <c r="I163" s="185"/>
      <c r="J163" s="186">
        <f>ROUND(I163*H163,2)</f>
        <v>0</v>
      </c>
      <c r="K163" s="187"/>
      <c r="L163" s="40"/>
      <c r="M163" s="188" t="s">
        <v>1</v>
      </c>
      <c r="N163" s="189" t="s">
        <v>38</v>
      </c>
      <c r="O163" s="72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83</v>
      </c>
      <c r="AY163" s="18" t="s">
        <v>174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18" t="s">
        <v>81</v>
      </c>
      <c r="BK163" s="193">
        <f>ROUND(I163*H163,2)</f>
        <v>0</v>
      </c>
      <c r="BL163" s="18" t="s">
        <v>179</v>
      </c>
      <c r="BM163" s="192" t="s">
        <v>3713</v>
      </c>
    </row>
    <row r="164" spans="1:65" s="12" customFormat="1" ht="24">
      <c r="B164" s="194"/>
      <c r="C164" s="195"/>
      <c r="D164" s="196" t="s">
        <v>181</v>
      </c>
      <c r="E164" s="197" t="s">
        <v>1</v>
      </c>
      <c r="F164" s="198" t="s">
        <v>3714</v>
      </c>
      <c r="G164" s="195"/>
      <c r="H164" s="197" t="s">
        <v>1</v>
      </c>
      <c r="I164" s="199"/>
      <c r="J164" s="195"/>
      <c r="K164" s="195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181</v>
      </c>
      <c r="AU164" s="204" t="s">
        <v>83</v>
      </c>
      <c r="AV164" s="12" t="s">
        <v>81</v>
      </c>
      <c r="AW164" s="12" t="s">
        <v>30</v>
      </c>
      <c r="AX164" s="12" t="s">
        <v>73</v>
      </c>
      <c r="AY164" s="204" t="s">
        <v>174</v>
      </c>
    </row>
    <row r="165" spans="1:65" s="13" customFormat="1" ht="12">
      <c r="B165" s="205"/>
      <c r="C165" s="206"/>
      <c r="D165" s="196" t="s">
        <v>181</v>
      </c>
      <c r="E165" s="207" t="s">
        <v>1</v>
      </c>
      <c r="F165" s="208" t="s">
        <v>3715</v>
      </c>
      <c r="G165" s="206"/>
      <c r="H165" s="209">
        <v>4.2770000000000001</v>
      </c>
      <c r="I165" s="210"/>
      <c r="J165" s="206"/>
      <c r="K165" s="206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181</v>
      </c>
      <c r="AU165" s="215" t="s">
        <v>83</v>
      </c>
      <c r="AV165" s="13" t="s">
        <v>83</v>
      </c>
      <c r="AW165" s="13" t="s">
        <v>30</v>
      </c>
      <c r="AX165" s="13" t="s">
        <v>73</v>
      </c>
      <c r="AY165" s="215" t="s">
        <v>174</v>
      </c>
    </row>
    <row r="166" spans="1:65" s="14" customFormat="1" ht="12">
      <c r="B166" s="216"/>
      <c r="C166" s="217"/>
      <c r="D166" s="196" t="s">
        <v>181</v>
      </c>
      <c r="E166" s="218" t="s">
        <v>1</v>
      </c>
      <c r="F166" s="219" t="s">
        <v>183</v>
      </c>
      <c r="G166" s="217"/>
      <c r="H166" s="220">
        <v>4.2770000000000001</v>
      </c>
      <c r="I166" s="221"/>
      <c r="J166" s="217"/>
      <c r="K166" s="217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181</v>
      </c>
      <c r="AU166" s="226" t="s">
        <v>83</v>
      </c>
      <c r="AV166" s="14" t="s">
        <v>179</v>
      </c>
      <c r="AW166" s="14" t="s">
        <v>30</v>
      </c>
      <c r="AX166" s="14" t="s">
        <v>81</v>
      </c>
      <c r="AY166" s="226" t="s">
        <v>174</v>
      </c>
    </row>
    <row r="167" spans="1:65" s="2" customFormat="1" ht="62.75" customHeight="1">
      <c r="A167" s="35"/>
      <c r="B167" s="36"/>
      <c r="C167" s="180" t="s">
        <v>227</v>
      </c>
      <c r="D167" s="180" t="s">
        <v>175</v>
      </c>
      <c r="E167" s="181" t="s">
        <v>3716</v>
      </c>
      <c r="F167" s="182" t="s">
        <v>3717</v>
      </c>
      <c r="G167" s="183" t="s">
        <v>178</v>
      </c>
      <c r="H167" s="184">
        <v>36.756999999999998</v>
      </c>
      <c r="I167" s="185"/>
      <c r="J167" s="186">
        <f>ROUND(I167*H167,2)</f>
        <v>0</v>
      </c>
      <c r="K167" s="187"/>
      <c r="L167" s="40"/>
      <c r="M167" s="188" t="s">
        <v>1</v>
      </c>
      <c r="N167" s="189" t="s">
        <v>38</v>
      </c>
      <c r="O167" s="72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2" t="s">
        <v>179</v>
      </c>
      <c r="AT167" s="192" t="s">
        <v>175</v>
      </c>
      <c r="AU167" s="192" t="s">
        <v>83</v>
      </c>
      <c r="AY167" s="18" t="s">
        <v>174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18" t="s">
        <v>81</v>
      </c>
      <c r="BK167" s="193">
        <f>ROUND(I167*H167,2)</f>
        <v>0</v>
      </c>
      <c r="BL167" s="18" t="s">
        <v>179</v>
      </c>
      <c r="BM167" s="192" t="s">
        <v>3718</v>
      </c>
    </row>
    <row r="168" spans="1:65" s="12" customFormat="1" ht="12">
      <c r="B168" s="194"/>
      <c r="C168" s="195"/>
      <c r="D168" s="196" t="s">
        <v>181</v>
      </c>
      <c r="E168" s="197" t="s">
        <v>1</v>
      </c>
      <c r="F168" s="198" t="s">
        <v>3719</v>
      </c>
      <c r="G168" s="195"/>
      <c r="H168" s="197" t="s">
        <v>1</v>
      </c>
      <c r="I168" s="199"/>
      <c r="J168" s="195"/>
      <c r="K168" s="195"/>
      <c r="L168" s="200"/>
      <c r="M168" s="201"/>
      <c r="N168" s="202"/>
      <c r="O168" s="202"/>
      <c r="P168" s="202"/>
      <c r="Q168" s="202"/>
      <c r="R168" s="202"/>
      <c r="S168" s="202"/>
      <c r="T168" s="203"/>
      <c r="AT168" s="204" t="s">
        <v>181</v>
      </c>
      <c r="AU168" s="204" t="s">
        <v>83</v>
      </c>
      <c r="AV168" s="12" t="s">
        <v>81</v>
      </c>
      <c r="AW168" s="12" t="s">
        <v>30</v>
      </c>
      <c r="AX168" s="12" t="s">
        <v>73</v>
      </c>
      <c r="AY168" s="204" t="s">
        <v>174</v>
      </c>
    </row>
    <row r="169" spans="1:65" s="13" customFormat="1" ht="12">
      <c r="B169" s="205"/>
      <c r="C169" s="206"/>
      <c r="D169" s="196" t="s">
        <v>181</v>
      </c>
      <c r="E169" s="207" t="s">
        <v>1</v>
      </c>
      <c r="F169" s="208" t="s">
        <v>3720</v>
      </c>
      <c r="G169" s="206"/>
      <c r="H169" s="209">
        <v>58.097000000000001</v>
      </c>
      <c r="I169" s="210"/>
      <c r="J169" s="206"/>
      <c r="K169" s="206"/>
      <c r="L169" s="211"/>
      <c r="M169" s="212"/>
      <c r="N169" s="213"/>
      <c r="O169" s="213"/>
      <c r="P169" s="213"/>
      <c r="Q169" s="213"/>
      <c r="R169" s="213"/>
      <c r="S169" s="213"/>
      <c r="T169" s="214"/>
      <c r="AT169" s="215" t="s">
        <v>181</v>
      </c>
      <c r="AU169" s="215" t="s">
        <v>83</v>
      </c>
      <c r="AV169" s="13" t="s">
        <v>83</v>
      </c>
      <c r="AW169" s="13" t="s">
        <v>30</v>
      </c>
      <c r="AX169" s="13" t="s">
        <v>73</v>
      </c>
      <c r="AY169" s="215" t="s">
        <v>174</v>
      </c>
    </row>
    <row r="170" spans="1:65" s="12" customFormat="1" ht="12">
      <c r="B170" s="194"/>
      <c r="C170" s="195"/>
      <c r="D170" s="196" t="s">
        <v>181</v>
      </c>
      <c r="E170" s="197" t="s">
        <v>1</v>
      </c>
      <c r="F170" s="198" t="s">
        <v>3721</v>
      </c>
      <c r="G170" s="195"/>
      <c r="H170" s="197" t="s">
        <v>1</v>
      </c>
      <c r="I170" s="199"/>
      <c r="J170" s="195"/>
      <c r="K170" s="195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181</v>
      </c>
      <c r="AU170" s="204" t="s">
        <v>83</v>
      </c>
      <c r="AV170" s="12" t="s">
        <v>81</v>
      </c>
      <c r="AW170" s="12" t="s">
        <v>30</v>
      </c>
      <c r="AX170" s="12" t="s">
        <v>73</v>
      </c>
      <c r="AY170" s="204" t="s">
        <v>174</v>
      </c>
    </row>
    <row r="171" spans="1:65" s="13" customFormat="1" ht="12">
      <c r="B171" s="205"/>
      <c r="C171" s="206"/>
      <c r="D171" s="196" t="s">
        <v>181</v>
      </c>
      <c r="E171" s="207" t="s">
        <v>1</v>
      </c>
      <c r="F171" s="208" t="s">
        <v>3722</v>
      </c>
      <c r="G171" s="206"/>
      <c r="H171" s="209">
        <v>-21.34</v>
      </c>
      <c r="I171" s="210"/>
      <c r="J171" s="206"/>
      <c r="K171" s="206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181</v>
      </c>
      <c r="AU171" s="215" t="s">
        <v>83</v>
      </c>
      <c r="AV171" s="13" t="s">
        <v>83</v>
      </c>
      <c r="AW171" s="13" t="s">
        <v>30</v>
      </c>
      <c r="AX171" s="13" t="s">
        <v>73</v>
      </c>
      <c r="AY171" s="215" t="s">
        <v>174</v>
      </c>
    </row>
    <row r="172" spans="1:65" s="14" customFormat="1" ht="12">
      <c r="B172" s="216"/>
      <c r="C172" s="217"/>
      <c r="D172" s="196" t="s">
        <v>181</v>
      </c>
      <c r="E172" s="218" t="s">
        <v>1</v>
      </c>
      <c r="F172" s="219" t="s">
        <v>183</v>
      </c>
      <c r="G172" s="217"/>
      <c r="H172" s="220">
        <v>36.757000000000005</v>
      </c>
      <c r="I172" s="221"/>
      <c r="J172" s="217"/>
      <c r="K172" s="217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181</v>
      </c>
      <c r="AU172" s="226" t="s">
        <v>83</v>
      </c>
      <c r="AV172" s="14" t="s">
        <v>179</v>
      </c>
      <c r="AW172" s="14" t="s">
        <v>30</v>
      </c>
      <c r="AX172" s="14" t="s">
        <v>81</v>
      </c>
      <c r="AY172" s="226" t="s">
        <v>174</v>
      </c>
    </row>
    <row r="173" spans="1:65" s="2" customFormat="1" ht="44.25" customHeight="1">
      <c r="A173" s="35"/>
      <c r="B173" s="36"/>
      <c r="C173" s="180" t="s">
        <v>235</v>
      </c>
      <c r="D173" s="180" t="s">
        <v>175</v>
      </c>
      <c r="E173" s="181" t="s">
        <v>3723</v>
      </c>
      <c r="F173" s="182" t="s">
        <v>3616</v>
      </c>
      <c r="G173" s="183" t="s">
        <v>188</v>
      </c>
      <c r="H173" s="184">
        <v>66.162999999999997</v>
      </c>
      <c r="I173" s="185"/>
      <c r="J173" s="186">
        <f>ROUND(I173*H173,2)</f>
        <v>0</v>
      </c>
      <c r="K173" s="187"/>
      <c r="L173" s="40"/>
      <c r="M173" s="188" t="s">
        <v>1</v>
      </c>
      <c r="N173" s="189" t="s">
        <v>38</v>
      </c>
      <c r="O173" s="72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2" t="s">
        <v>179</v>
      </c>
      <c r="AT173" s="192" t="s">
        <v>175</v>
      </c>
      <c r="AU173" s="192" t="s">
        <v>83</v>
      </c>
      <c r="AY173" s="18" t="s">
        <v>174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18" t="s">
        <v>81</v>
      </c>
      <c r="BK173" s="193">
        <f>ROUND(I173*H173,2)</f>
        <v>0</v>
      </c>
      <c r="BL173" s="18" t="s">
        <v>179</v>
      </c>
      <c r="BM173" s="192" t="s">
        <v>3724</v>
      </c>
    </row>
    <row r="174" spans="1:65" s="13" customFormat="1" ht="12">
      <c r="B174" s="205"/>
      <c r="C174" s="206"/>
      <c r="D174" s="196" t="s">
        <v>181</v>
      </c>
      <c r="E174" s="207" t="s">
        <v>1</v>
      </c>
      <c r="F174" s="208" t="s">
        <v>3725</v>
      </c>
      <c r="G174" s="206"/>
      <c r="H174" s="209">
        <v>66.162999999999997</v>
      </c>
      <c r="I174" s="210"/>
      <c r="J174" s="206"/>
      <c r="K174" s="206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181</v>
      </c>
      <c r="AU174" s="215" t="s">
        <v>83</v>
      </c>
      <c r="AV174" s="13" t="s">
        <v>83</v>
      </c>
      <c r="AW174" s="13" t="s">
        <v>30</v>
      </c>
      <c r="AX174" s="13" t="s">
        <v>73</v>
      </c>
      <c r="AY174" s="215" t="s">
        <v>174</v>
      </c>
    </row>
    <row r="175" spans="1:65" s="14" customFormat="1" ht="12">
      <c r="B175" s="216"/>
      <c r="C175" s="217"/>
      <c r="D175" s="196" t="s">
        <v>181</v>
      </c>
      <c r="E175" s="218" t="s">
        <v>1</v>
      </c>
      <c r="F175" s="219" t="s">
        <v>183</v>
      </c>
      <c r="G175" s="217"/>
      <c r="H175" s="220">
        <v>66.162999999999997</v>
      </c>
      <c r="I175" s="221"/>
      <c r="J175" s="217"/>
      <c r="K175" s="217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181</v>
      </c>
      <c r="AU175" s="226" t="s">
        <v>83</v>
      </c>
      <c r="AV175" s="14" t="s">
        <v>179</v>
      </c>
      <c r="AW175" s="14" t="s">
        <v>30</v>
      </c>
      <c r="AX175" s="14" t="s">
        <v>81</v>
      </c>
      <c r="AY175" s="226" t="s">
        <v>174</v>
      </c>
    </row>
    <row r="176" spans="1:65" s="2" customFormat="1" ht="33" customHeight="1">
      <c r="A176" s="35"/>
      <c r="B176" s="36"/>
      <c r="C176" s="180" t="s">
        <v>241</v>
      </c>
      <c r="D176" s="180" t="s">
        <v>175</v>
      </c>
      <c r="E176" s="181" t="s">
        <v>3295</v>
      </c>
      <c r="F176" s="182" t="s">
        <v>3296</v>
      </c>
      <c r="G176" s="183" t="s">
        <v>230</v>
      </c>
      <c r="H176" s="184">
        <v>362.18700000000001</v>
      </c>
      <c r="I176" s="185"/>
      <c r="J176" s="186">
        <f>ROUND(I176*H176,2)</f>
        <v>0</v>
      </c>
      <c r="K176" s="187"/>
      <c r="L176" s="40"/>
      <c r="M176" s="188" t="s">
        <v>1</v>
      </c>
      <c r="N176" s="189" t="s">
        <v>38</v>
      </c>
      <c r="O176" s="72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2" t="s">
        <v>179</v>
      </c>
      <c r="AT176" s="192" t="s">
        <v>175</v>
      </c>
      <c r="AU176" s="192" t="s">
        <v>83</v>
      </c>
      <c r="AY176" s="18" t="s">
        <v>174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18" t="s">
        <v>81</v>
      </c>
      <c r="BK176" s="193">
        <f>ROUND(I176*H176,2)</f>
        <v>0</v>
      </c>
      <c r="BL176" s="18" t="s">
        <v>179</v>
      </c>
      <c r="BM176" s="192" t="s">
        <v>3726</v>
      </c>
    </row>
    <row r="177" spans="1:65" s="12" customFormat="1" ht="12">
      <c r="B177" s="194"/>
      <c r="C177" s="195"/>
      <c r="D177" s="196" t="s">
        <v>181</v>
      </c>
      <c r="E177" s="197" t="s">
        <v>1</v>
      </c>
      <c r="F177" s="198" t="s">
        <v>3703</v>
      </c>
      <c r="G177" s="195"/>
      <c r="H177" s="197" t="s">
        <v>1</v>
      </c>
      <c r="I177" s="199"/>
      <c r="J177" s="195"/>
      <c r="K177" s="195"/>
      <c r="L177" s="200"/>
      <c r="M177" s="201"/>
      <c r="N177" s="202"/>
      <c r="O177" s="202"/>
      <c r="P177" s="202"/>
      <c r="Q177" s="202"/>
      <c r="R177" s="202"/>
      <c r="S177" s="202"/>
      <c r="T177" s="203"/>
      <c r="AT177" s="204" t="s">
        <v>181</v>
      </c>
      <c r="AU177" s="204" t="s">
        <v>83</v>
      </c>
      <c r="AV177" s="12" t="s">
        <v>81</v>
      </c>
      <c r="AW177" s="12" t="s">
        <v>30</v>
      </c>
      <c r="AX177" s="12" t="s">
        <v>73</v>
      </c>
      <c r="AY177" s="204" t="s">
        <v>174</v>
      </c>
    </row>
    <row r="178" spans="1:65" s="13" customFormat="1" ht="24">
      <c r="B178" s="205"/>
      <c r="C178" s="206"/>
      <c r="D178" s="196" t="s">
        <v>181</v>
      </c>
      <c r="E178" s="207" t="s">
        <v>1</v>
      </c>
      <c r="F178" s="208" t="s">
        <v>3727</v>
      </c>
      <c r="G178" s="206"/>
      <c r="H178" s="209">
        <v>109.849</v>
      </c>
      <c r="I178" s="210"/>
      <c r="J178" s="206"/>
      <c r="K178" s="206"/>
      <c r="L178" s="211"/>
      <c r="M178" s="212"/>
      <c r="N178" s="213"/>
      <c r="O178" s="213"/>
      <c r="P178" s="213"/>
      <c r="Q178" s="213"/>
      <c r="R178" s="213"/>
      <c r="S178" s="213"/>
      <c r="T178" s="214"/>
      <c r="AT178" s="215" t="s">
        <v>181</v>
      </c>
      <c r="AU178" s="215" t="s">
        <v>83</v>
      </c>
      <c r="AV178" s="13" t="s">
        <v>83</v>
      </c>
      <c r="AW178" s="13" t="s">
        <v>30</v>
      </c>
      <c r="AX178" s="13" t="s">
        <v>73</v>
      </c>
      <c r="AY178" s="215" t="s">
        <v>174</v>
      </c>
    </row>
    <row r="179" spans="1:65" s="13" customFormat="1" ht="24">
      <c r="B179" s="205"/>
      <c r="C179" s="206"/>
      <c r="D179" s="196" t="s">
        <v>181</v>
      </c>
      <c r="E179" s="207" t="s">
        <v>1</v>
      </c>
      <c r="F179" s="208" t="s">
        <v>3728</v>
      </c>
      <c r="G179" s="206"/>
      <c r="H179" s="209">
        <v>102.548</v>
      </c>
      <c r="I179" s="210"/>
      <c r="J179" s="206"/>
      <c r="K179" s="206"/>
      <c r="L179" s="211"/>
      <c r="M179" s="212"/>
      <c r="N179" s="213"/>
      <c r="O179" s="213"/>
      <c r="P179" s="213"/>
      <c r="Q179" s="213"/>
      <c r="R179" s="213"/>
      <c r="S179" s="213"/>
      <c r="T179" s="214"/>
      <c r="AT179" s="215" t="s">
        <v>181</v>
      </c>
      <c r="AU179" s="215" t="s">
        <v>83</v>
      </c>
      <c r="AV179" s="13" t="s">
        <v>83</v>
      </c>
      <c r="AW179" s="13" t="s">
        <v>30</v>
      </c>
      <c r="AX179" s="13" t="s">
        <v>73</v>
      </c>
      <c r="AY179" s="215" t="s">
        <v>174</v>
      </c>
    </row>
    <row r="180" spans="1:65" s="13" customFormat="1" ht="12">
      <c r="B180" s="205"/>
      <c r="C180" s="206"/>
      <c r="D180" s="196" t="s">
        <v>181</v>
      </c>
      <c r="E180" s="207" t="s">
        <v>1</v>
      </c>
      <c r="F180" s="208" t="s">
        <v>3729</v>
      </c>
      <c r="G180" s="206"/>
      <c r="H180" s="209">
        <v>7.63</v>
      </c>
      <c r="I180" s="210"/>
      <c r="J180" s="206"/>
      <c r="K180" s="206"/>
      <c r="L180" s="211"/>
      <c r="M180" s="212"/>
      <c r="N180" s="213"/>
      <c r="O180" s="213"/>
      <c r="P180" s="213"/>
      <c r="Q180" s="213"/>
      <c r="R180" s="213"/>
      <c r="S180" s="213"/>
      <c r="T180" s="214"/>
      <c r="AT180" s="215" t="s">
        <v>181</v>
      </c>
      <c r="AU180" s="215" t="s">
        <v>83</v>
      </c>
      <c r="AV180" s="13" t="s">
        <v>83</v>
      </c>
      <c r="AW180" s="13" t="s">
        <v>30</v>
      </c>
      <c r="AX180" s="13" t="s">
        <v>73</v>
      </c>
      <c r="AY180" s="215" t="s">
        <v>174</v>
      </c>
    </row>
    <row r="181" spans="1:65" s="15" customFormat="1" ht="12">
      <c r="B181" s="238"/>
      <c r="C181" s="239"/>
      <c r="D181" s="196" t="s">
        <v>181</v>
      </c>
      <c r="E181" s="240" t="s">
        <v>1</v>
      </c>
      <c r="F181" s="241" t="s">
        <v>3433</v>
      </c>
      <c r="G181" s="239"/>
      <c r="H181" s="242">
        <v>220.02699999999999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AT181" s="248" t="s">
        <v>181</v>
      </c>
      <c r="AU181" s="248" t="s">
        <v>83</v>
      </c>
      <c r="AV181" s="15" t="s">
        <v>204</v>
      </c>
      <c r="AW181" s="15" t="s">
        <v>30</v>
      </c>
      <c r="AX181" s="15" t="s">
        <v>73</v>
      </c>
      <c r="AY181" s="248" t="s">
        <v>174</v>
      </c>
    </row>
    <row r="182" spans="1:65" s="12" customFormat="1" ht="12">
      <c r="B182" s="194"/>
      <c r="C182" s="195"/>
      <c r="D182" s="196" t="s">
        <v>181</v>
      </c>
      <c r="E182" s="197" t="s">
        <v>1</v>
      </c>
      <c r="F182" s="198" t="s">
        <v>3707</v>
      </c>
      <c r="G182" s="195"/>
      <c r="H182" s="197" t="s">
        <v>1</v>
      </c>
      <c r="I182" s="199"/>
      <c r="J182" s="195"/>
      <c r="K182" s="195"/>
      <c r="L182" s="200"/>
      <c r="M182" s="201"/>
      <c r="N182" s="202"/>
      <c r="O182" s="202"/>
      <c r="P182" s="202"/>
      <c r="Q182" s="202"/>
      <c r="R182" s="202"/>
      <c r="S182" s="202"/>
      <c r="T182" s="203"/>
      <c r="AT182" s="204" t="s">
        <v>181</v>
      </c>
      <c r="AU182" s="204" t="s">
        <v>83</v>
      </c>
      <c r="AV182" s="12" t="s">
        <v>81</v>
      </c>
      <c r="AW182" s="12" t="s">
        <v>30</v>
      </c>
      <c r="AX182" s="12" t="s">
        <v>73</v>
      </c>
      <c r="AY182" s="204" t="s">
        <v>174</v>
      </c>
    </row>
    <row r="183" spans="1:65" s="13" customFormat="1" ht="12">
      <c r="B183" s="205"/>
      <c r="C183" s="206"/>
      <c r="D183" s="196" t="s">
        <v>181</v>
      </c>
      <c r="E183" s="207" t="s">
        <v>1</v>
      </c>
      <c r="F183" s="208" t="s">
        <v>3730</v>
      </c>
      <c r="G183" s="206"/>
      <c r="H183" s="209">
        <v>131.66</v>
      </c>
      <c r="I183" s="210"/>
      <c r="J183" s="206"/>
      <c r="K183" s="206"/>
      <c r="L183" s="211"/>
      <c r="M183" s="212"/>
      <c r="N183" s="213"/>
      <c r="O183" s="213"/>
      <c r="P183" s="213"/>
      <c r="Q183" s="213"/>
      <c r="R183" s="213"/>
      <c r="S183" s="213"/>
      <c r="T183" s="214"/>
      <c r="AT183" s="215" t="s">
        <v>181</v>
      </c>
      <c r="AU183" s="215" t="s">
        <v>83</v>
      </c>
      <c r="AV183" s="13" t="s">
        <v>83</v>
      </c>
      <c r="AW183" s="13" t="s">
        <v>30</v>
      </c>
      <c r="AX183" s="13" t="s">
        <v>73</v>
      </c>
      <c r="AY183" s="215" t="s">
        <v>174</v>
      </c>
    </row>
    <row r="184" spans="1:65" s="15" customFormat="1" ht="12">
      <c r="B184" s="238"/>
      <c r="C184" s="239"/>
      <c r="D184" s="196" t="s">
        <v>181</v>
      </c>
      <c r="E184" s="240" t="s">
        <v>1</v>
      </c>
      <c r="F184" s="241" t="s">
        <v>3433</v>
      </c>
      <c r="G184" s="239"/>
      <c r="H184" s="242">
        <v>131.66</v>
      </c>
      <c r="I184" s="243"/>
      <c r="J184" s="239"/>
      <c r="K184" s="239"/>
      <c r="L184" s="244"/>
      <c r="M184" s="245"/>
      <c r="N184" s="246"/>
      <c r="O184" s="246"/>
      <c r="P184" s="246"/>
      <c r="Q184" s="246"/>
      <c r="R184" s="246"/>
      <c r="S184" s="246"/>
      <c r="T184" s="247"/>
      <c r="AT184" s="248" t="s">
        <v>181</v>
      </c>
      <c r="AU184" s="248" t="s">
        <v>83</v>
      </c>
      <c r="AV184" s="15" t="s">
        <v>204</v>
      </c>
      <c r="AW184" s="15" t="s">
        <v>30</v>
      </c>
      <c r="AX184" s="15" t="s">
        <v>73</v>
      </c>
      <c r="AY184" s="248" t="s">
        <v>174</v>
      </c>
    </row>
    <row r="185" spans="1:65" s="12" customFormat="1" ht="12">
      <c r="B185" s="194"/>
      <c r="C185" s="195"/>
      <c r="D185" s="196" t="s">
        <v>181</v>
      </c>
      <c r="E185" s="197" t="s">
        <v>1</v>
      </c>
      <c r="F185" s="198" t="s">
        <v>3709</v>
      </c>
      <c r="G185" s="195"/>
      <c r="H185" s="197" t="s">
        <v>1</v>
      </c>
      <c r="I185" s="199"/>
      <c r="J185" s="195"/>
      <c r="K185" s="195"/>
      <c r="L185" s="200"/>
      <c r="M185" s="201"/>
      <c r="N185" s="202"/>
      <c r="O185" s="202"/>
      <c r="P185" s="202"/>
      <c r="Q185" s="202"/>
      <c r="R185" s="202"/>
      <c r="S185" s="202"/>
      <c r="T185" s="203"/>
      <c r="AT185" s="204" t="s">
        <v>181</v>
      </c>
      <c r="AU185" s="204" t="s">
        <v>83</v>
      </c>
      <c r="AV185" s="12" t="s">
        <v>81</v>
      </c>
      <c r="AW185" s="12" t="s">
        <v>30</v>
      </c>
      <c r="AX185" s="12" t="s">
        <v>73</v>
      </c>
      <c r="AY185" s="204" t="s">
        <v>174</v>
      </c>
    </row>
    <row r="186" spans="1:65" s="13" customFormat="1" ht="12">
      <c r="B186" s="205"/>
      <c r="C186" s="206"/>
      <c r="D186" s="196" t="s">
        <v>181</v>
      </c>
      <c r="E186" s="207" t="s">
        <v>1</v>
      </c>
      <c r="F186" s="208" t="s">
        <v>3731</v>
      </c>
      <c r="G186" s="206"/>
      <c r="H186" s="209">
        <v>10.5</v>
      </c>
      <c r="I186" s="210"/>
      <c r="J186" s="206"/>
      <c r="K186" s="206"/>
      <c r="L186" s="211"/>
      <c r="M186" s="212"/>
      <c r="N186" s="213"/>
      <c r="O186" s="213"/>
      <c r="P186" s="213"/>
      <c r="Q186" s="213"/>
      <c r="R186" s="213"/>
      <c r="S186" s="213"/>
      <c r="T186" s="214"/>
      <c r="AT186" s="215" t="s">
        <v>181</v>
      </c>
      <c r="AU186" s="215" t="s">
        <v>83</v>
      </c>
      <c r="AV186" s="13" t="s">
        <v>83</v>
      </c>
      <c r="AW186" s="13" t="s">
        <v>30</v>
      </c>
      <c r="AX186" s="13" t="s">
        <v>73</v>
      </c>
      <c r="AY186" s="215" t="s">
        <v>174</v>
      </c>
    </row>
    <row r="187" spans="1:65" s="15" customFormat="1" ht="12">
      <c r="B187" s="238"/>
      <c r="C187" s="239"/>
      <c r="D187" s="196" t="s">
        <v>181</v>
      </c>
      <c r="E187" s="240" t="s">
        <v>1</v>
      </c>
      <c r="F187" s="241" t="s">
        <v>3433</v>
      </c>
      <c r="G187" s="239"/>
      <c r="H187" s="242">
        <v>10.5</v>
      </c>
      <c r="I187" s="243"/>
      <c r="J187" s="239"/>
      <c r="K187" s="239"/>
      <c r="L187" s="244"/>
      <c r="M187" s="245"/>
      <c r="N187" s="246"/>
      <c r="O187" s="246"/>
      <c r="P187" s="246"/>
      <c r="Q187" s="246"/>
      <c r="R187" s="246"/>
      <c r="S187" s="246"/>
      <c r="T187" s="247"/>
      <c r="AT187" s="248" t="s">
        <v>181</v>
      </c>
      <c r="AU187" s="248" t="s">
        <v>83</v>
      </c>
      <c r="AV187" s="15" t="s">
        <v>204</v>
      </c>
      <c r="AW187" s="15" t="s">
        <v>30</v>
      </c>
      <c r="AX187" s="15" t="s">
        <v>73</v>
      </c>
      <c r="AY187" s="248" t="s">
        <v>174</v>
      </c>
    </row>
    <row r="188" spans="1:65" s="14" customFormat="1" ht="12">
      <c r="B188" s="216"/>
      <c r="C188" s="217"/>
      <c r="D188" s="196" t="s">
        <v>181</v>
      </c>
      <c r="E188" s="218" t="s">
        <v>1</v>
      </c>
      <c r="F188" s="219" t="s">
        <v>183</v>
      </c>
      <c r="G188" s="217"/>
      <c r="H188" s="220">
        <v>362.18700000000001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181</v>
      </c>
      <c r="AU188" s="226" t="s">
        <v>83</v>
      </c>
      <c r="AV188" s="14" t="s">
        <v>179</v>
      </c>
      <c r="AW188" s="14" t="s">
        <v>30</v>
      </c>
      <c r="AX188" s="14" t="s">
        <v>81</v>
      </c>
      <c r="AY188" s="226" t="s">
        <v>174</v>
      </c>
    </row>
    <row r="189" spans="1:65" s="11" customFormat="1" ht="22.75" customHeight="1">
      <c r="B189" s="166"/>
      <c r="C189" s="167"/>
      <c r="D189" s="168" t="s">
        <v>72</v>
      </c>
      <c r="E189" s="261" t="s">
        <v>214</v>
      </c>
      <c r="F189" s="261" t="s">
        <v>3487</v>
      </c>
      <c r="G189" s="167"/>
      <c r="H189" s="167"/>
      <c r="I189" s="170"/>
      <c r="J189" s="262">
        <f>BK189</f>
        <v>0</v>
      </c>
      <c r="K189" s="167"/>
      <c r="L189" s="172"/>
      <c r="M189" s="173"/>
      <c r="N189" s="174"/>
      <c r="O189" s="174"/>
      <c r="P189" s="175">
        <f>SUM(P190:P248)</f>
        <v>0</v>
      </c>
      <c r="Q189" s="174"/>
      <c r="R189" s="175">
        <f>SUM(R190:R248)</f>
        <v>294.50575274999989</v>
      </c>
      <c r="S189" s="174"/>
      <c r="T189" s="176">
        <f>SUM(T190:T248)</f>
        <v>0</v>
      </c>
      <c r="AR189" s="177" t="s">
        <v>81</v>
      </c>
      <c r="AT189" s="178" t="s">
        <v>72</v>
      </c>
      <c r="AU189" s="178" t="s">
        <v>81</v>
      </c>
      <c r="AY189" s="177" t="s">
        <v>174</v>
      </c>
      <c r="BK189" s="179">
        <f>SUM(BK190:BK248)</f>
        <v>0</v>
      </c>
    </row>
    <row r="190" spans="1:65" s="2" customFormat="1" ht="24.25" customHeight="1">
      <c r="A190" s="35"/>
      <c r="B190" s="36"/>
      <c r="C190" s="180" t="s">
        <v>247</v>
      </c>
      <c r="D190" s="180" t="s">
        <v>175</v>
      </c>
      <c r="E190" s="181" t="s">
        <v>3732</v>
      </c>
      <c r="F190" s="182" t="s">
        <v>3733</v>
      </c>
      <c r="G190" s="183" t="s">
        <v>230</v>
      </c>
      <c r="H190" s="184">
        <v>142.16</v>
      </c>
      <c r="I190" s="185"/>
      <c r="J190" s="186">
        <f>ROUND(I190*H190,2)</f>
        <v>0</v>
      </c>
      <c r="K190" s="187"/>
      <c r="L190" s="40"/>
      <c r="M190" s="188" t="s">
        <v>1</v>
      </c>
      <c r="N190" s="189" t="s">
        <v>38</v>
      </c>
      <c r="O190" s="72"/>
      <c r="P190" s="190">
        <f>O190*H190</f>
        <v>0</v>
      </c>
      <c r="Q190" s="190">
        <v>0.34499999999999997</v>
      </c>
      <c r="R190" s="190">
        <f>Q190*H190</f>
        <v>49.045199999999994</v>
      </c>
      <c r="S190" s="190">
        <v>0</v>
      </c>
      <c r="T190" s="191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2" t="s">
        <v>179</v>
      </c>
      <c r="AT190" s="192" t="s">
        <v>175</v>
      </c>
      <c r="AU190" s="192" t="s">
        <v>83</v>
      </c>
      <c r="AY190" s="18" t="s">
        <v>174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18" t="s">
        <v>81</v>
      </c>
      <c r="BK190" s="193">
        <f>ROUND(I190*H190,2)</f>
        <v>0</v>
      </c>
      <c r="BL190" s="18" t="s">
        <v>179</v>
      </c>
      <c r="BM190" s="192" t="s">
        <v>3734</v>
      </c>
    </row>
    <row r="191" spans="1:65" s="12" customFormat="1" ht="12">
      <c r="B191" s="194"/>
      <c r="C191" s="195"/>
      <c r="D191" s="196" t="s">
        <v>181</v>
      </c>
      <c r="E191" s="197" t="s">
        <v>1</v>
      </c>
      <c r="F191" s="198" t="s">
        <v>3491</v>
      </c>
      <c r="G191" s="195"/>
      <c r="H191" s="197" t="s">
        <v>1</v>
      </c>
      <c r="I191" s="199"/>
      <c r="J191" s="195"/>
      <c r="K191" s="195"/>
      <c r="L191" s="200"/>
      <c r="M191" s="201"/>
      <c r="N191" s="202"/>
      <c r="O191" s="202"/>
      <c r="P191" s="202"/>
      <c r="Q191" s="202"/>
      <c r="R191" s="202"/>
      <c r="S191" s="202"/>
      <c r="T191" s="203"/>
      <c r="AT191" s="204" t="s">
        <v>181</v>
      </c>
      <c r="AU191" s="204" t="s">
        <v>83</v>
      </c>
      <c r="AV191" s="12" t="s">
        <v>81</v>
      </c>
      <c r="AW191" s="12" t="s">
        <v>30</v>
      </c>
      <c r="AX191" s="12" t="s">
        <v>73</v>
      </c>
      <c r="AY191" s="204" t="s">
        <v>174</v>
      </c>
    </row>
    <row r="192" spans="1:65" s="12" customFormat="1" ht="12">
      <c r="B192" s="194"/>
      <c r="C192" s="195"/>
      <c r="D192" s="196" t="s">
        <v>181</v>
      </c>
      <c r="E192" s="197" t="s">
        <v>1</v>
      </c>
      <c r="F192" s="198" t="s">
        <v>3707</v>
      </c>
      <c r="G192" s="195"/>
      <c r="H192" s="197" t="s">
        <v>1</v>
      </c>
      <c r="I192" s="199"/>
      <c r="J192" s="195"/>
      <c r="K192" s="195"/>
      <c r="L192" s="200"/>
      <c r="M192" s="201"/>
      <c r="N192" s="202"/>
      <c r="O192" s="202"/>
      <c r="P192" s="202"/>
      <c r="Q192" s="202"/>
      <c r="R192" s="202"/>
      <c r="S192" s="202"/>
      <c r="T192" s="203"/>
      <c r="AT192" s="204" t="s">
        <v>181</v>
      </c>
      <c r="AU192" s="204" t="s">
        <v>83</v>
      </c>
      <c r="AV192" s="12" t="s">
        <v>81</v>
      </c>
      <c r="AW192" s="12" t="s">
        <v>30</v>
      </c>
      <c r="AX192" s="12" t="s">
        <v>73</v>
      </c>
      <c r="AY192" s="204" t="s">
        <v>174</v>
      </c>
    </row>
    <row r="193" spans="1:65" s="13" customFormat="1" ht="12">
      <c r="B193" s="205"/>
      <c r="C193" s="206"/>
      <c r="D193" s="196" t="s">
        <v>181</v>
      </c>
      <c r="E193" s="207" t="s">
        <v>1</v>
      </c>
      <c r="F193" s="208" t="s">
        <v>3730</v>
      </c>
      <c r="G193" s="206"/>
      <c r="H193" s="209">
        <v>131.66</v>
      </c>
      <c r="I193" s="210"/>
      <c r="J193" s="206"/>
      <c r="K193" s="206"/>
      <c r="L193" s="211"/>
      <c r="M193" s="212"/>
      <c r="N193" s="213"/>
      <c r="O193" s="213"/>
      <c r="P193" s="213"/>
      <c r="Q193" s="213"/>
      <c r="R193" s="213"/>
      <c r="S193" s="213"/>
      <c r="T193" s="214"/>
      <c r="AT193" s="215" t="s">
        <v>181</v>
      </c>
      <c r="AU193" s="215" t="s">
        <v>83</v>
      </c>
      <c r="AV193" s="13" t="s">
        <v>83</v>
      </c>
      <c r="AW193" s="13" t="s">
        <v>30</v>
      </c>
      <c r="AX193" s="13" t="s">
        <v>73</v>
      </c>
      <c r="AY193" s="215" t="s">
        <v>174</v>
      </c>
    </row>
    <row r="194" spans="1:65" s="15" customFormat="1" ht="12">
      <c r="B194" s="238"/>
      <c r="C194" s="239"/>
      <c r="D194" s="196" t="s">
        <v>181</v>
      </c>
      <c r="E194" s="240" t="s">
        <v>1</v>
      </c>
      <c r="F194" s="241" t="s">
        <v>3433</v>
      </c>
      <c r="G194" s="239"/>
      <c r="H194" s="242">
        <v>131.66</v>
      </c>
      <c r="I194" s="243"/>
      <c r="J194" s="239"/>
      <c r="K194" s="239"/>
      <c r="L194" s="244"/>
      <c r="M194" s="245"/>
      <c r="N194" s="246"/>
      <c r="O194" s="246"/>
      <c r="P194" s="246"/>
      <c r="Q194" s="246"/>
      <c r="R194" s="246"/>
      <c r="S194" s="246"/>
      <c r="T194" s="247"/>
      <c r="AT194" s="248" t="s">
        <v>181</v>
      </c>
      <c r="AU194" s="248" t="s">
        <v>83</v>
      </c>
      <c r="AV194" s="15" t="s">
        <v>204</v>
      </c>
      <c r="AW194" s="15" t="s">
        <v>30</v>
      </c>
      <c r="AX194" s="15" t="s">
        <v>73</v>
      </c>
      <c r="AY194" s="248" t="s">
        <v>174</v>
      </c>
    </row>
    <row r="195" spans="1:65" s="12" customFormat="1" ht="12">
      <c r="B195" s="194"/>
      <c r="C195" s="195"/>
      <c r="D195" s="196" t="s">
        <v>181</v>
      </c>
      <c r="E195" s="197" t="s">
        <v>1</v>
      </c>
      <c r="F195" s="198" t="s">
        <v>3709</v>
      </c>
      <c r="G195" s="195"/>
      <c r="H195" s="197" t="s">
        <v>1</v>
      </c>
      <c r="I195" s="199"/>
      <c r="J195" s="195"/>
      <c r="K195" s="195"/>
      <c r="L195" s="200"/>
      <c r="M195" s="201"/>
      <c r="N195" s="202"/>
      <c r="O195" s="202"/>
      <c r="P195" s="202"/>
      <c r="Q195" s="202"/>
      <c r="R195" s="202"/>
      <c r="S195" s="202"/>
      <c r="T195" s="203"/>
      <c r="AT195" s="204" t="s">
        <v>181</v>
      </c>
      <c r="AU195" s="204" t="s">
        <v>83</v>
      </c>
      <c r="AV195" s="12" t="s">
        <v>81</v>
      </c>
      <c r="AW195" s="12" t="s">
        <v>30</v>
      </c>
      <c r="AX195" s="12" t="s">
        <v>73</v>
      </c>
      <c r="AY195" s="204" t="s">
        <v>174</v>
      </c>
    </row>
    <row r="196" spans="1:65" s="13" customFormat="1" ht="12">
      <c r="B196" s="205"/>
      <c r="C196" s="206"/>
      <c r="D196" s="196" t="s">
        <v>181</v>
      </c>
      <c r="E196" s="207" t="s">
        <v>1</v>
      </c>
      <c r="F196" s="208" t="s">
        <v>3731</v>
      </c>
      <c r="G196" s="206"/>
      <c r="H196" s="209">
        <v>10.5</v>
      </c>
      <c r="I196" s="210"/>
      <c r="J196" s="206"/>
      <c r="K196" s="206"/>
      <c r="L196" s="211"/>
      <c r="M196" s="212"/>
      <c r="N196" s="213"/>
      <c r="O196" s="213"/>
      <c r="P196" s="213"/>
      <c r="Q196" s="213"/>
      <c r="R196" s="213"/>
      <c r="S196" s="213"/>
      <c r="T196" s="214"/>
      <c r="AT196" s="215" t="s">
        <v>181</v>
      </c>
      <c r="AU196" s="215" t="s">
        <v>83</v>
      </c>
      <c r="AV196" s="13" t="s">
        <v>83</v>
      </c>
      <c r="AW196" s="13" t="s">
        <v>30</v>
      </c>
      <c r="AX196" s="13" t="s">
        <v>73</v>
      </c>
      <c r="AY196" s="215" t="s">
        <v>174</v>
      </c>
    </row>
    <row r="197" spans="1:65" s="15" customFormat="1" ht="12">
      <c r="B197" s="238"/>
      <c r="C197" s="239"/>
      <c r="D197" s="196" t="s">
        <v>181</v>
      </c>
      <c r="E197" s="240" t="s">
        <v>1</v>
      </c>
      <c r="F197" s="241" t="s">
        <v>3433</v>
      </c>
      <c r="G197" s="239"/>
      <c r="H197" s="242">
        <v>10.5</v>
      </c>
      <c r="I197" s="243"/>
      <c r="J197" s="239"/>
      <c r="K197" s="239"/>
      <c r="L197" s="244"/>
      <c r="M197" s="245"/>
      <c r="N197" s="246"/>
      <c r="O197" s="246"/>
      <c r="P197" s="246"/>
      <c r="Q197" s="246"/>
      <c r="R197" s="246"/>
      <c r="S197" s="246"/>
      <c r="T197" s="247"/>
      <c r="AT197" s="248" t="s">
        <v>181</v>
      </c>
      <c r="AU197" s="248" t="s">
        <v>83</v>
      </c>
      <c r="AV197" s="15" t="s">
        <v>204</v>
      </c>
      <c r="AW197" s="15" t="s">
        <v>30</v>
      </c>
      <c r="AX197" s="15" t="s">
        <v>73</v>
      </c>
      <c r="AY197" s="248" t="s">
        <v>174</v>
      </c>
    </row>
    <row r="198" spans="1:65" s="14" customFormat="1" ht="12">
      <c r="B198" s="216"/>
      <c r="C198" s="217"/>
      <c r="D198" s="196" t="s">
        <v>181</v>
      </c>
      <c r="E198" s="218" t="s">
        <v>1</v>
      </c>
      <c r="F198" s="219" t="s">
        <v>183</v>
      </c>
      <c r="G198" s="217"/>
      <c r="H198" s="220">
        <v>142.16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181</v>
      </c>
      <c r="AU198" s="226" t="s">
        <v>83</v>
      </c>
      <c r="AV198" s="14" t="s">
        <v>179</v>
      </c>
      <c r="AW198" s="14" t="s">
        <v>30</v>
      </c>
      <c r="AX198" s="14" t="s">
        <v>81</v>
      </c>
      <c r="AY198" s="226" t="s">
        <v>174</v>
      </c>
    </row>
    <row r="199" spans="1:65" s="2" customFormat="1" ht="24.25" customHeight="1">
      <c r="A199" s="35"/>
      <c r="B199" s="36"/>
      <c r="C199" s="180" t="s">
        <v>260</v>
      </c>
      <c r="D199" s="180" t="s">
        <v>175</v>
      </c>
      <c r="E199" s="181" t="s">
        <v>3732</v>
      </c>
      <c r="F199" s="182" t="s">
        <v>3733</v>
      </c>
      <c r="G199" s="183" t="s">
        <v>230</v>
      </c>
      <c r="H199" s="184">
        <v>142.16</v>
      </c>
      <c r="I199" s="185"/>
      <c r="J199" s="186">
        <f>ROUND(I199*H199,2)</f>
        <v>0</v>
      </c>
      <c r="K199" s="187"/>
      <c r="L199" s="40"/>
      <c r="M199" s="188" t="s">
        <v>1</v>
      </c>
      <c r="N199" s="189" t="s">
        <v>38</v>
      </c>
      <c r="O199" s="72"/>
      <c r="P199" s="190">
        <f>O199*H199</f>
        <v>0</v>
      </c>
      <c r="Q199" s="190">
        <v>0.34499999999999997</v>
      </c>
      <c r="R199" s="190">
        <f>Q199*H199</f>
        <v>49.045199999999994</v>
      </c>
      <c r="S199" s="190">
        <v>0</v>
      </c>
      <c r="T199" s="191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2" t="s">
        <v>179</v>
      </c>
      <c r="AT199" s="192" t="s">
        <v>175</v>
      </c>
      <c r="AU199" s="192" t="s">
        <v>83</v>
      </c>
      <c r="AY199" s="18" t="s">
        <v>174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18" t="s">
        <v>81</v>
      </c>
      <c r="BK199" s="193">
        <f>ROUND(I199*H199,2)</f>
        <v>0</v>
      </c>
      <c r="BL199" s="18" t="s">
        <v>179</v>
      </c>
      <c r="BM199" s="192" t="s">
        <v>3735</v>
      </c>
    </row>
    <row r="200" spans="1:65" s="12" customFormat="1" ht="12">
      <c r="B200" s="194"/>
      <c r="C200" s="195"/>
      <c r="D200" s="196" t="s">
        <v>181</v>
      </c>
      <c r="E200" s="197" t="s">
        <v>1</v>
      </c>
      <c r="F200" s="198" t="s">
        <v>3308</v>
      </c>
      <c r="G200" s="195"/>
      <c r="H200" s="197" t="s">
        <v>1</v>
      </c>
      <c r="I200" s="199"/>
      <c r="J200" s="195"/>
      <c r="K200" s="195"/>
      <c r="L200" s="200"/>
      <c r="M200" s="201"/>
      <c r="N200" s="202"/>
      <c r="O200" s="202"/>
      <c r="P200" s="202"/>
      <c r="Q200" s="202"/>
      <c r="R200" s="202"/>
      <c r="S200" s="202"/>
      <c r="T200" s="203"/>
      <c r="AT200" s="204" t="s">
        <v>181</v>
      </c>
      <c r="AU200" s="204" t="s">
        <v>83</v>
      </c>
      <c r="AV200" s="12" t="s">
        <v>81</v>
      </c>
      <c r="AW200" s="12" t="s">
        <v>30</v>
      </c>
      <c r="AX200" s="12" t="s">
        <v>73</v>
      </c>
      <c r="AY200" s="204" t="s">
        <v>174</v>
      </c>
    </row>
    <row r="201" spans="1:65" s="12" customFormat="1" ht="12">
      <c r="B201" s="194"/>
      <c r="C201" s="195"/>
      <c r="D201" s="196" t="s">
        <v>181</v>
      </c>
      <c r="E201" s="197" t="s">
        <v>1</v>
      </c>
      <c r="F201" s="198" t="s">
        <v>3707</v>
      </c>
      <c r="G201" s="195"/>
      <c r="H201" s="197" t="s">
        <v>1</v>
      </c>
      <c r="I201" s="199"/>
      <c r="J201" s="195"/>
      <c r="K201" s="195"/>
      <c r="L201" s="200"/>
      <c r="M201" s="201"/>
      <c r="N201" s="202"/>
      <c r="O201" s="202"/>
      <c r="P201" s="202"/>
      <c r="Q201" s="202"/>
      <c r="R201" s="202"/>
      <c r="S201" s="202"/>
      <c r="T201" s="203"/>
      <c r="AT201" s="204" t="s">
        <v>181</v>
      </c>
      <c r="AU201" s="204" t="s">
        <v>83</v>
      </c>
      <c r="AV201" s="12" t="s">
        <v>81</v>
      </c>
      <c r="AW201" s="12" t="s">
        <v>30</v>
      </c>
      <c r="AX201" s="12" t="s">
        <v>73</v>
      </c>
      <c r="AY201" s="204" t="s">
        <v>174</v>
      </c>
    </row>
    <row r="202" spans="1:65" s="13" customFormat="1" ht="12">
      <c r="B202" s="205"/>
      <c r="C202" s="206"/>
      <c r="D202" s="196" t="s">
        <v>181</v>
      </c>
      <c r="E202" s="207" t="s">
        <v>1</v>
      </c>
      <c r="F202" s="208" t="s">
        <v>3730</v>
      </c>
      <c r="G202" s="206"/>
      <c r="H202" s="209">
        <v>131.66</v>
      </c>
      <c r="I202" s="210"/>
      <c r="J202" s="206"/>
      <c r="K202" s="206"/>
      <c r="L202" s="211"/>
      <c r="M202" s="212"/>
      <c r="N202" s="213"/>
      <c r="O202" s="213"/>
      <c r="P202" s="213"/>
      <c r="Q202" s="213"/>
      <c r="R202" s="213"/>
      <c r="S202" s="213"/>
      <c r="T202" s="214"/>
      <c r="AT202" s="215" t="s">
        <v>181</v>
      </c>
      <c r="AU202" s="215" t="s">
        <v>83</v>
      </c>
      <c r="AV202" s="13" t="s">
        <v>83</v>
      </c>
      <c r="AW202" s="13" t="s">
        <v>30</v>
      </c>
      <c r="AX202" s="13" t="s">
        <v>73</v>
      </c>
      <c r="AY202" s="215" t="s">
        <v>174</v>
      </c>
    </row>
    <row r="203" spans="1:65" s="15" customFormat="1" ht="12">
      <c r="B203" s="238"/>
      <c r="C203" s="239"/>
      <c r="D203" s="196" t="s">
        <v>181</v>
      </c>
      <c r="E203" s="240" t="s">
        <v>1</v>
      </c>
      <c r="F203" s="241" t="s">
        <v>3433</v>
      </c>
      <c r="G203" s="239"/>
      <c r="H203" s="242">
        <v>131.66</v>
      </c>
      <c r="I203" s="243"/>
      <c r="J203" s="239"/>
      <c r="K203" s="239"/>
      <c r="L203" s="244"/>
      <c r="M203" s="245"/>
      <c r="N203" s="246"/>
      <c r="O203" s="246"/>
      <c r="P203" s="246"/>
      <c r="Q203" s="246"/>
      <c r="R203" s="246"/>
      <c r="S203" s="246"/>
      <c r="T203" s="247"/>
      <c r="AT203" s="248" t="s">
        <v>181</v>
      </c>
      <c r="AU203" s="248" t="s">
        <v>83</v>
      </c>
      <c r="AV203" s="15" t="s">
        <v>204</v>
      </c>
      <c r="AW203" s="15" t="s">
        <v>30</v>
      </c>
      <c r="AX203" s="15" t="s">
        <v>73</v>
      </c>
      <c r="AY203" s="248" t="s">
        <v>174</v>
      </c>
    </row>
    <row r="204" spans="1:65" s="12" customFormat="1" ht="12">
      <c r="B204" s="194"/>
      <c r="C204" s="195"/>
      <c r="D204" s="196" t="s">
        <v>181</v>
      </c>
      <c r="E204" s="197" t="s">
        <v>1</v>
      </c>
      <c r="F204" s="198" t="s">
        <v>3709</v>
      </c>
      <c r="G204" s="195"/>
      <c r="H204" s="197" t="s">
        <v>1</v>
      </c>
      <c r="I204" s="199"/>
      <c r="J204" s="195"/>
      <c r="K204" s="195"/>
      <c r="L204" s="200"/>
      <c r="M204" s="201"/>
      <c r="N204" s="202"/>
      <c r="O204" s="202"/>
      <c r="P204" s="202"/>
      <c r="Q204" s="202"/>
      <c r="R204" s="202"/>
      <c r="S204" s="202"/>
      <c r="T204" s="203"/>
      <c r="AT204" s="204" t="s">
        <v>181</v>
      </c>
      <c r="AU204" s="204" t="s">
        <v>83</v>
      </c>
      <c r="AV204" s="12" t="s">
        <v>81</v>
      </c>
      <c r="AW204" s="12" t="s">
        <v>30</v>
      </c>
      <c r="AX204" s="12" t="s">
        <v>73</v>
      </c>
      <c r="AY204" s="204" t="s">
        <v>174</v>
      </c>
    </row>
    <row r="205" spans="1:65" s="13" customFormat="1" ht="12">
      <c r="B205" s="205"/>
      <c r="C205" s="206"/>
      <c r="D205" s="196" t="s">
        <v>181</v>
      </c>
      <c r="E205" s="207" t="s">
        <v>1</v>
      </c>
      <c r="F205" s="208" t="s">
        <v>3731</v>
      </c>
      <c r="G205" s="206"/>
      <c r="H205" s="209">
        <v>10.5</v>
      </c>
      <c r="I205" s="210"/>
      <c r="J205" s="206"/>
      <c r="K205" s="206"/>
      <c r="L205" s="211"/>
      <c r="M205" s="212"/>
      <c r="N205" s="213"/>
      <c r="O205" s="213"/>
      <c r="P205" s="213"/>
      <c r="Q205" s="213"/>
      <c r="R205" s="213"/>
      <c r="S205" s="213"/>
      <c r="T205" s="214"/>
      <c r="AT205" s="215" t="s">
        <v>181</v>
      </c>
      <c r="AU205" s="215" t="s">
        <v>83</v>
      </c>
      <c r="AV205" s="13" t="s">
        <v>83</v>
      </c>
      <c r="AW205" s="13" t="s">
        <v>30</v>
      </c>
      <c r="AX205" s="13" t="s">
        <v>73</v>
      </c>
      <c r="AY205" s="215" t="s">
        <v>174</v>
      </c>
    </row>
    <row r="206" spans="1:65" s="15" customFormat="1" ht="12">
      <c r="B206" s="238"/>
      <c r="C206" s="239"/>
      <c r="D206" s="196" t="s">
        <v>181</v>
      </c>
      <c r="E206" s="240" t="s">
        <v>1</v>
      </c>
      <c r="F206" s="241" t="s">
        <v>3433</v>
      </c>
      <c r="G206" s="239"/>
      <c r="H206" s="242">
        <v>10.5</v>
      </c>
      <c r="I206" s="243"/>
      <c r="J206" s="239"/>
      <c r="K206" s="239"/>
      <c r="L206" s="244"/>
      <c r="M206" s="245"/>
      <c r="N206" s="246"/>
      <c r="O206" s="246"/>
      <c r="P206" s="246"/>
      <c r="Q206" s="246"/>
      <c r="R206" s="246"/>
      <c r="S206" s="246"/>
      <c r="T206" s="247"/>
      <c r="AT206" s="248" t="s">
        <v>181</v>
      </c>
      <c r="AU206" s="248" t="s">
        <v>83</v>
      </c>
      <c r="AV206" s="15" t="s">
        <v>204</v>
      </c>
      <c r="AW206" s="15" t="s">
        <v>30</v>
      </c>
      <c r="AX206" s="15" t="s">
        <v>73</v>
      </c>
      <c r="AY206" s="248" t="s">
        <v>174</v>
      </c>
    </row>
    <row r="207" spans="1:65" s="14" customFormat="1" ht="12">
      <c r="B207" s="216"/>
      <c r="C207" s="217"/>
      <c r="D207" s="196" t="s">
        <v>181</v>
      </c>
      <c r="E207" s="218" t="s">
        <v>1</v>
      </c>
      <c r="F207" s="219" t="s">
        <v>183</v>
      </c>
      <c r="G207" s="217"/>
      <c r="H207" s="220">
        <v>142.16</v>
      </c>
      <c r="I207" s="221"/>
      <c r="J207" s="217"/>
      <c r="K207" s="217"/>
      <c r="L207" s="222"/>
      <c r="M207" s="223"/>
      <c r="N207" s="224"/>
      <c r="O207" s="224"/>
      <c r="P207" s="224"/>
      <c r="Q207" s="224"/>
      <c r="R207" s="224"/>
      <c r="S207" s="224"/>
      <c r="T207" s="225"/>
      <c r="AT207" s="226" t="s">
        <v>181</v>
      </c>
      <c r="AU207" s="226" t="s">
        <v>83</v>
      </c>
      <c r="AV207" s="14" t="s">
        <v>179</v>
      </c>
      <c r="AW207" s="14" t="s">
        <v>30</v>
      </c>
      <c r="AX207" s="14" t="s">
        <v>81</v>
      </c>
      <c r="AY207" s="226" t="s">
        <v>174</v>
      </c>
    </row>
    <row r="208" spans="1:65" s="2" customFormat="1" ht="24.25" customHeight="1">
      <c r="A208" s="35"/>
      <c r="B208" s="36"/>
      <c r="C208" s="180" t="s">
        <v>266</v>
      </c>
      <c r="D208" s="180" t="s">
        <v>175</v>
      </c>
      <c r="E208" s="181" t="s">
        <v>3736</v>
      </c>
      <c r="F208" s="182" t="s">
        <v>3737</v>
      </c>
      <c r="G208" s="183" t="s">
        <v>230</v>
      </c>
      <c r="H208" s="184">
        <v>220.02699999999999</v>
      </c>
      <c r="I208" s="185"/>
      <c r="J208" s="186">
        <f>ROUND(I208*H208,2)</f>
        <v>0</v>
      </c>
      <c r="K208" s="187"/>
      <c r="L208" s="40"/>
      <c r="M208" s="188" t="s">
        <v>1</v>
      </c>
      <c r="N208" s="189" t="s">
        <v>38</v>
      </c>
      <c r="O208" s="72"/>
      <c r="P208" s="190">
        <f>O208*H208</f>
        <v>0</v>
      </c>
      <c r="Q208" s="190">
        <v>0.57499999999999996</v>
      </c>
      <c r="R208" s="190">
        <f>Q208*H208</f>
        <v>126.51552499999998</v>
      </c>
      <c r="S208" s="190">
        <v>0</v>
      </c>
      <c r="T208" s="191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2" t="s">
        <v>179</v>
      </c>
      <c r="AT208" s="192" t="s">
        <v>175</v>
      </c>
      <c r="AU208" s="192" t="s">
        <v>83</v>
      </c>
      <c r="AY208" s="18" t="s">
        <v>174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18" t="s">
        <v>81</v>
      </c>
      <c r="BK208" s="193">
        <f>ROUND(I208*H208,2)</f>
        <v>0</v>
      </c>
      <c r="BL208" s="18" t="s">
        <v>179</v>
      </c>
      <c r="BM208" s="192" t="s">
        <v>3738</v>
      </c>
    </row>
    <row r="209" spans="1:65" s="12" customFormat="1" ht="12">
      <c r="B209" s="194"/>
      <c r="C209" s="195"/>
      <c r="D209" s="196" t="s">
        <v>181</v>
      </c>
      <c r="E209" s="197" t="s">
        <v>1</v>
      </c>
      <c r="F209" s="198" t="s">
        <v>3308</v>
      </c>
      <c r="G209" s="195"/>
      <c r="H209" s="197" t="s">
        <v>1</v>
      </c>
      <c r="I209" s="199"/>
      <c r="J209" s="195"/>
      <c r="K209" s="195"/>
      <c r="L209" s="200"/>
      <c r="M209" s="201"/>
      <c r="N209" s="202"/>
      <c r="O209" s="202"/>
      <c r="P209" s="202"/>
      <c r="Q209" s="202"/>
      <c r="R209" s="202"/>
      <c r="S209" s="202"/>
      <c r="T209" s="203"/>
      <c r="AT209" s="204" t="s">
        <v>181</v>
      </c>
      <c r="AU209" s="204" t="s">
        <v>83</v>
      </c>
      <c r="AV209" s="12" t="s">
        <v>81</v>
      </c>
      <c r="AW209" s="12" t="s">
        <v>30</v>
      </c>
      <c r="AX209" s="12" t="s">
        <v>73</v>
      </c>
      <c r="AY209" s="204" t="s">
        <v>174</v>
      </c>
    </row>
    <row r="210" spans="1:65" s="12" customFormat="1" ht="12">
      <c r="B210" s="194"/>
      <c r="C210" s="195"/>
      <c r="D210" s="196" t="s">
        <v>181</v>
      </c>
      <c r="E210" s="197" t="s">
        <v>1</v>
      </c>
      <c r="F210" s="198" t="s">
        <v>3703</v>
      </c>
      <c r="G210" s="195"/>
      <c r="H210" s="197" t="s">
        <v>1</v>
      </c>
      <c r="I210" s="199"/>
      <c r="J210" s="195"/>
      <c r="K210" s="195"/>
      <c r="L210" s="200"/>
      <c r="M210" s="201"/>
      <c r="N210" s="202"/>
      <c r="O210" s="202"/>
      <c r="P210" s="202"/>
      <c r="Q210" s="202"/>
      <c r="R210" s="202"/>
      <c r="S210" s="202"/>
      <c r="T210" s="203"/>
      <c r="AT210" s="204" t="s">
        <v>181</v>
      </c>
      <c r="AU210" s="204" t="s">
        <v>83</v>
      </c>
      <c r="AV210" s="12" t="s">
        <v>81</v>
      </c>
      <c r="AW210" s="12" t="s">
        <v>30</v>
      </c>
      <c r="AX210" s="12" t="s">
        <v>73</v>
      </c>
      <c r="AY210" s="204" t="s">
        <v>174</v>
      </c>
    </row>
    <row r="211" spans="1:65" s="13" customFormat="1" ht="24">
      <c r="B211" s="205"/>
      <c r="C211" s="206"/>
      <c r="D211" s="196" t="s">
        <v>181</v>
      </c>
      <c r="E211" s="207" t="s">
        <v>1</v>
      </c>
      <c r="F211" s="208" t="s">
        <v>3727</v>
      </c>
      <c r="G211" s="206"/>
      <c r="H211" s="209">
        <v>109.849</v>
      </c>
      <c r="I211" s="210"/>
      <c r="J211" s="206"/>
      <c r="K211" s="206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181</v>
      </c>
      <c r="AU211" s="215" t="s">
        <v>83</v>
      </c>
      <c r="AV211" s="13" t="s">
        <v>83</v>
      </c>
      <c r="AW211" s="13" t="s">
        <v>30</v>
      </c>
      <c r="AX211" s="13" t="s">
        <v>73</v>
      </c>
      <c r="AY211" s="215" t="s">
        <v>174</v>
      </c>
    </row>
    <row r="212" spans="1:65" s="13" customFormat="1" ht="24">
      <c r="B212" s="205"/>
      <c r="C212" s="206"/>
      <c r="D212" s="196" t="s">
        <v>181</v>
      </c>
      <c r="E212" s="207" t="s">
        <v>1</v>
      </c>
      <c r="F212" s="208" t="s">
        <v>3728</v>
      </c>
      <c r="G212" s="206"/>
      <c r="H212" s="209">
        <v>102.548</v>
      </c>
      <c r="I212" s="210"/>
      <c r="J212" s="206"/>
      <c r="K212" s="206"/>
      <c r="L212" s="211"/>
      <c r="M212" s="212"/>
      <c r="N212" s="213"/>
      <c r="O212" s="213"/>
      <c r="P212" s="213"/>
      <c r="Q212" s="213"/>
      <c r="R212" s="213"/>
      <c r="S212" s="213"/>
      <c r="T212" s="214"/>
      <c r="AT212" s="215" t="s">
        <v>181</v>
      </c>
      <c r="AU212" s="215" t="s">
        <v>83</v>
      </c>
      <c r="AV212" s="13" t="s">
        <v>83</v>
      </c>
      <c r="AW212" s="13" t="s">
        <v>30</v>
      </c>
      <c r="AX212" s="13" t="s">
        <v>73</v>
      </c>
      <c r="AY212" s="215" t="s">
        <v>174</v>
      </c>
    </row>
    <row r="213" spans="1:65" s="13" customFormat="1" ht="12">
      <c r="B213" s="205"/>
      <c r="C213" s="206"/>
      <c r="D213" s="196" t="s">
        <v>181</v>
      </c>
      <c r="E213" s="207" t="s">
        <v>1</v>
      </c>
      <c r="F213" s="208" t="s">
        <v>3729</v>
      </c>
      <c r="G213" s="206"/>
      <c r="H213" s="209">
        <v>7.63</v>
      </c>
      <c r="I213" s="210"/>
      <c r="J213" s="206"/>
      <c r="K213" s="206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181</v>
      </c>
      <c r="AU213" s="215" t="s">
        <v>83</v>
      </c>
      <c r="AV213" s="13" t="s">
        <v>83</v>
      </c>
      <c r="AW213" s="13" t="s">
        <v>30</v>
      </c>
      <c r="AX213" s="13" t="s">
        <v>73</v>
      </c>
      <c r="AY213" s="215" t="s">
        <v>174</v>
      </c>
    </row>
    <row r="214" spans="1:65" s="14" customFormat="1" ht="12">
      <c r="B214" s="216"/>
      <c r="C214" s="217"/>
      <c r="D214" s="196" t="s">
        <v>181</v>
      </c>
      <c r="E214" s="218" t="s">
        <v>1</v>
      </c>
      <c r="F214" s="219" t="s">
        <v>183</v>
      </c>
      <c r="G214" s="217"/>
      <c r="H214" s="220">
        <v>220.02699999999999</v>
      </c>
      <c r="I214" s="221"/>
      <c r="J214" s="217"/>
      <c r="K214" s="217"/>
      <c r="L214" s="222"/>
      <c r="M214" s="223"/>
      <c r="N214" s="224"/>
      <c r="O214" s="224"/>
      <c r="P214" s="224"/>
      <c r="Q214" s="224"/>
      <c r="R214" s="224"/>
      <c r="S214" s="224"/>
      <c r="T214" s="225"/>
      <c r="AT214" s="226" t="s">
        <v>181</v>
      </c>
      <c r="AU214" s="226" t="s">
        <v>83</v>
      </c>
      <c r="AV214" s="14" t="s">
        <v>179</v>
      </c>
      <c r="AW214" s="14" t="s">
        <v>30</v>
      </c>
      <c r="AX214" s="14" t="s">
        <v>81</v>
      </c>
      <c r="AY214" s="226" t="s">
        <v>174</v>
      </c>
    </row>
    <row r="215" spans="1:65" s="2" customFormat="1" ht="76.25" customHeight="1">
      <c r="A215" s="35"/>
      <c r="B215" s="36"/>
      <c r="C215" s="180" t="s">
        <v>272</v>
      </c>
      <c r="D215" s="180" t="s">
        <v>175</v>
      </c>
      <c r="E215" s="181" t="s">
        <v>3739</v>
      </c>
      <c r="F215" s="182" t="s">
        <v>3740</v>
      </c>
      <c r="G215" s="183" t="s">
        <v>230</v>
      </c>
      <c r="H215" s="184">
        <v>220.02699999999999</v>
      </c>
      <c r="I215" s="185"/>
      <c r="J215" s="186">
        <f>ROUND(I215*H215,2)</f>
        <v>0</v>
      </c>
      <c r="K215" s="187"/>
      <c r="L215" s="40"/>
      <c r="M215" s="188" t="s">
        <v>1</v>
      </c>
      <c r="N215" s="189" t="s">
        <v>38</v>
      </c>
      <c r="O215" s="72"/>
      <c r="P215" s="190">
        <f>O215*H215</f>
        <v>0</v>
      </c>
      <c r="Q215" s="190">
        <v>8.5650000000000004E-2</v>
      </c>
      <c r="R215" s="190">
        <f>Q215*H215</f>
        <v>18.845312549999999</v>
      </c>
      <c r="S215" s="190">
        <v>0</v>
      </c>
      <c r="T215" s="191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2" t="s">
        <v>179</v>
      </c>
      <c r="AT215" s="192" t="s">
        <v>175</v>
      </c>
      <c r="AU215" s="192" t="s">
        <v>83</v>
      </c>
      <c r="AY215" s="18" t="s">
        <v>174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18" t="s">
        <v>81</v>
      </c>
      <c r="BK215" s="193">
        <f>ROUND(I215*H215,2)</f>
        <v>0</v>
      </c>
      <c r="BL215" s="18" t="s">
        <v>179</v>
      </c>
      <c r="BM215" s="192" t="s">
        <v>3741</v>
      </c>
    </row>
    <row r="216" spans="1:65" s="12" customFormat="1" ht="12">
      <c r="B216" s="194"/>
      <c r="C216" s="195"/>
      <c r="D216" s="196" t="s">
        <v>181</v>
      </c>
      <c r="E216" s="197" t="s">
        <v>1</v>
      </c>
      <c r="F216" s="198" t="s">
        <v>3703</v>
      </c>
      <c r="G216" s="195"/>
      <c r="H216" s="197" t="s">
        <v>1</v>
      </c>
      <c r="I216" s="199"/>
      <c r="J216" s="195"/>
      <c r="K216" s="195"/>
      <c r="L216" s="200"/>
      <c r="M216" s="201"/>
      <c r="N216" s="202"/>
      <c r="O216" s="202"/>
      <c r="P216" s="202"/>
      <c r="Q216" s="202"/>
      <c r="R216" s="202"/>
      <c r="S216" s="202"/>
      <c r="T216" s="203"/>
      <c r="AT216" s="204" t="s">
        <v>181</v>
      </c>
      <c r="AU216" s="204" t="s">
        <v>83</v>
      </c>
      <c r="AV216" s="12" t="s">
        <v>81</v>
      </c>
      <c r="AW216" s="12" t="s">
        <v>30</v>
      </c>
      <c r="AX216" s="12" t="s">
        <v>73</v>
      </c>
      <c r="AY216" s="204" t="s">
        <v>174</v>
      </c>
    </row>
    <row r="217" spans="1:65" s="13" customFormat="1" ht="12">
      <c r="B217" s="205"/>
      <c r="C217" s="206"/>
      <c r="D217" s="196" t="s">
        <v>181</v>
      </c>
      <c r="E217" s="207" t="s">
        <v>1</v>
      </c>
      <c r="F217" s="208" t="s">
        <v>3742</v>
      </c>
      <c r="G217" s="206"/>
      <c r="H217" s="209">
        <v>209.78700000000001</v>
      </c>
      <c r="I217" s="210"/>
      <c r="J217" s="206"/>
      <c r="K217" s="206"/>
      <c r="L217" s="211"/>
      <c r="M217" s="212"/>
      <c r="N217" s="213"/>
      <c r="O217" s="213"/>
      <c r="P217" s="213"/>
      <c r="Q217" s="213"/>
      <c r="R217" s="213"/>
      <c r="S217" s="213"/>
      <c r="T217" s="214"/>
      <c r="AT217" s="215" t="s">
        <v>181</v>
      </c>
      <c r="AU217" s="215" t="s">
        <v>83</v>
      </c>
      <c r="AV217" s="13" t="s">
        <v>83</v>
      </c>
      <c r="AW217" s="13" t="s">
        <v>30</v>
      </c>
      <c r="AX217" s="13" t="s">
        <v>73</v>
      </c>
      <c r="AY217" s="215" t="s">
        <v>174</v>
      </c>
    </row>
    <row r="218" spans="1:65" s="12" customFormat="1" ht="12">
      <c r="B218" s="194"/>
      <c r="C218" s="195"/>
      <c r="D218" s="196" t="s">
        <v>181</v>
      </c>
      <c r="E218" s="197" t="s">
        <v>1</v>
      </c>
      <c r="F218" s="198" t="s">
        <v>3743</v>
      </c>
      <c r="G218" s="195"/>
      <c r="H218" s="197" t="s">
        <v>1</v>
      </c>
      <c r="I218" s="199"/>
      <c r="J218" s="195"/>
      <c r="K218" s="195"/>
      <c r="L218" s="200"/>
      <c r="M218" s="201"/>
      <c r="N218" s="202"/>
      <c r="O218" s="202"/>
      <c r="P218" s="202"/>
      <c r="Q218" s="202"/>
      <c r="R218" s="202"/>
      <c r="S218" s="202"/>
      <c r="T218" s="203"/>
      <c r="AT218" s="204" t="s">
        <v>181</v>
      </c>
      <c r="AU218" s="204" t="s">
        <v>83</v>
      </c>
      <c r="AV218" s="12" t="s">
        <v>81</v>
      </c>
      <c r="AW218" s="12" t="s">
        <v>30</v>
      </c>
      <c r="AX218" s="12" t="s">
        <v>73</v>
      </c>
      <c r="AY218" s="204" t="s">
        <v>174</v>
      </c>
    </row>
    <row r="219" spans="1:65" s="13" customFormat="1" ht="12">
      <c r="B219" s="205"/>
      <c r="C219" s="206"/>
      <c r="D219" s="196" t="s">
        <v>181</v>
      </c>
      <c r="E219" s="207" t="s">
        <v>1</v>
      </c>
      <c r="F219" s="208" t="s">
        <v>3744</v>
      </c>
      <c r="G219" s="206"/>
      <c r="H219" s="209">
        <v>10.24</v>
      </c>
      <c r="I219" s="210"/>
      <c r="J219" s="206"/>
      <c r="K219" s="206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181</v>
      </c>
      <c r="AU219" s="215" t="s">
        <v>83</v>
      </c>
      <c r="AV219" s="13" t="s">
        <v>83</v>
      </c>
      <c r="AW219" s="13" t="s">
        <v>30</v>
      </c>
      <c r="AX219" s="13" t="s">
        <v>73</v>
      </c>
      <c r="AY219" s="215" t="s">
        <v>174</v>
      </c>
    </row>
    <row r="220" spans="1:65" s="14" customFormat="1" ht="12">
      <c r="B220" s="216"/>
      <c r="C220" s="217"/>
      <c r="D220" s="196" t="s">
        <v>181</v>
      </c>
      <c r="E220" s="218" t="s">
        <v>1</v>
      </c>
      <c r="F220" s="219" t="s">
        <v>183</v>
      </c>
      <c r="G220" s="217"/>
      <c r="H220" s="220">
        <v>220.02700000000002</v>
      </c>
      <c r="I220" s="221"/>
      <c r="J220" s="217"/>
      <c r="K220" s="217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181</v>
      </c>
      <c r="AU220" s="226" t="s">
        <v>83</v>
      </c>
      <c r="AV220" s="14" t="s">
        <v>179</v>
      </c>
      <c r="AW220" s="14" t="s">
        <v>30</v>
      </c>
      <c r="AX220" s="14" t="s">
        <v>81</v>
      </c>
      <c r="AY220" s="226" t="s">
        <v>174</v>
      </c>
    </row>
    <row r="221" spans="1:65" s="2" customFormat="1" ht="16.5" customHeight="1">
      <c r="A221" s="35"/>
      <c r="B221" s="36"/>
      <c r="C221" s="227" t="s">
        <v>8</v>
      </c>
      <c r="D221" s="227" t="s">
        <v>422</v>
      </c>
      <c r="E221" s="228" t="s">
        <v>3745</v>
      </c>
      <c r="F221" s="229" t="s">
        <v>3746</v>
      </c>
      <c r="G221" s="230" t="s">
        <v>230</v>
      </c>
      <c r="H221" s="231">
        <v>213.983</v>
      </c>
      <c r="I221" s="232"/>
      <c r="J221" s="233">
        <f>ROUND(I221*H221,2)</f>
        <v>0</v>
      </c>
      <c r="K221" s="234"/>
      <c r="L221" s="235"/>
      <c r="M221" s="236" t="s">
        <v>1</v>
      </c>
      <c r="N221" s="237" t="s">
        <v>38</v>
      </c>
      <c r="O221" s="72"/>
      <c r="P221" s="190">
        <f>O221*H221</f>
        <v>0</v>
      </c>
      <c r="Q221" s="190">
        <v>0.152</v>
      </c>
      <c r="R221" s="190">
        <f>Q221*H221</f>
        <v>32.525416</v>
      </c>
      <c r="S221" s="190">
        <v>0</v>
      </c>
      <c r="T221" s="191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2" t="s">
        <v>227</v>
      </c>
      <c r="AT221" s="192" t="s">
        <v>422</v>
      </c>
      <c r="AU221" s="192" t="s">
        <v>83</v>
      </c>
      <c r="AY221" s="18" t="s">
        <v>174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18" t="s">
        <v>81</v>
      </c>
      <c r="BK221" s="193">
        <f>ROUND(I221*H221,2)</f>
        <v>0</v>
      </c>
      <c r="BL221" s="18" t="s">
        <v>179</v>
      </c>
      <c r="BM221" s="192" t="s">
        <v>3747</v>
      </c>
    </row>
    <row r="222" spans="1:65" s="13" customFormat="1" ht="12">
      <c r="B222" s="205"/>
      <c r="C222" s="206"/>
      <c r="D222" s="196" t="s">
        <v>181</v>
      </c>
      <c r="E222" s="207" t="s">
        <v>1</v>
      </c>
      <c r="F222" s="208" t="s">
        <v>3748</v>
      </c>
      <c r="G222" s="206"/>
      <c r="H222" s="209">
        <v>213.983</v>
      </c>
      <c r="I222" s="210"/>
      <c r="J222" s="206"/>
      <c r="K222" s="206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181</v>
      </c>
      <c r="AU222" s="215" t="s">
        <v>83</v>
      </c>
      <c r="AV222" s="13" t="s">
        <v>83</v>
      </c>
      <c r="AW222" s="13" t="s">
        <v>30</v>
      </c>
      <c r="AX222" s="13" t="s">
        <v>73</v>
      </c>
      <c r="AY222" s="215" t="s">
        <v>174</v>
      </c>
    </row>
    <row r="223" spans="1:65" s="14" customFormat="1" ht="12">
      <c r="B223" s="216"/>
      <c r="C223" s="217"/>
      <c r="D223" s="196" t="s">
        <v>181</v>
      </c>
      <c r="E223" s="218" t="s">
        <v>1</v>
      </c>
      <c r="F223" s="219" t="s">
        <v>183</v>
      </c>
      <c r="G223" s="217"/>
      <c r="H223" s="220">
        <v>213.983</v>
      </c>
      <c r="I223" s="221"/>
      <c r="J223" s="217"/>
      <c r="K223" s="217"/>
      <c r="L223" s="222"/>
      <c r="M223" s="223"/>
      <c r="N223" s="224"/>
      <c r="O223" s="224"/>
      <c r="P223" s="224"/>
      <c r="Q223" s="224"/>
      <c r="R223" s="224"/>
      <c r="S223" s="224"/>
      <c r="T223" s="225"/>
      <c r="AT223" s="226" t="s">
        <v>181</v>
      </c>
      <c r="AU223" s="226" t="s">
        <v>83</v>
      </c>
      <c r="AV223" s="14" t="s">
        <v>179</v>
      </c>
      <c r="AW223" s="14" t="s">
        <v>30</v>
      </c>
      <c r="AX223" s="14" t="s">
        <v>81</v>
      </c>
      <c r="AY223" s="226" t="s">
        <v>174</v>
      </c>
    </row>
    <row r="224" spans="1:65" s="2" customFormat="1" ht="24.25" customHeight="1">
      <c r="A224" s="35"/>
      <c r="B224" s="36"/>
      <c r="C224" s="227" t="s">
        <v>286</v>
      </c>
      <c r="D224" s="227" t="s">
        <v>422</v>
      </c>
      <c r="E224" s="228" t="s">
        <v>3749</v>
      </c>
      <c r="F224" s="229" t="s">
        <v>3750</v>
      </c>
      <c r="G224" s="230" t="s">
        <v>230</v>
      </c>
      <c r="H224" s="231">
        <v>10.445</v>
      </c>
      <c r="I224" s="232"/>
      <c r="J224" s="233">
        <f>ROUND(I224*H224,2)</f>
        <v>0</v>
      </c>
      <c r="K224" s="234"/>
      <c r="L224" s="235"/>
      <c r="M224" s="236" t="s">
        <v>1</v>
      </c>
      <c r="N224" s="237" t="s">
        <v>38</v>
      </c>
      <c r="O224" s="72"/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2" t="s">
        <v>227</v>
      </c>
      <c r="AT224" s="192" t="s">
        <v>422</v>
      </c>
      <c r="AU224" s="192" t="s">
        <v>83</v>
      </c>
      <c r="AY224" s="18" t="s">
        <v>174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18" t="s">
        <v>81</v>
      </c>
      <c r="BK224" s="193">
        <f>ROUND(I224*H224,2)</f>
        <v>0</v>
      </c>
      <c r="BL224" s="18" t="s">
        <v>179</v>
      </c>
      <c r="BM224" s="192" t="s">
        <v>3751</v>
      </c>
    </row>
    <row r="225" spans="1:65" s="12" customFormat="1" ht="12">
      <c r="B225" s="194"/>
      <c r="C225" s="195"/>
      <c r="D225" s="196" t="s">
        <v>181</v>
      </c>
      <c r="E225" s="197" t="s">
        <v>1</v>
      </c>
      <c r="F225" s="198" t="s">
        <v>3752</v>
      </c>
      <c r="G225" s="195"/>
      <c r="H225" s="197" t="s">
        <v>1</v>
      </c>
      <c r="I225" s="199"/>
      <c r="J225" s="195"/>
      <c r="K225" s="195"/>
      <c r="L225" s="200"/>
      <c r="M225" s="201"/>
      <c r="N225" s="202"/>
      <c r="O225" s="202"/>
      <c r="P225" s="202"/>
      <c r="Q225" s="202"/>
      <c r="R225" s="202"/>
      <c r="S225" s="202"/>
      <c r="T225" s="203"/>
      <c r="AT225" s="204" t="s">
        <v>181</v>
      </c>
      <c r="AU225" s="204" t="s">
        <v>83</v>
      </c>
      <c r="AV225" s="12" t="s">
        <v>81</v>
      </c>
      <c r="AW225" s="12" t="s">
        <v>30</v>
      </c>
      <c r="AX225" s="12" t="s">
        <v>73</v>
      </c>
      <c r="AY225" s="204" t="s">
        <v>174</v>
      </c>
    </row>
    <row r="226" spans="1:65" s="13" customFormat="1" ht="12">
      <c r="B226" s="205"/>
      <c r="C226" s="206"/>
      <c r="D226" s="196" t="s">
        <v>181</v>
      </c>
      <c r="E226" s="207" t="s">
        <v>1</v>
      </c>
      <c r="F226" s="208" t="s">
        <v>3753</v>
      </c>
      <c r="G226" s="206"/>
      <c r="H226" s="209">
        <v>10.445</v>
      </c>
      <c r="I226" s="210"/>
      <c r="J226" s="206"/>
      <c r="K226" s="206"/>
      <c r="L226" s="211"/>
      <c r="M226" s="212"/>
      <c r="N226" s="213"/>
      <c r="O226" s="213"/>
      <c r="P226" s="213"/>
      <c r="Q226" s="213"/>
      <c r="R226" s="213"/>
      <c r="S226" s="213"/>
      <c r="T226" s="214"/>
      <c r="AT226" s="215" t="s">
        <v>181</v>
      </c>
      <c r="AU226" s="215" t="s">
        <v>83</v>
      </c>
      <c r="AV226" s="13" t="s">
        <v>83</v>
      </c>
      <c r="AW226" s="13" t="s">
        <v>30</v>
      </c>
      <c r="AX226" s="13" t="s">
        <v>73</v>
      </c>
      <c r="AY226" s="215" t="s">
        <v>174</v>
      </c>
    </row>
    <row r="227" spans="1:65" s="14" customFormat="1" ht="12">
      <c r="B227" s="216"/>
      <c r="C227" s="217"/>
      <c r="D227" s="196" t="s">
        <v>181</v>
      </c>
      <c r="E227" s="218" t="s">
        <v>1</v>
      </c>
      <c r="F227" s="219" t="s">
        <v>183</v>
      </c>
      <c r="G227" s="217"/>
      <c r="H227" s="220">
        <v>10.445</v>
      </c>
      <c r="I227" s="221"/>
      <c r="J227" s="217"/>
      <c r="K227" s="217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181</v>
      </c>
      <c r="AU227" s="226" t="s">
        <v>83</v>
      </c>
      <c r="AV227" s="14" t="s">
        <v>179</v>
      </c>
      <c r="AW227" s="14" t="s">
        <v>30</v>
      </c>
      <c r="AX227" s="14" t="s">
        <v>81</v>
      </c>
      <c r="AY227" s="226" t="s">
        <v>174</v>
      </c>
    </row>
    <row r="228" spans="1:65" s="2" customFormat="1" ht="76.25" customHeight="1">
      <c r="A228" s="35"/>
      <c r="B228" s="36"/>
      <c r="C228" s="180" t="s">
        <v>293</v>
      </c>
      <c r="D228" s="180" t="s">
        <v>175</v>
      </c>
      <c r="E228" s="181" t="s">
        <v>3754</v>
      </c>
      <c r="F228" s="182" t="s">
        <v>3755</v>
      </c>
      <c r="G228" s="183" t="s">
        <v>230</v>
      </c>
      <c r="H228" s="184">
        <v>142.16</v>
      </c>
      <c r="I228" s="185"/>
      <c r="J228" s="186">
        <f>ROUND(I228*H228,2)</f>
        <v>0</v>
      </c>
      <c r="K228" s="187"/>
      <c r="L228" s="40"/>
      <c r="M228" s="188" t="s">
        <v>1</v>
      </c>
      <c r="N228" s="189" t="s">
        <v>38</v>
      </c>
      <c r="O228" s="72"/>
      <c r="P228" s="190">
        <f>O228*H228</f>
        <v>0</v>
      </c>
      <c r="Q228" s="190">
        <v>0.10362</v>
      </c>
      <c r="R228" s="190">
        <f>Q228*H228</f>
        <v>14.7306192</v>
      </c>
      <c r="S228" s="190">
        <v>0</v>
      </c>
      <c r="T228" s="191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2" t="s">
        <v>179</v>
      </c>
      <c r="AT228" s="192" t="s">
        <v>175</v>
      </c>
      <c r="AU228" s="192" t="s">
        <v>83</v>
      </c>
      <c r="AY228" s="18" t="s">
        <v>174</v>
      </c>
      <c r="BE228" s="193">
        <f>IF(N228="základní",J228,0)</f>
        <v>0</v>
      </c>
      <c r="BF228" s="193">
        <f>IF(N228="snížená",J228,0)</f>
        <v>0</v>
      </c>
      <c r="BG228" s="193">
        <f>IF(N228="zákl. přenesená",J228,0)</f>
        <v>0</v>
      </c>
      <c r="BH228" s="193">
        <f>IF(N228="sníž. přenesená",J228,0)</f>
        <v>0</v>
      </c>
      <c r="BI228" s="193">
        <f>IF(N228="nulová",J228,0)</f>
        <v>0</v>
      </c>
      <c r="BJ228" s="18" t="s">
        <v>81</v>
      </c>
      <c r="BK228" s="193">
        <f>ROUND(I228*H228,2)</f>
        <v>0</v>
      </c>
      <c r="BL228" s="18" t="s">
        <v>179</v>
      </c>
      <c r="BM228" s="192" t="s">
        <v>3756</v>
      </c>
    </row>
    <row r="229" spans="1:65" s="12" customFormat="1" ht="12">
      <c r="B229" s="194"/>
      <c r="C229" s="195"/>
      <c r="D229" s="196" t="s">
        <v>181</v>
      </c>
      <c r="E229" s="197" t="s">
        <v>1</v>
      </c>
      <c r="F229" s="198" t="s">
        <v>3707</v>
      </c>
      <c r="G229" s="195"/>
      <c r="H229" s="197" t="s">
        <v>1</v>
      </c>
      <c r="I229" s="199"/>
      <c r="J229" s="195"/>
      <c r="K229" s="195"/>
      <c r="L229" s="200"/>
      <c r="M229" s="201"/>
      <c r="N229" s="202"/>
      <c r="O229" s="202"/>
      <c r="P229" s="202"/>
      <c r="Q229" s="202"/>
      <c r="R229" s="202"/>
      <c r="S229" s="202"/>
      <c r="T229" s="203"/>
      <c r="AT229" s="204" t="s">
        <v>181</v>
      </c>
      <c r="AU229" s="204" t="s">
        <v>83</v>
      </c>
      <c r="AV229" s="12" t="s">
        <v>81</v>
      </c>
      <c r="AW229" s="12" t="s">
        <v>30</v>
      </c>
      <c r="AX229" s="12" t="s">
        <v>73</v>
      </c>
      <c r="AY229" s="204" t="s">
        <v>174</v>
      </c>
    </row>
    <row r="230" spans="1:65" s="13" customFormat="1" ht="12">
      <c r="B230" s="205"/>
      <c r="C230" s="206"/>
      <c r="D230" s="196" t="s">
        <v>181</v>
      </c>
      <c r="E230" s="207" t="s">
        <v>1</v>
      </c>
      <c r="F230" s="208" t="s">
        <v>3730</v>
      </c>
      <c r="G230" s="206"/>
      <c r="H230" s="209">
        <v>131.66</v>
      </c>
      <c r="I230" s="210"/>
      <c r="J230" s="206"/>
      <c r="K230" s="206"/>
      <c r="L230" s="211"/>
      <c r="M230" s="212"/>
      <c r="N230" s="213"/>
      <c r="O230" s="213"/>
      <c r="P230" s="213"/>
      <c r="Q230" s="213"/>
      <c r="R230" s="213"/>
      <c r="S230" s="213"/>
      <c r="T230" s="214"/>
      <c r="AT230" s="215" t="s">
        <v>181</v>
      </c>
      <c r="AU230" s="215" t="s">
        <v>83</v>
      </c>
      <c r="AV230" s="13" t="s">
        <v>83</v>
      </c>
      <c r="AW230" s="13" t="s">
        <v>30</v>
      </c>
      <c r="AX230" s="13" t="s">
        <v>73</v>
      </c>
      <c r="AY230" s="215" t="s">
        <v>174</v>
      </c>
    </row>
    <row r="231" spans="1:65" s="15" customFormat="1" ht="12">
      <c r="B231" s="238"/>
      <c r="C231" s="239"/>
      <c r="D231" s="196" t="s">
        <v>181</v>
      </c>
      <c r="E231" s="240" t="s">
        <v>1</v>
      </c>
      <c r="F231" s="241" t="s">
        <v>3433</v>
      </c>
      <c r="G231" s="239"/>
      <c r="H231" s="242">
        <v>131.66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AT231" s="248" t="s">
        <v>181</v>
      </c>
      <c r="AU231" s="248" t="s">
        <v>83</v>
      </c>
      <c r="AV231" s="15" t="s">
        <v>204</v>
      </c>
      <c r="AW231" s="15" t="s">
        <v>30</v>
      </c>
      <c r="AX231" s="15" t="s">
        <v>73</v>
      </c>
      <c r="AY231" s="248" t="s">
        <v>174</v>
      </c>
    </row>
    <row r="232" spans="1:65" s="12" customFormat="1" ht="12">
      <c r="B232" s="194"/>
      <c r="C232" s="195"/>
      <c r="D232" s="196" t="s">
        <v>181</v>
      </c>
      <c r="E232" s="197" t="s">
        <v>1</v>
      </c>
      <c r="F232" s="198" t="s">
        <v>3709</v>
      </c>
      <c r="G232" s="195"/>
      <c r="H232" s="197" t="s">
        <v>1</v>
      </c>
      <c r="I232" s="199"/>
      <c r="J232" s="195"/>
      <c r="K232" s="195"/>
      <c r="L232" s="200"/>
      <c r="M232" s="201"/>
      <c r="N232" s="202"/>
      <c r="O232" s="202"/>
      <c r="P232" s="202"/>
      <c r="Q232" s="202"/>
      <c r="R232" s="202"/>
      <c r="S232" s="202"/>
      <c r="T232" s="203"/>
      <c r="AT232" s="204" t="s">
        <v>181</v>
      </c>
      <c r="AU232" s="204" t="s">
        <v>83</v>
      </c>
      <c r="AV232" s="12" t="s">
        <v>81</v>
      </c>
      <c r="AW232" s="12" t="s">
        <v>30</v>
      </c>
      <c r="AX232" s="12" t="s">
        <v>73</v>
      </c>
      <c r="AY232" s="204" t="s">
        <v>174</v>
      </c>
    </row>
    <row r="233" spans="1:65" s="13" customFormat="1" ht="12">
      <c r="B233" s="205"/>
      <c r="C233" s="206"/>
      <c r="D233" s="196" t="s">
        <v>181</v>
      </c>
      <c r="E233" s="207" t="s">
        <v>1</v>
      </c>
      <c r="F233" s="208" t="s">
        <v>3731</v>
      </c>
      <c r="G233" s="206"/>
      <c r="H233" s="209">
        <v>10.5</v>
      </c>
      <c r="I233" s="210"/>
      <c r="J233" s="206"/>
      <c r="K233" s="206"/>
      <c r="L233" s="211"/>
      <c r="M233" s="212"/>
      <c r="N233" s="213"/>
      <c r="O233" s="213"/>
      <c r="P233" s="213"/>
      <c r="Q233" s="213"/>
      <c r="R233" s="213"/>
      <c r="S233" s="213"/>
      <c r="T233" s="214"/>
      <c r="AT233" s="215" t="s">
        <v>181</v>
      </c>
      <c r="AU233" s="215" t="s">
        <v>83</v>
      </c>
      <c r="AV233" s="13" t="s">
        <v>83</v>
      </c>
      <c r="AW233" s="13" t="s">
        <v>30</v>
      </c>
      <c r="AX233" s="13" t="s">
        <v>73</v>
      </c>
      <c r="AY233" s="215" t="s">
        <v>174</v>
      </c>
    </row>
    <row r="234" spans="1:65" s="15" customFormat="1" ht="12">
      <c r="B234" s="238"/>
      <c r="C234" s="239"/>
      <c r="D234" s="196" t="s">
        <v>181</v>
      </c>
      <c r="E234" s="240" t="s">
        <v>1</v>
      </c>
      <c r="F234" s="241" t="s">
        <v>3433</v>
      </c>
      <c r="G234" s="239"/>
      <c r="H234" s="242">
        <v>10.5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7"/>
      <c r="AT234" s="248" t="s">
        <v>181</v>
      </c>
      <c r="AU234" s="248" t="s">
        <v>83</v>
      </c>
      <c r="AV234" s="15" t="s">
        <v>204</v>
      </c>
      <c r="AW234" s="15" t="s">
        <v>30</v>
      </c>
      <c r="AX234" s="15" t="s">
        <v>73</v>
      </c>
      <c r="AY234" s="248" t="s">
        <v>174</v>
      </c>
    </row>
    <row r="235" spans="1:65" s="14" customFormat="1" ht="12">
      <c r="B235" s="216"/>
      <c r="C235" s="217"/>
      <c r="D235" s="196" t="s">
        <v>181</v>
      </c>
      <c r="E235" s="218" t="s">
        <v>1</v>
      </c>
      <c r="F235" s="219" t="s">
        <v>183</v>
      </c>
      <c r="G235" s="217"/>
      <c r="H235" s="220">
        <v>142.16</v>
      </c>
      <c r="I235" s="221"/>
      <c r="J235" s="217"/>
      <c r="K235" s="217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181</v>
      </c>
      <c r="AU235" s="226" t="s">
        <v>83</v>
      </c>
      <c r="AV235" s="14" t="s">
        <v>179</v>
      </c>
      <c r="AW235" s="14" t="s">
        <v>30</v>
      </c>
      <c r="AX235" s="14" t="s">
        <v>81</v>
      </c>
      <c r="AY235" s="226" t="s">
        <v>174</v>
      </c>
    </row>
    <row r="236" spans="1:65" s="2" customFormat="1" ht="21.75" customHeight="1">
      <c r="A236" s="35"/>
      <c r="B236" s="36"/>
      <c r="C236" s="227" t="s">
        <v>299</v>
      </c>
      <c r="D236" s="227" t="s">
        <v>422</v>
      </c>
      <c r="E236" s="228" t="s">
        <v>3757</v>
      </c>
      <c r="F236" s="229" t="s">
        <v>3758</v>
      </c>
      <c r="G236" s="230" t="s">
        <v>230</v>
      </c>
      <c r="H236" s="231">
        <v>107.059</v>
      </c>
      <c r="I236" s="232"/>
      <c r="J236" s="233">
        <f>ROUND(I236*H236,2)</f>
        <v>0</v>
      </c>
      <c r="K236" s="234"/>
      <c r="L236" s="235"/>
      <c r="M236" s="236" t="s">
        <v>1</v>
      </c>
      <c r="N236" s="237" t="s">
        <v>38</v>
      </c>
      <c r="O236" s="72"/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2" t="s">
        <v>227</v>
      </c>
      <c r="AT236" s="192" t="s">
        <v>422</v>
      </c>
      <c r="AU236" s="192" t="s">
        <v>83</v>
      </c>
      <c r="AY236" s="18" t="s">
        <v>174</v>
      </c>
      <c r="BE236" s="193">
        <f>IF(N236="základní",J236,0)</f>
        <v>0</v>
      </c>
      <c r="BF236" s="193">
        <f>IF(N236="snížená",J236,0)</f>
        <v>0</v>
      </c>
      <c r="BG236" s="193">
        <f>IF(N236="zákl. přenesená",J236,0)</f>
        <v>0</v>
      </c>
      <c r="BH236" s="193">
        <f>IF(N236="sníž. přenesená",J236,0)</f>
        <v>0</v>
      </c>
      <c r="BI236" s="193">
        <f>IF(N236="nulová",J236,0)</f>
        <v>0</v>
      </c>
      <c r="BJ236" s="18" t="s">
        <v>81</v>
      </c>
      <c r="BK236" s="193">
        <f>ROUND(I236*H236,2)</f>
        <v>0</v>
      </c>
      <c r="BL236" s="18" t="s">
        <v>179</v>
      </c>
      <c r="BM236" s="192" t="s">
        <v>3759</v>
      </c>
    </row>
    <row r="237" spans="1:65" s="13" customFormat="1" ht="12">
      <c r="B237" s="205"/>
      <c r="C237" s="206"/>
      <c r="D237" s="196" t="s">
        <v>181</v>
      </c>
      <c r="E237" s="207" t="s">
        <v>1</v>
      </c>
      <c r="F237" s="208" t="s">
        <v>3760</v>
      </c>
      <c r="G237" s="206"/>
      <c r="H237" s="209">
        <v>107.059</v>
      </c>
      <c r="I237" s="210"/>
      <c r="J237" s="206"/>
      <c r="K237" s="206"/>
      <c r="L237" s="211"/>
      <c r="M237" s="212"/>
      <c r="N237" s="213"/>
      <c r="O237" s="213"/>
      <c r="P237" s="213"/>
      <c r="Q237" s="213"/>
      <c r="R237" s="213"/>
      <c r="S237" s="213"/>
      <c r="T237" s="214"/>
      <c r="AT237" s="215" t="s">
        <v>181</v>
      </c>
      <c r="AU237" s="215" t="s">
        <v>83</v>
      </c>
      <c r="AV237" s="13" t="s">
        <v>83</v>
      </c>
      <c r="AW237" s="13" t="s">
        <v>30</v>
      </c>
      <c r="AX237" s="13" t="s">
        <v>73</v>
      </c>
      <c r="AY237" s="215" t="s">
        <v>174</v>
      </c>
    </row>
    <row r="238" spans="1:65" s="14" customFormat="1" ht="12">
      <c r="B238" s="216"/>
      <c r="C238" s="217"/>
      <c r="D238" s="196" t="s">
        <v>181</v>
      </c>
      <c r="E238" s="218" t="s">
        <v>1</v>
      </c>
      <c r="F238" s="219" t="s">
        <v>183</v>
      </c>
      <c r="G238" s="217"/>
      <c r="H238" s="220">
        <v>107.059</v>
      </c>
      <c r="I238" s="221"/>
      <c r="J238" s="217"/>
      <c r="K238" s="217"/>
      <c r="L238" s="222"/>
      <c r="M238" s="223"/>
      <c r="N238" s="224"/>
      <c r="O238" s="224"/>
      <c r="P238" s="224"/>
      <c r="Q238" s="224"/>
      <c r="R238" s="224"/>
      <c r="S238" s="224"/>
      <c r="T238" s="225"/>
      <c r="AT238" s="226" t="s">
        <v>181</v>
      </c>
      <c r="AU238" s="226" t="s">
        <v>83</v>
      </c>
      <c r="AV238" s="14" t="s">
        <v>179</v>
      </c>
      <c r="AW238" s="14" t="s">
        <v>30</v>
      </c>
      <c r="AX238" s="14" t="s">
        <v>81</v>
      </c>
      <c r="AY238" s="226" t="s">
        <v>174</v>
      </c>
    </row>
    <row r="239" spans="1:65" s="2" customFormat="1" ht="21.75" customHeight="1">
      <c r="A239" s="35"/>
      <c r="B239" s="36"/>
      <c r="C239" s="227" t="s">
        <v>303</v>
      </c>
      <c r="D239" s="227" t="s">
        <v>422</v>
      </c>
      <c r="E239" s="228" t="s">
        <v>3761</v>
      </c>
      <c r="F239" s="229" t="s">
        <v>3762</v>
      </c>
      <c r="G239" s="230" t="s">
        <v>230</v>
      </c>
      <c r="H239" s="231">
        <v>11.321999999999999</v>
      </c>
      <c r="I239" s="232"/>
      <c r="J239" s="233">
        <f>ROUND(I239*H239,2)</f>
        <v>0</v>
      </c>
      <c r="K239" s="234"/>
      <c r="L239" s="235"/>
      <c r="M239" s="236" t="s">
        <v>1</v>
      </c>
      <c r="N239" s="237" t="s">
        <v>38</v>
      </c>
      <c r="O239" s="72"/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2" t="s">
        <v>227</v>
      </c>
      <c r="AT239" s="192" t="s">
        <v>422</v>
      </c>
      <c r="AU239" s="192" t="s">
        <v>83</v>
      </c>
      <c r="AY239" s="18" t="s">
        <v>174</v>
      </c>
      <c r="BE239" s="193">
        <f>IF(N239="základní",J239,0)</f>
        <v>0</v>
      </c>
      <c r="BF239" s="193">
        <f>IF(N239="snížená",J239,0)</f>
        <v>0</v>
      </c>
      <c r="BG239" s="193">
        <f>IF(N239="zákl. přenesená",J239,0)</f>
        <v>0</v>
      </c>
      <c r="BH239" s="193">
        <f>IF(N239="sníž. přenesená",J239,0)</f>
        <v>0</v>
      </c>
      <c r="BI239" s="193">
        <f>IF(N239="nulová",J239,0)</f>
        <v>0</v>
      </c>
      <c r="BJ239" s="18" t="s">
        <v>81</v>
      </c>
      <c r="BK239" s="193">
        <f>ROUND(I239*H239,2)</f>
        <v>0</v>
      </c>
      <c r="BL239" s="18" t="s">
        <v>179</v>
      </c>
      <c r="BM239" s="192" t="s">
        <v>3763</v>
      </c>
    </row>
    <row r="240" spans="1:65" s="13" customFormat="1" ht="12">
      <c r="B240" s="205"/>
      <c r="C240" s="206"/>
      <c r="D240" s="196" t="s">
        <v>181</v>
      </c>
      <c r="E240" s="207" t="s">
        <v>1</v>
      </c>
      <c r="F240" s="208" t="s">
        <v>3764</v>
      </c>
      <c r="G240" s="206"/>
      <c r="H240" s="209">
        <v>11.321999999999999</v>
      </c>
      <c r="I240" s="210"/>
      <c r="J240" s="206"/>
      <c r="K240" s="206"/>
      <c r="L240" s="211"/>
      <c r="M240" s="212"/>
      <c r="N240" s="213"/>
      <c r="O240" s="213"/>
      <c r="P240" s="213"/>
      <c r="Q240" s="213"/>
      <c r="R240" s="213"/>
      <c r="S240" s="213"/>
      <c r="T240" s="214"/>
      <c r="AT240" s="215" t="s">
        <v>181</v>
      </c>
      <c r="AU240" s="215" t="s">
        <v>83</v>
      </c>
      <c r="AV240" s="13" t="s">
        <v>83</v>
      </c>
      <c r="AW240" s="13" t="s">
        <v>30</v>
      </c>
      <c r="AX240" s="13" t="s">
        <v>73</v>
      </c>
      <c r="AY240" s="215" t="s">
        <v>174</v>
      </c>
    </row>
    <row r="241" spans="1:65" s="14" customFormat="1" ht="12">
      <c r="B241" s="216"/>
      <c r="C241" s="217"/>
      <c r="D241" s="196" t="s">
        <v>181</v>
      </c>
      <c r="E241" s="218" t="s">
        <v>1</v>
      </c>
      <c r="F241" s="219" t="s">
        <v>183</v>
      </c>
      <c r="G241" s="217"/>
      <c r="H241" s="220">
        <v>11.321999999999999</v>
      </c>
      <c r="I241" s="221"/>
      <c r="J241" s="217"/>
      <c r="K241" s="217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181</v>
      </c>
      <c r="AU241" s="226" t="s">
        <v>83</v>
      </c>
      <c r="AV241" s="14" t="s">
        <v>179</v>
      </c>
      <c r="AW241" s="14" t="s">
        <v>30</v>
      </c>
      <c r="AX241" s="14" t="s">
        <v>81</v>
      </c>
      <c r="AY241" s="226" t="s">
        <v>174</v>
      </c>
    </row>
    <row r="242" spans="1:65" s="2" customFormat="1" ht="16.5" customHeight="1">
      <c r="A242" s="35"/>
      <c r="B242" s="36"/>
      <c r="C242" s="227" t="s">
        <v>310</v>
      </c>
      <c r="D242" s="227" t="s">
        <v>422</v>
      </c>
      <c r="E242" s="228" t="s">
        <v>3745</v>
      </c>
      <c r="F242" s="229" t="s">
        <v>3746</v>
      </c>
      <c r="G242" s="230" t="s">
        <v>230</v>
      </c>
      <c r="H242" s="231">
        <v>24.99</v>
      </c>
      <c r="I242" s="232"/>
      <c r="J242" s="233">
        <f>ROUND(I242*H242,2)</f>
        <v>0</v>
      </c>
      <c r="K242" s="234"/>
      <c r="L242" s="235"/>
      <c r="M242" s="236" t="s">
        <v>1</v>
      </c>
      <c r="N242" s="237" t="s">
        <v>38</v>
      </c>
      <c r="O242" s="72"/>
      <c r="P242" s="190">
        <f>O242*H242</f>
        <v>0</v>
      </c>
      <c r="Q242" s="190">
        <v>0.152</v>
      </c>
      <c r="R242" s="190">
        <f>Q242*H242</f>
        <v>3.7984799999999996</v>
      </c>
      <c r="S242" s="190">
        <v>0</v>
      </c>
      <c r="T242" s="191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2" t="s">
        <v>227</v>
      </c>
      <c r="AT242" s="192" t="s">
        <v>422</v>
      </c>
      <c r="AU242" s="192" t="s">
        <v>83</v>
      </c>
      <c r="AY242" s="18" t="s">
        <v>174</v>
      </c>
      <c r="BE242" s="193">
        <f>IF(N242="základní",J242,0)</f>
        <v>0</v>
      </c>
      <c r="BF242" s="193">
        <f>IF(N242="snížená",J242,0)</f>
        <v>0</v>
      </c>
      <c r="BG242" s="193">
        <f>IF(N242="zákl. přenesená",J242,0)</f>
        <v>0</v>
      </c>
      <c r="BH242" s="193">
        <f>IF(N242="sníž. přenesená",J242,0)</f>
        <v>0</v>
      </c>
      <c r="BI242" s="193">
        <f>IF(N242="nulová",J242,0)</f>
        <v>0</v>
      </c>
      <c r="BJ242" s="18" t="s">
        <v>81</v>
      </c>
      <c r="BK242" s="193">
        <f>ROUND(I242*H242,2)</f>
        <v>0</v>
      </c>
      <c r="BL242" s="18" t="s">
        <v>179</v>
      </c>
      <c r="BM242" s="192" t="s">
        <v>3765</v>
      </c>
    </row>
    <row r="243" spans="1:65" s="13" customFormat="1" ht="12">
      <c r="B243" s="205"/>
      <c r="C243" s="206"/>
      <c r="D243" s="196" t="s">
        <v>181</v>
      </c>
      <c r="E243" s="207" t="s">
        <v>1</v>
      </c>
      <c r="F243" s="208" t="s">
        <v>3766</v>
      </c>
      <c r="G243" s="206"/>
      <c r="H243" s="209">
        <v>24.99</v>
      </c>
      <c r="I243" s="210"/>
      <c r="J243" s="206"/>
      <c r="K243" s="206"/>
      <c r="L243" s="211"/>
      <c r="M243" s="212"/>
      <c r="N243" s="213"/>
      <c r="O243" s="213"/>
      <c r="P243" s="213"/>
      <c r="Q243" s="213"/>
      <c r="R243" s="213"/>
      <c r="S243" s="213"/>
      <c r="T243" s="214"/>
      <c r="AT243" s="215" t="s">
        <v>181</v>
      </c>
      <c r="AU243" s="215" t="s">
        <v>83</v>
      </c>
      <c r="AV243" s="13" t="s">
        <v>83</v>
      </c>
      <c r="AW243" s="13" t="s">
        <v>30</v>
      </c>
      <c r="AX243" s="13" t="s">
        <v>73</v>
      </c>
      <c r="AY243" s="215" t="s">
        <v>174</v>
      </c>
    </row>
    <row r="244" spans="1:65" s="14" customFormat="1" ht="12">
      <c r="B244" s="216"/>
      <c r="C244" s="217"/>
      <c r="D244" s="196" t="s">
        <v>181</v>
      </c>
      <c r="E244" s="218" t="s">
        <v>1</v>
      </c>
      <c r="F244" s="219" t="s">
        <v>183</v>
      </c>
      <c r="G244" s="217"/>
      <c r="H244" s="220">
        <v>24.99</v>
      </c>
      <c r="I244" s="221"/>
      <c r="J244" s="217"/>
      <c r="K244" s="217"/>
      <c r="L244" s="222"/>
      <c r="M244" s="223"/>
      <c r="N244" s="224"/>
      <c r="O244" s="224"/>
      <c r="P244" s="224"/>
      <c r="Q244" s="224"/>
      <c r="R244" s="224"/>
      <c r="S244" s="224"/>
      <c r="T244" s="225"/>
      <c r="AT244" s="226" t="s">
        <v>181</v>
      </c>
      <c r="AU244" s="226" t="s">
        <v>83</v>
      </c>
      <c r="AV244" s="14" t="s">
        <v>179</v>
      </c>
      <c r="AW244" s="14" t="s">
        <v>30</v>
      </c>
      <c r="AX244" s="14" t="s">
        <v>81</v>
      </c>
      <c r="AY244" s="226" t="s">
        <v>174</v>
      </c>
    </row>
    <row r="245" spans="1:65" s="2" customFormat="1" ht="24.25" customHeight="1">
      <c r="A245" s="35"/>
      <c r="B245" s="36"/>
      <c r="C245" s="227" t="s">
        <v>7</v>
      </c>
      <c r="D245" s="227" t="s">
        <v>422</v>
      </c>
      <c r="E245" s="228" t="s">
        <v>3749</v>
      </c>
      <c r="F245" s="229" t="s">
        <v>3750</v>
      </c>
      <c r="G245" s="230" t="s">
        <v>230</v>
      </c>
      <c r="H245" s="231">
        <v>1.6319999999999999</v>
      </c>
      <c r="I245" s="232"/>
      <c r="J245" s="233">
        <f>ROUND(I245*H245,2)</f>
        <v>0</v>
      </c>
      <c r="K245" s="234"/>
      <c r="L245" s="235"/>
      <c r="M245" s="236" t="s">
        <v>1</v>
      </c>
      <c r="N245" s="237" t="s">
        <v>38</v>
      </c>
      <c r="O245" s="72"/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2" t="s">
        <v>227</v>
      </c>
      <c r="AT245" s="192" t="s">
        <v>422</v>
      </c>
      <c r="AU245" s="192" t="s">
        <v>83</v>
      </c>
      <c r="AY245" s="18" t="s">
        <v>174</v>
      </c>
      <c r="BE245" s="193">
        <f>IF(N245="základní",J245,0)</f>
        <v>0</v>
      </c>
      <c r="BF245" s="193">
        <f>IF(N245="snížená",J245,0)</f>
        <v>0</v>
      </c>
      <c r="BG245" s="193">
        <f>IF(N245="zákl. přenesená",J245,0)</f>
        <v>0</v>
      </c>
      <c r="BH245" s="193">
        <f>IF(N245="sníž. přenesená",J245,0)</f>
        <v>0</v>
      </c>
      <c r="BI245" s="193">
        <f>IF(N245="nulová",J245,0)</f>
        <v>0</v>
      </c>
      <c r="BJ245" s="18" t="s">
        <v>81</v>
      </c>
      <c r="BK245" s="193">
        <f>ROUND(I245*H245,2)</f>
        <v>0</v>
      </c>
      <c r="BL245" s="18" t="s">
        <v>179</v>
      </c>
      <c r="BM245" s="192" t="s">
        <v>3767</v>
      </c>
    </row>
    <row r="246" spans="1:65" s="12" customFormat="1" ht="12">
      <c r="B246" s="194"/>
      <c r="C246" s="195"/>
      <c r="D246" s="196" t="s">
        <v>181</v>
      </c>
      <c r="E246" s="197" t="s">
        <v>1</v>
      </c>
      <c r="F246" s="198" t="s">
        <v>3752</v>
      </c>
      <c r="G246" s="195"/>
      <c r="H246" s="197" t="s">
        <v>1</v>
      </c>
      <c r="I246" s="199"/>
      <c r="J246" s="195"/>
      <c r="K246" s="195"/>
      <c r="L246" s="200"/>
      <c r="M246" s="201"/>
      <c r="N246" s="202"/>
      <c r="O246" s="202"/>
      <c r="P246" s="202"/>
      <c r="Q246" s="202"/>
      <c r="R246" s="202"/>
      <c r="S246" s="202"/>
      <c r="T246" s="203"/>
      <c r="AT246" s="204" t="s">
        <v>181</v>
      </c>
      <c r="AU246" s="204" t="s">
        <v>83</v>
      </c>
      <c r="AV246" s="12" t="s">
        <v>81</v>
      </c>
      <c r="AW246" s="12" t="s">
        <v>30</v>
      </c>
      <c r="AX246" s="12" t="s">
        <v>73</v>
      </c>
      <c r="AY246" s="204" t="s">
        <v>174</v>
      </c>
    </row>
    <row r="247" spans="1:65" s="13" customFormat="1" ht="12">
      <c r="B247" s="205"/>
      <c r="C247" s="206"/>
      <c r="D247" s="196" t="s">
        <v>181</v>
      </c>
      <c r="E247" s="207" t="s">
        <v>1</v>
      </c>
      <c r="F247" s="208" t="s">
        <v>3768</v>
      </c>
      <c r="G247" s="206"/>
      <c r="H247" s="209">
        <v>1.6319999999999999</v>
      </c>
      <c r="I247" s="210"/>
      <c r="J247" s="206"/>
      <c r="K247" s="206"/>
      <c r="L247" s="211"/>
      <c r="M247" s="212"/>
      <c r="N247" s="213"/>
      <c r="O247" s="213"/>
      <c r="P247" s="213"/>
      <c r="Q247" s="213"/>
      <c r="R247" s="213"/>
      <c r="S247" s="213"/>
      <c r="T247" s="214"/>
      <c r="AT247" s="215" t="s">
        <v>181</v>
      </c>
      <c r="AU247" s="215" t="s">
        <v>83</v>
      </c>
      <c r="AV247" s="13" t="s">
        <v>83</v>
      </c>
      <c r="AW247" s="13" t="s">
        <v>30</v>
      </c>
      <c r="AX247" s="13" t="s">
        <v>73</v>
      </c>
      <c r="AY247" s="215" t="s">
        <v>174</v>
      </c>
    </row>
    <row r="248" spans="1:65" s="14" customFormat="1" ht="12">
      <c r="B248" s="216"/>
      <c r="C248" s="217"/>
      <c r="D248" s="196" t="s">
        <v>181</v>
      </c>
      <c r="E248" s="218" t="s">
        <v>1</v>
      </c>
      <c r="F248" s="219" t="s">
        <v>183</v>
      </c>
      <c r="G248" s="217"/>
      <c r="H248" s="220">
        <v>1.6319999999999999</v>
      </c>
      <c r="I248" s="221"/>
      <c r="J248" s="217"/>
      <c r="K248" s="217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181</v>
      </c>
      <c r="AU248" s="226" t="s">
        <v>83</v>
      </c>
      <c r="AV248" s="14" t="s">
        <v>179</v>
      </c>
      <c r="AW248" s="14" t="s">
        <v>30</v>
      </c>
      <c r="AX248" s="14" t="s">
        <v>81</v>
      </c>
      <c r="AY248" s="226" t="s">
        <v>174</v>
      </c>
    </row>
    <row r="249" spans="1:65" s="11" customFormat="1" ht="22.75" customHeight="1">
      <c r="B249" s="166"/>
      <c r="C249" s="167"/>
      <c r="D249" s="168" t="s">
        <v>72</v>
      </c>
      <c r="E249" s="261" t="s">
        <v>227</v>
      </c>
      <c r="F249" s="261" t="s">
        <v>3502</v>
      </c>
      <c r="G249" s="167"/>
      <c r="H249" s="167"/>
      <c r="I249" s="170"/>
      <c r="J249" s="262">
        <f>BK249</f>
        <v>0</v>
      </c>
      <c r="K249" s="167"/>
      <c r="L249" s="172"/>
      <c r="M249" s="173"/>
      <c r="N249" s="174"/>
      <c r="O249" s="174"/>
      <c r="P249" s="175">
        <f>SUM(P250:P253)</f>
        <v>0</v>
      </c>
      <c r="Q249" s="174"/>
      <c r="R249" s="175">
        <f>SUM(R250:R253)</f>
        <v>0</v>
      </c>
      <c r="S249" s="174"/>
      <c r="T249" s="176">
        <f>SUM(T250:T253)</f>
        <v>0.1</v>
      </c>
      <c r="AR249" s="177" t="s">
        <v>81</v>
      </c>
      <c r="AT249" s="178" t="s">
        <v>72</v>
      </c>
      <c r="AU249" s="178" t="s">
        <v>81</v>
      </c>
      <c r="AY249" s="177" t="s">
        <v>174</v>
      </c>
      <c r="BK249" s="179">
        <f>SUM(BK250:BK253)</f>
        <v>0</v>
      </c>
    </row>
    <row r="250" spans="1:65" s="2" customFormat="1" ht="24.25" customHeight="1">
      <c r="A250" s="35"/>
      <c r="B250" s="36"/>
      <c r="C250" s="180" t="s">
        <v>321</v>
      </c>
      <c r="D250" s="180" t="s">
        <v>175</v>
      </c>
      <c r="E250" s="181" t="s">
        <v>3507</v>
      </c>
      <c r="F250" s="182" t="s">
        <v>3508</v>
      </c>
      <c r="G250" s="183" t="s">
        <v>217</v>
      </c>
      <c r="H250" s="184">
        <v>1</v>
      </c>
      <c r="I250" s="185"/>
      <c r="J250" s="186">
        <f>ROUND(I250*H250,2)</f>
        <v>0</v>
      </c>
      <c r="K250" s="187"/>
      <c r="L250" s="40"/>
      <c r="M250" s="188" t="s">
        <v>1</v>
      </c>
      <c r="N250" s="189" t="s">
        <v>38</v>
      </c>
      <c r="O250" s="72"/>
      <c r="P250" s="190">
        <f>O250*H250</f>
        <v>0</v>
      </c>
      <c r="Q250" s="190">
        <v>0</v>
      </c>
      <c r="R250" s="190">
        <f>Q250*H250</f>
        <v>0</v>
      </c>
      <c r="S250" s="190">
        <v>0.1</v>
      </c>
      <c r="T250" s="191">
        <f>S250*H250</f>
        <v>0.1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2" t="s">
        <v>179</v>
      </c>
      <c r="AT250" s="192" t="s">
        <v>175</v>
      </c>
      <c r="AU250" s="192" t="s">
        <v>83</v>
      </c>
      <c r="AY250" s="18" t="s">
        <v>174</v>
      </c>
      <c r="BE250" s="193">
        <f>IF(N250="základní",J250,0)</f>
        <v>0</v>
      </c>
      <c r="BF250" s="193">
        <f>IF(N250="snížená",J250,0)</f>
        <v>0</v>
      </c>
      <c r="BG250" s="193">
        <f>IF(N250="zákl. přenesená",J250,0)</f>
        <v>0</v>
      </c>
      <c r="BH250" s="193">
        <f>IF(N250="sníž. přenesená",J250,0)</f>
        <v>0</v>
      </c>
      <c r="BI250" s="193">
        <f>IF(N250="nulová",J250,0)</f>
        <v>0</v>
      </c>
      <c r="BJ250" s="18" t="s">
        <v>81</v>
      </c>
      <c r="BK250" s="193">
        <f>ROUND(I250*H250,2)</f>
        <v>0</v>
      </c>
      <c r="BL250" s="18" t="s">
        <v>179</v>
      </c>
      <c r="BM250" s="192" t="s">
        <v>3769</v>
      </c>
    </row>
    <row r="251" spans="1:65" s="12" customFormat="1" ht="12">
      <c r="B251" s="194"/>
      <c r="C251" s="195"/>
      <c r="D251" s="196" t="s">
        <v>181</v>
      </c>
      <c r="E251" s="197" t="s">
        <v>1</v>
      </c>
      <c r="F251" s="198" t="s">
        <v>3770</v>
      </c>
      <c r="G251" s="195"/>
      <c r="H251" s="197" t="s">
        <v>1</v>
      </c>
      <c r="I251" s="199"/>
      <c r="J251" s="195"/>
      <c r="K251" s="195"/>
      <c r="L251" s="200"/>
      <c r="M251" s="201"/>
      <c r="N251" s="202"/>
      <c r="O251" s="202"/>
      <c r="P251" s="202"/>
      <c r="Q251" s="202"/>
      <c r="R251" s="202"/>
      <c r="S251" s="202"/>
      <c r="T251" s="203"/>
      <c r="AT251" s="204" t="s">
        <v>181</v>
      </c>
      <c r="AU251" s="204" t="s">
        <v>83</v>
      </c>
      <c r="AV251" s="12" t="s">
        <v>81</v>
      </c>
      <c r="AW251" s="12" t="s">
        <v>30</v>
      </c>
      <c r="AX251" s="12" t="s">
        <v>73</v>
      </c>
      <c r="AY251" s="204" t="s">
        <v>174</v>
      </c>
    </row>
    <row r="252" spans="1:65" s="13" customFormat="1" ht="12">
      <c r="B252" s="205"/>
      <c r="C252" s="206"/>
      <c r="D252" s="196" t="s">
        <v>181</v>
      </c>
      <c r="E252" s="207" t="s">
        <v>1</v>
      </c>
      <c r="F252" s="208" t="s">
        <v>81</v>
      </c>
      <c r="G252" s="206"/>
      <c r="H252" s="209">
        <v>1</v>
      </c>
      <c r="I252" s="210"/>
      <c r="J252" s="206"/>
      <c r="K252" s="206"/>
      <c r="L252" s="211"/>
      <c r="M252" s="212"/>
      <c r="N252" s="213"/>
      <c r="O252" s="213"/>
      <c r="P252" s="213"/>
      <c r="Q252" s="213"/>
      <c r="R252" s="213"/>
      <c r="S252" s="213"/>
      <c r="T252" s="214"/>
      <c r="AT252" s="215" t="s">
        <v>181</v>
      </c>
      <c r="AU252" s="215" t="s">
        <v>83</v>
      </c>
      <c r="AV252" s="13" t="s">
        <v>83</v>
      </c>
      <c r="AW252" s="13" t="s">
        <v>30</v>
      </c>
      <c r="AX252" s="13" t="s">
        <v>73</v>
      </c>
      <c r="AY252" s="215" t="s">
        <v>174</v>
      </c>
    </row>
    <row r="253" spans="1:65" s="14" customFormat="1" ht="12">
      <c r="B253" s="216"/>
      <c r="C253" s="217"/>
      <c r="D253" s="196" t="s">
        <v>181</v>
      </c>
      <c r="E253" s="218" t="s">
        <v>1</v>
      </c>
      <c r="F253" s="219" t="s">
        <v>183</v>
      </c>
      <c r="G253" s="217"/>
      <c r="H253" s="220">
        <v>1</v>
      </c>
      <c r="I253" s="221"/>
      <c r="J253" s="217"/>
      <c r="K253" s="217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181</v>
      </c>
      <c r="AU253" s="226" t="s">
        <v>83</v>
      </c>
      <c r="AV253" s="14" t="s">
        <v>179</v>
      </c>
      <c r="AW253" s="14" t="s">
        <v>30</v>
      </c>
      <c r="AX253" s="14" t="s">
        <v>81</v>
      </c>
      <c r="AY253" s="226" t="s">
        <v>174</v>
      </c>
    </row>
    <row r="254" spans="1:65" s="11" customFormat="1" ht="22.75" customHeight="1">
      <c r="B254" s="166"/>
      <c r="C254" s="167"/>
      <c r="D254" s="168" t="s">
        <v>72</v>
      </c>
      <c r="E254" s="261" t="s">
        <v>235</v>
      </c>
      <c r="F254" s="261" t="s">
        <v>3510</v>
      </c>
      <c r="G254" s="167"/>
      <c r="H254" s="167"/>
      <c r="I254" s="170"/>
      <c r="J254" s="262">
        <f>BK254</f>
        <v>0</v>
      </c>
      <c r="K254" s="167"/>
      <c r="L254" s="172"/>
      <c r="M254" s="173"/>
      <c r="N254" s="174"/>
      <c r="O254" s="174"/>
      <c r="P254" s="175">
        <f>SUM(P255:P298)</f>
        <v>0</v>
      </c>
      <c r="Q254" s="174"/>
      <c r="R254" s="175">
        <f>SUM(R255:R298)</f>
        <v>67.921914479999998</v>
      </c>
      <c r="S254" s="174"/>
      <c r="T254" s="176">
        <f>SUM(T255:T298)</f>
        <v>0</v>
      </c>
      <c r="AR254" s="177" t="s">
        <v>81</v>
      </c>
      <c r="AT254" s="178" t="s">
        <v>72</v>
      </c>
      <c r="AU254" s="178" t="s">
        <v>81</v>
      </c>
      <c r="AY254" s="177" t="s">
        <v>174</v>
      </c>
      <c r="BK254" s="179">
        <f>SUM(BK255:BK298)</f>
        <v>0</v>
      </c>
    </row>
    <row r="255" spans="1:65" s="2" customFormat="1" ht="24.25" customHeight="1">
      <c r="A255" s="35"/>
      <c r="B255" s="36"/>
      <c r="C255" s="180" t="s">
        <v>327</v>
      </c>
      <c r="D255" s="180" t="s">
        <v>175</v>
      </c>
      <c r="E255" s="181" t="s">
        <v>3771</v>
      </c>
      <c r="F255" s="182" t="s">
        <v>3772</v>
      </c>
      <c r="G255" s="183" t="s">
        <v>217</v>
      </c>
      <c r="H255" s="184">
        <v>3</v>
      </c>
      <c r="I255" s="185"/>
      <c r="J255" s="186">
        <f>ROUND(I255*H255,2)</f>
        <v>0</v>
      </c>
      <c r="K255" s="187"/>
      <c r="L255" s="40"/>
      <c r="M255" s="188" t="s">
        <v>1</v>
      </c>
      <c r="N255" s="189" t="s">
        <v>38</v>
      </c>
      <c r="O255" s="72"/>
      <c r="P255" s="190">
        <f>O255*H255</f>
        <v>0</v>
      </c>
      <c r="Q255" s="190">
        <v>6.9999999999999999E-4</v>
      </c>
      <c r="R255" s="190">
        <f>Q255*H255</f>
        <v>2.0999999999999999E-3</v>
      </c>
      <c r="S255" s="190">
        <v>0</v>
      </c>
      <c r="T255" s="191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2" t="s">
        <v>179</v>
      </c>
      <c r="AT255" s="192" t="s">
        <v>175</v>
      </c>
      <c r="AU255" s="192" t="s">
        <v>83</v>
      </c>
      <c r="AY255" s="18" t="s">
        <v>174</v>
      </c>
      <c r="BE255" s="193">
        <f>IF(N255="základní",J255,0)</f>
        <v>0</v>
      </c>
      <c r="BF255" s="193">
        <f>IF(N255="snížená",J255,0)</f>
        <v>0</v>
      </c>
      <c r="BG255" s="193">
        <f>IF(N255="zákl. přenesená",J255,0)</f>
        <v>0</v>
      </c>
      <c r="BH255" s="193">
        <f>IF(N255="sníž. přenesená",J255,0)</f>
        <v>0</v>
      </c>
      <c r="BI255" s="193">
        <f>IF(N255="nulová",J255,0)</f>
        <v>0</v>
      </c>
      <c r="BJ255" s="18" t="s">
        <v>81</v>
      </c>
      <c r="BK255" s="193">
        <f>ROUND(I255*H255,2)</f>
        <v>0</v>
      </c>
      <c r="BL255" s="18" t="s">
        <v>179</v>
      </c>
      <c r="BM255" s="192" t="s">
        <v>3773</v>
      </c>
    </row>
    <row r="256" spans="1:65" s="12" customFormat="1" ht="12">
      <c r="B256" s="194"/>
      <c r="C256" s="195"/>
      <c r="D256" s="196" t="s">
        <v>181</v>
      </c>
      <c r="E256" s="197" t="s">
        <v>1</v>
      </c>
      <c r="F256" s="198" t="s">
        <v>3774</v>
      </c>
      <c r="G256" s="195"/>
      <c r="H256" s="197" t="s">
        <v>1</v>
      </c>
      <c r="I256" s="199"/>
      <c r="J256" s="195"/>
      <c r="K256" s="195"/>
      <c r="L256" s="200"/>
      <c r="M256" s="201"/>
      <c r="N256" s="202"/>
      <c r="O256" s="202"/>
      <c r="P256" s="202"/>
      <c r="Q256" s="202"/>
      <c r="R256" s="202"/>
      <c r="S256" s="202"/>
      <c r="T256" s="203"/>
      <c r="AT256" s="204" t="s">
        <v>181</v>
      </c>
      <c r="AU256" s="204" t="s">
        <v>83</v>
      </c>
      <c r="AV256" s="12" t="s">
        <v>81</v>
      </c>
      <c r="AW256" s="12" t="s">
        <v>30</v>
      </c>
      <c r="AX256" s="12" t="s">
        <v>73</v>
      </c>
      <c r="AY256" s="204" t="s">
        <v>174</v>
      </c>
    </row>
    <row r="257" spans="1:65" s="13" customFormat="1" ht="12">
      <c r="B257" s="205"/>
      <c r="C257" s="206"/>
      <c r="D257" s="196" t="s">
        <v>181</v>
      </c>
      <c r="E257" s="207" t="s">
        <v>1</v>
      </c>
      <c r="F257" s="208" t="s">
        <v>81</v>
      </c>
      <c r="G257" s="206"/>
      <c r="H257" s="209">
        <v>1</v>
      </c>
      <c r="I257" s="210"/>
      <c r="J257" s="206"/>
      <c r="K257" s="206"/>
      <c r="L257" s="211"/>
      <c r="M257" s="212"/>
      <c r="N257" s="213"/>
      <c r="O257" s="213"/>
      <c r="P257" s="213"/>
      <c r="Q257" s="213"/>
      <c r="R257" s="213"/>
      <c r="S257" s="213"/>
      <c r="T257" s="214"/>
      <c r="AT257" s="215" t="s">
        <v>181</v>
      </c>
      <c r="AU257" s="215" t="s">
        <v>83</v>
      </c>
      <c r="AV257" s="13" t="s">
        <v>83</v>
      </c>
      <c r="AW257" s="13" t="s">
        <v>30</v>
      </c>
      <c r="AX257" s="13" t="s">
        <v>73</v>
      </c>
      <c r="AY257" s="215" t="s">
        <v>174</v>
      </c>
    </row>
    <row r="258" spans="1:65" s="12" customFormat="1" ht="12">
      <c r="B258" s="194"/>
      <c r="C258" s="195"/>
      <c r="D258" s="196" t="s">
        <v>181</v>
      </c>
      <c r="E258" s="197" t="s">
        <v>1</v>
      </c>
      <c r="F258" s="198" t="s">
        <v>3775</v>
      </c>
      <c r="G258" s="195"/>
      <c r="H258" s="197" t="s">
        <v>1</v>
      </c>
      <c r="I258" s="199"/>
      <c r="J258" s="195"/>
      <c r="K258" s="195"/>
      <c r="L258" s="200"/>
      <c r="M258" s="201"/>
      <c r="N258" s="202"/>
      <c r="O258" s="202"/>
      <c r="P258" s="202"/>
      <c r="Q258" s="202"/>
      <c r="R258" s="202"/>
      <c r="S258" s="202"/>
      <c r="T258" s="203"/>
      <c r="AT258" s="204" t="s">
        <v>181</v>
      </c>
      <c r="AU258" s="204" t="s">
        <v>83</v>
      </c>
      <c r="AV258" s="12" t="s">
        <v>81</v>
      </c>
      <c r="AW258" s="12" t="s">
        <v>30</v>
      </c>
      <c r="AX258" s="12" t="s">
        <v>73</v>
      </c>
      <c r="AY258" s="204" t="s">
        <v>174</v>
      </c>
    </row>
    <row r="259" spans="1:65" s="13" customFormat="1" ht="12">
      <c r="B259" s="205"/>
      <c r="C259" s="206"/>
      <c r="D259" s="196" t="s">
        <v>181</v>
      </c>
      <c r="E259" s="207" t="s">
        <v>1</v>
      </c>
      <c r="F259" s="208" t="s">
        <v>81</v>
      </c>
      <c r="G259" s="206"/>
      <c r="H259" s="209">
        <v>1</v>
      </c>
      <c r="I259" s="210"/>
      <c r="J259" s="206"/>
      <c r="K259" s="206"/>
      <c r="L259" s="211"/>
      <c r="M259" s="212"/>
      <c r="N259" s="213"/>
      <c r="O259" s="213"/>
      <c r="P259" s="213"/>
      <c r="Q259" s="213"/>
      <c r="R259" s="213"/>
      <c r="S259" s="213"/>
      <c r="T259" s="214"/>
      <c r="AT259" s="215" t="s">
        <v>181</v>
      </c>
      <c r="AU259" s="215" t="s">
        <v>83</v>
      </c>
      <c r="AV259" s="13" t="s">
        <v>83</v>
      </c>
      <c r="AW259" s="13" t="s">
        <v>30</v>
      </c>
      <c r="AX259" s="13" t="s">
        <v>73</v>
      </c>
      <c r="AY259" s="215" t="s">
        <v>174</v>
      </c>
    </row>
    <row r="260" spans="1:65" s="12" customFormat="1" ht="12">
      <c r="B260" s="194"/>
      <c r="C260" s="195"/>
      <c r="D260" s="196" t="s">
        <v>181</v>
      </c>
      <c r="E260" s="197" t="s">
        <v>1</v>
      </c>
      <c r="F260" s="198" t="s">
        <v>3776</v>
      </c>
      <c r="G260" s="195"/>
      <c r="H260" s="197" t="s">
        <v>1</v>
      </c>
      <c r="I260" s="199"/>
      <c r="J260" s="195"/>
      <c r="K260" s="195"/>
      <c r="L260" s="200"/>
      <c r="M260" s="201"/>
      <c r="N260" s="202"/>
      <c r="O260" s="202"/>
      <c r="P260" s="202"/>
      <c r="Q260" s="202"/>
      <c r="R260" s="202"/>
      <c r="S260" s="202"/>
      <c r="T260" s="203"/>
      <c r="AT260" s="204" t="s">
        <v>181</v>
      </c>
      <c r="AU260" s="204" t="s">
        <v>83</v>
      </c>
      <c r="AV260" s="12" t="s">
        <v>81</v>
      </c>
      <c r="AW260" s="12" t="s">
        <v>30</v>
      </c>
      <c r="AX260" s="12" t="s">
        <v>73</v>
      </c>
      <c r="AY260" s="204" t="s">
        <v>174</v>
      </c>
    </row>
    <row r="261" spans="1:65" s="13" customFormat="1" ht="12">
      <c r="B261" s="205"/>
      <c r="C261" s="206"/>
      <c r="D261" s="196" t="s">
        <v>181</v>
      </c>
      <c r="E261" s="207" t="s">
        <v>1</v>
      </c>
      <c r="F261" s="208" t="s">
        <v>81</v>
      </c>
      <c r="G261" s="206"/>
      <c r="H261" s="209">
        <v>1</v>
      </c>
      <c r="I261" s="210"/>
      <c r="J261" s="206"/>
      <c r="K261" s="206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181</v>
      </c>
      <c r="AU261" s="215" t="s">
        <v>83</v>
      </c>
      <c r="AV261" s="13" t="s">
        <v>83</v>
      </c>
      <c r="AW261" s="13" t="s">
        <v>30</v>
      </c>
      <c r="AX261" s="13" t="s">
        <v>73</v>
      </c>
      <c r="AY261" s="215" t="s">
        <v>174</v>
      </c>
    </row>
    <row r="262" spans="1:65" s="14" customFormat="1" ht="12">
      <c r="B262" s="216"/>
      <c r="C262" s="217"/>
      <c r="D262" s="196" t="s">
        <v>181</v>
      </c>
      <c r="E262" s="218" t="s">
        <v>1</v>
      </c>
      <c r="F262" s="219" t="s">
        <v>183</v>
      </c>
      <c r="G262" s="217"/>
      <c r="H262" s="220">
        <v>3</v>
      </c>
      <c r="I262" s="221"/>
      <c r="J262" s="217"/>
      <c r="K262" s="217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181</v>
      </c>
      <c r="AU262" s="226" t="s">
        <v>83</v>
      </c>
      <c r="AV262" s="14" t="s">
        <v>179</v>
      </c>
      <c r="AW262" s="14" t="s">
        <v>30</v>
      </c>
      <c r="AX262" s="14" t="s">
        <v>81</v>
      </c>
      <c r="AY262" s="226" t="s">
        <v>174</v>
      </c>
    </row>
    <row r="263" spans="1:65" s="2" customFormat="1" ht="24.25" customHeight="1">
      <c r="A263" s="35"/>
      <c r="B263" s="36"/>
      <c r="C263" s="227" t="s">
        <v>331</v>
      </c>
      <c r="D263" s="227" t="s">
        <v>422</v>
      </c>
      <c r="E263" s="228" t="s">
        <v>3777</v>
      </c>
      <c r="F263" s="229" t="s">
        <v>3778</v>
      </c>
      <c r="G263" s="230" t="s">
        <v>217</v>
      </c>
      <c r="H263" s="231">
        <v>1</v>
      </c>
      <c r="I263" s="232"/>
      <c r="J263" s="233">
        <f>ROUND(I263*H263,2)</f>
        <v>0</v>
      </c>
      <c r="K263" s="234"/>
      <c r="L263" s="235"/>
      <c r="M263" s="236" t="s">
        <v>1</v>
      </c>
      <c r="N263" s="237" t="s">
        <v>38</v>
      </c>
      <c r="O263" s="72"/>
      <c r="P263" s="190">
        <f>O263*H263</f>
        <v>0</v>
      </c>
      <c r="Q263" s="190">
        <v>3.5000000000000001E-3</v>
      </c>
      <c r="R263" s="190">
        <f>Q263*H263</f>
        <v>3.5000000000000001E-3</v>
      </c>
      <c r="S263" s="190">
        <v>0</v>
      </c>
      <c r="T263" s="191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2" t="s">
        <v>227</v>
      </c>
      <c r="AT263" s="192" t="s">
        <v>422</v>
      </c>
      <c r="AU263" s="192" t="s">
        <v>83</v>
      </c>
      <c r="AY263" s="18" t="s">
        <v>174</v>
      </c>
      <c r="BE263" s="193">
        <f>IF(N263="základní",J263,0)</f>
        <v>0</v>
      </c>
      <c r="BF263" s="193">
        <f>IF(N263="snížená",J263,0)</f>
        <v>0</v>
      </c>
      <c r="BG263" s="193">
        <f>IF(N263="zákl. přenesená",J263,0)</f>
        <v>0</v>
      </c>
      <c r="BH263" s="193">
        <f>IF(N263="sníž. přenesená",J263,0)</f>
        <v>0</v>
      </c>
      <c r="BI263" s="193">
        <f>IF(N263="nulová",J263,0)</f>
        <v>0</v>
      </c>
      <c r="BJ263" s="18" t="s">
        <v>81</v>
      </c>
      <c r="BK263" s="193">
        <f>ROUND(I263*H263,2)</f>
        <v>0</v>
      </c>
      <c r="BL263" s="18" t="s">
        <v>179</v>
      </c>
      <c r="BM263" s="192" t="s">
        <v>3779</v>
      </c>
    </row>
    <row r="264" spans="1:65" s="12" customFormat="1" ht="12">
      <c r="B264" s="194"/>
      <c r="C264" s="195"/>
      <c r="D264" s="196" t="s">
        <v>181</v>
      </c>
      <c r="E264" s="197" t="s">
        <v>1</v>
      </c>
      <c r="F264" s="198" t="s">
        <v>3774</v>
      </c>
      <c r="G264" s="195"/>
      <c r="H264" s="197" t="s">
        <v>1</v>
      </c>
      <c r="I264" s="199"/>
      <c r="J264" s="195"/>
      <c r="K264" s="195"/>
      <c r="L264" s="200"/>
      <c r="M264" s="201"/>
      <c r="N264" s="202"/>
      <c r="O264" s="202"/>
      <c r="P264" s="202"/>
      <c r="Q264" s="202"/>
      <c r="R264" s="202"/>
      <c r="S264" s="202"/>
      <c r="T264" s="203"/>
      <c r="AT264" s="204" t="s">
        <v>181</v>
      </c>
      <c r="AU264" s="204" t="s">
        <v>83</v>
      </c>
      <c r="AV264" s="12" t="s">
        <v>81</v>
      </c>
      <c r="AW264" s="12" t="s">
        <v>30</v>
      </c>
      <c r="AX264" s="12" t="s">
        <v>73</v>
      </c>
      <c r="AY264" s="204" t="s">
        <v>174</v>
      </c>
    </row>
    <row r="265" spans="1:65" s="13" customFormat="1" ht="12">
      <c r="B265" s="205"/>
      <c r="C265" s="206"/>
      <c r="D265" s="196" t="s">
        <v>181</v>
      </c>
      <c r="E265" s="207" t="s">
        <v>1</v>
      </c>
      <c r="F265" s="208" t="s">
        <v>81</v>
      </c>
      <c r="G265" s="206"/>
      <c r="H265" s="209">
        <v>1</v>
      </c>
      <c r="I265" s="210"/>
      <c r="J265" s="206"/>
      <c r="K265" s="206"/>
      <c r="L265" s="211"/>
      <c r="M265" s="212"/>
      <c r="N265" s="213"/>
      <c r="O265" s="213"/>
      <c r="P265" s="213"/>
      <c r="Q265" s="213"/>
      <c r="R265" s="213"/>
      <c r="S265" s="213"/>
      <c r="T265" s="214"/>
      <c r="AT265" s="215" t="s">
        <v>181</v>
      </c>
      <c r="AU265" s="215" t="s">
        <v>83</v>
      </c>
      <c r="AV265" s="13" t="s">
        <v>83</v>
      </c>
      <c r="AW265" s="13" t="s">
        <v>30</v>
      </c>
      <c r="AX265" s="13" t="s">
        <v>73</v>
      </c>
      <c r="AY265" s="215" t="s">
        <v>174</v>
      </c>
    </row>
    <row r="266" spans="1:65" s="14" customFormat="1" ht="12">
      <c r="B266" s="216"/>
      <c r="C266" s="217"/>
      <c r="D266" s="196" t="s">
        <v>181</v>
      </c>
      <c r="E266" s="218" t="s">
        <v>1</v>
      </c>
      <c r="F266" s="219" t="s">
        <v>183</v>
      </c>
      <c r="G266" s="217"/>
      <c r="H266" s="220">
        <v>1</v>
      </c>
      <c r="I266" s="221"/>
      <c r="J266" s="217"/>
      <c r="K266" s="217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181</v>
      </c>
      <c r="AU266" s="226" t="s">
        <v>83</v>
      </c>
      <c r="AV266" s="14" t="s">
        <v>179</v>
      </c>
      <c r="AW266" s="14" t="s">
        <v>30</v>
      </c>
      <c r="AX266" s="14" t="s">
        <v>81</v>
      </c>
      <c r="AY266" s="226" t="s">
        <v>174</v>
      </c>
    </row>
    <row r="267" spans="1:65" s="2" customFormat="1" ht="16.5" customHeight="1">
      <c r="A267" s="35"/>
      <c r="B267" s="36"/>
      <c r="C267" s="227" t="s">
        <v>354</v>
      </c>
      <c r="D267" s="227" t="s">
        <v>422</v>
      </c>
      <c r="E267" s="228" t="s">
        <v>3780</v>
      </c>
      <c r="F267" s="229" t="s">
        <v>3781</v>
      </c>
      <c r="G267" s="230" t="s">
        <v>217</v>
      </c>
      <c r="H267" s="231">
        <v>1</v>
      </c>
      <c r="I267" s="232"/>
      <c r="J267" s="233">
        <f>ROUND(I267*H267,2)</f>
        <v>0</v>
      </c>
      <c r="K267" s="234"/>
      <c r="L267" s="235"/>
      <c r="M267" s="236" t="s">
        <v>1</v>
      </c>
      <c r="N267" s="237" t="s">
        <v>38</v>
      </c>
      <c r="O267" s="72"/>
      <c r="P267" s="190">
        <f>O267*H267</f>
        <v>0</v>
      </c>
      <c r="Q267" s="190">
        <v>1.6999999999999999E-3</v>
      </c>
      <c r="R267" s="190">
        <f>Q267*H267</f>
        <v>1.6999999999999999E-3</v>
      </c>
      <c r="S267" s="190">
        <v>0</v>
      </c>
      <c r="T267" s="191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2" t="s">
        <v>227</v>
      </c>
      <c r="AT267" s="192" t="s">
        <v>422</v>
      </c>
      <c r="AU267" s="192" t="s">
        <v>83</v>
      </c>
      <c r="AY267" s="18" t="s">
        <v>174</v>
      </c>
      <c r="BE267" s="193">
        <f>IF(N267="základní",J267,0)</f>
        <v>0</v>
      </c>
      <c r="BF267" s="193">
        <f>IF(N267="snížená",J267,0)</f>
        <v>0</v>
      </c>
      <c r="BG267" s="193">
        <f>IF(N267="zákl. přenesená",J267,0)</f>
        <v>0</v>
      </c>
      <c r="BH267" s="193">
        <f>IF(N267="sníž. přenesená",J267,0)</f>
        <v>0</v>
      </c>
      <c r="BI267" s="193">
        <f>IF(N267="nulová",J267,0)</f>
        <v>0</v>
      </c>
      <c r="BJ267" s="18" t="s">
        <v>81</v>
      </c>
      <c r="BK267" s="193">
        <f>ROUND(I267*H267,2)</f>
        <v>0</v>
      </c>
      <c r="BL267" s="18" t="s">
        <v>179</v>
      </c>
      <c r="BM267" s="192" t="s">
        <v>3782</v>
      </c>
    </row>
    <row r="268" spans="1:65" s="12" customFormat="1" ht="12">
      <c r="B268" s="194"/>
      <c r="C268" s="195"/>
      <c r="D268" s="196" t="s">
        <v>181</v>
      </c>
      <c r="E268" s="197" t="s">
        <v>1</v>
      </c>
      <c r="F268" s="198" t="s">
        <v>3783</v>
      </c>
      <c r="G268" s="195"/>
      <c r="H268" s="197" t="s">
        <v>1</v>
      </c>
      <c r="I268" s="199"/>
      <c r="J268" s="195"/>
      <c r="K268" s="195"/>
      <c r="L268" s="200"/>
      <c r="M268" s="201"/>
      <c r="N268" s="202"/>
      <c r="O268" s="202"/>
      <c r="P268" s="202"/>
      <c r="Q268" s="202"/>
      <c r="R268" s="202"/>
      <c r="S268" s="202"/>
      <c r="T268" s="203"/>
      <c r="AT268" s="204" t="s">
        <v>181</v>
      </c>
      <c r="AU268" s="204" t="s">
        <v>83</v>
      </c>
      <c r="AV268" s="12" t="s">
        <v>81</v>
      </c>
      <c r="AW268" s="12" t="s">
        <v>30</v>
      </c>
      <c r="AX268" s="12" t="s">
        <v>73</v>
      </c>
      <c r="AY268" s="204" t="s">
        <v>174</v>
      </c>
    </row>
    <row r="269" spans="1:65" s="13" customFormat="1" ht="12">
      <c r="B269" s="205"/>
      <c r="C269" s="206"/>
      <c r="D269" s="196" t="s">
        <v>181</v>
      </c>
      <c r="E269" s="207" t="s">
        <v>1</v>
      </c>
      <c r="F269" s="208" t="s">
        <v>81</v>
      </c>
      <c r="G269" s="206"/>
      <c r="H269" s="209">
        <v>1</v>
      </c>
      <c r="I269" s="210"/>
      <c r="J269" s="206"/>
      <c r="K269" s="206"/>
      <c r="L269" s="211"/>
      <c r="M269" s="212"/>
      <c r="N269" s="213"/>
      <c r="O269" s="213"/>
      <c r="P269" s="213"/>
      <c r="Q269" s="213"/>
      <c r="R269" s="213"/>
      <c r="S269" s="213"/>
      <c r="T269" s="214"/>
      <c r="AT269" s="215" t="s">
        <v>181</v>
      </c>
      <c r="AU269" s="215" t="s">
        <v>83</v>
      </c>
      <c r="AV269" s="13" t="s">
        <v>83</v>
      </c>
      <c r="AW269" s="13" t="s">
        <v>30</v>
      </c>
      <c r="AX269" s="13" t="s">
        <v>73</v>
      </c>
      <c r="AY269" s="215" t="s">
        <v>174</v>
      </c>
    </row>
    <row r="270" spans="1:65" s="14" customFormat="1" ht="12">
      <c r="B270" s="216"/>
      <c r="C270" s="217"/>
      <c r="D270" s="196" t="s">
        <v>181</v>
      </c>
      <c r="E270" s="218" t="s">
        <v>1</v>
      </c>
      <c r="F270" s="219" t="s">
        <v>183</v>
      </c>
      <c r="G270" s="217"/>
      <c r="H270" s="220">
        <v>1</v>
      </c>
      <c r="I270" s="221"/>
      <c r="J270" s="217"/>
      <c r="K270" s="217"/>
      <c r="L270" s="222"/>
      <c r="M270" s="223"/>
      <c r="N270" s="224"/>
      <c r="O270" s="224"/>
      <c r="P270" s="224"/>
      <c r="Q270" s="224"/>
      <c r="R270" s="224"/>
      <c r="S270" s="224"/>
      <c r="T270" s="225"/>
      <c r="AT270" s="226" t="s">
        <v>181</v>
      </c>
      <c r="AU270" s="226" t="s">
        <v>83</v>
      </c>
      <c r="AV270" s="14" t="s">
        <v>179</v>
      </c>
      <c r="AW270" s="14" t="s">
        <v>30</v>
      </c>
      <c r="AX270" s="14" t="s">
        <v>81</v>
      </c>
      <c r="AY270" s="226" t="s">
        <v>174</v>
      </c>
    </row>
    <row r="271" spans="1:65" s="2" customFormat="1" ht="16.5" customHeight="1">
      <c r="A271" s="35"/>
      <c r="B271" s="36"/>
      <c r="C271" s="227" t="s">
        <v>360</v>
      </c>
      <c r="D271" s="227" t="s">
        <v>422</v>
      </c>
      <c r="E271" s="228" t="s">
        <v>3784</v>
      </c>
      <c r="F271" s="229" t="s">
        <v>3785</v>
      </c>
      <c r="G271" s="230" t="s">
        <v>217</v>
      </c>
      <c r="H271" s="231">
        <v>1</v>
      </c>
      <c r="I271" s="232"/>
      <c r="J271" s="233">
        <f>ROUND(I271*H271,2)</f>
        <v>0</v>
      </c>
      <c r="K271" s="234"/>
      <c r="L271" s="235"/>
      <c r="M271" s="236" t="s">
        <v>1</v>
      </c>
      <c r="N271" s="237" t="s">
        <v>38</v>
      </c>
      <c r="O271" s="72"/>
      <c r="P271" s="190">
        <f>O271*H271</f>
        <v>0</v>
      </c>
      <c r="Q271" s="190">
        <v>0</v>
      </c>
      <c r="R271" s="190">
        <f>Q271*H271</f>
        <v>0</v>
      </c>
      <c r="S271" s="190">
        <v>0</v>
      </c>
      <c r="T271" s="191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2" t="s">
        <v>227</v>
      </c>
      <c r="AT271" s="192" t="s">
        <v>422</v>
      </c>
      <c r="AU271" s="192" t="s">
        <v>83</v>
      </c>
      <c r="AY271" s="18" t="s">
        <v>174</v>
      </c>
      <c r="BE271" s="193">
        <f>IF(N271="základní",J271,0)</f>
        <v>0</v>
      </c>
      <c r="BF271" s="193">
        <f>IF(N271="snížená",J271,0)</f>
        <v>0</v>
      </c>
      <c r="BG271" s="193">
        <f>IF(N271="zákl. přenesená",J271,0)</f>
        <v>0</v>
      </c>
      <c r="BH271" s="193">
        <f>IF(N271="sníž. přenesená",J271,0)</f>
        <v>0</v>
      </c>
      <c r="BI271" s="193">
        <f>IF(N271="nulová",J271,0)</f>
        <v>0</v>
      </c>
      <c r="BJ271" s="18" t="s">
        <v>81</v>
      </c>
      <c r="BK271" s="193">
        <f>ROUND(I271*H271,2)</f>
        <v>0</v>
      </c>
      <c r="BL271" s="18" t="s">
        <v>179</v>
      </c>
      <c r="BM271" s="192" t="s">
        <v>3786</v>
      </c>
    </row>
    <row r="272" spans="1:65" s="2" customFormat="1" ht="24.25" customHeight="1">
      <c r="A272" s="35"/>
      <c r="B272" s="36"/>
      <c r="C272" s="180" t="s">
        <v>364</v>
      </c>
      <c r="D272" s="180" t="s">
        <v>175</v>
      </c>
      <c r="E272" s="181" t="s">
        <v>3787</v>
      </c>
      <c r="F272" s="182" t="s">
        <v>3788</v>
      </c>
      <c r="G272" s="183" t="s">
        <v>217</v>
      </c>
      <c r="H272" s="184">
        <v>2</v>
      </c>
      <c r="I272" s="185"/>
      <c r="J272" s="186">
        <f>ROUND(I272*H272,2)</f>
        <v>0</v>
      </c>
      <c r="K272" s="187"/>
      <c r="L272" s="40"/>
      <c r="M272" s="188" t="s">
        <v>1</v>
      </c>
      <c r="N272" s="189" t="s">
        <v>38</v>
      </c>
      <c r="O272" s="72"/>
      <c r="P272" s="190">
        <f>O272*H272</f>
        <v>0</v>
      </c>
      <c r="Q272" s="190">
        <v>0.112405</v>
      </c>
      <c r="R272" s="190">
        <f>Q272*H272</f>
        <v>0.22481000000000001</v>
      </c>
      <c r="S272" s="190">
        <v>0</v>
      </c>
      <c r="T272" s="191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2" t="s">
        <v>179</v>
      </c>
      <c r="AT272" s="192" t="s">
        <v>175</v>
      </c>
      <c r="AU272" s="192" t="s">
        <v>83</v>
      </c>
      <c r="AY272" s="18" t="s">
        <v>174</v>
      </c>
      <c r="BE272" s="193">
        <f>IF(N272="základní",J272,0)</f>
        <v>0</v>
      </c>
      <c r="BF272" s="193">
        <f>IF(N272="snížená",J272,0)</f>
        <v>0</v>
      </c>
      <c r="BG272" s="193">
        <f>IF(N272="zákl. přenesená",J272,0)</f>
        <v>0</v>
      </c>
      <c r="BH272" s="193">
        <f>IF(N272="sníž. přenesená",J272,0)</f>
        <v>0</v>
      </c>
      <c r="BI272" s="193">
        <f>IF(N272="nulová",J272,0)</f>
        <v>0</v>
      </c>
      <c r="BJ272" s="18" t="s">
        <v>81</v>
      </c>
      <c r="BK272" s="193">
        <f>ROUND(I272*H272,2)</f>
        <v>0</v>
      </c>
      <c r="BL272" s="18" t="s">
        <v>179</v>
      </c>
      <c r="BM272" s="192" t="s">
        <v>3789</v>
      </c>
    </row>
    <row r="273" spans="1:65" s="13" customFormat="1" ht="12">
      <c r="B273" s="205"/>
      <c r="C273" s="206"/>
      <c r="D273" s="196" t="s">
        <v>181</v>
      </c>
      <c r="E273" s="207" t="s">
        <v>1</v>
      </c>
      <c r="F273" s="208" t="s">
        <v>1343</v>
      </c>
      <c r="G273" s="206"/>
      <c r="H273" s="209">
        <v>2</v>
      </c>
      <c r="I273" s="210"/>
      <c r="J273" s="206"/>
      <c r="K273" s="206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181</v>
      </c>
      <c r="AU273" s="215" t="s">
        <v>83</v>
      </c>
      <c r="AV273" s="13" t="s">
        <v>83</v>
      </c>
      <c r="AW273" s="13" t="s">
        <v>30</v>
      </c>
      <c r="AX273" s="13" t="s">
        <v>73</v>
      </c>
      <c r="AY273" s="215" t="s">
        <v>174</v>
      </c>
    </row>
    <row r="274" spans="1:65" s="14" customFormat="1" ht="12">
      <c r="B274" s="216"/>
      <c r="C274" s="217"/>
      <c r="D274" s="196" t="s">
        <v>181</v>
      </c>
      <c r="E274" s="218" t="s">
        <v>1</v>
      </c>
      <c r="F274" s="219" t="s">
        <v>183</v>
      </c>
      <c r="G274" s="217"/>
      <c r="H274" s="220">
        <v>2</v>
      </c>
      <c r="I274" s="221"/>
      <c r="J274" s="217"/>
      <c r="K274" s="217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181</v>
      </c>
      <c r="AU274" s="226" t="s">
        <v>83</v>
      </c>
      <c r="AV274" s="14" t="s">
        <v>179</v>
      </c>
      <c r="AW274" s="14" t="s">
        <v>30</v>
      </c>
      <c r="AX274" s="14" t="s">
        <v>81</v>
      </c>
      <c r="AY274" s="226" t="s">
        <v>174</v>
      </c>
    </row>
    <row r="275" spans="1:65" s="2" customFormat="1" ht="21.75" customHeight="1">
      <c r="A275" s="35"/>
      <c r="B275" s="36"/>
      <c r="C275" s="227" t="s">
        <v>413</v>
      </c>
      <c r="D275" s="227" t="s">
        <v>422</v>
      </c>
      <c r="E275" s="228" t="s">
        <v>3790</v>
      </c>
      <c r="F275" s="229" t="s">
        <v>3791</v>
      </c>
      <c r="G275" s="230" t="s">
        <v>217</v>
      </c>
      <c r="H275" s="231">
        <v>2</v>
      </c>
      <c r="I275" s="232"/>
      <c r="J275" s="233">
        <f>ROUND(I275*H275,2)</f>
        <v>0</v>
      </c>
      <c r="K275" s="234"/>
      <c r="L275" s="235"/>
      <c r="M275" s="236" t="s">
        <v>1</v>
      </c>
      <c r="N275" s="237" t="s">
        <v>38</v>
      </c>
      <c r="O275" s="72"/>
      <c r="P275" s="190">
        <f>O275*H275</f>
        <v>0</v>
      </c>
      <c r="Q275" s="190">
        <v>2.5000000000000001E-3</v>
      </c>
      <c r="R275" s="190">
        <f>Q275*H275</f>
        <v>5.0000000000000001E-3</v>
      </c>
      <c r="S275" s="190">
        <v>0</v>
      </c>
      <c r="T275" s="191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2" t="s">
        <v>227</v>
      </c>
      <c r="AT275" s="192" t="s">
        <v>422</v>
      </c>
      <c r="AU275" s="192" t="s">
        <v>83</v>
      </c>
      <c r="AY275" s="18" t="s">
        <v>174</v>
      </c>
      <c r="BE275" s="193">
        <f>IF(N275="základní",J275,0)</f>
        <v>0</v>
      </c>
      <c r="BF275" s="193">
        <f>IF(N275="snížená",J275,0)</f>
        <v>0</v>
      </c>
      <c r="BG275" s="193">
        <f>IF(N275="zákl. přenesená",J275,0)</f>
        <v>0</v>
      </c>
      <c r="BH275" s="193">
        <f>IF(N275="sníž. přenesená",J275,0)</f>
        <v>0</v>
      </c>
      <c r="BI275" s="193">
        <f>IF(N275="nulová",J275,0)</f>
        <v>0</v>
      </c>
      <c r="BJ275" s="18" t="s">
        <v>81</v>
      </c>
      <c r="BK275" s="193">
        <f>ROUND(I275*H275,2)</f>
        <v>0</v>
      </c>
      <c r="BL275" s="18" t="s">
        <v>179</v>
      </c>
      <c r="BM275" s="192" t="s">
        <v>3792</v>
      </c>
    </row>
    <row r="276" spans="1:65" s="2" customFormat="1" ht="16.5" customHeight="1">
      <c r="A276" s="35"/>
      <c r="B276" s="36"/>
      <c r="C276" s="227" t="s">
        <v>417</v>
      </c>
      <c r="D276" s="227" t="s">
        <v>422</v>
      </c>
      <c r="E276" s="228" t="s">
        <v>3793</v>
      </c>
      <c r="F276" s="229" t="s">
        <v>3794</v>
      </c>
      <c r="G276" s="230" t="s">
        <v>217</v>
      </c>
      <c r="H276" s="231">
        <v>2</v>
      </c>
      <c r="I276" s="232"/>
      <c r="J276" s="233">
        <f>ROUND(I276*H276,2)</f>
        <v>0</v>
      </c>
      <c r="K276" s="234"/>
      <c r="L276" s="235"/>
      <c r="M276" s="236" t="s">
        <v>1</v>
      </c>
      <c r="N276" s="237" t="s">
        <v>38</v>
      </c>
      <c r="O276" s="72"/>
      <c r="P276" s="190">
        <f>O276*H276</f>
        <v>0</v>
      </c>
      <c r="Q276" s="190">
        <v>3.0000000000000001E-3</v>
      </c>
      <c r="R276" s="190">
        <f>Q276*H276</f>
        <v>6.0000000000000001E-3</v>
      </c>
      <c r="S276" s="190">
        <v>0</v>
      </c>
      <c r="T276" s="191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2" t="s">
        <v>227</v>
      </c>
      <c r="AT276" s="192" t="s">
        <v>422</v>
      </c>
      <c r="AU276" s="192" t="s">
        <v>83</v>
      </c>
      <c r="AY276" s="18" t="s">
        <v>174</v>
      </c>
      <c r="BE276" s="193">
        <f>IF(N276="základní",J276,0)</f>
        <v>0</v>
      </c>
      <c r="BF276" s="193">
        <f>IF(N276="snížená",J276,0)</f>
        <v>0</v>
      </c>
      <c r="BG276" s="193">
        <f>IF(N276="zákl. přenesená",J276,0)</f>
        <v>0</v>
      </c>
      <c r="BH276" s="193">
        <f>IF(N276="sníž. přenesená",J276,0)</f>
        <v>0</v>
      </c>
      <c r="BI276" s="193">
        <f>IF(N276="nulová",J276,0)</f>
        <v>0</v>
      </c>
      <c r="BJ276" s="18" t="s">
        <v>81</v>
      </c>
      <c r="BK276" s="193">
        <f>ROUND(I276*H276,2)</f>
        <v>0</v>
      </c>
      <c r="BL276" s="18" t="s">
        <v>179</v>
      </c>
      <c r="BM276" s="192" t="s">
        <v>3795</v>
      </c>
    </row>
    <row r="277" spans="1:65" s="2" customFormat="1" ht="49" customHeight="1">
      <c r="A277" s="35"/>
      <c r="B277" s="36"/>
      <c r="C277" s="180" t="s">
        <v>421</v>
      </c>
      <c r="D277" s="180" t="s">
        <v>175</v>
      </c>
      <c r="E277" s="181" t="s">
        <v>3796</v>
      </c>
      <c r="F277" s="182" t="s">
        <v>3797</v>
      </c>
      <c r="G277" s="183" t="s">
        <v>444</v>
      </c>
      <c r="H277" s="184">
        <v>60</v>
      </c>
      <c r="I277" s="185"/>
      <c r="J277" s="186">
        <f>ROUND(I277*H277,2)</f>
        <v>0</v>
      </c>
      <c r="K277" s="187"/>
      <c r="L277" s="40"/>
      <c r="M277" s="188" t="s">
        <v>1</v>
      </c>
      <c r="N277" s="189" t="s">
        <v>38</v>
      </c>
      <c r="O277" s="72"/>
      <c r="P277" s="190">
        <f>O277*H277</f>
        <v>0</v>
      </c>
      <c r="Q277" s="190">
        <v>0.20218871999999999</v>
      </c>
      <c r="R277" s="190">
        <f>Q277*H277</f>
        <v>12.131323199999999</v>
      </c>
      <c r="S277" s="190">
        <v>0</v>
      </c>
      <c r="T277" s="191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2" t="s">
        <v>179</v>
      </c>
      <c r="AT277" s="192" t="s">
        <v>175</v>
      </c>
      <c r="AU277" s="192" t="s">
        <v>83</v>
      </c>
      <c r="AY277" s="18" t="s">
        <v>174</v>
      </c>
      <c r="BE277" s="193">
        <f>IF(N277="základní",J277,0)</f>
        <v>0</v>
      </c>
      <c r="BF277" s="193">
        <f>IF(N277="snížená",J277,0)</f>
        <v>0</v>
      </c>
      <c r="BG277" s="193">
        <f>IF(N277="zákl. přenesená",J277,0)</f>
        <v>0</v>
      </c>
      <c r="BH277" s="193">
        <f>IF(N277="sníž. přenesená",J277,0)</f>
        <v>0</v>
      </c>
      <c r="BI277" s="193">
        <f>IF(N277="nulová",J277,0)</f>
        <v>0</v>
      </c>
      <c r="BJ277" s="18" t="s">
        <v>81</v>
      </c>
      <c r="BK277" s="193">
        <f>ROUND(I277*H277,2)</f>
        <v>0</v>
      </c>
      <c r="BL277" s="18" t="s">
        <v>179</v>
      </c>
      <c r="BM277" s="192" t="s">
        <v>3798</v>
      </c>
    </row>
    <row r="278" spans="1:65" s="2" customFormat="1" ht="24.25" customHeight="1">
      <c r="A278" s="35"/>
      <c r="B278" s="36"/>
      <c r="C278" s="227" t="s">
        <v>426</v>
      </c>
      <c r="D278" s="227" t="s">
        <v>422</v>
      </c>
      <c r="E278" s="228" t="s">
        <v>3799</v>
      </c>
      <c r="F278" s="229" t="s">
        <v>3800</v>
      </c>
      <c r="G278" s="230" t="s">
        <v>444</v>
      </c>
      <c r="H278" s="231">
        <v>60.6</v>
      </c>
      <c r="I278" s="232"/>
      <c r="J278" s="233">
        <f>ROUND(I278*H278,2)</f>
        <v>0</v>
      </c>
      <c r="K278" s="234"/>
      <c r="L278" s="235"/>
      <c r="M278" s="236" t="s">
        <v>1</v>
      </c>
      <c r="N278" s="237" t="s">
        <v>38</v>
      </c>
      <c r="O278" s="72"/>
      <c r="P278" s="190">
        <f>O278*H278</f>
        <v>0</v>
      </c>
      <c r="Q278" s="190">
        <v>4.8300000000000003E-2</v>
      </c>
      <c r="R278" s="190">
        <f>Q278*H278</f>
        <v>2.9269800000000004</v>
      </c>
      <c r="S278" s="190">
        <v>0</v>
      </c>
      <c r="T278" s="191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2" t="s">
        <v>227</v>
      </c>
      <c r="AT278" s="192" t="s">
        <v>422</v>
      </c>
      <c r="AU278" s="192" t="s">
        <v>83</v>
      </c>
      <c r="AY278" s="18" t="s">
        <v>174</v>
      </c>
      <c r="BE278" s="193">
        <f>IF(N278="základní",J278,0)</f>
        <v>0</v>
      </c>
      <c r="BF278" s="193">
        <f>IF(N278="snížená",J278,0)</f>
        <v>0</v>
      </c>
      <c r="BG278" s="193">
        <f>IF(N278="zákl. přenesená",J278,0)</f>
        <v>0</v>
      </c>
      <c r="BH278" s="193">
        <f>IF(N278="sníž. přenesená",J278,0)</f>
        <v>0</v>
      </c>
      <c r="BI278" s="193">
        <f>IF(N278="nulová",J278,0)</f>
        <v>0</v>
      </c>
      <c r="BJ278" s="18" t="s">
        <v>81</v>
      </c>
      <c r="BK278" s="193">
        <f>ROUND(I278*H278,2)</f>
        <v>0</v>
      </c>
      <c r="BL278" s="18" t="s">
        <v>179</v>
      </c>
      <c r="BM278" s="192" t="s">
        <v>3801</v>
      </c>
    </row>
    <row r="279" spans="1:65" s="13" customFormat="1" ht="12">
      <c r="B279" s="205"/>
      <c r="C279" s="206"/>
      <c r="D279" s="196" t="s">
        <v>181</v>
      </c>
      <c r="E279" s="207" t="s">
        <v>1</v>
      </c>
      <c r="F279" s="208" t="s">
        <v>3802</v>
      </c>
      <c r="G279" s="206"/>
      <c r="H279" s="209">
        <v>60.6</v>
      </c>
      <c r="I279" s="210"/>
      <c r="J279" s="206"/>
      <c r="K279" s="206"/>
      <c r="L279" s="211"/>
      <c r="M279" s="212"/>
      <c r="N279" s="213"/>
      <c r="O279" s="213"/>
      <c r="P279" s="213"/>
      <c r="Q279" s="213"/>
      <c r="R279" s="213"/>
      <c r="S279" s="213"/>
      <c r="T279" s="214"/>
      <c r="AT279" s="215" t="s">
        <v>181</v>
      </c>
      <c r="AU279" s="215" t="s">
        <v>83</v>
      </c>
      <c r="AV279" s="13" t="s">
        <v>83</v>
      </c>
      <c r="AW279" s="13" t="s">
        <v>30</v>
      </c>
      <c r="AX279" s="13" t="s">
        <v>73</v>
      </c>
      <c r="AY279" s="215" t="s">
        <v>174</v>
      </c>
    </row>
    <row r="280" spans="1:65" s="14" customFormat="1" ht="12">
      <c r="B280" s="216"/>
      <c r="C280" s="217"/>
      <c r="D280" s="196" t="s">
        <v>181</v>
      </c>
      <c r="E280" s="218" t="s">
        <v>1</v>
      </c>
      <c r="F280" s="219" t="s">
        <v>183</v>
      </c>
      <c r="G280" s="217"/>
      <c r="H280" s="220">
        <v>60.6</v>
      </c>
      <c r="I280" s="221"/>
      <c r="J280" s="217"/>
      <c r="K280" s="217"/>
      <c r="L280" s="222"/>
      <c r="M280" s="223"/>
      <c r="N280" s="224"/>
      <c r="O280" s="224"/>
      <c r="P280" s="224"/>
      <c r="Q280" s="224"/>
      <c r="R280" s="224"/>
      <c r="S280" s="224"/>
      <c r="T280" s="225"/>
      <c r="AT280" s="226" t="s">
        <v>181</v>
      </c>
      <c r="AU280" s="226" t="s">
        <v>83</v>
      </c>
      <c r="AV280" s="14" t="s">
        <v>179</v>
      </c>
      <c r="AW280" s="14" t="s">
        <v>30</v>
      </c>
      <c r="AX280" s="14" t="s">
        <v>81</v>
      </c>
      <c r="AY280" s="226" t="s">
        <v>174</v>
      </c>
    </row>
    <row r="281" spans="1:65" s="2" customFormat="1" ht="49" customHeight="1">
      <c r="A281" s="35"/>
      <c r="B281" s="36"/>
      <c r="C281" s="180" t="s">
        <v>431</v>
      </c>
      <c r="D281" s="180" t="s">
        <v>175</v>
      </c>
      <c r="E281" s="181" t="s">
        <v>3803</v>
      </c>
      <c r="F281" s="182" t="s">
        <v>3804</v>
      </c>
      <c r="G281" s="183" t="s">
        <v>444</v>
      </c>
      <c r="H281" s="184">
        <v>93</v>
      </c>
      <c r="I281" s="185"/>
      <c r="J281" s="186">
        <f>ROUND(I281*H281,2)</f>
        <v>0</v>
      </c>
      <c r="K281" s="187"/>
      <c r="L281" s="40"/>
      <c r="M281" s="188" t="s">
        <v>1</v>
      </c>
      <c r="N281" s="189" t="s">
        <v>38</v>
      </c>
      <c r="O281" s="72"/>
      <c r="P281" s="190">
        <f>O281*H281</f>
        <v>0</v>
      </c>
      <c r="Q281" s="190">
        <v>0.15539952000000001</v>
      </c>
      <c r="R281" s="190">
        <f>Q281*H281</f>
        <v>14.452155360000001</v>
      </c>
      <c r="S281" s="190">
        <v>0</v>
      </c>
      <c r="T281" s="191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2" t="s">
        <v>179</v>
      </c>
      <c r="AT281" s="192" t="s">
        <v>175</v>
      </c>
      <c r="AU281" s="192" t="s">
        <v>83</v>
      </c>
      <c r="AY281" s="18" t="s">
        <v>174</v>
      </c>
      <c r="BE281" s="193">
        <f>IF(N281="základní",J281,0)</f>
        <v>0</v>
      </c>
      <c r="BF281" s="193">
        <f>IF(N281="snížená",J281,0)</f>
        <v>0</v>
      </c>
      <c r="BG281" s="193">
        <f>IF(N281="zákl. přenesená",J281,0)</f>
        <v>0</v>
      </c>
      <c r="BH281" s="193">
        <f>IF(N281="sníž. přenesená",J281,0)</f>
        <v>0</v>
      </c>
      <c r="BI281" s="193">
        <f>IF(N281="nulová",J281,0)</f>
        <v>0</v>
      </c>
      <c r="BJ281" s="18" t="s">
        <v>81</v>
      </c>
      <c r="BK281" s="193">
        <f>ROUND(I281*H281,2)</f>
        <v>0</v>
      </c>
      <c r="BL281" s="18" t="s">
        <v>179</v>
      </c>
      <c r="BM281" s="192" t="s">
        <v>3805</v>
      </c>
    </row>
    <row r="282" spans="1:65" s="13" customFormat="1" ht="12">
      <c r="B282" s="205"/>
      <c r="C282" s="206"/>
      <c r="D282" s="196" t="s">
        <v>181</v>
      </c>
      <c r="E282" s="207" t="s">
        <v>1</v>
      </c>
      <c r="F282" s="208" t="s">
        <v>3806</v>
      </c>
      <c r="G282" s="206"/>
      <c r="H282" s="209">
        <v>93</v>
      </c>
      <c r="I282" s="210"/>
      <c r="J282" s="206"/>
      <c r="K282" s="206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181</v>
      </c>
      <c r="AU282" s="215" t="s">
        <v>83</v>
      </c>
      <c r="AV282" s="13" t="s">
        <v>83</v>
      </c>
      <c r="AW282" s="13" t="s">
        <v>30</v>
      </c>
      <c r="AX282" s="13" t="s">
        <v>73</v>
      </c>
      <c r="AY282" s="215" t="s">
        <v>174</v>
      </c>
    </row>
    <row r="283" spans="1:65" s="14" customFormat="1" ht="12">
      <c r="B283" s="216"/>
      <c r="C283" s="217"/>
      <c r="D283" s="196" t="s">
        <v>181</v>
      </c>
      <c r="E283" s="218" t="s">
        <v>1</v>
      </c>
      <c r="F283" s="219" t="s">
        <v>183</v>
      </c>
      <c r="G283" s="217"/>
      <c r="H283" s="220">
        <v>93</v>
      </c>
      <c r="I283" s="221"/>
      <c r="J283" s="217"/>
      <c r="K283" s="217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181</v>
      </c>
      <c r="AU283" s="226" t="s">
        <v>83</v>
      </c>
      <c r="AV283" s="14" t="s">
        <v>179</v>
      </c>
      <c r="AW283" s="14" t="s">
        <v>30</v>
      </c>
      <c r="AX283" s="14" t="s">
        <v>81</v>
      </c>
      <c r="AY283" s="226" t="s">
        <v>174</v>
      </c>
    </row>
    <row r="284" spans="1:65" s="2" customFormat="1" ht="16.5" customHeight="1">
      <c r="A284" s="35"/>
      <c r="B284" s="36"/>
      <c r="C284" s="227" t="s">
        <v>436</v>
      </c>
      <c r="D284" s="227" t="s">
        <v>422</v>
      </c>
      <c r="E284" s="228" t="s">
        <v>3807</v>
      </c>
      <c r="F284" s="229" t="s">
        <v>3808</v>
      </c>
      <c r="G284" s="230" t="s">
        <v>444</v>
      </c>
      <c r="H284" s="231">
        <v>93.93</v>
      </c>
      <c r="I284" s="232"/>
      <c r="J284" s="233">
        <f>ROUND(I284*H284,2)</f>
        <v>0</v>
      </c>
      <c r="K284" s="234"/>
      <c r="L284" s="235"/>
      <c r="M284" s="236" t="s">
        <v>1</v>
      </c>
      <c r="N284" s="237" t="s">
        <v>38</v>
      </c>
      <c r="O284" s="72"/>
      <c r="P284" s="190">
        <f>O284*H284</f>
        <v>0</v>
      </c>
      <c r="Q284" s="190">
        <v>0.08</v>
      </c>
      <c r="R284" s="190">
        <f>Q284*H284</f>
        <v>7.5144000000000011</v>
      </c>
      <c r="S284" s="190">
        <v>0</v>
      </c>
      <c r="T284" s="191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2" t="s">
        <v>227</v>
      </c>
      <c r="AT284" s="192" t="s">
        <v>422</v>
      </c>
      <c r="AU284" s="192" t="s">
        <v>83</v>
      </c>
      <c r="AY284" s="18" t="s">
        <v>174</v>
      </c>
      <c r="BE284" s="193">
        <f>IF(N284="základní",J284,0)</f>
        <v>0</v>
      </c>
      <c r="BF284" s="193">
        <f>IF(N284="snížená",J284,0)</f>
        <v>0</v>
      </c>
      <c r="BG284" s="193">
        <f>IF(N284="zákl. přenesená",J284,0)</f>
        <v>0</v>
      </c>
      <c r="BH284" s="193">
        <f>IF(N284="sníž. přenesená",J284,0)</f>
        <v>0</v>
      </c>
      <c r="BI284" s="193">
        <f>IF(N284="nulová",J284,0)</f>
        <v>0</v>
      </c>
      <c r="BJ284" s="18" t="s">
        <v>81</v>
      </c>
      <c r="BK284" s="193">
        <f>ROUND(I284*H284,2)</f>
        <v>0</v>
      </c>
      <c r="BL284" s="18" t="s">
        <v>179</v>
      </c>
      <c r="BM284" s="192" t="s">
        <v>3809</v>
      </c>
    </row>
    <row r="285" spans="1:65" s="13" customFormat="1" ht="12">
      <c r="B285" s="205"/>
      <c r="C285" s="206"/>
      <c r="D285" s="196" t="s">
        <v>181</v>
      </c>
      <c r="E285" s="207" t="s">
        <v>1</v>
      </c>
      <c r="F285" s="208" t="s">
        <v>3810</v>
      </c>
      <c r="G285" s="206"/>
      <c r="H285" s="209">
        <v>93.93</v>
      </c>
      <c r="I285" s="210"/>
      <c r="J285" s="206"/>
      <c r="K285" s="206"/>
      <c r="L285" s="211"/>
      <c r="M285" s="212"/>
      <c r="N285" s="213"/>
      <c r="O285" s="213"/>
      <c r="P285" s="213"/>
      <c r="Q285" s="213"/>
      <c r="R285" s="213"/>
      <c r="S285" s="213"/>
      <c r="T285" s="214"/>
      <c r="AT285" s="215" t="s">
        <v>181</v>
      </c>
      <c r="AU285" s="215" t="s">
        <v>83</v>
      </c>
      <c r="AV285" s="13" t="s">
        <v>83</v>
      </c>
      <c r="AW285" s="13" t="s">
        <v>30</v>
      </c>
      <c r="AX285" s="13" t="s">
        <v>73</v>
      </c>
      <c r="AY285" s="215" t="s">
        <v>174</v>
      </c>
    </row>
    <row r="286" spans="1:65" s="14" customFormat="1" ht="12">
      <c r="B286" s="216"/>
      <c r="C286" s="217"/>
      <c r="D286" s="196" t="s">
        <v>181</v>
      </c>
      <c r="E286" s="218" t="s">
        <v>1</v>
      </c>
      <c r="F286" s="219" t="s">
        <v>183</v>
      </c>
      <c r="G286" s="217"/>
      <c r="H286" s="220">
        <v>93.93</v>
      </c>
      <c r="I286" s="221"/>
      <c r="J286" s="217"/>
      <c r="K286" s="217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181</v>
      </c>
      <c r="AU286" s="226" t="s">
        <v>83</v>
      </c>
      <c r="AV286" s="14" t="s">
        <v>179</v>
      </c>
      <c r="AW286" s="14" t="s">
        <v>30</v>
      </c>
      <c r="AX286" s="14" t="s">
        <v>81</v>
      </c>
      <c r="AY286" s="226" t="s">
        <v>174</v>
      </c>
    </row>
    <row r="287" spans="1:65" s="2" customFormat="1" ht="49" customHeight="1">
      <c r="A287" s="35"/>
      <c r="B287" s="36"/>
      <c r="C287" s="180" t="s">
        <v>441</v>
      </c>
      <c r="D287" s="180" t="s">
        <v>175</v>
      </c>
      <c r="E287" s="181" t="s">
        <v>3811</v>
      </c>
      <c r="F287" s="182" t="s">
        <v>3812</v>
      </c>
      <c r="G287" s="183" t="s">
        <v>444</v>
      </c>
      <c r="H287" s="184">
        <v>13.4</v>
      </c>
      <c r="I287" s="185"/>
      <c r="J287" s="186">
        <f>ROUND(I287*H287,2)</f>
        <v>0</v>
      </c>
      <c r="K287" s="187"/>
      <c r="L287" s="40"/>
      <c r="M287" s="188" t="s">
        <v>1</v>
      </c>
      <c r="N287" s="189" t="s">
        <v>38</v>
      </c>
      <c r="O287" s="72"/>
      <c r="P287" s="190">
        <f>O287*H287</f>
        <v>0</v>
      </c>
      <c r="Q287" s="190">
        <v>0.12949959999999999</v>
      </c>
      <c r="R287" s="190">
        <f>Q287*H287</f>
        <v>1.73529464</v>
      </c>
      <c r="S287" s="190">
        <v>0</v>
      </c>
      <c r="T287" s="191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2" t="s">
        <v>179</v>
      </c>
      <c r="AT287" s="192" t="s">
        <v>175</v>
      </c>
      <c r="AU287" s="192" t="s">
        <v>83</v>
      </c>
      <c r="AY287" s="18" t="s">
        <v>174</v>
      </c>
      <c r="BE287" s="193">
        <f>IF(N287="základní",J287,0)</f>
        <v>0</v>
      </c>
      <c r="BF287" s="193">
        <f>IF(N287="snížená",J287,0)</f>
        <v>0</v>
      </c>
      <c r="BG287" s="193">
        <f>IF(N287="zákl. přenesená",J287,0)</f>
        <v>0</v>
      </c>
      <c r="BH287" s="193">
        <f>IF(N287="sníž. přenesená",J287,0)</f>
        <v>0</v>
      </c>
      <c r="BI287" s="193">
        <f>IF(N287="nulová",J287,0)</f>
        <v>0</v>
      </c>
      <c r="BJ287" s="18" t="s">
        <v>81</v>
      </c>
      <c r="BK287" s="193">
        <f>ROUND(I287*H287,2)</f>
        <v>0</v>
      </c>
      <c r="BL287" s="18" t="s">
        <v>179</v>
      </c>
      <c r="BM287" s="192" t="s">
        <v>3813</v>
      </c>
    </row>
    <row r="288" spans="1:65" s="12" customFormat="1" ht="12">
      <c r="B288" s="194"/>
      <c r="C288" s="195"/>
      <c r="D288" s="196" t="s">
        <v>181</v>
      </c>
      <c r="E288" s="197" t="s">
        <v>1</v>
      </c>
      <c r="F288" s="198" t="s">
        <v>3814</v>
      </c>
      <c r="G288" s="195"/>
      <c r="H288" s="197" t="s">
        <v>1</v>
      </c>
      <c r="I288" s="199"/>
      <c r="J288" s="195"/>
      <c r="K288" s="195"/>
      <c r="L288" s="200"/>
      <c r="M288" s="201"/>
      <c r="N288" s="202"/>
      <c r="O288" s="202"/>
      <c r="P288" s="202"/>
      <c r="Q288" s="202"/>
      <c r="R288" s="202"/>
      <c r="S288" s="202"/>
      <c r="T288" s="203"/>
      <c r="AT288" s="204" t="s">
        <v>181</v>
      </c>
      <c r="AU288" s="204" t="s">
        <v>83</v>
      </c>
      <c r="AV288" s="12" t="s">
        <v>81</v>
      </c>
      <c r="AW288" s="12" t="s">
        <v>30</v>
      </c>
      <c r="AX288" s="12" t="s">
        <v>73</v>
      </c>
      <c r="AY288" s="204" t="s">
        <v>174</v>
      </c>
    </row>
    <row r="289" spans="1:65" s="13" customFormat="1" ht="12">
      <c r="B289" s="205"/>
      <c r="C289" s="206"/>
      <c r="D289" s="196" t="s">
        <v>181</v>
      </c>
      <c r="E289" s="207" t="s">
        <v>1</v>
      </c>
      <c r="F289" s="208" t="s">
        <v>3815</v>
      </c>
      <c r="G289" s="206"/>
      <c r="H289" s="209">
        <v>13.4</v>
      </c>
      <c r="I289" s="210"/>
      <c r="J289" s="206"/>
      <c r="K289" s="206"/>
      <c r="L289" s="211"/>
      <c r="M289" s="212"/>
      <c r="N289" s="213"/>
      <c r="O289" s="213"/>
      <c r="P289" s="213"/>
      <c r="Q289" s="213"/>
      <c r="R289" s="213"/>
      <c r="S289" s="213"/>
      <c r="T289" s="214"/>
      <c r="AT289" s="215" t="s">
        <v>181</v>
      </c>
      <c r="AU289" s="215" t="s">
        <v>83</v>
      </c>
      <c r="AV289" s="13" t="s">
        <v>83</v>
      </c>
      <c r="AW289" s="13" t="s">
        <v>30</v>
      </c>
      <c r="AX289" s="13" t="s">
        <v>73</v>
      </c>
      <c r="AY289" s="215" t="s">
        <v>174</v>
      </c>
    </row>
    <row r="290" spans="1:65" s="14" customFormat="1" ht="12">
      <c r="B290" s="216"/>
      <c r="C290" s="217"/>
      <c r="D290" s="196" t="s">
        <v>181</v>
      </c>
      <c r="E290" s="218" t="s">
        <v>1</v>
      </c>
      <c r="F290" s="219" t="s">
        <v>183</v>
      </c>
      <c r="G290" s="217"/>
      <c r="H290" s="220">
        <v>13.4</v>
      </c>
      <c r="I290" s="221"/>
      <c r="J290" s="217"/>
      <c r="K290" s="217"/>
      <c r="L290" s="222"/>
      <c r="M290" s="223"/>
      <c r="N290" s="224"/>
      <c r="O290" s="224"/>
      <c r="P290" s="224"/>
      <c r="Q290" s="224"/>
      <c r="R290" s="224"/>
      <c r="S290" s="224"/>
      <c r="T290" s="225"/>
      <c r="AT290" s="226" t="s">
        <v>181</v>
      </c>
      <c r="AU290" s="226" t="s">
        <v>83</v>
      </c>
      <c r="AV290" s="14" t="s">
        <v>179</v>
      </c>
      <c r="AW290" s="14" t="s">
        <v>30</v>
      </c>
      <c r="AX290" s="14" t="s">
        <v>81</v>
      </c>
      <c r="AY290" s="226" t="s">
        <v>174</v>
      </c>
    </row>
    <row r="291" spans="1:65" s="2" customFormat="1" ht="16.5" customHeight="1">
      <c r="A291" s="35"/>
      <c r="B291" s="36"/>
      <c r="C291" s="227" t="s">
        <v>450</v>
      </c>
      <c r="D291" s="227" t="s">
        <v>422</v>
      </c>
      <c r="E291" s="228" t="s">
        <v>3816</v>
      </c>
      <c r="F291" s="229" t="s">
        <v>3817</v>
      </c>
      <c r="G291" s="230" t="s">
        <v>444</v>
      </c>
      <c r="H291" s="231">
        <v>13.534000000000001</v>
      </c>
      <c r="I291" s="232"/>
      <c r="J291" s="233">
        <f>ROUND(I291*H291,2)</f>
        <v>0</v>
      </c>
      <c r="K291" s="234"/>
      <c r="L291" s="235"/>
      <c r="M291" s="236" t="s">
        <v>1</v>
      </c>
      <c r="N291" s="237" t="s">
        <v>38</v>
      </c>
      <c r="O291" s="72"/>
      <c r="P291" s="190">
        <f>O291*H291</f>
        <v>0</v>
      </c>
      <c r="Q291" s="190">
        <v>5.6120000000000003E-2</v>
      </c>
      <c r="R291" s="190">
        <f>Q291*H291</f>
        <v>0.75952808000000005</v>
      </c>
      <c r="S291" s="190">
        <v>0</v>
      </c>
      <c r="T291" s="191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2" t="s">
        <v>227</v>
      </c>
      <c r="AT291" s="192" t="s">
        <v>422</v>
      </c>
      <c r="AU291" s="192" t="s">
        <v>83</v>
      </c>
      <c r="AY291" s="18" t="s">
        <v>174</v>
      </c>
      <c r="BE291" s="193">
        <f>IF(N291="základní",J291,0)</f>
        <v>0</v>
      </c>
      <c r="BF291" s="193">
        <f>IF(N291="snížená",J291,0)</f>
        <v>0</v>
      </c>
      <c r="BG291" s="193">
        <f>IF(N291="zákl. přenesená",J291,0)</f>
        <v>0</v>
      </c>
      <c r="BH291" s="193">
        <f>IF(N291="sníž. přenesená",J291,0)</f>
        <v>0</v>
      </c>
      <c r="BI291" s="193">
        <f>IF(N291="nulová",J291,0)</f>
        <v>0</v>
      </c>
      <c r="BJ291" s="18" t="s">
        <v>81</v>
      </c>
      <c r="BK291" s="193">
        <f>ROUND(I291*H291,2)</f>
        <v>0</v>
      </c>
      <c r="BL291" s="18" t="s">
        <v>179</v>
      </c>
      <c r="BM291" s="192" t="s">
        <v>3818</v>
      </c>
    </row>
    <row r="292" spans="1:65" s="13" customFormat="1" ht="12">
      <c r="B292" s="205"/>
      <c r="C292" s="206"/>
      <c r="D292" s="196" t="s">
        <v>181</v>
      </c>
      <c r="E292" s="207" t="s">
        <v>1</v>
      </c>
      <c r="F292" s="208" t="s">
        <v>3819</v>
      </c>
      <c r="G292" s="206"/>
      <c r="H292" s="209">
        <v>13.534000000000001</v>
      </c>
      <c r="I292" s="210"/>
      <c r="J292" s="206"/>
      <c r="K292" s="206"/>
      <c r="L292" s="211"/>
      <c r="M292" s="212"/>
      <c r="N292" s="213"/>
      <c r="O292" s="213"/>
      <c r="P292" s="213"/>
      <c r="Q292" s="213"/>
      <c r="R292" s="213"/>
      <c r="S292" s="213"/>
      <c r="T292" s="214"/>
      <c r="AT292" s="215" t="s">
        <v>181</v>
      </c>
      <c r="AU292" s="215" t="s">
        <v>83</v>
      </c>
      <c r="AV292" s="13" t="s">
        <v>83</v>
      </c>
      <c r="AW292" s="13" t="s">
        <v>30</v>
      </c>
      <c r="AX292" s="13" t="s">
        <v>73</v>
      </c>
      <c r="AY292" s="215" t="s">
        <v>174</v>
      </c>
    </row>
    <row r="293" spans="1:65" s="14" customFormat="1" ht="12">
      <c r="B293" s="216"/>
      <c r="C293" s="217"/>
      <c r="D293" s="196" t="s">
        <v>181</v>
      </c>
      <c r="E293" s="218" t="s">
        <v>1</v>
      </c>
      <c r="F293" s="219" t="s">
        <v>183</v>
      </c>
      <c r="G293" s="217"/>
      <c r="H293" s="220">
        <v>13.534000000000001</v>
      </c>
      <c r="I293" s="221"/>
      <c r="J293" s="217"/>
      <c r="K293" s="217"/>
      <c r="L293" s="222"/>
      <c r="M293" s="223"/>
      <c r="N293" s="224"/>
      <c r="O293" s="224"/>
      <c r="P293" s="224"/>
      <c r="Q293" s="224"/>
      <c r="R293" s="224"/>
      <c r="S293" s="224"/>
      <c r="T293" s="225"/>
      <c r="AT293" s="226" t="s">
        <v>181</v>
      </c>
      <c r="AU293" s="226" t="s">
        <v>83</v>
      </c>
      <c r="AV293" s="14" t="s">
        <v>179</v>
      </c>
      <c r="AW293" s="14" t="s">
        <v>30</v>
      </c>
      <c r="AX293" s="14" t="s">
        <v>81</v>
      </c>
      <c r="AY293" s="226" t="s">
        <v>174</v>
      </c>
    </row>
    <row r="294" spans="1:65" s="2" customFormat="1" ht="24.25" customHeight="1">
      <c r="A294" s="35"/>
      <c r="B294" s="36"/>
      <c r="C294" s="180" t="s">
        <v>458</v>
      </c>
      <c r="D294" s="180" t="s">
        <v>175</v>
      </c>
      <c r="E294" s="181" t="s">
        <v>3520</v>
      </c>
      <c r="F294" s="182" t="s">
        <v>3521</v>
      </c>
      <c r="G294" s="183" t="s">
        <v>178</v>
      </c>
      <c r="H294" s="184">
        <v>12.48</v>
      </c>
      <c r="I294" s="185"/>
      <c r="J294" s="186">
        <f>ROUND(I294*H294,2)</f>
        <v>0</v>
      </c>
      <c r="K294" s="187"/>
      <c r="L294" s="40"/>
      <c r="M294" s="188" t="s">
        <v>1</v>
      </c>
      <c r="N294" s="189" t="s">
        <v>38</v>
      </c>
      <c r="O294" s="72"/>
      <c r="P294" s="190">
        <f>O294*H294</f>
        <v>0</v>
      </c>
      <c r="Q294" s="190">
        <v>2.2563399999999998</v>
      </c>
      <c r="R294" s="190">
        <f>Q294*H294</f>
        <v>28.1591232</v>
      </c>
      <c r="S294" s="190">
        <v>0</v>
      </c>
      <c r="T294" s="191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2" t="s">
        <v>179</v>
      </c>
      <c r="AT294" s="192" t="s">
        <v>175</v>
      </c>
      <c r="AU294" s="192" t="s">
        <v>83</v>
      </c>
      <c r="AY294" s="18" t="s">
        <v>174</v>
      </c>
      <c r="BE294" s="193">
        <f>IF(N294="základní",J294,0)</f>
        <v>0</v>
      </c>
      <c r="BF294" s="193">
        <f>IF(N294="snížená",J294,0)</f>
        <v>0</v>
      </c>
      <c r="BG294" s="193">
        <f>IF(N294="zákl. přenesená",J294,0)</f>
        <v>0</v>
      </c>
      <c r="BH294" s="193">
        <f>IF(N294="sníž. přenesená",J294,0)</f>
        <v>0</v>
      </c>
      <c r="BI294" s="193">
        <f>IF(N294="nulová",J294,0)</f>
        <v>0</v>
      </c>
      <c r="BJ294" s="18" t="s">
        <v>81</v>
      </c>
      <c r="BK294" s="193">
        <f>ROUND(I294*H294,2)</f>
        <v>0</v>
      </c>
      <c r="BL294" s="18" t="s">
        <v>179</v>
      </c>
      <c r="BM294" s="192" t="s">
        <v>3820</v>
      </c>
    </row>
    <row r="295" spans="1:65" s="13" customFormat="1" ht="12">
      <c r="B295" s="205"/>
      <c r="C295" s="206"/>
      <c r="D295" s="196" t="s">
        <v>181</v>
      </c>
      <c r="E295" s="207" t="s">
        <v>1</v>
      </c>
      <c r="F295" s="208" t="s">
        <v>3821</v>
      </c>
      <c r="G295" s="206"/>
      <c r="H295" s="209">
        <v>12.48</v>
      </c>
      <c r="I295" s="210"/>
      <c r="J295" s="206"/>
      <c r="K295" s="206"/>
      <c r="L295" s="211"/>
      <c r="M295" s="212"/>
      <c r="N295" s="213"/>
      <c r="O295" s="213"/>
      <c r="P295" s="213"/>
      <c r="Q295" s="213"/>
      <c r="R295" s="213"/>
      <c r="S295" s="213"/>
      <c r="T295" s="214"/>
      <c r="AT295" s="215" t="s">
        <v>181</v>
      </c>
      <c r="AU295" s="215" t="s">
        <v>83</v>
      </c>
      <c r="AV295" s="13" t="s">
        <v>83</v>
      </c>
      <c r="AW295" s="13" t="s">
        <v>30</v>
      </c>
      <c r="AX295" s="13" t="s">
        <v>73</v>
      </c>
      <c r="AY295" s="215" t="s">
        <v>174</v>
      </c>
    </row>
    <row r="296" spans="1:65" s="14" customFormat="1" ht="12">
      <c r="B296" s="216"/>
      <c r="C296" s="217"/>
      <c r="D296" s="196" t="s">
        <v>181</v>
      </c>
      <c r="E296" s="218" t="s">
        <v>1</v>
      </c>
      <c r="F296" s="219" t="s">
        <v>183</v>
      </c>
      <c r="G296" s="217"/>
      <c r="H296" s="220">
        <v>12.48</v>
      </c>
      <c r="I296" s="221"/>
      <c r="J296" s="217"/>
      <c r="K296" s="217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181</v>
      </c>
      <c r="AU296" s="226" t="s">
        <v>83</v>
      </c>
      <c r="AV296" s="14" t="s">
        <v>179</v>
      </c>
      <c r="AW296" s="14" t="s">
        <v>30</v>
      </c>
      <c r="AX296" s="14" t="s">
        <v>81</v>
      </c>
      <c r="AY296" s="226" t="s">
        <v>174</v>
      </c>
    </row>
    <row r="297" spans="1:65" s="2" customFormat="1" ht="24.25" customHeight="1">
      <c r="A297" s="35"/>
      <c r="B297" s="36"/>
      <c r="C297" s="180" t="s">
        <v>514</v>
      </c>
      <c r="D297" s="180" t="s">
        <v>175</v>
      </c>
      <c r="E297" s="181" t="s">
        <v>3822</v>
      </c>
      <c r="F297" s="182" t="s">
        <v>3823</v>
      </c>
      <c r="G297" s="183" t="s">
        <v>217</v>
      </c>
      <c r="H297" s="184">
        <v>1</v>
      </c>
      <c r="I297" s="185"/>
      <c r="J297" s="186">
        <f>ROUND(I297*H297,2)</f>
        <v>0</v>
      </c>
      <c r="K297" s="187"/>
      <c r="L297" s="40"/>
      <c r="M297" s="188" t="s">
        <v>1</v>
      </c>
      <c r="N297" s="189" t="s">
        <v>38</v>
      </c>
      <c r="O297" s="72"/>
      <c r="P297" s="190">
        <f>O297*H297</f>
        <v>0</v>
      </c>
      <c r="Q297" s="190">
        <v>0</v>
      </c>
      <c r="R297" s="190">
        <f>Q297*H297</f>
        <v>0</v>
      </c>
      <c r="S297" s="190">
        <v>0</v>
      </c>
      <c r="T297" s="191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2" t="s">
        <v>179</v>
      </c>
      <c r="AT297" s="192" t="s">
        <v>175</v>
      </c>
      <c r="AU297" s="192" t="s">
        <v>83</v>
      </c>
      <c r="AY297" s="18" t="s">
        <v>174</v>
      </c>
      <c r="BE297" s="193">
        <f>IF(N297="základní",J297,0)</f>
        <v>0</v>
      </c>
      <c r="BF297" s="193">
        <f>IF(N297="snížená",J297,0)</f>
        <v>0</v>
      </c>
      <c r="BG297" s="193">
        <f>IF(N297="zákl. přenesená",J297,0)</f>
        <v>0</v>
      </c>
      <c r="BH297" s="193">
        <f>IF(N297="sníž. přenesená",J297,0)</f>
        <v>0</v>
      </c>
      <c r="BI297" s="193">
        <f>IF(N297="nulová",J297,0)</f>
        <v>0</v>
      </c>
      <c r="BJ297" s="18" t="s">
        <v>81</v>
      </c>
      <c r="BK297" s="193">
        <f>ROUND(I297*H297,2)</f>
        <v>0</v>
      </c>
      <c r="BL297" s="18" t="s">
        <v>179</v>
      </c>
      <c r="BM297" s="192" t="s">
        <v>3824</v>
      </c>
    </row>
    <row r="298" spans="1:65" s="2" customFormat="1" ht="24.25" customHeight="1">
      <c r="A298" s="35"/>
      <c r="B298" s="36"/>
      <c r="C298" s="180" t="s">
        <v>525</v>
      </c>
      <c r="D298" s="180" t="s">
        <v>175</v>
      </c>
      <c r="E298" s="181" t="s">
        <v>3825</v>
      </c>
      <c r="F298" s="182" t="s">
        <v>3826</v>
      </c>
      <c r="G298" s="183" t="s">
        <v>217</v>
      </c>
      <c r="H298" s="184">
        <v>1</v>
      </c>
      <c r="I298" s="185"/>
      <c r="J298" s="186">
        <f>ROUND(I298*H298,2)</f>
        <v>0</v>
      </c>
      <c r="K298" s="187"/>
      <c r="L298" s="40"/>
      <c r="M298" s="188" t="s">
        <v>1</v>
      </c>
      <c r="N298" s="189" t="s">
        <v>38</v>
      </c>
      <c r="O298" s="72"/>
      <c r="P298" s="190">
        <f>O298*H298</f>
        <v>0</v>
      </c>
      <c r="Q298" s="190">
        <v>0</v>
      </c>
      <c r="R298" s="190">
        <f>Q298*H298</f>
        <v>0</v>
      </c>
      <c r="S298" s="190">
        <v>0</v>
      </c>
      <c r="T298" s="191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2" t="s">
        <v>179</v>
      </c>
      <c r="AT298" s="192" t="s">
        <v>175</v>
      </c>
      <c r="AU298" s="192" t="s">
        <v>83</v>
      </c>
      <c r="AY298" s="18" t="s">
        <v>174</v>
      </c>
      <c r="BE298" s="193">
        <f>IF(N298="základní",J298,0)</f>
        <v>0</v>
      </c>
      <c r="BF298" s="193">
        <f>IF(N298="snížená",J298,0)</f>
        <v>0</v>
      </c>
      <c r="BG298" s="193">
        <f>IF(N298="zákl. přenesená",J298,0)</f>
        <v>0</v>
      </c>
      <c r="BH298" s="193">
        <f>IF(N298="sníž. přenesená",J298,0)</f>
        <v>0</v>
      </c>
      <c r="BI298" s="193">
        <f>IF(N298="nulová",J298,0)</f>
        <v>0</v>
      </c>
      <c r="BJ298" s="18" t="s">
        <v>81</v>
      </c>
      <c r="BK298" s="193">
        <f>ROUND(I298*H298,2)</f>
        <v>0</v>
      </c>
      <c r="BL298" s="18" t="s">
        <v>179</v>
      </c>
      <c r="BM298" s="192" t="s">
        <v>3827</v>
      </c>
    </row>
    <row r="299" spans="1:65" s="11" customFormat="1" ht="22.75" customHeight="1">
      <c r="B299" s="166"/>
      <c r="C299" s="167"/>
      <c r="D299" s="168" t="s">
        <v>72</v>
      </c>
      <c r="E299" s="261" t="s">
        <v>3600</v>
      </c>
      <c r="F299" s="261" t="s">
        <v>3601</v>
      </c>
      <c r="G299" s="167"/>
      <c r="H299" s="167"/>
      <c r="I299" s="170"/>
      <c r="J299" s="262">
        <f>BK299</f>
        <v>0</v>
      </c>
      <c r="K299" s="167"/>
      <c r="L299" s="172"/>
      <c r="M299" s="173"/>
      <c r="N299" s="174"/>
      <c r="O299" s="174"/>
      <c r="P299" s="175">
        <f>SUM(P300:P313)</f>
        <v>0</v>
      </c>
      <c r="Q299" s="174"/>
      <c r="R299" s="175">
        <f>SUM(R300:R313)</f>
        <v>0</v>
      </c>
      <c r="S299" s="174"/>
      <c r="T299" s="176">
        <f>SUM(T300:T313)</f>
        <v>0</v>
      </c>
      <c r="AR299" s="177" t="s">
        <v>81</v>
      </c>
      <c r="AT299" s="178" t="s">
        <v>72</v>
      </c>
      <c r="AU299" s="178" t="s">
        <v>81</v>
      </c>
      <c r="AY299" s="177" t="s">
        <v>174</v>
      </c>
      <c r="BK299" s="179">
        <f>SUM(BK300:BK313)</f>
        <v>0</v>
      </c>
    </row>
    <row r="300" spans="1:65" s="2" customFormat="1" ht="24.25" customHeight="1">
      <c r="A300" s="35"/>
      <c r="B300" s="36"/>
      <c r="C300" s="180" t="s">
        <v>532</v>
      </c>
      <c r="D300" s="180" t="s">
        <v>175</v>
      </c>
      <c r="E300" s="181" t="s">
        <v>1438</v>
      </c>
      <c r="F300" s="182" t="s">
        <v>3602</v>
      </c>
      <c r="G300" s="183" t="s">
        <v>188</v>
      </c>
      <c r="H300" s="184">
        <v>241.29499999999999</v>
      </c>
      <c r="I300" s="185"/>
      <c r="J300" s="186">
        <f>ROUND(I300*H300,2)</f>
        <v>0</v>
      </c>
      <c r="K300" s="187"/>
      <c r="L300" s="40"/>
      <c r="M300" s="188" t="s">
        <v>1</v>
      </c>
      <c r="N300" s="189" t="s">
        <v>38</v>
      </c>
      <c r="O300" s="72"/>
      <c r="P300" s="190">
        <f>O300*H300</f>
        <v>0</v>
      </c>
      <c r="Q300" s="190">
        <v>0</v>
      </c>
      <c r="R300" s="190">
        <f>Q300*H300</f>
        <v>0</v>
      </c>
      <c r="S300" s="190">
        <v>0</v>
      </c>
      <c r="T300" s="191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2" t="s">
        <v>179</v>
      </c>
      <c r="AT300" s="192" t="s">
        <v>175</v>
      </c>
      <c r="AU300" s="192" t="s">
        <v>83</v>
      </c>
      <c r="AY300" s="18" t="s">
        <v>174</v>
      </c>
      <c r="BE300" s="193">
        <f>IF(N300="základní",J300,0)</f>
        <v>0</v>
      </c>
      <c r="BF300" s="193">
        <f>IF(N300="snížená",J300,0)</f>
        <v>0</v>
      </c>
      <c r="BG300" s="193">
        <f>IF(N300="zákl. přenesená",J300,0)</f>
        <v>0</v>
      </c>
      <c r="BH300" s="193">
        <f>IF(N300="sníž. přenesená",J300,0)</f>
        <v>0</v>
      </c>
      <c r="BI300" s="193">
        <f>IF(N300="nulová",J300,0)</f>
        <v>0</v>
      </c>
      <c r="BJ300" s="18" t="s">
        <v>81</v>
      </c>
      <c r="BK300" s="193">
        <f>ROUND(I300*H300,2)</f>
        <v>0</v>
      </c>
      <c r="BL300" s="18" t="s">
        <v>179</v>
      </c>
      <c r="BM300" s="192" t="s">
        <v>3828</v>
      </c>
    </row>
    <row r="301" spans="1:65" s="2" customFormat="1" ht="37.75" customHeight="1">
      <c r="A301" s="35"/>
      <c r="B301" s="36"/>
      <c r="C301" s="180" t="s">
        <v>538</v>
      </c>
      <c r="D301" s="180" t="s">
        <v>175</v>
      </c>
      <c r="E301" s="181" t="s">
        <v>3604</v>
      </c>
      <c r="F301" s="182" t="s">
        <v>3605</v>
      </c>
      <c r="G301" s="183" t="s">
        <v>188</v>
      </c>
      <c r="H301" s="184">
        <v>241.29499999999999</v>
      </c>
      <c r="I301" s="185"/>
      <c r="J301" s="186">
        <f>ROUND(I301*H301,2)</f>
        <v>0</v>
      </c>
      <c r="K301" s="187"/>
      <c r="L301" s="40"/>
      <c r="M301" s="188" t="s">
        <v>1</v>
      </c>
      <c r="N301" s="189" t="s">
        <v>38</v>
      </c>
      <c r="O301" s="72"/>
      <c r="P301" s="190">
        <f>O301*H301</f>
        <v>0</v>
      </c>
      <c r="Q301" s="190">
        <v>0</v>
      </c>
      <c r="R301" s="190">
        <f>Q301*H301</f>
        <v>0</v>
      </c>
      <c r="S301" s="190">
        <v>0</v>
      </c>
      <c r="T301" s="191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2" t="s">
        <v>179</v>
      </c>
      <c r="AT301" s="192" t="s">
        <v>175</v>
      </c>
      <c r="AU301" s="192" t="s">
        <v>83</v>
      </c>
      <c r="AY301" s="18" t="s">
        <v>174</v>
      </c>
      <c r="BE301" s="193">
        <f>IF(N301="základní",J301,0)</f>
        <v>0</v>
      </c>
      <c r="BF301" s="193">
        <f>IF(N301="snížená",J301,0)</f>
        <v>0</v>
      </c>
      <c r="BG301" s="193">
        <f>IF(N301="zákl. přenesená",J301,0)</f>
        <v>0</v>
      </c>
      <c r="BH301" s="193">
        <f>IF(N301="sníž. přenesená",J301,0)</f>
        <v>0</v>
      </c>
      <c r="BI301" s="193">
        <f>IF(N301="nulová",J301,0)</f>
        <v>0</v>
      </c>
      <c r="BJ301" s="18" t="s">
        <v>81</v>
      </c>
      <c r="BK301" s="193">
        <f>ROUND(I301*H301,2)</f>
        <v>0</v>
      </c>
      <c r="BL301" s="18" t="s">
        <v>179</v>
      </c>
      <c r="BM301" s="192" t="s">
        <v>3829</v>
      </c>
    </row>
    <row r="302" spans="1:65" s="2" customFormat="1" ht="37.75" customHeight="1">
      <c r="A302" s="35"/>
      <c r="B302" s="36"/>
      <c r="C302" s="180" t="s">
        <v>543</v>
      </c>
      <c r="D302" s="180" t="s">
        <v>175</v>
      </c>
      <c r="E302" s="181" t="s">
        <v>3607</v>
      </c>
      <c r="F302" s="182" t="s">
        <v>3608</v>
      </c>
      <c r="G302" s="183" t="s">
        <v>188</v>
      </c>
      <c r="H302" s="184">
        <v>3378.13</v>
      </c>
      <c r="I302" s="185"/>
      <c r="J302" s="186">
        <f>ROUND(I302*H302,2)</f>
        <v>0</v>
      </c>
      <c r="K302" s="187"/>
      <c r="L302" s="40"/>
      <c r="M302" s="188" t="s">
        <v>1</v>
      </c>
      <c r="N302" s="189" t="s">
        <v>38</v>
      </c>
      <c r="O302" s="72"/>
      <c r="P302" s="190">
        <f>O302*H302</f>
        <v>0</v>
      </c>
      <c r="Q302" s="190">
        <v>0</v>
      </c>
      <c r="R302" s="190">
        <f>Q302*H302</f>
        <v>0</v>
      </c>
      <c r="S302" s="190">
        <v>0</v>
      </c>
      <c r="T302" s="191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2" t="s">
        <v>179</v>
      </c>
      <c r="AT302" s="192" t="s">
        <v>175</v>
      </c>
      <c r="AU302" s="192" t="s">
        <v>83</v>
      </c>
      <c r="AY302" s="18" t="s">
        <v>174</v>
      </c>
      <c r="BE302" s="193">
        <f>IF(N302="základní",J302,0)</f>
        <v>0</v>
      </c>
      <c r="BF302" s="193">
        <f>IF(N302="snížená",J302,0)</f>
        <v>0</v>
      </c>
      <c r="BG302" s="193">
        <f>IF(N302="zákl. přenesená",J302,0)</f>
        <v>0</v>
      </c>
      <c r="BH302" s="193">
        <f>IF(N302="sníž. přenesená",J302,0)</f>
        <v>0</v>
      </c>
      <c r="BI302" s="193">
        <f>IF(N302="nulová",J302,0)</f>
        <v>0</v>
      </c>
      <c r="BJ302" s="18" t="s">
        <v>81</v>
      </c>
      <c r="BK302" s="193">
        <f>ROUND(I302*H302,2)</f>
        <v>0</v>
      </c>
      <c r="BL302" s="18" t="s">
        <v>179</v>
      </c>
      <c r="BM302" s="192" t="s">
        <v>3830</v>
      </c>
    </row>
    <row r="303" spans="1:65" s="13" customFormat="1" ht="12">
      <c r="B303" s="205"/>
      <c r="C303" s="206"/>
      <c r="D303" s="196" t="s">
        <v>181</v>
      </c>
      <c r="E303" s="207" t="s">
        <v>1</v>
      </c>
      <c r="F303" s="208" t="s">
        <v>3831</v>
      </c>
      <c r="G303" s="206"/>
      <c r="H303" s="209">
        <v>3378.13</v>
      </c>
      <c r="I303" s="210"/>
      <c r="J303" s="206"/>
      <c r="K303" s="206"/>
      <c r="L303" s="211"/>
      <c r="M303" s="212"/>
      <c r="N303" s="213"/>
      <c r="O303" s="213"/>
      <c r="P303" s="213"/>
      <c r="Q303" s="213"/>
      <c r="R303" s="213"/>
      <c r="S303" s="213"/>
      <c r="T303" s="214"/>
      <c r="AT303" s="215" t="s">
        <v>181</v>
      </c>
      <c r="AU303" s="215" t="s">
        <v>83</v>
      </c>
      <c r="AV303" s="13" t="s">
        <v>83</v>
      </c>
      <c r="AW303" s="13" t="s">
        <v>30</v>
      </c>
      <c r="AX303" s="13" t="s">
        <v>73</v>
      </c>
      <c r="AY303" s="215" t="s">
        <v>174</v>
      </c>
    </row>
    <row r="304" spans="1:65" s="14" customFormat="1" ht="12">
      <c r="B304" s="216"/>
      <c r="C304" s="217"/>
      <c r="D304" s="196" t="s">
        <v>181</v>
      </c>
      <c r="E304" s="218" t="s">
        <v>1</v>
      </c>
      <c r="F304" s="219" t="s">
        <v>183</v>
      </c>
      <c r="G304" s="217"/>
      <c r="H304" s="220">
        <v>3378.13</v>
      </c>
      <c r="I304" s="221"/>
      <c r="J304" s="217"/>
      <c r="K304" s="217"/>
      <c r="L304" s="222"/>
      <c r="M304" s="223"/>
      <c r="N304" s="224"/>
      <c r="O304" s="224"/>
      <c r="P304" s="224"/>
      <c r="Q304" s="224"/>
      <c r="R304" s="224"/>
      <c r="S304" s="224"/>
      <c r="T304" s="225"/>
      <c r="AT304" s="226" t="s">
        <v>181</v>
      </c>
      <c r="AU304" s="226" t="s">
        <v>83</v>
      </c>
      <c r="AV304" s="14" t="s">
        <v>179</v>
      </c>
      <c r="AW304" s="14" t="s">
        <v>30</v>
      </c>
      <c r="AX304" s="14" t="s">
        <v>81</v>
      </c>
      <c r="AY304" s="226" t="s">
        <v>174</v>
      </c>
    </row>
    <row r="305" spans="1:65" s="2" customFormat="1" ht="44.25" customHeight="1">
      <c r="A305" s="35"/>
      <c r="B305" s="36"/>
      <c r="C305" s="180" t="s">
        <v>547</v>
      </c>
      <c r="D305" s="180" t="s">
        <v>175</v>
      </c>
      <c r="E305" s="181" t="s">
        <v>3611</v>
      </c>
      <c r="F305" s="182" t="s">
        <v>3612</v>
      </c>
      <c r="G305" s="183" t="s">
        <v>188</v>
      </c>
      <c r="H305" s="184">
        <v>102.075</v>
      </c>
      <c r="I305" s="185"/>
      <c r="J305" s="186">
        <f>ROUND(I305*H305,2)</f>
        <v>0</v>
      </c>
      <c r="K305" s="187"/>
      <c r="L305" s="40"/>
      <c r="M305" s="188" t="s">
        <v>1</v>
      </c>
      <c r="N305" s="189" t="s">
        <v>38</v>
      </c>
      <c r="O305" s="72"/>
      <c r="P305" s="190">
        <f>O305*H305</f>
        <v>0</v>
      </c>
      <c r="Q305" s="190">
        <v>0</v>
      </c>
      <c r="R305" s="190">
        <f>Q305*H305</f>
        <v>0</v>
      </c>
      <c r="S305" s="190">
        <v>0</v>
      </c>
      <c r="T305" s="191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2" t="s">
        <v>179</v>
      </c>
      <c r="AT305" s="192" t="s">
        <v>175</v>
      </c>
      <c r="AU305" s="192" t="s">
        <v>83</v>
      </c>
      <c r="AY305" s="18" t="s">
        <v>174</v>
      </c>
      <c r="BE305" s="193">
        <f>IF(N305="základní",J305,0)</f>
        <v>0</v>
      </c>
      <c r="BF305" s="193">
        <f>IF(N305="snížená",J305,0)</f>
        <v>0</v>
      </c>
      <c r="BG305" s="193">
        <f>IF(N305="zákl. přenesená",J305,0)</f>
        <v>0</v>
      </c>
      <c r="BH305" s="193">
        <f>IF(N305="sníž. přenesená",J305,0)</f>
        <v>0</v>
      </c>
      <c r="BI305" s="193">
        <f>IF(N305="nulová",J305,0)</f>
        <v>0</v>
      </c>
      <c r="BJ305" s="18" t="s">
        <v>81</v>
      </c>
      <c r="BK305" s="193">
        <f>ROUND(I305*H305,2)</f>
        <v>0</v>
      </c>
      <c r="BL305" s="18" t="s">
        <v>179</v>
      </c>
      <c r="BM305" s="192" t="s">
        <v>3832</v>
      </c>
    </row>
    <row r="306" spans="1:65" s="13" customFormat="1" ht="12">
      <c r="B306" s="205"/>
      <c r="C306" s="206"/>
      <c r="D306" s="196" t="s">
        <v>181</v>
      </c>
      <c r="E306" s="207" t="s">
        <v>1</v>
      </c>
      <c r="F306" s="208" t="s">
        <v>3833</v>
      </c>
      <c r="G306" s="206"/>
      <c r="H306" s="209">
        <v>102.075</v>
      </c>
      <c r="I306" s="210"/>
      <c r="J306" s="206"/>
      <c r="K306" s="206"/>
      <c r="L306" s="211"/>
      <c r="M306" s="212"/>
      <c r="N306" s="213"/>
      <c r="O306" s="213"/>
      <c r="P306" s="213"/>
      <c r="Q306" s="213"/>
      <c r="R306" s="213"/>
      <c r="S306" s="213"/>
      <c r="T306" s="214"/>
      <c r="AT306" s="215" t="s">
        <v>181</v>
      </c>
      <c r="AU306" s="215" t="s">
        <v>83</v>
      </c>
      <c r="AV306" s="13" t="s">
        <v>83</v>
      </c>
      <c r="AW306" s="13" t="s">
        <v>30</v>
      </c>
      <c r="AX306" s="13" t="s">
        <v>73</v>
      </c>
      <c r="AY306" s="215" t="s">
        <v>174</v>
      </c>
    </row>
    <row r="307" spans="1:65" s="14" customFormat="1" ht="12">
      <c r="B307" s="216"/>
      <c r="C307" s="217"/>
      <c r="D307" s="196" t="s">
        <v>181</v>
      </c>
      <c r="E307" s="218" t="s">
        <v>1</v>
      </c>
      <c r="F307" s="219" t="s">
        <v>183</v>
      </c>
      <c r="G307" s="217"/>
      <c r="H307" s="220">
        <v>102.075</v>
      </c>
      <c r="I307" s="221"/>
      <c r="J307" s="217"/>
      <c r="K307" s="217"/>
      <c r="L307" s="222"/>
      <c r="M307" s="223"/>
      <c r="N307" s="224"/>
      <c r="O307" s="224"/>
      <c r="P307" s="224"/>
      <c r="Q307" s="224"/>
      <c r="R307" s="224"/>
      <c r="S307" s="224"/>
      <c r="T307" s="225"/>
      <c r="AT307" s="226" t="s">
        <v>181</v>
      </c>
      <c r="AU307" s="226" t="s">
        <v>83</v>
      </c>
      <c r="AV307" s="14" t="s">
        <v>179</v>
      </c>
      <c r="AW307" s="14" t="s">
        <v>30</v>
      </c>
      <c r="AX307" s="14" t="s">
        <v>81</v>
      </c>
      <c r="AY307" s="226" t="s">
        <v>174</v>
      </c>
    </row>
    <row r="308" spans="1:65" s="2" customFormat="1" ht="44.25" customHeight="1">
      <c r="A308" s="35"/>
      <c r="B308" s="36"/>
      <c r="C308" s="180" t="s">
        <v>555</v>
      </c>
      <c r="D308" s="180" t="s">
        <v>175</v>
      </c>
      <c r="E308" s="181" t="s">
        <v>3834</v>
      </c>
      <c r="F308" s="182" t="s">
        <v>3835</v>
      </c>
      <c r="G308" s="183" t="s">
        <v>188</v>
      </c>
      <c r="H308" s="184">
        <v>27.94</v>
      </c>
      <c r="I308" s="185"/>
      <c r="J308" s="186">
        <f>ROUND(I308*H308,2)</f>
        <v>0</v>
      </c>
      <c r="K308" s="187"/>
      <c r="L308" s="40"/>
      <c r="M308" s="188" t="s">
        <v>1</v>
      </c>
      <c r="N308" s="189" t="s">
        <v>38</v>
      </c>
      <c r="O308" s="72"/>
      <c r="P308" s="190">
        <f>O308*H308</f>
        <v>0</v>
      </c>
      <c r="Q308" s="190">
        <v>0</v>
      </c>
      <c r="R308" s="190">
        <f>Q308*H308</f>
        <v>0</v>
      </c>
      <c r="S308" s="190">
        <v>0</v>
      </c>
      <c r="T308" s="191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2" t="s">
        <v>179</v>
      </c>
      <c r="AT308" s="192" t="s">
        <v>175</v>
      </c>
      <c r="AU308" s="192" t="s">
        <v>83</v>
      </c>
      <c r="AY308" s="18" t="s">
        <v>174</v>
      </c>
      <c r="BE308" s="193">
        <f>IF(N308="základní",J308,0)</f>
        <v>0</v>
      </c>
      <c r="BF308" s="193">
        <f>IF(N308="snížená",J308,0)</f>
        <v>0</v>
      </c>
      <c r="BG308" s="193">
        <f>IF(N308="zákl. přenesená",J308,0)</f>
        <v>0</v>
      </c>
      <c r="BH308" s="193">
        <f>IF(N308="sníž. přenesená",J308,0)</f>
        <v>0</v>
      </c>
      <c r="BI308" s="193">
        <f>IF(N308="nulová",J308,0)</f>
        <v>0</v>
      </c>
      <c r="BJ308" s="18" t="s">
        <v>81</v>
      </c>
      <c r="BK308" s="193">
        <f>ROUND(I308*H308,2)</f>
        <v>0</v>
      </c>
      <c r="BL308" s="18" t="s">
        <v>179</v>
      </c>
      <c r="BM308" s="192" t="s">
        <v>3836</v>
      </c>
    </row>
    <row r="309" spans="1:65" s="13" customFormat="1" ht="12">
      <c r="B309" s="205"/>
      <c r="C309" s="206"/>
      <c r="D309" s="196" t="s">
        <v>181</v>
      </c>
      <c r="E309" s="207" t="s">
        <v>1</v>
      </c>
      <c r="F309" s="208" t="s">
        <v>3837</v>
      </c>
      <c r="G309" s="206"/>
      <c r="H309" s="209">
        <v>27.94</v>
      </c>
      <c r="I309" s="210"/>
      <c r="J309" s="206"/>
      <c r="K309" s="206"/>
      <c r="L309" s="211"/>
      <c r="M309" s="212"/>
      <c r="N309" s="213"/>
      <c r="O309" s="213"/>
      <c r="P309" s="213"/>
      <c r="Q309" s="213"/>
      <c r="R309" s="213"/>
      <c r="S309" s="213"/>
      <c r="T309" s="214"/>
      <c r="AT309" s="215" t="s">
        <v>181</v>
      </c>
      <c r="AU309" s="215" t="s">
        <v>83</v>
      </c>
      <c r="AV309" s="13" t="s">
        <v>83</v>
      </c>
      <c r="AW309" s="13" t="s">
        <v>30</v>
      </c>
      <c r="AX309" s="13" t="s">
        <v>73</v>
      </c>
      <c r="AY309" s="215" t="s">
        <v>174</v>
      </c>
    </row>
    <row r="310" spans="1:65" s="14" customFormat="1" ht="12">
      <c r="B310" s="216"/>
      <c r="C310" s="217"/>
      <c r="D310" s="196" t="s">
        <v>181</v>
      </c>
      <c r="E310" s="218" t="s">
        <v>1</v>
      </c>
      <c r="F310" s="219" t="s">
        <v>183</v>
      </c>
      <c r="G310" s="217"/>
      <c r="H310" s="220">
        <v>27.94</v>
      </c>
      <c r="I310" s="221"/>
      <c r="J310" s="217"/>
      <c r="K310" s="217"/>
      <c r="L310" s="222"/>
      <c r="M310" s="223"/>
      <c r="N310" s="224"/>
      <c r="O310" s="224"/>
      <c r="P310" s="224"/>
      <c r="Q310" s="224"/>
      <c r="R310" s="224"/>
      <c r="S310" s="224"/>
      <c r="T310" s="225"/>
      <c r="AT310" s="226" t="s">
        <v>181</v>
      </c>
      <c r="AU310" s="226" t="s">
        <v>83</v>
      </c>
      <c r="AV310" s="14" t="s">
        <v>179</v>
      </c>
      <c r="AW310" s="14" t="s">
        <v>30</v>
      </c>
      <c r="AX310" s="14" t="s">
        <v>81</v>
      </c>
      <c r="AY310" s="226" t="s">
        <v>174</v>
      </c>
    </row>
    <row r="311" spans="1:65" s="2" customFormat="1" ht="44.25" customHeight="1">
      <c r="A311" s="35"/>
      <c r="B311" s="36"/>
      <c r="C311" s="180" t="s">
        <v>563</v>
      </c>
      <c r="D311" s="180" t="s">
        <v>175</v>
      </c>
      <c r="E311" s="181" t="s">
        <v>3615</v>
      </c>
      <c r="F311" s="182" t="s">
        <v>3616</v>
      </c>
      <c r="G311" s="183" t="s">
        <v>188</v>
      </c>
      <c r="H311" s="184">
        <v>115.28</v>
      </c>
      <c r="I311" s="185"/>
      <c r="J311" s="186">
        <f>ROUND(I311*H311,2)</f>
        <v>0</v>
      </c>
      <c r="K311" s="187"/>
      <c r="L311" s="40"/>
      <c r="M311" s="188" t="s">
        <v>1</v>
      </c>
      <c r="N311" s="189" t="s">
        <v>38</v>
      </c>
      <c r="O311" s="72"/>
      <c r="P311" s="190">
        <f>O311*H311</f>
        <v>0</v>
      </c>
      <c r="Q311" s="190">
        <v>0</v>
      </c>
      <c r="R311" s="190">
        <f>Q311*H311</f>
        <v>0</v>
      </c>
      <c r="S311" s="190">
        <v>0</v>
      </c>
      <c r="T311" s="191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2" t="s">
        <v>179</v>
      </c>
      <c r="AT311" s="192" t="s">
        <v>175</v>
      </c>
      <c r="AU311" s="192" t="s">
        <v>83</v>
      </c>
      <c r="AY311" s="18" t="s">
        <v>174</v>
      </c>
      <c r="BE311" s="193">
        <f>IF(N311="základní",J311,0)</f>
        <v>0</v>
      </c>
      <c r="BF311" s="193">
        <f>IF(N311="snížená",J311,0)</f>
        <v>0</v>
      </c>
      <c r="BG311" s="193">
        <f>IF(N311="zákl. přenesená",J311,0)</f>
        <v>0</v>
      </c>
      <c r="BH311" s="193">
        <f>IF(N311="sníž. přenesená",J311,0)</f>
        <v>0</v>
      </c>
      <c r="BI311" s="193">
        <f>IF(N311="nulová",J311,0)</f>
        <v>0</v>
      </c>
      <c r="BJ311" s="18" t="s">
        <v>81</v>
      </c>
      <c r="BK311" s="193">
        <f>ROUND(I311*H311,2)</f>
        <v>0</v>
      </c>
      <c r="BL311" s="18" t="s">
        <v>179</v>
      </c>
      <c r="BM311" s="192" t="s">
        <v>3838</v>
      </c>
    </row>
    <row r="312" spans="1:65" s="13" customFormat="1" ht="12">
      <c r="B312" s="205"/>
      <c r="C312" s="206"/>
      <c r="D312" s="196" t="s">
        <v>181</v>
      </c>
      <c r="E312" s="207" t="s">
        <v>1</v>
      </c>
      <c r="F312" s="208" t="s">
        <v>3839</v>
      </c>
      <c r="G312" s="206"/>
      <c r="H312" s="209">
        <v>115.28</v>
      </c>
      <c r="I312" s="210"/>
      <c r="J312" s="206"/>
      <c r="K312" s="206"/>
      <c r="L312" s="211"/>
      <c r="M312" s="212"/>
      <c r="N312" s="213"/>
      <c r="O312" s="213"/>
      <c r="P312" s="213"/>
      <c r="Q312" s="213"/>
      <c r="R312" s="213"/>
      <c r="S312" s="213"/>
      <c r="T312" s="214"/>
      <c r="AT312" s="215" t="s">
        <v>181</v>
      </c>
      <c r="AU312" s="215" t="s">
        <v>83</v>
      </c>
      <c r="AV312" s="13" t="s">
        <v>83</v>
      </c>
      <c r="AW312" s="13" t="s">
        <v>30</v>
      </c>
      <c r="AX312" s="13" t="s">
        <v>73</v>
      </c>
      <c r="AY312" s="215" t="s">
        <v>174</v>
      </c>
    </row>
    <row r="313" spans="1:65" s="14" customFormat="1" ht="12">
      <c r="B313" s="216"/>
      <c r="C313" s="217"/>
      <c r="D313" s="196" t="s">
        <v>181</v>
      </c>
      <c r="E313" s="218" t="s">
        <v>1</v>
      </c>
      <c r="F313" s="219" t="s">
        <v>183</v>
      </c>
      <c r="G313" s="217"/>
      <c r="H313" s="220">
        <v>115.28</v>
      </c>
      <c r="I313" s="221"/>
      <c r="J313" s="217"/>
      <c r="K313" s="217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181</v>
      </c>
      <c r="AU313" s="226" t="s">
        <v>83</v>
      </c>
      <c r="AV313" s="14" t="s">
        <v>179</v>
      </c>
      <c r="AW313" s="14" t="s">
        <v>30</v>
      </c>
      <c r="AX313" s="14" t="s">
        <v>81</v>
      </c>
      <c r="AY313" s="226" t="s">
        <v>174</v>
      </c>
    </row>
    <row r="314" spans="1:65" s="11" customFormat="1" ht="22.75" customHeight="1">
      <c r="B314" s="166"/>
      <c r="C314" s="167"/>
      <c r="D314" s="168" t="s">
        <v>72</v>
      </c>
      <c r="E314" s="261" t="s">
        <v>3840</v>
      </c>
      <c r="F314" s="261" t="s">
        <v>3841</v>
      </c>
      <c r="G314" s="167"/>
      <c r="H314" s="167"/>
      <c r="I314" s="170"/>
      <c r="J314" s="262">
        <f>BK314</f>
        <v>0</v>
      </c>
      <c r="K314" s="167"/>
      <c r="L314" s="172"/>
      <c r="M314" s="173"/>
      <c r="N314" s="174"/>
      <c r="O314" s="174"/>
      <c r="P314" s="175">
        <f>P315</f>
        <v>0</v>
      </c>
      <c r="Q314" s="174"/>
      <c r="R314" s="175">
        <f>R315</f>
        <v>0</v>
      </c>
      <c r="S314" s="174"/>
      <c r="T314" s="176">
        <f>T315</f>
        <v>0</v>
      </c>
      <c r="AR314" s="177" t="s">
        <v>81</v>
      </c>
      <c r="AT314" s="178" t="s">
        <v>72</v>
      </c>
      <c r="AU314" s="178" t="s">
        <v>81</v>
      </c>
      <c r="AY314" s="177" t="s">
        <v>174</v>
      </c>
      <c r="BK314" s="179">
        <f>BK315</f>
        <v>0</v>
      </c>
    </row>
    <row r="315" spans="1:65" s="2" customFormat="1" ht="37.75" customHeight="1">
      <c r="A315" s="35"/>
      <c r="B315" s="36"/>
      <c r="C315" s="180" t="s">
        <v>567</v>
      </c>
      <c r="D315" s="180" t="s">
        <v>175</v>
      </c>
      <c r="E315" s="181" t="s">
        <v>3842</v>
      </c>
      <c r="F315" s="182" t="s">
        <v>3843</v>
      </c>
      <c r="G315" s="183" t="s">
        <v>188</v>
      </c>
      <c r="H315" s="184">
        <v>159.41</v>
      </c>
      <c r="I315" s="185"/>
      <c r="J315" s="186">
        <f>ROUND(I315*H315,2)</f>
        <v>0</v>
      </c>
      <c r="K315" s="187"/>
      <c r="L315" s="40"/>
      <c r="M315" s="250" t="s">
        <v>1</v>
      </c>
      <c r="N315" s="251" t="s">
        <v>38</v>
      </c>
      <c r="O315" s="252"/>
      <c r="P315" s="253">
        <f>O315*H315</f>
        <v>0</v>
      </c>
      <c r="Q315" s="253">
        <v>0</v>
      </c>
      <c r="R315" s="253">
        <f>Q315*H315</f>
        <v>0</v>
      </c>
      <c r="S315" s="253">
        <v>0</v>
      </c>
      <c r="T315" s="254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2" t="s">
        <v>179</v>
      </c>
      <c r="AT315" s="192" t="s">
        <v>175</v>
      </c>
      <c r="AU315" s="192" t="s">
        <v>83</v>
      </c>
      <c r="AY315" s="18" t="s">
        <v>174</v>
      </c>
      <c r="BE315" s="193">
        <f>IF(N315="základní",J315,0)</f>
        <v>0</v>
      </c>
      <c r="BF315" s="193">
        <f>IF(N315="snížená",J315,0)</f>
        <v>0</v>
      </c>
      <c r="BG315" s="193">
        <f>IF(N315="zákl. přenesená",J315,0)</f>
        <v>0</v>
      </c>
      <c r="BH315" s="193">
        <f>IF(N315="sníž. přenesená",J315,0)</f>
        <v>0</v>
      </c>
      <c r="BI315" s="193">
        <f>IF(N315="nulová",J315,0)</f>
        <v>0</v>
      </c>
      <c r="BJ315" s="18" t="s">
        <v>81</v>
      </c>
      <c r="BK315" s="193">
        <f>ROUND(I315*H315,2)</f>
        <v>0</v>
      </c>
      <c r="BL315" s="18" t="s">
        <v>179</v>
      </c>
      <c r="BM315" s="192" t="s">
        <v>3844</v>
      </c>
    </row>
    <row r="316" spans="1:65" s="2" customFormat="1" ht="7" customHeight="1">
      <c r="A316" s="35"/>
      <c r="B316" s="55"/>
      <c r="C316" s="56"/>
      <c r="D316" s="56"/>
      <c r="E316" s="56"/>
      <c r="F316" s="56"/>
      <c r="G316" s="56"/>
      <c r="H316" s="56"/>
      <c r="I316" s="56"/>
      <c r="J316" s="56"/>
      <c r="K316" s="56"/>
      <c r="L316" s="40"/>
      <c r="M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</row>
  </sheetData>
  <sheetProtection algorithmName="SHA-512" hashValue="2Zbxab5JlT0Ckx0WCkfv3QEQzBTZCuJ9yUx0M088WHXj1jn2wfKofuussXgOrsOPbsaZs1+GGguTdBgcxAC4Ag==" saltValue="dFHvyMo9lSlRg5nGHIOB/6fkDLF+lOcf/Aad3SDM9hXYHUFTOrNo995lFA0C/dDbKPi2A3kX+lgSrBwY9V1Arw==" spinCount="100000" sheet="1" objects="1" scenarios="1" formatColumns="0" formatRows="0" autoFilter="0"/>
  <autoFilter ref="C122:K315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4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98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3845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ROUND((SUM(BE122:BE173)),  2)</f>
        <v>0</v>
      </c>
      <c r="G33" s="35"/>
      <c r="H33" s="35"/>
      <c r="I33" s="125">
        <v>0.21</v>
      </c>
      <c r="J33" s="124">
        <f>ROUND(((SUM(BE122:BE173))*I33),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ROUND((SUM(BF122:BF173)),  2)</f>
        <v>0</v>
      </c>
      <c r="G34" s="35"/>
      <c r="H34" s="35"/>
      <c r="I34" s="125">
        <v>0.15</v>
      </c>
      <c r="J34" s="124">
        <f>ROUND(((SUM(BF122:BF173))*I34),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ROUND((SUM(BG122:BG173)),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ROUND((SUM(BH122:BH173)),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ROUND((SUM(BI122:BI173)),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1-SO04 - Terénní úpravy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3113</v>
      </c>
      <c r="E97" s="151"/>
      <c r="F97" s="151"/>
      <c r="G97" s="151"/>
      <c r="H97" s="151"/>
      <c r="I97" s="151"/>
      <c r="J97" s="152">
        <f>J123</f>
        <v>0</v>
      </c>
      <c r="K97" s="149"/>
      <c r="L97" s="153"/>
    </row>
    <row r="98" spans="1:31" s="16" customFormat="1" ht="20" customHeight="1">
      <c r="B98" s="255"/>
      <c r="C98" s="256"/>
      <c r="D98" s="257" t="s">
        <v>3846</v>
      </c>
      <c r="E98" s="258"/>
      <c r="F98" s="258"/>
      <c r="G98" s="258"/>
      <c r="H98" s="258"/>
      <c r="I98" s="258"/>
      <c r="J98" s="259">
        <f>J124</f>
        <v>0</v>
      </c>
      <c r="K98" s="256"/>
      <c r="L98" s="260"/>
    </row>
    <row r="99" spans="1:31" s="16" customFormat="1" ht="20" customHeight="1">
      <c r="B99" s="255"/>
      <c r="C99" s="256"/>
      <c r="D99" s="257" t="s">
        <v>3847</v>
      </c>
      <c r="E99" s="258"/>
      <c r="F99" s="258"/>
      <c r="G99" s="258"/>
      <c r="H99" s="258"/>
      <c r="I99" s="258"/>
      <c r="J99" s="259">
        <f>J137</f>
        <v>0</v>
      </c>
      <c r="K99" s="256"/>
      <c r="L99" s="260"/>
    </row>
    <row r="100" spans="1:31" s="16" customFormat="1" ht="20" customHeight="1">
      <c r="B100" s="255"/>
      <c r="C100" s="256"/>
      <c r="D100" s="257" t="s">
        <v>3848</v>
      </c>
      <c r="E100" s="258"/>
      <c r="F100" s="258"/>
      <c r="G100" s="258"/>
      <c r="H100" s="258"/>
      <c r="I100" s="258"/>
      <c r="J100" s="259">
        <f>J156</f>
        <v>0</v>
      </c>
      <c r="K100" s="256"/>
      <c r="L100" s="260"/>
    </row>
    <row r="101" spans="1:31" s="16" customFormat="1" ht="20" customHeight="1">
      <c r="B101" s="255"/>
      <c r="C101" s="256"/>
      <c r="D101" s="257" t="s">
        <v>3849</v>
      </c>
      <c r="E101" s="258"/>
      <c r="F101" s="258"/>
      <c r="G101" s="258"/>
      <c r="H101" s="258"/>
      <c r="I101" s="258"/>
      <c r="J101" s="259">
        <f>J165</f>
        <v>0</v>
      </c>
      <c r="K101" s="256"/>
      <c r="L101" s="260"/>
    </row>
    <row r="102" spans="1:31" s="16" customFormat="1" ht="20" customHeight="1">
      <c r="B102" s="255"/>
      <c r="C102" s="256"/>
      <c r="D102" s="257" t="s">
        <v>3850</v>
      </c>
      <c r="E102" s="258"/>
      <c r="F102" s="258"/>
      <c r="G102" s="258"/>
      <c r="H102" s="258"/>
      <c r="I102" s="258"/>
      <c r="J102" s="259">
        <f>J171</f>
        <v>0</v>
      </c>
      <c r="K102" s="256"/>
      <c r="L102" s="260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7" customHeight="1">
      <c r="A104" s="35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7" customHeight="1">
      <c r="A108" s="35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5" customHeight="1">
      <c r="A109" s="35"/>
      <c r="B109" s="36"/>
      <c r="C109" s="24" t="s">
        <v>159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7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11" t="str">
        <f>E7</f>
        <v>Rekonstrukce a přístavba MŠ Blučina</v>
      </c>
      <c r="F112" s="312"/>
      <c r="G112" s="312"/>
      <c r="H112" s="31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130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67" t="str">
        <f>E9</f>
        <v>1-SO04 - Terénní úpravy</v>
      </c>
      <c r="F114" s="313"/>
      <c r="G114" s="313"/>
      <c r="H114" s="313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7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 xml:space="preserve"> </v>
      </c>
      <c r="G116" s="37"/>
      <c r="H116" s="37"/>
      <c r="I116" s="30" t="s">
        <v>22</v>
      </c>
      <c r="J116" s="67" t="str">
        <f>IF(J12="","",J12)</f>
        <v>26. 5. 2021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7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5" customHeight="1">
      <c r="A118" s="35"/>
      <c r="B118" s="36"/>
      <c r="C118" s="30" t="s">
        <v>24</v>
      </c>
      <c r="D118" s="37"/>
      <c r="E118" s="37"/>
      <c r="F118" s="28" t="str">
        <f>E15</f>
        <v xml:space="preserve"> </v>
      </c>
      <c r="G118" s="37"/>
      <c r="H118" s="37"/>
      <c r="I118" s="30" t="s">
        <v>29</v>
      </c>
      <c r="J118" s="33" t="str">
        <f>E21</f>
        <v xml:space="preserve"> 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31</v>
      </c>
      <c r="J119" s="33" t="str">
        <f>E24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2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54"/>
      <c r="B121" s="155"/>
      <c r="C121" s="156" t="s">
        <v>160</v>
      </c>
      <c r="D121" s="157" t="s">
        <v>58</v>
      </c>
      <c r="E121" s="157" t="s">
        <v>54</v>
      </c>
      <c r="F121" s="157" t="s">
        <v>55</v>
      </c>
      <c r="G121" s="157" t="s">
        <v>161</v>
      </c>
      <c r="H121" s="157" t="s">
        <v>162</v>
      </c>
      <c r="I121" s="157" t="s">
        <v>163</v>
      </c>
      <c r="J121" s="158" t="s">
        <v>134</v>
      </c>
      <c r="K121" s="159" t="s">
        <v>164</v>
      </c>
      <c r="L121" s="160"/>
      <c r="M121" s="76" t="s">
        <v>1</v>
      </c>
      <c r="N121" s="77" t="s">
        <v>37</v>
      </c>
      <c r="O121" s="77" t="s">
        <v>165</v>
      </c>
      <c r="P121" s="77" t="s">
        <v>166</v>
      </c>
      <c r="Q121" s="77" t="s">
        <v>167</v>
      </c>
      <c r="R121" s="77" t="s">
        <v>168</v>
      </c>
      <c r="S121" s="77" t="s">
        <v>169</v>
      </c>
      <c r="T121" s="78" t="s">
        <v>170</v>
      </c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</row>
    <row r="122" spans="1:65" s="2" customFormat="1" ht="22.75" customHeight="1">
      <c r="A122" s="35"/>
      <c r="B122" s="36"/>
      <c r="C122" s="83" t="s">
        <v>171</v>
      </c>
      <c r="D122" s="37"/>
      <c r="E122" s="37"/>
      <c r="F122" s="37"/>
      <c r="G122" s="37"/>
      <c r="H122" s="37"/>
      <c r="I122" s="37"/>
      <c r="J122" s="161">
        <f>BK122</f>
        <v>0</v>
      </c>
      <c r="K122" s="37"/>
      <c r="L122" s="40"/>
      <c r="M122" s="79"/>
      <c r="N122" s="162"/>
      <c r="O122" s="80"/>
      <c r="P122" s="163">
        <f>P123</f>
        <v>0</v>
      </c>
      <c r="Q122" s="80"/>
      <c r="R122" s="163">
        <f>R123</f>
        <v>0</v>
      </c>
      <c r="S122" s="80"/>
      <c r="T122" s="164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72</v>
      </c>
      <c r="AU122" s="18" t="s">
        <v>136</v>
      </c>
      <c r="BK122" s="165">
        <f>BK123</f>
        <v>0</v>
      </c>
    </row>
    <row r="123" spans="1:65" s="11" customFormat="1" ht="26" customHeight="1">
      <c r="B123" s="166"/>
      <c r="C123" s="167"/>
      <c r="D123" s="168" t="s">
        <v>72</v>
      </c>
      <c r="E123" s="169" t="s">
        <v>3127</v>
      </c>
      <c r="F123" s="169" t="s">
        <v>3128</v>
      </c>
      <c r="G123" s="167"/>
      <c r="H123" s="167"/>
      <c r="I123" s="170"/>
      <c r="J123" s="171">
        <f>BK123</f>
        <v>0</v>
      </c>
      <c r="K123" s="167"/>
      <c r="L123" s="172"/>
      <c r="M123" s="173"/>
      <c r="N123" s="174"/>
      <c r="O123" s="174"/>
      <c r="P123" s="175">
        <f>P124+P137+P156+P165+P171</f>
        <v>0</v>
      </c>
      <c r="Q123" s="174"/>
      <c r="R123" s="175">
        <f>R124+R137+R156+R165+R171</f>
        <v>0</v>
      </c>
      <c r="S123" s="174"/>
      <c r="T123" s="176">
        <f>T124+T137+T156+T165+T171</f>
        <v>0</v>
      </c>
      <c r="AR123" s="177" t="s">
        <v>81</v>
      </c>
      <c r="AT123" s="178" t="s">
        <v>72</v>
      </c>
      <c r="AU123" s="178" t="s">
        <v>73</v>
      </c>
      <c r="AY123" s="177" t="s">
        <v>174</v>
      </c>
      <c r="BK123" s="179">
        <f>BK124+BK137+BK156+BK165+BK171</f>
        <v>0</v>
      </c>
    </row>
    <row r="124" spans="1:65" s="11" customFormat="1" ht="22.75" customHeight="1">
      <c r="B124" s="166"/>
      <c r="C124" s="167"/>
      <c r="D124" s="168" t="s">
        <v>72</v>
      </c>
      <c r="E124" s="261" t="s">
        <v>923</v>
      </c>
      <c r="F124" s="261" t="s">
        <v>3851</v>
      </c>
      <c r="G124" s="167"/>
      <c r="H124" s="167"/>
      <c r="I124" s="170"/>
      <c r="J124" s="262">
        <f>BK124</f>
        <v>0</v>
      </c>
      <c r="K124" s="167"/>
      <c r="L124" s="172"/>
      <c r="M124" s="173"/>
      <c r="N124" s="174"/>
      <c r="O124" s="174"/>
      <c r="P124" s="175">
        <f>SUM(P125:P136)</f>
        <v>0</v>
      </c>
      <c r="Q124" s="174"/>
      <c r="R124" s="175">
        <f>SUM(R125:R136)</f>
        <v>0</v>
      </c>
      <c r="S124" s="174"/>
      <c r="T124" s="176">
        <f>SUM(T125:T136)</f>
        <v>0</v>
      </c>
      <c r="AR124" s="177" t="s">
        <v>81</v>
      </c>
      <c r="AT124" s="178" t="s">
        <v>72</v>
      </c>
      <c r="AU124" s="178" t="s">
        <v>81</v>
      </c>
      <c r="AY124" s="177" t="s">
        <v>174</v>
      </c>
      <c r="BK124" s="179">
        <f>SUM(BK125:BK136)</f>
        <v>0</v>
      </c>
    </row>
    <row r="125" spans="1:65" s="2" customFormat="1" ht="37.75" customHeight="1">
      <c r="A125" s="35"/>
      <c r="B125" s="36"/>
      <c r="C125" s="180" t="s">
        <v>81</v>
      </c>
      <c r="D125" s="180" t="s">
        <v>175</v>
      </c>
      <c r="E125" s="181" t="s">
        <v>3852</v>
      </c>
      <c r="F125" s="182" t="s">
        <v>3853</v>
      </c>
      <c r="G125" s="183" t="s">
        <v>230</v>
      </c>
      <c r="H125" s="184">
        <v>20.5</v>
      </c>
      <c r="I125" s="185"/>
      <c r="J125" s="186">
        <f t="shared" ref="J125:J136" si="0">ROUND(I125*H125,2)</f>
        <v>0</v>
      </c>
      <c r="K125" s="187"/>
      <c r="L125" s="40"/>
      <c r="M125" s="188" t="s">
        <v>1</v>
      </c>
      <c r="N125" s="189" t="s">
        <v>38</v>
      </c>
      <c r="O125" s="72"/>
      <c r="P125" s="190">
        <f t="shared" ref="P125:P136" si="1">O125*H125</f>
        <v>0</v>
      </c>
      <c r="Q125" s="190">
        <v>0</v>
      </c>
      <c r="R125" s="190">
        <f t="shared" ref="R125:R136" si="2">Q125*H125</f>
        <v>0</v>
      </c>
      <c r="S125" s="190">
        <v>0</v>
      </c>
      <c r="T125" s="191">
        <f t="shared" ref="T125:T136" si="3"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83</v>
      </c>
      <c r="AY125" s="18" t="s">
        <v>174</v>
      </c>
      <c r="BE125" s="193">
        <f t="shared" ref="BE125:BE136" si="4">IF(N125="základní",J125,0)</f>
        <v>0</v>
      </c>
      <c r="BF125" s="193">
        <f t="shared" ref="BF125:BF136" si="5">IF(N125="snížená",J125,0)</f>
        <v>0</v>
      </c>
      <c r="BG125" s="193">
        <f t="shared" ref="BG125:BG136" si="6">IF(N125="zákl. přenesená",J125,0)</f>
        <v>0</v>
      </c>
      <c r="BH125" s="193">
        <f t="shared" ref="BH125:BH136" si="7">IF(N125="sníž. přenesená",J125,0)</f>
        <v>0</v>
      </c>
      <c r="BI125" s="193">
        <f t="shared" ref="BI125:BI136" si="8">IF(N125="nulová",J125,0)</f>
        <v>0</v>
      </c>
      <c r="BJ125" s="18" t="s">
        <v>81</v>
      </c>
      <c r="BK125" s="193">
        <f t="shared" ref="BK125:BK136" si="9">ROUND(I125*H125,2)</f>
        <v>0</v>
      </c>
      <c r="BL125" s="18" t="s">
        <v>179</v>
      </c>
      <c r="BM125" s="192" t="s">
        <v>3854</v>
      </c>
    </row>
    <row r="126" spans="1:65" s="2" customFormat="1" ht="33" customHeight="1">
      <c r="A126" s="35"/>
      <c r="B126" s="36"/>
      <c r="C126" s="180" t="s">
        <v>83</v>
      </c>
      <c r="D126" s="180" t="s">
        <v>175</v>
      </c>
      <c r="E126" s="181" t="s">
        <v>3855</v>
      </c>
      <c r="F126" s="182" t="s">
        <v>3856</v>
      </c>
      <c r="G126" s="183" t="s">
        <v>230</v>
      </c>
      <c r="H126" s="184">
        <v>20.5</v>
      </c>
      <c r="I126" s="185"/>
      <c r="J126" s="186">
        <f t="shared" si="0"/>
        <v>0</v>
      </c>
      <c r="K126" s="187"/>
      <c r="L126" s="40"/>
      <c r="M126" s="188" t="s">
        <v>1</v>
      </c>
      <c r="N126" s="189" t="s">
        <v>38</v>
      </c>
      <c r="O126" s="72"/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83</v>
      </c>
      <c r="AY126" s="18" t="s">
        <v>174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18" t="s">
        <v>81</v>
      </c>
      <c r="BK126" s="193">
        <f t="shared" si="9"/>
        <v>0</v>
      </c>
      <c r="BL126" s="18" t="s">
        <v>179</v>
      </c>
      <c r="BM126" s="192" t="s">
        <v>3857</v>
      </c>
    </row>
    <row r="127" spans="1:65" s="2" customFormat="1" ht="24.25" customHeight="1">
      <c r="A127" s="35"/>
      <c r="B127" s="36"/>
      <c r="C127" s="180" t="s">
        <v>204</v>
      </c>
      <c r="D127" s="180" t="s">
        <v>175</v>
      </c>
      <c r="E127" s="181" t="s">
        <v>3858</v>
      </c>
      <c r="F127" s="182" t="s">
        <v>3859</v>
      </c>
      <c r="G127" s="183" t="s">
        <v>178</v>
      </c>
      <c r="H127" s="184">
        <v>3</v>
      </c>
      <c r="I127" s="185"/>
      <c r="J127" s="186">
        <f t="shared" si="0"/>
        <v>0</v>
      </c>
      <c r="K127" s="187"/>
      <c r="L127" s="40"/>
      <c r="M127" s="188" t="s">
        <v>1</v>
      </c>
      <c r="N127" s="189" t="s">
        <v>38</v>
      </c>
      <c r="O127" s="72"/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83</v>
      </c>
      <c r="AY127" s="18" t="s">
        <v>174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18" t="s">
        <v>81</v>
      </c>
      <c r="BK127" s="193">
        <f t="shared" si="9"/>
        <v>0</v>
      </c>
      <c r="BL127" s="18" t="s">
        <v>179</v>
      </c>
      <c r="BM127" s="192" t="s">
        <v>3860</v>
      </c>
    </row>
    <row r="128" spans="1:65" s="2" customFormat="1" ht="24.25" customHeight="1">
      <c r="A128" s="35"/>
      <c r="B128" s="36"/>
      <c r="C128" s="227" t="s">
        <v>179</v>
      </c>
      <c r="D128" s="227" t="s">
        <v>422</v>
      </c>
      <c r="E128" s="228" t="s">
        <v>3861</v>
      </c>
      <c r="F128" s="229" t="s">
        <v>3862</v>
      </c>
      <c r="G128" s="230" t="s">
        <v>178</v>
      </c>
      <c r="H128" s="231">
        <v>3</v>
      </c>
      <c r="I128" s="232"/>
      <c r="J128" s="233">
        <f t="shared" si="0"/>
        <v>0</v>
      </c>
      <c r="K128" s="234"/>
      <c r="L128" s="235"/>
      <c r="M128" s="236" t="s">
        <v>1</v>
      </c>
      <c r="N128" s="237" t="s">
        <v>38</v>
      </c>
      <c r="O128" s="72"/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2" t="s">
        <v>227</v>
      </c>
      <c r="AT128" s="192" t="s">
        <v>422</v>
      </c>
      <c r="AU128" s="192" t="s">
        <v>83</v>
      </c>
      <c r="AY128" s="18" t="s">
        <v>174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18" t="s">
        <v>81</v>
      </c>
      <c r="BK128" s="193">
        <f t="shared" si="9"/>
        <v>0</v>
      </c>
      <c r="BL128" s="18" t="s">
        <v>179</v>
      </c>
      <c r="BM128" s="192" t="s">
        <v>3863</v>
      </c>
    </row>
    <row r="129" spans="1:65" s="2" customFormat="1" ht="24.25" customHeight="1">
      <c r="A129" s="35"/>
      <c r="B129" s="36"/>
      <c r="C129" s="180" t="s">
        <v>214</v>
      </c>
      <c r="D129" s="180" t="s">
        <v>175</v>
      </c>
      <c r="E129" s="181" t="s">
        <v>3864</v>
      </c>
      <c r="F129" s="182" t="s">
        <v>3865</v>
      </c>
      <c r="G129" s="183" t="s">
        <v>178</v>
      </c>
      <c r="H129" s="184">
        <v>1.5</v>
      </c>
      <c r="I129" s="185"/>
      <c r="J129" s="186">
        <f t="shared" si="0"/>
        <v>0</v>
      </c>
      <c r="K129" s="187"/>
      <c r="L129" s="40"/>
      <c r="M129" s="188" t="s">
        <v>1</v>
      </c>
      <c r="N129" s="189" t="s">
        <v>38</v>
      </c>
      <c r="O129" s="72"/>
      <c r="P129" s="190">
        <f t="shared" si="1"/>
        <v>0</v>
      </c>
      <c r="Q129" s="190">
        <v>0</v>
      </c>
      <c r="R129" s="190">
        <f t="shared" si="2"/>
        <v>0</v>
      </c>
      <c r="S129" s="190">
        <v>0</v>
      </c>
      <c r="T129" s="191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83</v>
      </c>
      <c r="AY129" s="18" t="s">
        <v>174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18" t="s">
        <v>81</v>
      </c>
      <c r="BK129" s="193">
        <f t="shared" si="9"/>
        <v>0</v>
      </c>
      <c r="BL129" s="18" t="s">
        <v>179</v>
      </c>
      <c r="BM129" s="192" t="s">
        <v>3866</v>
      </c>
    </row>
    <row r="130" spans="1:65" s="2" customFormat="1" ht="24.25" customHeight="1">
      <c r="A130" s="35"/>
      <c r="B130" s="36"/>
      <c r="C130" s="227" t="s">
        <v>219</v>
      </c>
      <c r="D130" s="227" t="s">
        <v>422</v>
      </c>
      <c r="E130" s="228" t="s">
        <v>3867</v>
      </c>
      <c r="F130" s="229" t="s">
        <v>3868</v>
      </c>
      <c r="G130" s="230" t="s">
        <v>178</v>
      </c>
      <c r="H130" s="231">
        <v>1.5</v>
      </c>
      <c r="I130" s="232"/>
      <c r="J130" s="233">
        <f t="shared" si="0"/>
        <v>0</v>
      </c>
      <c r="K130" s="234"/>
      <c r="L130" s="235"/>
      <c r="M130" s="236" t="s">
        <v>1</v>
      </c>
      <c r="N130" s="237" t="s">
        <v>38</v>
      </c>
      <c r="O130" s="72"/>
      <c r="P130" s="190">
        <f t="shared" si="1"/>
        <v>0</v>
      </c>
      <c r="Q130" s="190">
        <v>0</v>
      </c>
      <c r="R130" s="190">
        <f t="shared" si="2"/>
        <v>0</v>
      </c>
      <c r="S130" s="190">
        <v>0</v>
      </c>
      <c r="T130" s="191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227</v>
      </c>
      <c r="AT130" s="192" t="s">
        <v>422</v>
      </c>
      <c r="AU130" s="192" t="s">
        <v>83</v>
      </c>
      <c r="AY130" s="18" t="s">
        <v>174</v>
      </c>
      <c r="BE130" s="193">
        <f t="shared" si="4"/>
        <v>0</v>
      </c>
      <c r="BF130" s="193">
        <f t="shared" si="5"/>
        <v>0</v>
      </c>
      <c r="BG130" s="193">
        <f t="shared" si="6"/>
        <v>0</v>
      </c>
      <c r="BH130" s="193">
        <f t="shared" si="7"/>
        <v>0</v>
      </c>
      <c r="BI130" s="193">
        <f t="shared" si="8"/>
        <v>0</v>
      </c>
      <c r="BJ130" s="18" t="s">
        <v>81</v>
      </c>
      <c r="BK130" s="193">
        <f t="shared" si="9"/>
        <v>0</v>
      </c>
      <c r="BL130" s="18" t="s">
        <v>179</v>
      </c>
      <c r="BM130" s="192" t="s">
        <v>3869</v>
      </c>
    </row>
    <row r="131" spans="1:65" s="2" customFormat="1" ht="33" customHeight="1">
      <c r="A131" s="35"/>
      <c r="B131" s="36"/>
      <c r="C131" s="180" t="s">
        <v>223</v>
      </c>
      <c r="D131" s="180" t="s">
        <v>175</v>
      </c>
      <c r="E131" s="181" t="s">
        <v>3870</v>
      </c>
      <c r="F131" s="182" t="s">
        <v>3871</v>
      </c>
      <c r="G131" s="183" t="s">
        <v>230</v>
      </c>
      <c r="H131" s="184">
        <v>24.021999999999998</v>
      </c>
      <c r="I131" s="185"/>
      <c r="J131" s="186">
        <f t="shared" si="0"/>
        <v>0</v>
      </c>
      <c r="K131" s="187"/>
      <c r="L131" s="40"/>
      <c r="M131" s="188" t="s">
        <v>1</v>
      </c>
      <c r="N131" s="189" t="s">
        <v>38</v>
      </c>
      <c r="O131" s="72"/>
      <c r="P131" s="190">
        <f t="shared" si="1"/>
        <v>0</v>
      </c>
      <c r="Q131" s="190">
        <v>0</v>
      </c>
      <c r="R131" s="190">
        <f t="shared" si="2"/>
        <v>0</v>
      </c>
      <c r="S131" s="190">
        <v>0</v>
      </c>
      <c r="T131" s="191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83</v>
      </c>
      <c r="AY131" s="18" t="s">
        <v>174</v>
      </c>
      <c r="BE131" s="193">
        <f t="shared" si="4"/>
        <v>0</v>
      </c>
      <c r="BF131" s="193">
        <f t="shared" si="5"/>
        <v>0</v>
      </c>
      <c r="BG131" s="193">
        <f t="shared" si="6"/>
        <v>0</v>
      </c>
      <c r="BH131" s="193">
        <f t="shared" si="7"/>
        <v>0</v>
      </c>
      <c r="BI131" s="193">
        <f t="shared" si="8"/>
        <v>0</v>
      </c>
      <c r="BJ131" s="18" t="s">
        <v>81</v>
      </c>
      <c r="BK131" s="193">
        <f t="shared" si="9"/>
        <v>0</v>
      </c>
      <c r="BL131" s="18" t="s">
        <v>179</v>
      </c>
      <c r="BM131" s="192" t="s">
        <v>3872</v>
      </c>
    </row>
    <row r="132" spans="1:65" s="2" customFormat="1" ht="24.25" customHeight="1">
      <c r="A132" s="35"/>
      <c r="B132" s="36"/>
      <c r="C132" s="227" t="s">
        <v>227</v>
      </c>
      <c r="D132" s="227" t="s">
        <v>422</v>
      </c>
      <c r="E132" s="228" t="s">
        <v>3873</v>
      </c>
      <c r="F132" s="229" t="s">
        <v>3874</v>
      </c>
      <c r="G132" s="230" t="s">
        <v>230</v>
      </c>
      <c r="H132" s="231">
        <v>26.423999999999999</v>
      </c>
      <c r="I132" s="232"/>
      <c r="J132" s="233">
        <f t="shared" si="0"/>
        <v>0</v>
      </c>
      <c r="K132" s="234"/>
      <c r="L132" s="235"/>
      <c r="M132" s="236" t="s">
        <v>1</v>
      </c>
      <c r="N132" s="237" t="s">
        <v>38</v>
      </c>
      <c r="O132" s="72"/>
      <c r="P132" s="190">
        <f t="shared" si="1"/>
        <v>0</v>
      </c>
      <c r="Q132" s="190">
        <v>0</v>
      </c>
      <c r="R132" s="190">
        <f t="shared" si="2"/>
        <v>0</v>
      </c>
      <c r="S132" s="190">
        <v>0</v>
      </c>
      <c r="T132" s="191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227</v>
      </c>
      <c r="AT132" s="192" t="s">
        <v>422</v>
      </c>
      <c r="AU132" s="192" t="s">
        <v>83</v>
      </c>
      <c r="AY132" s="18" t="s">
        <v>174</v>
      </c>
      <c r="BE132" s="193">
        <f t="shared" si="4"/>
        <v>0</v>
      </c>
      <c r="BF132" s="193">
        <f t="shared" si="5"/>
        <v>0</v>
      </c>
      <c r="BG132" s="193">
        <f t="shared" si="6"/>
        <v>0</v>
      </c>
      <c r="BH132" s="193">
        <f t="shared" si="7"/>
        <v>0</v>
      </c>
      <c r="BI132" s="193">
        <f t="shared" si="8"/>
        <v>0</v>
      </c>
      <c r="BJ132" s="18" t="s">
        <v>81</v>
      </c>
      <c r="BK132" s="193">
        <f t="shared" si="9"/>
        <v>0</v>
      </c>
      <c r="BL132" s="18" t="s">
        <v>179</v>
      </c>
      <c r="BM132" s="192" t="s">
        <v>3875</v>
      </c>
    </row>
    <row r="133" spans="1:65" s="2" customFormat="1" ht="24.25" customHeight="1">
      <c r="A133" s="35"/>
      <c r="B133" s="36"/>
      <c r="C133" s="180" t="s">
        <v>235</v>
      </c>
      <c r="D133" s="180" t="s">
        <v>175</v>
      </c>
      <c r="E133" s="181" t="s">
        <v>3876</v>
      </c>
      <c r="F133" s="182" t="s">
        <v>3877</v>
      </c>
      <c r="G133" s="183" t="s">
        <v>3878</v>
      </c>
      <c r="H133" s="184">
        <v>16</v>
      </c>
      <c r="I133" s="185"/>
      <c r="J133" s="186">
        <f t="shared" si="0"/>
        <v>0</v>
      </c>
      <c r="K133" s="187"/>
      <c r="L133" s="40"/>
      <c r="M133" s="188" t="s">
        <v>1</v>
      </c>
      <c r="N133" s="189" t="s">
        <v>38</v>
      </c>
      <c r="O133" s="72"/>
      <c r="P133" s="190">
        <f t="shared" si="1"/>
        <v>0</v>
      </c>
      <c r="Q133" s="190">
        <v>0</v>
      </c>
      <c r="R133" s="190">
        <f t="shared" si="2"/>
        <v>0</v>
      </c>
      <c r="S133" s="190">
        <v>0</v>
      </c>
      <c r="T133" s="191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83</v>
      </c>
      <c r="AY133" s="18" t="s">
        <v>174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8" t="s">
        <v>81</v>
      </c>
      <c r="BK133" s="193">
        <f t="shared" si="9"/>
        <v>0</v>
      </c>
      <c r="BL133" s="18" t="s">
        <v>179</v>
      </c>
      <c r="BM133" s="192" t="s">
        <v>3879</v>
      </c>
    </row>
    <row r="134" spans="1:65" s="2" customFormat="1" ht="24.25" customHeight="1">
      <c r="A134" s="35"/>
      <c r="B134" s="36"/>
      <c r="C134" s="180" t="s">
        <v>241</v>
      </c>
      <c r="D134" s="180" t="s">
        <v>175</v>
      </c>
      <c r="E134" s="181" t="s">
        <v>3880</v>
      </c>
      <c r="F134" s="182" t="s">
        <v>3881</v>
      </c>
      <c r="G134" s="183" t="s">
        <v>3878</v>
      </c>
      <c r="H134" s="184">
        <v>6</v>
      </c>
      <c r="I134" s="185"/>
      <c r="J134" s="186">
        <f t="shared" si="0"/>
        <v>0</v>
      </c>
      <c r="K134" s="187"/>
      <c r="L134" s="40"/>
      <c r="M134" s="188" t="s">
        <v>1</v>
      </c>
      <c r="N134" s="189" t="s">
        <v>38</v>
      </c>
      <c r="O134" s="72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83</v>
      </c>
      <c r="AY134" s="18" t="s">
        <v>174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8" t="s">
        <v>81</v>
      </c>
      <c r="BK134" s="193">
        <f t="shared" si="9"/>
        <v>0</v>
      </c>
      <c r="BL134" s="18" t="s">
        <v>179</v>
      </c>
      <c r="BM134" s="192" t="s">
        <v>3882</v>
      </c>
    </row>
    <row r="135" spans="1:65" s="2" customFormat="1" ht="24.25" customHeight="1">
      <c r="A135" s="35"/>
      <c r="B135" s="36"/>
      <c r="C135" s="180" t="s">
        <v>247</v>
      </c>
      <c r="D135" s="180" t="s">
        <v>175</v>
      </c>
      <c r="E135" s="181" t="s">
        <v>3883</v>
      </c>
      <c r="F135" s="182" t="s">
        <v>3884</v>
      </c>
      <c r="G135" s="183" t="s">
        <v>230</v>
      </c>
      <c r="H135" s="184">
        <v>3.2</v>
      </c>
      <c r="I135" s="185"/>
      <c r="J135" s="186">
        <f t="shared" si="0"/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83</v>
      </c>
      <c r="AY135" s="18" t="s">
        <v>174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8" t="s">
        <v>81</v>
      </c>
      <c r="BK135" s="193">
        <f t="shared" si="9"/>
        <v>0</v>
      </c>
      <c r="BL135" s="18" t="s">
        <v>179</v>
      </c>
      <c r="BM135" s="192" t="s">
        <v>3885</v>
      </c>
    </row>
    <row r="136" spans="1:65" s="2" customFormat="1" ht="24.25" customHeight="1">
      <c r="A136" s="35"/>
      <c r="B136" s="36"/>
      <c r="C136" s="227" t="s">
        <v>260</v>
      </c>
      <c r="D136" s="227" t="s">
        <v>422</v>
      </c>
      <c r="E136" s="228" t="s">
        <v>3886</v>
      </c>
      <c r="F136" s="229" t="s">
        <v>3887</v>
      </c>
      <c r="G136" s="230" t="s">
        <v>178</v>
      </c>
      <c r="H136" s="231">
        <v>0.56000000000000005</v>
      </c>
      <c r="I136" s="232"/>
      <c r="J136" s="233">
        <f t="shared" si="0"/>
        <v>0</v>
      </c>
      <c r="K136" s="234"/>
      <c r="L136" s="235"/>
      <c r="M136" s="236" t="s">
        <v>1</v>
      </c>
      <c r="N136" s="237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227</v>
      </c>
      <c r="AT136" s="192" t="s">
        <v>422</v>
      </c>
      <c r="AU136" s="192" t="s">
        <v>83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179</v>
      </c>
      <c r="BM136" s="192" t="s">
        <v>3888</v>
      </c>
    </row>
    <row r="137" spans="1:65" s="11" customFormat="1" ht="22.75" customHeight="1">
      <c r="B137" s="166"/>
      <c r="C137" s="167"/>
      <c r="D137" s="168" t="s">
        <v>72</v>
      </c>
      <c r="E137" s="261" t="s">
        <v>931</v>
      </c>
      <c r="F137" s="261" t="s">
        <v>3889</v>
      </c>
      <c r="G137" s="167"/>
      <c r="H137" s="167"/>
      <c r="I137" s="170"/>
      <c r="J137" s="262">
        <f>BK137</f>
        <v>0</v>
      </c>
      <c r="K137" s="167"/>
      <c r="L137" s="172"/>
      <c r="M137" s="173"/>
      <c r="N137" s="174"/>
      <c r="O137" s="174"/>
      <c r="P137" s="175">
        <f>SUM(P138:P155)</f>
        <v>0</v>
      </c>
      <c r="Q137" s="174"/>
      <c r="R137" s="175">
        <f>SUM(R138:R155)</f>
        <v>0</v>
      </c>
      <c r="S137" s="174"/>
      <c r="T137" s="176">
        <f>SUM(T138:T155)</f>
        <v>0</v>
      </c>
      <c r="AR137" s="177" t="s">
        <v>81</v>
      </c>
      <c r="AT137" s="178" t="s">
        <v>72</v>
      </c>
      <c r="AU137" s="178" t="s">
        <v>81</v>
      </c>
      <c r="AY137" s="177" t="s">
        <v>174</v>
      </c>
      <c r="BK137" s="179">
        <f>SUM(BK138:BK155)</f>
        <v>0</v>
      </c>
    </row>
    <row r="138" spans="1:65" s="2" customFormat="1" ht="16.5" customHeight="1">
      <c r="A138" s="35"/>
      <c r="B138" s="36"/>
      <c r="C138" s="227" t="s">
        <v>266</v>
      </c>
      <c r="D138" s="227" t="s">
        <v>422</v>
      </c>
      <c r="E138" s="228" t="s">
        <v>3890</v>
      </c>
      <c r="F138" s="229" t="s">
        <v>3891</v>
      </c>
      <c r="G138" s="230" t="s">
        <v>217</v>
      </c>
      <c r="H138" s="231">
        <v>3</v>
      </c>
      <c r="I138" s="232"/>
      <c r="J138" s="233">
        <f t="shared" ref="J138:J155" si="10">ROUND(I138*H138,2)</f>
        <v>0</v>
      </c>
      <c r="K138" s="234"/>
      <c r="L138" s="235"/>
      <c r="M138" s="236" t="s">
        <v>1</v>
      </c>
      <c r="N138" s="237" t="s">
        <v>38</v>
      </c>
      <c r="O138" s="72"/>
      <c r="P138" s="190">
        <f t="shared" ref="P138:P155" si="11">O138*H138</f>
        <v>0</v>
      </c>
      <c r="Q138" s="190">
        <v>0</v>
      </c>
      <c r="R138" s="190">
        <f t="shared" ref="R138:R155" si="12">Q138*H138</f>
        <v>0</v>
      </c>
      <c r="S138" s="190">
        <v>0</v>
      </c>
      <c r="T138" s="191">
        <f t="shared" ref="T138:T155" si="13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227</v>
      </c>
      <c r="AT138" s="192" t="s">
        <v>422</v>
      </c>
      <c r="AU138" s="192" t="s">
        <v>83</v>
      </c>
      <c r="AY138" s="18" t="s">
        <v>174</v>
      </c>
      <c r="BE138" s="193">
        <f t="shared" ref="BE138:BE155" si="14">IF(N138="základní",J138,0)</f>
        <v>0</v>
      </c>
      <c r="BF138" s="193">
        <f t="shared" ref="BF138:BF155" si="15">IF(N138="snížená",J138,0)</f>
        <v>0</v>
      </c>
      <c r="BG138" s="193">
        <f t="shared" ref="BG138:BG155" si="16">IF(N138="zákl. přenesená",J138,0)</f>
        <v>0</v>
      </c>
      <c r="BH138" s="193">
        <f t="shared" ref="BH138:BH155" si="17">IF(N138="sníž. přenesená",J138,0)</f>
        <v>0</v>
      </c>
      <c r="BI138" s="193">
        <f t="shared" ref="BI138:BI155" si="18">IF(N138="nulová",J138,0)</f>
        <v>0</v>
      </c>
      <c r="BJ138" s="18" t="s">
        <v>81</v>
      </c>
      <c r="BK138" s="193">
        <f t="shared" ref="BK138:BK155" si="19">ROUND(I138*H138,2)</f>
        <v>0</v>
      </c>
      <c r="BL138" s="18" t="s">
        <v>179</v>
      </c>
      <c r="BM138" s="192" t="s">
        <v>3892</v>
      </c>
    </row>
    <row r="139" spans="1:65" s="2" customFormat="1" ht="21.75" customHeight="1">
      <c r="A139" s="35"/>
      <c r="B139" s="36"/>
      <c r="C139" s="227" t="s">
        <v>272</v>
      </c>
      <c r="D139" s="227" t="s">
        <v>422</v>
      </c>
      <c r="E139" s="228" t="s">
        <v>3893</v>
      </c>
      <c r="F139" s="229" t="s">
        <v>3894</v>
      </c>
      <c r="G139" s="230" t="s">
        <v>217</v>
      </c>
      <c r="H139" s="231">
        <v>1</v>
      </c>
      <c r="I139" s="232"/>
      <c r="J139" s="233">
        <f t="shared" si="10"/>
        <v>0</v>
      </c>
      <c r="K139" s="234"/>
      <c r="L139" s="235"/>
      <c r="M139" s="236" t="s">
        <v>1</v>
      </c>
      <c r="N139" s="237" t="s">
        <v>38</v>
      </c>
      <c r="O139" s="72"/>
      <c r="P139" s="190">
        <f t="shared" si="11"/>
        <v>0</v>
      </c>
      <c r="Q139" s="190">
        <v>0</v>
      </c>
      <c r="R139" s="190">
        <f t="shared" si="12"/>
        <v>0</v>
      </c>
      <c r="S139" s="190">
        <v>0</v>
      </c>
      <c r="T139" s="191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227</v>
      </c>
      <c r="AT139" s="192" t="s">
        <v>422</v>
      </c>
      <c r="AU139" s="192" t="s">
        <v>83</v>
      </c>
      <c r="AY139" s="18" t="s">
        <v>174</v>
      </c>
      <c r="BE139" s="193">
        <f t="shared" si="14"/>
        <v>0</v>
      </c>
      <c r="BF139" s="193">
        <f t="shared" si="15"/>
        <v>0</v>
      </c>
      <c r="BG139" s="193">
        <f t="shared" si="16"/>
        <v>0</v>
      </c>
      <c r="BH139" s="193">
        <f t="shared" si="17"/>
        <v>0</v>
      </c>
      <c r="BI139" s="193">
        <f t="shared" si="18"/>
        <v>0</v>
      </c>
      <c r="BJ139" s="18" t="s">
        <v>81</v>
      </c>
      <c r="BK139" s="193">
        <f t="shared" si="19"/>
        <v>0</v>
      </c>
      <c r="BL139" s="18" t="s">
        <v>179</v>
      </c>
      <c r="BM139" s="192" t="s">
        <v>3895</v>
      </c>
    </row>
    <row r="140" spans="1:65" s="2" customFormat="1" ht="33" customHeight="1">
      <c r="A140" s="35"/>
      <c r="B140" s="36"/>
      <c r="C140" s="180" t="s">
        <v>8</v>
      </c>
      <c r="D140" s="180" t="s">
        <v>175</v>
      </c>
      <c r="E140" s="181" t="s">
        <v>3896</v>
      </c>
      <c r="F140" s="182" t="s">
        <v>3897</v>
      </c>
      <c r="G140" s="183" t="s">
        <v>217</v>
      </c>
      <c r="H140" s="184">
        <v>4</v>
      </c>
      <c r="I140" s="185"/>
      <c r="J140" s="186">
        <f t="shared" si="1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1"/>
        <v>0</v>
      </c>
      <c r="Q140" s="190">
        <v>0</v>
      </c>
      <c r="R140" s="190">
        <f t="shared" si="12"/>
        <v>0</v>
      </c>
      <c r="S140" s="190">
        <v>0</v>
      </c>
      <c r="T140" s="191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83</v>
      </c>
      <c r="AY140" s="18" t="s">
        <v>174</v>
      </c>
      <c r="BE140" s="193">
        <f t="shared" si="14"/>
        <v>0</v>
      </c>
      <c r="BF140" s="193">
        <f t="shared" si="15"/>
        <v>0</v>
      </c>
      <c r="BG140" s="193">
        <f t="shared" si="16"/>
        <v>0</v>
      </c>
      <c r="BH140" s="193">
        <f t="shared" si="17"/>
        <v>0</v>
      </c>
      <c r="BI140" s="193">
        <f t="shared" si="18"/>
        <v>0</v>
      </c>
      <c r="BJ140" s="18" t="s">
        <v>81</v>
      </c>
      <c r="BK140" s="193">
        <f t="shared" si="19"/>
        <v>0</v>
      </c>
      <c r="BL140" s="18" t="s">
        <v>179</v>
      </c>
      <c r="BM140" s="192" t="s">
        <v>3898</v>
      </c>
    </row>
    <row r="141" spans="1:65" s="2" customFormat="1" ht="24.25" customHeight="1">
      <c r="A141" s="35"/>
      <c r="B141" s="36"/>
      <c r="C141" s="227" t="s">
        <v>286</v>
      </c>
      <c r="D141" s="227" t="s">
        <v>422</v>
      </c>
      <c r="E141" s="228" t="s">
        <v>3899</v>
      </c>
      <c r="F141" s="229" t="s">
        <v>3900</v>
      </c>
      <c r="G141" s="230" t="s">
        <v>178</v>
      </c>
      <c r="H141" s="231">
        <v>2</v>
      </c>
      <c r="I141" s="232"/>
      <c r="J141" s="233">
        <f t="shared" si="10"/>
        <v>0</v>
      </c>
      <c r="K141" s="234"/>
      <c r="L141" s="235"/>
      <c r="M141" s="236" t="s">
        <v>1</v>
      </c>
      <c r="N141" s="237" t="s">
        <v>38</v>
      </c>
      <c r="O141" s="72"/>
      <c r="P141" s="190">
        <f t="shared" si="11"/>
        <v>0</v>
      </c>
      <c r="Q141" s="190">
        <v>0</v>
      </c>
      <c r="R141" s="190">
        <f t="shared" si="12"/>
        <v>0</v>
      </c>
      <c r="S141" s="190">
        <v>0</v>
      </c>
      <c r="T141" s="191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227</v>
      </c>
      <c r="AT141" s="192" t="s">
        <v>422</v>
      </c>
      <c r="AU141" s="192" t="s">
        <v>83</v>
      </c>
      <c r="AY141" s="18" t="s">
        <v>174</v>
      </c>
      <c r="BE141" s="193">
        <f t="shared" si="14"/>
        <v>0</v>
      </c>
      <c r="BF141" s="193">
        <f t="shared" si="15"/>
        <v>0</v>
      </c>
      <c r="BG141" s="193">
        <f t="shared" si="16"/>
        <v>0</v>
      </c>
      <c r="BH141" s="193">
        <f t="shared" si="17"/>
        <v>0</v>
      </c>
      <c r="BI141" s="193">
        <f t="shared" si="18"/>
        <v>0</v>
      </c>
      <c r="BJ141" s="18" t="s">
        <v>81</v>
      </c>
      <c r="BK141" s="193">
        <f t="shared" si="19"/>
        <v>0</v>
      </c>
      <c r="BL141" s="18" t="s">
        <v>179</v>
      </c>
      <c r="BM141" s="192" t="s">
        <v>3901</v>
      </c>
    </row>
    <row r="142" spans="1:65" s="2" customFormat="1" ht="24.25" customHeight="1">
      <c r="A142" s="35"/>
      <c r="B142" s="36"/>
      <c r="C142" s="180" t="s">
        <v>293</v>
      </c>
      <c r="D142" s="180" t="s">
        <v>175</v>
      </c>
      <c r="E142" s="181" t="s">
        <v>3902</v>
      </c>
      <c r="F142" s="182" t="s">
        <v>3903</v>
      </c>
      <c r="G142" s="183" t="s">
        <v>217</v>
      </c>
      <c r="H142" s="184">
        <v>4</v>
      </c>
      <c r="I142" s="185"/>
      <c r="J142" s="186">
        <f t="shared" si="1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1"/>
        <v>0</v>
      </c>
      <c r="Q142" s="190">
        <v>0</v>
      </c>
      <c r="R142" s="190">
        <f t="shared" si="12"/>
        <v>0</v>
      </c>
      <c r="S142" s="190">
        <v>0</v>
      </c>
      <c r="T142" s="191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83</v>
      </c>
      <c r="AY142" s="18" t="s">
        <v>174</v>
      </c>
      <c r="BE142" s="193">
        <f t="shared" si="14"/>
        <v>0</v>
      </c>
      <c r="BF142" s="193">
        <f t="shared" si="15"/>
        <v>0</v>
      </c>
      <c r="BG142" s="193">
        <f t="shared" si="16"/>
        <v>0</v>
      </c>
      <c r="BH142" s="193">
        <f t="shared" si="17"/>
        <v>0</v>
      </c>
      <c r="BI142" s="193">
        <f t="shared" si="18"/>
        <v>0</v>
      </c>
      <c r="BJ142" s="18" t="s">
        <v>81</v>
      </c>
      <c r="BK142" s="193">
        <f t="shared" si="19"/>
        <v>0</v>
      </c>
      <c r="BL142" s="18" t="s">
        <v>179</v>
      </c>
      <c r="BM142" s="192" t="s">
        <v>3904</v>
      </c>
    </row>
    <row r="143" spans="1:65" s="2" customFormat="1" ht="24.25" customHeight="1">
      <c r="A143" s="35"/>
      <c r="B143" s="36"/>
      <c r="C143" s="180" t="s">
        <v>299</v>
      </c>
      <c r="D143" s="180" t="s">
        <v>175</v>
      </c>
      <c r="E143" s="181" t="s">
        <v>3905</v>
      </c>
      <c r="F143" s="182" t="s">
        <v>3906</v>
      </c>
      <c r="G143" s="183" t="s">
        <v>217</v>
      </c>
      <c r="H143" s="184">
        <v>3</v>
      </c>
      <c r="I143" s="185"/>
      <c r="J143" s="186">
        <f t="shared" si="1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1"/>
        <v>0</v>
      </c>
      <c r="Q143" s="190">
        <v>0</v>
      </c>
      <c r="R143" s="190">
        <f t="shared" si="12"/>
        <v>0</v>
      </c>
      <c r="S143" s="190">
        <v>0</v>
      </c>
      <c r="T143" s="191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83</v>
      </c>
      <c r="AY143" s="18" t="s">
        <v>174</v>
      </c>
      <c r="BE143" s="193">
        <f t="shared" si="14"/>
        <v>0</v>
      </c>
      <c r="BF143" s="193">
        <f t="shared" si="15"/>
        <v>0</v>
      </c>
      <c r="BG143" s="193">
        <f t="shared" si="16"/>
        <v>0</v>
      </c>
      <c r="BH143" s="193">
        <f t="shared" si="17"/>
        <v>0</v>
      </c>
      <c r="BI143" s="193">
        <f t="shared" si="18"/>
        <v>0</v>
      </c>
      <c r="BJ143" s="18" t="s">
        <v>81</v>
      </c>
      <c r="BK143" s="193">
        <f t="shared" si="19"/>
        <v>0</v>
      </c>
      <c r="BL143" s="18" t="s">
        <v>179</v>
      </c>
      <c r="BM143" s="192" t="s">
        <v>3907</v>
      </c>
    </row>
    <row r="144" spans="1:65" s="2" customFormat="1" ht="24.25" customHeight="1">
      <c r="A144" s="35"/>
      <c r="B144" s="36"/>
      <c r="C144" s="180" t="s">
        <v>303</v>
      </c>
      <c r="D144" s="180" t="s">
        <v>175</v>
      </c>
      <c r="E144" s="181" t="s">
        <v>3908</v>
      </c>
      <c r="F144" s="182" t="s">
        <v>3909</v>
      </c>
      <c r="G144" s="183" t="s">
        <v>217</v>
      </c>
      <c r="H144" s="184">
        <v>1</v>
      </c>
      <c r="I144" s="185"/>
      <c r="J144" s="186">
        <f t="shared" si="1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1"/>
        <v>0</v>
      </c>
      <c r="Q144" s="190">
        <v>0</v>
      </c>
      <c r="R144" s="190">
        <f t="shared" si="12"/>
        <v>0</v>
      </c>
      <c r="S144" s="190">
        <v>0</v>
      </c>
      <c r="T144" s="191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83</v>
      </c>
      <c r="AY144" s="18" t="s">
        <v>174</v>
      </c>
      <c r="BE144" s="193">
        <f t="shared" si="14"/>
        <v>0</v>
      </c>
      <c r="BF144" s="193">
        <f t="shared" si="15"/>
        <v>0</v>
      </c>
      <c r="BG144" s="193">
        <f t="shared" si="16"/>
        <v>0</v>
      </c>
      <c r="BH144" s="193">
        <f t="shared" si="17"/>
        <v>0</v>
      </c>
      <c r="BI144" s="193">
        <f t="shared" si="18"/>
        <v>0</v>
      </c>
      <c r="BJ144" s="18" t="s">
        <v>81</v>
      </c>
      <c r="BK144" s="193">
        <f t="shared" si="19"/>
        <v>0</v>
      </c>
      <c r="BL144" s="18" t="s">
        <v>179</v>
      </c>
      <c r="BM144" s="192" t="s">
        <v>3910</v>
      </c>
    </row>
    <row r="145" spans="1:65" s="2" customFormat="1" ht="24.25" customHeight="1">
      <c r="A145" s="35"/>
      <c r="B145" s="36"/>
      <c r="C145" s="180" t="s">
        <v>310</v>
      </c>
      <c r="D145" s="180" t="s">
        <v>175</v>
      </c>
      <c r="E145" s="181" t="s">
        <v>3911</v>
      </c>
      <c r="F145" s="182" t="s">
        <v>3912</v>
      </c>
      <c r="G145" s="183" t="s">
        <v>217</v>
      </c>
      <c r="H145" s="184">
        <v>4</v>
      </c>
      <c r="I145" s="185"/>
      <c r="J145" s="186">
        <f t="shared" si="1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1"/>
        <v>0</v>
      </c>
      <c r="Q145" s="190">
        <v>0</v>
      </c>
      <c r="R145" s="190">
        <f t="shared" si="12"/>
        <v>0</v>
      </c>
      <c r="S145" s="190">
        <v>0</v>
      </c>
      <c r="T145" s="191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83</v>
      </c>
      <c r="AY145" s="18" t="s">
        <v>174</v>
      </c>
      <c r="BE145" s="193">
        <f t="shared" si="14"/>
        <v>0</v>
      </c>
      <c r="BF145" s="193">
        <f t="shared" si="15"/>
        <v>0</v>
      </c>
      <c r="BG145" s="193">
        <f t="shared" si="16"/>
        <v>0</v>
      </c>
      <c r="BH145" s="193">
        <f t="shared" si="17"/>
        <v>0</v>
      </c>
      <c r="BI145" s="193">
        <f t="shared" si="18"/>
        <v>0</v>
      </c>
      <c r="BJ145" s="18" t="s">
        <v>81</v>
      </c>
      <c r="BK145" s="193">
        <f t="shared" si="19"/>
        <v>0</v>
      </c>
      <c r="BL145" s="18" t="s">
        <v>179</v>
      </c>
      <c r="BM145" s="192" t="s">
        <v>3913</v>
      </c>
    </row>
    <row r="146" spans="1:65" s="2" customFormat="1" ht="16.5" customHeight="1">
      <c r="A146" s="35"/>
      <c r="B146" s="36"/>
      <c r="C146" s="227" t="s">
        <v>7</v>
      </c>
      <c r="D146" s="227" t="s">
        <v>422</v>
      </c>
      <c r="E146" s="228" t="s">
        <v>3914</v>
      </c>
      <c r="F146" s="229" t="s">
        <v>3915</v>
      </c>
      <c r="G146" s="230" t="s">
        <v>217</v>
      </c>
      <c r="H146" s="231">
        <v>4</v>
      </c>
      <c r="I146" s="232"/>
      <c r="J146" s="233">
        <f t="shared" si="10"/>
        <v>0</v>
      </c>
      <c r="K146" s="234"/>
      <c r="L146" s="235"/>
      <c r="M146" s="236" t="s">
        <v>1</v>
      </c>
      <c r="N146" s="237" t="s">
        <v>38</v>
      </c>
      <c r="O146" s="72"/>
      <c r="P146" s="190">
        <f t="shared" si="11"/>
        <v>0</v>
      </c>
      <c r="Q146" s="190">
        <v>0</v>
      </c>
      <c r="R146" s="190">
        <f t="shared" si="12"/>
        <v>0</v>
      </c>
      <c r="S146" s="190">
        <v>0</v>
      </c>
      <c r="T146" s="191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227</v>
      </c>
      <c r="AT146" s="192" t="s">
        <v>422</v>
      </c>
      <c r="AU146" s="192" t="s">
        <v>83</v>
      </c>
      <c r="AY146" s="18" t="s">
        <v>174</v>
      </c>
      <c r="BE146" s="193">
        <f t="shared" si="14"/>
        <v>0</v>
      </c>
      <c r="BF146" s="193">
        <f t="shared" si="15"/>
        <v>0</v>
      </c>
      <c r="BG146" s="193">
        <f t="shared" si="16"/>
        <v>0</v>
      </c>
      <c r="BH146" s="193">
        <f t="shared" si="17"/>
        <v>0</v>
      </c>
      <c r="BI146" s="193">
        <f t="shared" si="18"/>
        <v>0</v>
      </c>
      <c r="BJ146" s="18" t="s">
        <v>81</v>
      </c>
      <c r="BK146" s="193">
        <f t="shared" si="19"/>
        <v>0</v>
      </c>
      <c r="BL146" s="18" t="s">
        <v>179</v>
      </c>
      <c r="BM146" s="192" t="s">
        <v>3916</v>
      </c>
    </row>
    <row r="147" spans="1:65" s="2" customFormat="1" ht="24.25" customHeight="1">
      <c r="A147" s="35"/>
      <c r="B147" s="36"/>
      <c r="C147" s="227" t="s">
        <v>321</v>
      </c>
      <c r="D147" s="227" t="s">
        <v>422</v>
      </c>
      <c r="E147" s="228" t="s">
        <v>3917</v>
      </c>
      <c r="F147" s="229" t="s">
        <v>3918</v>
      </c>
      <c r="G147" s="230" t="s">
        <v>217</v>
      </c>
      <c r="H147" s="231">
        <v>9</v>
      </c>
      <c r="I147" s="232"/>
      <c r="J147" s="233">
        <f t="shared" si="10"/>
        <v>0</v>
      </c>
      <c r="K147" s="234"/>
      <c r="L147" s="235"/>
      <c r="M147" s="236" t="s">
        <v>1</v>
      </c>
      <c r="N147" s="237" t="s">
        <v>38</v>
      </c>
      <c r="O147" s="72"/>
      <c r="P147" s="190">
        <f t="shared" si="11"/>
        <v>0</v>
      </c>
      <c r="Q147" s="190">
        <v>0</v>
      </c>
      <c r="R147" s="190">
        <f t="shared" si="12"/>
        <v>0</v>
      </c>
      <c r="S147" s="190">
        <v>0</v>
      </c>
      <c r="T147" s="191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227</v>
      </c>
      <c r="AT147" s="192" t="s">
        <v>422</v>
      </c>
      <c r="AU147" s="192" t="s">
        <v>83</v>
      </c>
      <c r="AY147" s="18" t="s">
        <v>174</v>
      </c>
      <c r="BE147" s="193">
        <f t="shared" si="14"/>
        <v>0</v>
      </c>
      <c r="BF147" s="193">
        <f t="shared" si="15"/>
        <v>0</v>
      </c>
      <c r="BG147" s="193">
        <f t="shared" si="16"/>
        <v>0</v>
      </c>
      <c r="BH147" s="193">
        <f t="shared" si="17"/>
        <v>0</v>
      </c>
      <c r="BI147" s="193">
        <f t="shared" si="18"/>
        <v>0</v>
      </c>
      <c r="BJ147" s="18" t="s">
        <v>81</v>
      </c>
      <c r="BK147" s="193">
        <f t="shared" si="19"/>
        <v>0</v>
      </c>
      <c r="BL147" s="18" t="s">
        <v>179</v>
      </c>
      <c r="BM147" s="192" t="s">
        <v>3919</v>
      </c>
    </row>
    <row r="148" spans="1:65" s="2" customFormat="1" ht="37.75" customHeight="1">
      <c r="A148" s="35"/>
      <c r="B148" s="36"/>
      <c r="C148" s="227" t="s">
        <v>327</v>
      </c>
      <c r="D148" s="227" t="s">
        <v>422</v>
      </c>
      <c r="E148" s="228" t="s">
        <v>3920</v>
      </c>
      <c r="F148" s="229" t="s">
        <v>3921</v>
      </c>
      <c r="G148" s="230" t="s">
        <v>217</v>
      </c>
      <c r="H148" s="231">
        <v>3</v>
      </c>
      <c r="I148" s="232"/>
      <c r="J148" s="233">
        <f t="shared" si="10"/>
        <v>0</v>
      </c>
      <c r="K148" s="234"/>
      <c r="L148" s="235"/>
      <c r="M148" s="236" t="s">
        <v>1</v>
      </c>
      <c r="N148" s="237" t="s">
        <v>38</v>
      </c>
      <c r="O148" s="72"/>
      <c r="P148" s="190">
        <f t="shared" si="11"/>
        <v>0</v>
      </c>
      <c r="Q148" s="190">
        <v>0</v>
      </c>
      <c r="R148" s="190">
        <f t="shared" si="12"/>
        <v>0</v>
      </c>
      <c r="S148" s="190">
        <v>0</v>
      </c>
      <c r="T148" s="191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227</v>
      </c>
      <c r="AT148" s="192" t="s">
        <v>422</v>
      </c>
      <c r="AU148" s="192" t="s">
        <v>83</v>
      </c>
      <c r="AY148" s="18" t="s">
        <v>174</v>
      </c>
      <c r="BE148" s="193">
        <f t="shared" si="14"/>
        <v>0</v>
      </c>
      <c r="BF148" s="193">
        <f t="shared" si="15"/>
        <v>0</v>
      </c>
      <c r="BG148" s="193">
        <f t="shared" si="16"/>
        <v>0</v>
      </c>
      <c r="BH148" s="193">
        <f t="shared" si="17"/>
        <v>0</v>
      </c>
      <c r="BI148" s="193">
        <f t="shared" si="18"/>
        <v>0</v>
      </c>
      <c r="BJ148" s="18" t="s">
        <v>81</v>
      </c>
      <c r="BK148" s="193">
        <f t="shared" si="19"/>
        <v>0</v>
      </c>
      <c r="BL148" s="18" t="s">
        <v>179</v>
      </c>
      <c r="BM148" s="192" t="s">
        <v>3922</v>
      </c>
    </row>
    <row r="149" spans="1:65" s="2" customFormat="1" ht="16.5" customHeight="1">
      <c r="A149" s="35"/>
      <c r="B149" s="36"/>
      <c r="C149" s="227" t="s">
        <v>331</v>
      </c>
      <c r="D149" s="227" t="s">
        <v>422</v>
      </c>
      <c r="E149" s="228" t="s">
        <v>3923</v>
      </c>
      <c r="F149" s="229" t="s">
        <v>3924</v>
      </c>
      <c r="G149" s="230" t="s">
        <v>444</v>
      </c>
      <c r="H149" s="231">
        <v>7.5</v>
      </c>
      <c r="I149" s="232"/>
      <c r="J149" s="233">
        <f t="shared" si="10"/>
        <v>0</v>
      </c>
      <c r="K149" s="234"/>
      <c r="L149" s="235"/>
      <c r="M149" s="236" t="s">
        <v>1</v>
      </c>
      <c r="N149" s="237" t="s">
        <v>38</v>
      </c>
      <c r="O149" s="72"/>
      <c r="P149" s="190">
        <f t="shared" si="11"/>
        <v>0</v>
      </c>
      <c r="Q149" s="190">
        <v>0</v>
      </c>
      <c r="R149" s="190">
        <f t="shared" si="12"/>
        <v>0</v>
      </c>
      <c r="S149" s="190">
        <v>0</v>
      </c>
      <c r="T149" s="191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227</v>
      </c>
      <c r="AT149" s="192" t="s">
        <v>422</v>
      </c>
      <c r="AU149" s="192" t="s">
        <v>83</v>
      </c>
      <c r="AY149" s="18" t="s">
        <v>174</v>
      </c>
      <c r="BE149" s="193">
        <f t="shared" si="14"/>
        <v>0</v>
      </c>
      <c r="BF149" s="193">
        <f t="shared" si="15"/>
        <v>0</v>
      </c>
      <c r="BG149" s="193">
        <f t="shared" si="16"/>
        <v>0</v>
      </c>
      <c r="BH149" s="193">
        <f t="shared" si="17"/>
        <v>0</v>
      </c>
      <c r="BI149" s="193">
        <f t="shared" si="18"/>
        <v>0</v>
      </c>
      <c r="BJ149" s="18" t="s">
        <v>81</v>
      </c>
      <c r="BK149" s="193">
        <f t="shared" si="19"/>
        <v>0</v>
      </c>
      <c r="BL149" s="18" t="s">
        <v>179</v>
      </c>
      <c r="BM149" s="192" t="s">
        <v>3925</v>
      </c>
    </row>
    <row r="150" spans="1:65" s="2" customFormat="1" ht="44.25" customHeight="1">
      <c r="A150" s="35"/>
      <c r="B150" s="36"/>
      <c r="C150" s="227" t="s">
        <v>354</v>
      </c>
      <c r="D150" s="227" t="s">
        <v>422</v>
      </c>
      <c r="E150" s="228" t="s">
        <v>3926</v>
      </c>
      <c r="F150" s="229" t="s">
        <v>3927</v>
      </c>
      <c r="G150" s="230" t="s">
        <v>217</v>
      </c>
      <c r="H150" s="231">
        <v>1</v>
      </c>
      <c r="I150" s="232"/>
      <c r="J150" s="233">
        <f t="shared" si="10"/>
        <v>0</v>
      </c>
      <c r="K150" s="234"/>
      <c r="L150" s="235"/>
      <c r="M150" s="236" t="s">
        <v>1</v>
      </c>
      <c r="N150" s="237" t="s">
        <v>38</v>
      </c>
      <c r="O150" s="72"/>
      <c r="P150" s="190">
        <f t="shared" si="11"/>
        <v>0</v>
      </c>
      <c r="Q150" s="190">
        <v>0</v>
      </c>
      <c r="R150" s="190">
        <f t="shared" si="12"/>
        <v>0</v>
      </c>
      <c r="S150" s="190">
        <v>0</v>
      </c>
      <c r="T150" s="191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227</v>
      </c>
      <c r="AT150" s="192" t="s">
        <v>422</v>
      </c>
      <c r="AU150" s="192" t="s">
        <v>83</v>
      </c>
      <c r="AY150" s="18" t="s">
        <v>174</v>
      </c>
      <c r="BE150" s="193">
        <f t="shared" si="14"/>
        <v>0</v>
      </c>
      <c r="BF150" s="193">
        <f t="shared" si="15"/>
        <v>0</v>
      </c>
      <c r="BG150" s="193">
        <f t="shared" si="16"/>
        <v>0</v>
      </c>
      <c r="BH150" s="193">
        <f t="shared" si="17"/>
        <v>0</v>
      </c>
      <c r="BI150" s="193">
        <f t="shared" si="18"/>
        <v>0</v>
      </c>
      <c r="BJ150" s="18" t="s">
        <v>81</v>
      </c>
      <c r="BK150" s="193">
        <f t="shared" si="19"/>
        <v>0</v>
      </c>
      <c r="BL150" s="18" t="s">
        <v>179</v>
      </c>
      <c r="BM150" s="192" t="s">
        <v>3928</v>
      </c>
    </row>
    <row r="151" spans="1:65" s="2" customFormat="1" ht="16.5" customHeight="1">
      <c r="A151" s="35"/>
      <c r="B151" s="36"/>
      <c r="C151" s="227" t="s">
        <v>360</v>
      </c>
      <c r="D151" s="227" t="s">
        <v>422</v>
      </c>
      <c r="E151" s="228" t="s">
        <v>3929</v>
      </c>
      <c r="F151" s="229" t="s">
        <v>3930</v>
      </c>
      <c r="G151" s="230" t="s">
        <v>217</v>
      </c>
      <c r="H151" s="231">
        <v>60</v>
      </c>
      <c r="I151" s="232"/>
      <c r="J151" s="233">
        <f t="shared" si="10"/>
        <v>0</v>
      </c>
      <c r="K151" s="234"/>
      <c r="L151" s="235"/>
      <c r="M151" s="236" t="s">
        <v>1</v>
      </c>
      <c r="N151" s="237" t="s">
        <v>38</v>
      </c>
      <c r="O151" s="72"/>
      <c r="P151" s="190">
        <f t="shared" si="11"/>
        <v>0</v>
      </c>
      <c r="Q151" s="190">
        <v>0</v>
      </c>
      <c r="R151" s="190">
        <f t="shared" si="12"/>
        <v>0</v>
      </c>
      <c r="S151" s="190">
        <v>0</v>
      </c>
      <c r="T151" s="191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227</v>
      </c>
      <c r="AT151" s="192" t="s">
        <v>422</v>
      </c>
      <c r="AU151" s="192" t="s">
        <v>83</v>
      </c>
      <c r="AY151" s="18" t="s">
        <v>174</v>
      </c>
      <c r="BE151" s="193">
        <f t="shared" si="14"/>
        <v>0</v>
      </c>
      <c r="BF151" s="193">
        <f t="shared" si="15"/>
        <v>0</v>
      </c>
      <c r="BG151" s="193">
        <f t="shared" si="16"/>
        <v>0</v>
      </c>
      <c r="BH151" s="193">
        <f t="shared" si="17"/>
        <v>0</v>
      </c>
      <c r="BI151" s="193">
        <f t="shared" si="18"/>
        <v>0</v>
      </c>
      <c r="BJ151" s="18" t="s">
        <v>81</v>
      </c>
      <c r="BK151" s="193">
        <f t="shared" si="19"/>
        <v>0</v>
      </c>
      <c r="BL151" s="18" t="s">
        <v>179</v>
      </c>
      <c r="BM151" s="192" t="s">
        <v>3931</v>
      </c>
    </row>
    <row r="152" spans="1:65" s="2" customFormat="1" ht="16.5" customHeight="1">
      <c r="A152" s="35"/>
      <c r="B152" s="36"/>
      <c r="C152" s="227" t="s">
        <v>364</v>
      </c>
      <c r="D152" s="227" t="s">
        <v>422</v>
      </c>
      <c r="E152" s="228" t="s">
        <v>3932</v>
      </c>
      <c r="F152" s="229" t="s">
        <v>3933</v>
      </c>
      <c r="G152" s="230" t="s">
        <v>964</v>
      </c>
      <c r="H152" s="231">
        <v>2</v>
      </c>
      <c r="I152" s="232"/>
      <c r="J152" s="233">
        <f t="shared" si="10"/>
        <v>0</v>
      </c>
      <c r="K152" s="234"/>
      <c r="L152" s="235"/>
      <c r="M152" s="236" t="s">
        <v>1</v>
      </c>
      <c r="N152" s="237" t="s">
        <v>38</v>
      </c>
      <c r="O152" s="72"/>
      <c r="P152" s="190">
        <f t="shared" si="11"/>
        <v>0</v>
      </c>
      <c r="Q152" s="190">
        <v>0</v>
      </c>
      <c r="R152" s="190">
        <f t="shared" si="12"/>
        <v>0</v>
      </c>
      <c r="S152" s="190">
        <v>0</v>
      </c>
      <c r="T152" s="191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227</v>
      </c>
      <c r="AT152" s="192" t="s">
        <v>422</v>
      </c>
      <c r="AU152" s="192" t="s">
        <v>83</v>
      </c>
      <c r="AY152" s="18" t="s">
        <v>174</v>
      </c>
      <c r="BE152" s="193">
        <f t="shared" si="14"/>
        <v>0</v>
      </c>
      <c r="BF152" s="193">
        <f t="shared" si="15"/>
        <v>0</v>
      </c>
      <c r="BG152" s="193">
        <f t="shared" si="16"/>
        <v>0</v>
      </c>
      <c r="BH152" s="193">
        <f t="shared" si="17"/>
        <v>0</v>
      </c>
      <c r="BI152" s="193">
        <f t="shared" si="18"/>
        <v>0</v>
      </c>
      <c r="BJ152" s="18" t="s">
        <v>81</v>
      </c>
      <c r="BK152" s="193">
        <f t="shared" si="19"/>
        <v>0</v>
      </c>
      <c r="BL152" s="18" t="s">
        <v>179</v>
      </c>
      <c r="BM152" s="192" t="s">
        <v>3934</v>
      </c>
    </row>
    <row r="153" spans="1:65" s="2" customFormat="1" ht="16.5" customHeight="1">
      <c r="A153" s="35"/>
      <c r="B153" s="36"/>
      <c r="C153" s="227" t="s">
        <v>413</v>
      </c>
      <c r="D153" s="227" t="s">
        <v>422</v>
      </c>
      <c r="E153" s="228" t="s">
        <v>3935</v>
      </c>
      <c r="F153" s="229" t="s">
        <v>3936</v>
      </c>
      <c r="G153" s="230" t="s">
        <v>178</v>
      </c>
      <c r="H153" s="231">
        <v>0.32</v>
      </c>
      <c r="I153" s="232"/>
      <c r="J153" s="233">
        <f t="shared" si="10"/>
        <v>0</v>
      </c>
      <c r="K153" s="234"/>
      <c r="L153" s="235"/>
      <c r="M153" s="236" t="s">
        <v>1</v>
      </c>
      <c r="N153" s="237" t="s">
        <v>38</v>
      </c>
      <c r="O153" s="72"/>
      <c r="P153" s="190">
        <f t="shared" si="11"/>
        <v>0</v>
      </c>
      <c r="Q153" s="190">
        <v>0</v>
      </c>
      <c r="R153" s="190">
        <f t="shared" si="12"/>
        <v>0</v>
      </c>
      <c r="S153" s="190">
        <v>0</v>
      </c>
      <c r="T153" s="191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227</v>
      </c>
      <c r="AT153" s="192" t="s">
        <v>422</v>
      </c>
      <c r="AU153" s="192" t="s">
        <v>83</v>
      </c>
      <c r="AY153" s="18" t="s">
        <v>174</v>
      </c>
      <c r="BE153" s="193">
        <f t="shared" si="14"/>
        <v>0</v>
      </c>
      <c r="BF153" s="193">
        <f t="shared" si="15"/>
        <v>0</v>
      </c>
      <c r="BG153" s="193">
        <f t="shared" si="16"/>
        <v>0</v>
      </c>
      <c r="BH153" s="193">
        <f t="shared" si="17"/>
        <v>0</v>
      </c>
      <c r="BI153" s="193">
        <f t="shared" si="18"/>
        <v>0</v>
      </c>
      <c r="BJ153" s="18" t="s">
        <v>81</v>
      </c>
      <c r="BK153" s="193">
        <f t="shared" si="19"/>
        <v>0</v>
      </c>
      <c r="BL153" s="18" t="s">
        <v>179</v>
      </c>
      <c r="BM153" s="192" t="s">
        <v>3937</v>
      </c>
    </row>
    <row r="154" spans="1:65" s="2" customFormat="1" ht="37.75" customHeight="1">
      <c r="A154" s="35"/>
      <c r="B154" s="36"/>
      <c r="C154" s="180" t="s">
        <v>417</v>
      </c>
      <c r="D154" s="180" t="s">
        <v>175</v>
      </c>
      <c r="E154" s="181" t="s">
        <v>3938</v>
      </c>
      <c r="F154" s="182" t="s">
        <v>3939</v>
      </c>
      <c r="G154" s="183" t="s">
        <v>230</v>
      </c>
      <c r="H154" s="184">
        <v>3</v>
      </c>
      <c r="I154" s="185"/>
      <c r="J154" s="186">
        <f t="shared" si="10"/>
        <v>0</v>
      </c>
      <c r="K154" s="187"/>
      <c r="L154" s="40"/>
      <c r="M154" s="188" t="s">
        <v>1</v>
      </c>
      <c r="N154" s="189" t="s">
        <v>38</v>
      </c>
      <c r="O154" s="72"/>
      <c r="P154" s="190">
        <f t="shared" si="11"/>
        <v>0</v>
      </c>
      <c r="Q154" s="190">
        <v>0</v>
      </c>
      <c r="R154" s="190">
        <f t="shared" si="12"/>
        <v>0</v>
      </c>
      <c r="S154" s="190">
        <v>0</v>
      </c>
      <c r="T154" s="191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179</v>
      </c>
      <c r="AT154" s="192" t="s">
        <v>175</v>
      </c>
      <c r="AU154" s="192" t="s">
        <v>83</v>
      </c>
      <c r="AY154" s="18" t="s">
        <v>174</v>
      </c>
      <c r="BE154" s="193">
        <f t="shared" si="14"/>
        <v>0</v>
      </c>
      <c r="BF154" s="193">
        <f t="shared" si="15"/>
        <v>0</v>
      </c>
      <c r="BG154" s="193">
        <f t="shared" si="16"/>
        <v>0</v>
      </c>
      <c r="BH154" s="193">
        <f t="shared" si="17"/>
        <v>0</v>
      </c>
      <c r="BI154" s="193">
        <f t="shared" si="18"/>
        <v>0</v>
      </c>
      <c r="BJ154" s="18" t="s">
        <v>81</v>
      </c>
      <c r="BK154" s="193">
        <f t="shared" si="19"/>
        <v>0</v>
      </c>
      <c r="BL154" s="18" t="s">
        <v>179</v>
      </c>
      <c r="BM154" s="192" t="s">
        <v>3940</v>
      </c>
    </row>
    <row r="155" spans="1:65" s="2" customFormat="1" ht="24.25" customHeight="1">
      <c r="A155" s="35"/>
      <c r="B155" s="36"/>
      <c r="C155" s="227" t="s">
        <v>421</v>
      </c>
      <c r="D155" s="227" t="s">
        <v>422</v>
      </c>
      <c r="E155" s="228" t="s">
        <v>3941</v>
      </c>
      <c r="F155" s="229" t="s">
        <v>3942</v>
      </c>
      <c r="G155" s="230" t="s">
        <v>178</v>
      </c>
      <c r="H155" s="231">
        <v>0.3</v>
      </c>
      <c r="I155" s="232"/>
      <c r="J155" s="233">
        <f t="shared" si="10"/>
        <v>0</v>
      </c>
      <c r="K155" s="234"/>
      <c r="L155" s="235"/>
      <c r="M155" s="236" t="s">
        <v>1</v>
      </c>
      <c r="N155" s="237" t="s">
        <v>38</v>
      </c>
      <c r="O155" s="72"/>
      <c r="P155" s="190">
        <f t="shared" si="11"/>
        <v>0</v>
      </c>
      <c r="Q155" s="190">
        <v>0</v>
      </c>
      <c r="R155" s="190">
        <f t="shared" si="12"/>
        <v>0</v>
      </c>
      <c r="S155" s="190">
        <v>0</v>
      </c>
      <c r="T155" s="191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2" t="s">
        <v>227</v>
      </c>
      <c r="AT155" s="192" t="s">
        <v>422</v>
      </c>
      <c r="AU155" s="192" t="s">
        <v>83</v>
      </c>
      <c r="AY155" s="18" t="s">
        <v>174</v>
      </c>
      <c r="BE155" s="193">
        <f t="shared" si="14"/>
        <v>0</v>
      </c>
      <c r="BF155" s="193">
        <f t="shared" si="15"/>
        <v>0</v>
      </c>
      <c r="BG155" s="193">
        <f t="shared" si="16"/>
        <v>0</v>
      </c>
      <c r="BH155" s="193">
        <f t="shared" si="17"/>
        <v>0</v>
      </c>
      <c r="BI155" s="193">
        <f t="shared" si="18"/>
        <v>0</v>
      </c>
      <c r="BJ155" s="18" t="s">
        <v>81</v>
      </c>
      <c r="BK155" s="193">
        <f t="shared" si="19"/>
        <v>0</v>
      </c>
      <c r="BL155" s="18" t="s">
        <v>179</v>
      </c>
      <c r="BM155" s="192" t="s">
        <v>3943</v>
      </c>
    </row>
    <row r="156" spans="1:65" s="11" customFormat="1" ht="22.75" customHeight="1">
      <c r="B156" s="166"/>
      <c r="C156" s="167"/>
      <c r="D156" s="168" t="s">
        <v>72</v>
      </c>
      <c r="E156" s="261" t="s">
        <v>935</v>
      </c>
      <c r="F156" s="261" t="s">
        <v>3944</v>
      </c>
      <c r="G156" s="167"/>
      <c r="H156" s="167"/>
      <c r="I156" s="170"/>
      <c r="J156" s="262">
        <f>BK156</f>
        <v>0</v>
      </c>
      <c r="K156" s="167"/>
      <c r="L156" s="172"/>
      <c r="M156" s="173"/>
      <c r="N156" s="174"/>
      <c r="O156" s="174"/>
      <c r="P156" s="175">
        <f>SUM(P157:P164)</f>
        <v>0</v>
      </c>
      <c r="Q156" s="174"/>
      <c r="R156" s="175">
        <f>SUM(R157:R164)</f>
        <v>0</v>
      </c>
      <c r="S156" s="174"/>
      <c r="T156" s="176">
        <f>SUM(T157:T164)</f>
        <v>0</v>
      </c>
      <c r="AR156" s="177" t="s">
        <v>81</v>
      </c>
      <c r="AT156" s="178" t="s">
        <v>72</v>
      </c>
      <c r="AU156" s="178" t="s">
        <v>81</v>
      </c>
      <c r="AY156" s="177" t="s">
        <v>174</v>
      </c>
      <c r="BK156" s="179">
        <f>SUM(BK157:BK164)</f>
        <v>0</v>
      </c>
    </row>
    <row r="157" spans="1:65" s="2" customFormat="1" ht="16.5" customHeight="1">
      <c r="A157" s="35"/>
      <c r="B157" s="36"/>
      <c r="C157" s="227" t="s">
        <v>426</v>
      </c>
      <c r="D157" s="227" t="s">
        <v>422</v>
      </c>
      <c r="E157" s="228" t="s">
        <v>3945</v>
      </c>
      <c r="F157" s="229" t="s">
        <v>3946</v>
      </c>
      <c r="G157" s="230" t="s">
        <v>217</v>
      </c>
      <c r="H157" s="231">
        <v>13</v>
      </c>
      <c r="I157" s="232"/>
      <c r="J157" s="233">
        <f t="shared" ref="J157:J164" si="20">ROUND(I157*H157,2)</f>
        <v>0</v>
      </c>
      <c r="K157" s="234"/>
      <c r="L157" s="235"/>
      <c r="M157" s="236" t="s">
        <v>1</v>
      </c>
      <c r="N157" s="237" t="s">
        <v>38</v>
      </c>
      <c r="O157" s="72"/>
      <c r="P157" s="190">
        <f t="shared" ref="P157:P164" si="21">O157*H157</f>
        <v>0</v>
      </c>
      <c r="Q157" s="190">
        <v>0</v>
      </c>
      <c r="R157" s="190">
        <f t="shared" ref="R157:R164" si="22">Q157*H157</f>
        <v>0</v>
      </c>
      <c r="S157" s="190">
        <v>0</v>
      </c>
      <c r="T157" s="191">
        <f t="shared" ref="T157:T164" si="2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2" t="s">
        <v>227</v>
      </c>
      <c r="AT157" s="192" t="s">
        <v>422</v>
      </c>
      <c r="AU157" s="192" t="s">
        <v>83</v>
      </c>
      <c r="AY157" s="18" t="s">
        <v>174</v>
      </c>
      <c r="BE157" s="193">
        <f t="shared" ref="BE157:BE164" si="24">IF(N157="základní",J157,0)</f>
        <v>0</v>
      </c>
      <c r="BF157" s="193">
        <f t="shared" ref="BF157:BF164" si="25">IF(N157="snížená",J157,0)</f>
        <v>0</v>
      </c>
      <c r="BG157" s="193">
        <f t="shared" ref="BG157:BG164" si="26">IF(N157="zákl. přenesená",J157,0)</f>
        <v>0</v>
      </c>
      <c r="BH157" s="193">
        <f t="shared" ref="BH157:BH164" si="27">IF(N157="sníž. přenesená",J157,0)</f>
        <v>0</v>
      </c>
      <c r="BI157" s="193">
        <f t="shared" ref="BI157:BI164" si="28">IF(N157="nulová",J157,0)</f>
        <v>0</v>
      </c>
      <c r="BJ157" s="18" t="s">
        <v>81</v>
      </c>
      <c r="BK157" s="193">
        <f t="shared" ref="BK157:BK164" si="29">ROUND(I157*H157,2)</f>
        <v>0</v>
      </c>
      <c r="BL157" s="18" t="s">
        <v>179</v>
      </c>
      <c r="BM157" s="192" t="s">
        <v>3947</v>
      </c>
    </row>
    <row r="158" spans="1:65" s="2" customFormat="1" ht="33" customHeight="1">
      <c r="A158" s="35"/>
      <c r="B158" s="36"/>
      <c r="C158" s="180" t="s">
        <v>431</v>
      </c>
      <c r="D158" s="180" t="s">
        <v>175</v>
      </c>
      <c r="E158" s="181" t="s">
        <v>3948</v>
      </c>
      <c r="F158" s="182" t="s">
        <v>3949</v>
      </c>
      <c r="G158" s="183" t="s">
        <v>217</v>
      </c>
      <c r="H158" s="184">
        <v>13</v>
      </c>
      <c r="I158" s="185"/>
      <c r="J158" s="186">
        <f t="shared" si="20"/>
        <v>0</v>
      </c>
      <c r="K158" s="187"/>
      <c r="L158" s="40"/>
      <c r="M158" s="188" t="s">
        <v>1</v>
      </c>
      <c r="N158" s="189" t="s">
        <v>38</v>
      </c>
      <c r="O158" s="72"/>
      <c r="P158" s="190">
        <f t="shared" si="21"/>
        <v>0</v>
      </c>
      <c r="Q158" s="190">
        <v>0</v>
      </c>
      <c r="R158" s="190">
        <f t="shared" si="22"/>
        <v>0</v>
      </c>
      <c r="S158" s="190">
        <v>0</v>
      </c>
      <c r="T158" s="191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2" t="s">
        <v>179</v>
      </c>
      <c r="AT158" s="192" t="s">
        <v>175</v>
      </c>
      <c r="AU158" s="192" t="s">
        <v>83</v>
      </c>
      <c r="AY158" s="18" t="s">
        <v>174</v>
      </c>
      <c r="BE158" s="193">
        <f t="shared" si="24"/>
        <v>0</v>
      </c>
      <c r="BF158" s="193">
        <f t="shared" si="25"/>
        <v>0</v>
      </c>
      <c r="BG158" s="193">
        <f t="shared" si="26"/>
        <v>0</v>
      </c>
      <c r="BH158" s="193">
        <f t="shared" si="27"/>
        <v>0</v>
      </c>
      <c r="BI158" s="193">
        <f t="shared" si="28"/>
        <v>0</v>
      </c>
      <c r="BJ158" s="18" t="s">
        <v>81</v>
      </c>
      <c r="BK158" s="193">
        <f t="shared" si="29"/>
        <v>0</v>
      </c>
      <c r="BL158" s="18" t="s">
        <v>179</v>
      </c>
      <c r="BM158" s="192" t="s">
        <v>3950</v>
      </c>
    </row>
    <row r="159" spans="1:65" s="2" customFormat="1" ht="24.25" customHeight="1">
      <c r="A159" s="35"/>
      <c r="B159" s="36"/>
      <c r="C159" s="180" t="s">
        <v>436</v>
      </c>
      <c r="D159" s="180" t="s">
        <v>175</v>
      </c>
      <c r="E159" s="181" t="s">
        <v>3951</v>
      </c>
      <c r="F159" s="182" t="s">
        <v>3952</v>
      </c>
      <c r="G159" s="183" t="s">
        <v>217</v>
      </c>
      <c r="H159" s="184">
        <v>13</v>
      </c>
      <c r="I159" s="185"/>
      <c r="J159" s="186">
        <f t="shared" si="20"/>
        <v>0</v>
      </c>
      <c r="K159" s="187"/>
      <c r="L159" s="40"/>
      <c r="M159" s="188" t="s">
        <v>1</v>
      </c>
      <c r="N159" s="189" t="s">
        <v>38</v>
      </c>
      <c r="O159" s="72"/>
      <c r="P159" s="190">
        <f t="shared" si="21"/>
        <v>0</v>
      </c>
      <c r="Q159" s="190">
        <v>0</v>
      </c>
      <c r="R159" s="190">
        <f t="shared" si="22"/>
        <v>0</v>
      </c>
      <c r="S159" s="190">
        <v>0</v>
      </c>
      <c r="T159" s="191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2" t="s">
        <v>179</v>
      </c>
      <c r="AT159" s="192" t="s">
        <v>175</v>
      </c>
      <c r="AU159" s="192" t="s">
        <v>83</v>
      </c>
      <c r="AY159" s="18" t="s">
        <v>174</v>
      </c>
      <c r="BE159" s="193">
        <f t="shared" si="24"/>
        <v>0</v>
      </c>
      <c r="BF159" s="193">
        <f t="shared" si="25"/>
        <v>0</v>
      </c>
      <c r="BG159" s="193">
        <f t="shared" si="26"/>
        <v>0</v>
      </c>
      <c r="BH159" s="193">
        <f t="shared" si="27"/>
        <v>0</v>
      </c>
      <c r="BI159" s="193">
        <f t="shared" si="28"/>
        <v>0</v>
      </c>
      <c r="BJ159" s="18" t="s">
        <v>81</v>
      </c>
      <c r="BK159" s="193">
        <f t="shared" si="29"/>
        <v>0</v>
      </c>
      <c r="BL159" s="18" t="s">
        <v>179</v>
      </c>
      <c r="BM159" s="192" t="s">
        <v>3953</v>
      </c>
    </row>
    <row r="160" spans="1:65" s="2" customFormat="1" ht="16.5" customHeight="1">
      <c r="A160" s="35"/>
      <c r="B160" s="36"/>
      <c r="C160" s="227" t="s">
        <v>441</v>
      </c>
      <c r="D160" s="227" t="s">
        <v>422</v>
      </c>
      <c r="E160" s="228" t="s">
        <v>3954</v>
      </c>
      <c r="F160" s="229" t="s">
        <v>3955</v>
      </c>
      <c r="G160" s="230" t="s">
        <v>217</v>
      </c>
      <c r="H160" s="231">
        <v>13</v>
      </c>
      <c r="I160" s="232"/>
      <c r="J160" s="233">
        <f t="shared" si="20"/>
        <v>0</v>
      </c>
      <c r="K160" s="234"/>
      <c r="L160" s="235"/>
      <c r="M160" s="236" t="s">
        <v>1</v>
      </c>
      <c r="N160" s="237" t="s">
        <v>38</v>
      </c>
      <c r="O160" s="72"/>
      <c r="P160" s="190">
        <f t="shared" si="21"/>
        <v>0</v>
      </c>
      <c r="Q160" s="190">
        <v>0</v>
      </c>
      <c r="R160" s="190">
        <f t="shared" si="22"/>
        <v>0</v>
      </c>
      <c r="S160" s="190">
        <v>0</v>
      </c>
      <c r="T160" s="191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2" t="s">
        <v>227</v>
      </c>
      <c r="AT160" s="192" t="s">
        <v>422</v>
      </c>
      <c r="AU160" s="192" t="s">
        <v>83</v>
      </c>
      <c r="AY160" s="18" t="s">
        <v>174</v>
      </c>
      <c r="BE160" s="193">
        <f t="shared" si="24"/>
        <v>0</v>
      </c>
      <c r="BF160" s="193">
        <f t="shared" si="25"/>
        <v>0</v>
      </c>
      <c r="BG160" s="193">
        <f t="shared" si="26"/>
        <v>0</v>
      </c>
      <c r="BH160" s="193">
        <f t="shared" si="27"/>
        <v>0</v>
      </c>
      <c r="BI160" s="193">
        <f t="shared" si="28"/>
        <v>0</v>
      </c>
      <c r="BJ160" s="18" t="s">
        <v>81</v>
      </c>
      <c r="BK160" s="193">
        <f t="shared" si="29"/>
        <v>0</v>
      </c>
      <c r="BL160" s="18" t="s">
        <v>179</v>
      </c>
      <c r="BM160" s="192" t="s">
        <v>3956</v>
      </c>
    </row>
    <row r="161" spans="1:65" s="2" customFormat="1" ht="16.5" customHeight="1">
      <c r="A161" s="35"/>
      <c r="B161" s="36"/>
      <c r="C161" s="227" t="s">
        <v>450</v>
      </c>
      <c r="D161" s="227" t="s">
        <v>422</v>
      </c>
      <c r="E161" s="228" t="s">
        <v>3957</v>
      </c>
      <c r="F161" s="229" t="s">
        <v>3958</v>
      </c>
      <c r="G161" s="230" t="s">
        <v>178</v>
      </c>
      <c r="H161" s="231">
        <v>6.5000000000000002E-2</v>
      </c>
      <c r="I161" s="232"/>
      <c r="J161" s="233">
        <f t="shared" si="20"/>
        <v>0</v>
      </c>
      <c r="K161" s="234"/>
      <c r="L161" s="235"/>
      <c r="M161" s="236" t="s">
        <v>1</v>
      </c>
      <c r="N161" s="237" t="s">
        <v>38</v>
      </c>
      <c r="O161" s="72"/>
      <c r="P161" s="190">
        <f t="shared" si="21"/>
        <v>0</v>
      </c>
      <c r="Q161" s="190">
        <v>0</v>
      </c>
      <c r="R161" s="190">
        <f t="shared" si="22"/>
        <v>0</v>
      </c>
      <c r="S161" s="190">
        <v>0</v>
      </c>
      <c r="T161" s="191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2" t="s">
        <v>227</v>
      </c>
      <c r="AT161" s="192" t="s">
        <v>422</v>
      </c>
      <c r="AU161" s="192" t="s">
        <v>83</v>
      </c>
      <c r="AY161" s="18" t="s">
        <v>174</v>
      </c>
      <c r="BE161" s="193">
        <f t="shared" si="24"/>
        <v>0</v>
      </c>
      <c r="BF161" s="193">
        <f t="shared" si="25"/>
        <v>0</v>
      </c>
      <c r="BG161" s="193">
        <f t="shared" si="26"/>
        <v>0</v>
      </c>
      <c r="BH161" s="193">
        <f t="shared" si="27"/>
        <v>0</v>
      </c>
      <c r="BI161" s="193">
        <f t="shared" si="28"/>
        <v>0</v>
      </c>
      <c r="BJ161" s="18" t="s">
        <v>81</v>
      </c>
      <c r="BK161" s="193">
        <f t="shared" si="29"/>
        <v>0</v>
      </c>
      <c r="BL161" s="18" t="s">
        <v>179</v>
      </c>
      <c r="BM161" s="192" t="s">
        <v>3959</v>
      </c>
    </row>
    <row r="162" spans="1:65" s="2" customFormat="1" ht="21.75" customHeight="1">
      <c r="A162" s="35"/>
      <c r="B162" s="36"/>
      <c r="C162" s="180" t="s">
        <v>458</v>
      </c>
      <c r="D162" s="180" t="s">
        <v>175</v>
      </c>
      <c r="E162" s="181" t="s">
        <v>3960</v>
      </c>
      <c r="F162" s="182" t="s">
        <v>3961</v>
      </c>
      <c r="G162" s="183" t="s">
        <v>178</v>
      </c>
      <c r="H162" s="184">
        <v>6.5000000000000002E-2</v>
      </c>
      <c r="I162" s="185"/>
      <c r="J162" s="186">
        <f t="shared" si="20"/>
        <v>0</v>
      </c>
      <c r="K162" s="187"/>
      <c r="L162" s="40"/>
      <c r="M162" s="188" t="s">
        <v>1</v>
      </c>
      <c r="N162" s="189" t="s">
        <v>38</v>
      </c>
      <c r="O162" s="72"/>
      <c r="P162" s="190">
        <f t="shared" si="21"/>
        <v>0</v>
      </c>
      <c r="Q162" s="190">
        <v>0</v>
      </c>
      <c r="R162" s="190">
        <f t="shared" si="22"/>
        <v>0</v>
      </c>
      <c r="S162" s="190">
        <v>0</v>
      </c>
      <c r="T162" s="191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2" t="s">
        <v>179</v>
      </c>
      <c r="AT162" s="192" t="s">
        <v>175</v>
      </c>
      <c r="AU162" s="192" t="s">
        <v>83</v>
      </c>
      <c r="AY162" s="18" t="s">
        <v>174</v>
      </c>
      <c r="BE162" s="193">
        <f t="shared" si="24"/>
        <v>0</v>
      </c>
      <c r="BF162" s="193">
        <f t="shared" si="25"/>
        <v>0</v>
      </c>
      <c r="BG162" s="193">
        <f t="shared" si="26"/>
        <v>0</v>
      </c>
      <c r="BH162" s="193">
        <f t="shared" si="27"/>
        <v>0</v>
      </c>
      <c r="BI162" s="193">
        <f t="shared" si="28"/>
        <v>0</v>
      </c>
      <c r="BJ162" s="18" t="s">
        <v>81</v>
      </c>
      <c r="BK162" s="193">
        <f t="shared" si="29"/>
        <v>0</v>
      </c>
      <c r="BL162" s="18" t="s">
        <v>179</v>
      </c>
      <c r="BM162" s="192" t="s">
        <v>3962</v>
      </c>
    </row>
    <row r="163" spans="1:65" s="2" customFormat="1" ht="24.25" customHeight="1">
      <c r="A163" s="35"/>
      <c r="B163" s="36"/>
      <c r="C163" s="180" t="s">
        <v>514</v>
      </c>
      <c r="D163" s="180" t="s">
        <v>175</v>
      </c>
      <c r="E163" s="181" t="s">
        <v>3963</v>
      </c>
      <c r="F163" s="182" t="s">
        <v>3964</v>
      </c>
      <c r="G163" s="183" t="s">
        <v>230</v>
      </c>
      <c r="H163" s="184">
        <v>7.4</v>
      </c>
      <c r="I163" s="185"/>
      <c r="J163" s="186">
        <f t="shared" si="20"/>
        <v>0</v>
      </c>
      <c r="K163" s="187"/>
      <c r="L163" s="40"/>
      <c r="M163" s="188" t="s">
        <v>1</v>
      </c>
      <c r="N163" s="189" t="s">
        <v>38</v>
      </c>
      <c r="O163" s="72"/>
      <c r="P163" s="190">
        <f t="shared" si="21"/>
        <v>0</v>
      </c>
      <c r="Q163" s="190">
        <v>0</v>
      </c>
      <c r="R163" s="190">
        <f t="shared" si="22"/>
        <v>0</v>
      </c>
      <c r="S163" s="190">
        <v>0</v>
      </c>
      <c r="T163" s="191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83</v>
      </c>
      <c r="AY163" s="18" t="s">
        <v>174</v>
      </c>
      <c r="BE163" s="193">
        <f t="shared" si="24"/>
        <v>0</v>
      </c>
      <c r="BF163" s="193">
        <f t="shared" si="25"/>
        <v>0</v>
      </c>
      <c r="BG163" s="193">
        <f t="shared" si="26"/>
        <v>0</v>
      </c>
      <c r="BH163" s="193">
        <f t="shared" si="27"/>
        <v>0</v>
      </c>
      <c r="BI163" s="193">
        <f t="shared" si="28"/>
        <v>0</v>
      </c>
      <c r="BJ163" s="18" t="s">
        <v>81</v>
      </c>
      <c r="BK163" s="193">
        <f t="shared" si="29"/>
        <v>0</v>
      </c>
      <c r="BL163" s="18" t="s">
        <v>179</v>
      </c>
      <c r="BM163" s="192" t="s">
        <v>3965</v>
      </c>
    </row>
    <row r="164" spans="1:65" s="2" customFormat="1" ht="24.25" customHeight="1">
      <c r="A164" s="35"/>
      <c r="B164" s="36"/>
      <c r="C164" s="227" t="s">
        <v>525</v>
      </c>
      <c r="D164" s="227" t="s">
        <v>422</v>
      </c>
      <c r="E164" s="228" t="s">
        <v>3966</v>
      </c>
      <c r="F164" s="229" t="s">
        <v>3967</v>
      </c>
      <c r="G164" s="230" t="s">
        <v>178</v>
      </c>
      <c r="H164" s="231">
        <v>0.29599999999999999</v>
      </c>
      <c r="I164" s="232"/>
      <c r="J164" s="233">
        <f t="shared" si="20"/>
        <v>0</v>
      </c>
      <c r="K164" s="234"/>
      <c r="L164" s="235"/>
      <c r="M164" s="236" t="s">
        <v>1</v>
      </c>
      <c r="N164" s="237" t="s">
        <v>38</v>
      </c>
      <c r="O164" s="72"/>
      <c r="P164" s="190">
        <f t="shared" si="21"/>
        <v>0</v>
      </c>
      <c r="Q164" s="190">
        <v>0</v>
      </c>
      <c r="R164" s="190">
        <f t="shared" si="22"/>
        <v>0</v>
      </c>
      <c r="S164" s="190">
        <v>0</v>
      </c>
      <c r="T164" s="191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2" t="s">
        <v>227</v>
      </c>
      <c r="AT164" s="192" t="s">
        <v>422</v>
      </c>
      <c r="AU164" s="192" t="s">
        <v>83</v>
      </c>
      <c r="AY164" s="18" t="s">
        <v>174</v>
      </c>
      <c r="BE164" s="193">
        <f t="shared" si="24"/>
        <v>0</v>
      </c>
      <c r="BF164" s="193">
        <f t="shared" si="25"/>
        <v>0</v>
      </c>
      <c r="BG164" s="193">
        <f t="shared" si="26"/>
        <v>0</v>
      </c>
      <c r="BH164" s="193">
        <f t="shared" si="27"/>
        <v>0</v>
      </c>
      <c r="BI164" s="193">
        <f t="shared" si="28"/>
        <v>0</v>
      </c>
      <c r="BJ164" s="18" t="s">
        <v>81</v>
      </c>
      <c r="BK164" s="193">
        <f t="shared" si="29"/>
        <v>0</v>
      </c>
      <c r="BL164" s="18" t="s">
        <v>179</v>
      </c>
      <c r="BM164" s="192" t="s">
        <v>3968</v>
      </c>
    </row>
    <row r="165" spans="1:65" s="11" customFormat="1" ht="22.75" customHeight="1">
      <c r="B165" s="166"/>
      <c r="C165" s="167"/>
      <c r="D165" s="168" t="s">
        <v>72</v>
      </c>
      <c r="E165" s="261" t="s">
        <v>939</v>
      </c>
      <c r="F165" s="261" t="s">
        <v>3969</v>
      </c>
      <c r="G165" s="167"/>
      <c r="H165" s="167"/>
      <c r="I165" s="170"/>
      <c r="J165" s="262">
        <f>BK165</f>
        <v>0</v>
      </c>
      <c r="K165" s="167"/>
      <c r="L165" s="172"/>
      <c r="M165" s="173"/>
      <c r="N165" s="174"/>
      <c r="O165" s="174"/>
      <c r="P165" s="175">
        <f>SUM(P166:P170)</f>
        <v>0</v>
      </c>
      <c r="Q165" s="174"/>
      <c r="R165" s="175">
        <f>SUM(R166:R170)</f>
        <v>0</v>
      </c>
      <c r="S165" s="174"/>
      <c r="T165" s="176">
        <f>SUM(T166:T170)</f>
        <v>0</v>
      </c>
      <c r="AR165" s="177" t="s">
        <v>81</v>
      </c>
      <c r="AT165" s="178" t="s">
        <v>72</v>
      </c>
      <c r="AU165" s="178" t="s">
        <v>81</v>
      </c>
      <c r="AY165" s="177" t="s">
        <v>174</v>
      </c>
      <c r="BK165" s="179">
        <f>SUM(BK166:BK170)</f>
        <v>0</v>
      </c>
    </row>
    <row r="166" spans="1:65" s="2" customFormat="1" ht="21.75" customHeight="1">
      <c r="A166" s="35"/>
      <c r="B166" s="36"/>
      <c r="C166" s="180" t="s">
        <v>532</v>
      </c>
      <c r="D166" s="180" t="s">
        <v>175</v>
      </c>
      <c r="E166" s="181" t="s">
        <v>3970</v>
      </c>
      <c r="F166" s="182" t="s">
        <v>3971</v>
      </c>
      <c r="G166" s="183" t="s">
        <v>230</v>
      </c>
      <c r="H166" s="184">
        <v>9.9</v>
      </c>
      <c r="I166" s="185"/>
      <c r="J166" s="186">
        <f>ROUND(I166*H166,2)</f>
        <v>0</v>
      </c>
      <c r="K166" s="187"/>
      <c r="L166" s="40"/>
      <c r="M166" s="188" t="s">
        <v>1</v>
      </c>
      <c r="N166" s="189" t="s">
        <v>38</v>
      </c>
      <c r="O166" s="72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2" t="s">
        <v>179</v>
      </c>
      <c r="AT166" s="192" t="s">
        <v>175</v>
      </c>
      <c r="AU166" s="192" t="s">
        <v>83</v>
      </c>
      <c r="AY166" s="18" t="s">
        <v>174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8" t="s">
        <v>81</v>
      </c>
      <c r="BK166" s="193">
        <f>ROUND(I166*H166,2)</f>
        <v>0</v>
      </c>
      <c r="BL166" s="18" t="s">
        <v>179</v>
      </c>
      <c r="BM166" s="192" t="s">
        <v>3972</v>
      </c>
    </row>
    <row r="167" spans="1:65" s="2" customFormat="1" ht="21.75" customHeight="1">
      <c r="A167" s="35"/>
      <c r="B167" s="36"/>
      <c r="C167" s="180" t="s">
        <v>538</v>
      </c>
      <c r="D167" s="180" t="s">
        <v>175</v>
      </c>
      <c r="E167" s="181" t="s">
        <v>3973</v>
      </c>
      <c r="F167" s="182" t="s">
        <v>3974</v>
      </c>
      <c r="G167" s="183" t="s">
        <v>230</v>
      </c>
      <c r="H167" s="184">
        <v>9.9</v>
      </c>
      <c r="I167" s="185"/>
      <c r="J167" s="186">
        <f>ROUND(I167*H167,2)</f>
        <v>0</v>
      </c>
      <c r="K167" s="187"/>
      <c r="L167" s="40"/>
      <c r="M167" s="188" t="s">
        <v>1</v>
      </c>
      <c r="N167" s="189" t="s">
        <v>38</v>
      </c>
      <c r="O167" s="72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2" t="s">
        <v>179</v>
      </c>
      <c r="AT167" s="192" t="s">
        <v>175</v>
      </c>
      <c r="AU167" s="192" t="s">
        <v>83</v>
      </c>
      <c r="AY167" s="18" t="s">
        <v>174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18" t="s">
        <v>81</v>
      </c>
      <c r="BK167" s="193">
        <f>ROUND(I167*H167,2)</f>
        <v>0</v>
      </c>
      <c r="BL167" s="18" t="s">
        <v>179</v>
      </c>
      <c r="BM167" s="192" t="s">
        <v>3975</v>
      </c>
    </row>
    <row r="168" spans="1:65" s="2" customFormat="1" ht="24.25" customHeight="1">
      <c r="A168" s="35"/>
      <c r="B168" s="36"/>
      <c r="C168" s="180" t="s">
        <v>543</v>
      </c>
      <c r="D168" s="180" t="s">
        <v>175</v>
      </c>
      <c r="E168" s="181" t="s">
        <v>3976</v>
      </c>
      <c r="F168" s="182" t="s">
        <v>3977</v>
      </c>
      <c r="G168" s="183" t="s">
        <v>230</v>
      </c>
      <c r="H168" s="184">
        <v>9.9</v>
      </c>
      <c r="I168" s="185"/>
      <c r="J168" s="186">
        <f>ROUND(I168*H168,2)</f>
        <v>0</v>
      </c>
      <c r="K168" s="187"/>
      <c r="L168" s="40"/>
      <c r="M168" s="188" t="s">
        <v>1</v>
      </c>
      <c r="N168" s="189" t="s">
        <v>38</v>
      </c>
      <c r="O168" s="72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2" t="s">
        <v>179</v>
      </c>
      <c r="AT168" s="192" t="s">
        <v>175</v>
      </c>
      <c r="AU168" s="192" t="s">
        <v>83</v>
      </c>
      <c r="AY168" s="18" t="s">
        <v>174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18" t="s">
        <v>81</v>
      </c>
      <c r="BK168" s="193">
        <f>ROUND(I168*H168,2)</f>
        <v>0</v>
      </c>
      <c r="BL168" s="18" t="s">
        <v>179</v>
      </c>
      <c r="BM168" s="192" t="s">
        <v>3978</v>
      </c>
    </row>
    <row r="169" spans="1:65" s="2" customFormat="1" ht="16.5" customHeight="1">
      <c r="A169" s="35"/>
      <c r="B169" s="36"/>
      <c r="C169" s="227" t="s">
        <v>547</v>
      </c>
      <c r="D169" s="227" t="s">
        <v>422</v>
      </c>
      <c r="E169" s="228" t="s">
        <v>3979</v>
      </c>
      <c r="F169" s="229" t="s">
        <v>3980</v>
      </c>
      <c r="G169" s="230" t="s">
        <v>964</v>
      </c>
      <c r="H169" s="231">
        <v>0.29699999999999999</v>
      </c>
      <c r="I169" s="232"/>
      <c r="J169" s="233">
        <f>ROUND(I169*H169,2)</f>
        <v>0</v>
      </c>
      <c r="K169" s="234"/>
      <c r="L169" s="235"/>
      <c r="M169" s="236" t="s">
        <v>1</v>
      </c>
      <c r="N169" s="237" t="s">
        <v>38</v>
      </c>
      <c r="O169" s="72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227</v>
      </c>
      <c r="AT169" s="192" t="s">
        <v>422</v>
      </c>
      <c r="AU169" s="192" t="s">
        <v>83</v>
      </c>
      <c r="AY169" s="18" t="s">
        <v>174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18" t="s">
        <v>81</v>
      </c>
      <c r="BK169" s="193">
        <f>ROUND(I169*H169,2)</f>
        <v>0</v>
      </c>
      <c r="BL169" s="18" t="s">
        <v>179</v>
      </c>
      <c r="BM169" s="192" t="s">
        <v>3981</v>
      </c>
    </row>
    <row r="170" spans="1:65" s="2" customFormat="1" ht="55.5" customHeight="1">
      <c r="A170" s="35"/>
      <c r="B170" s="36"/>
      <c r="C170" s="180" t="s">
        <v>555</v>
      </c>
      <c r="D170" s="180" t="s">
        <v>175</v>
      </c>
      <c r="E170" s="181" t="s">
        <v>3982</v>
      </c>
      <c r="F170" s="182" t="s">
        <v>3983</v>
      </c>
      <c r="G170" s="183" t="s">
        <v>230</v>
      </c>
      <c r="H170" s="184">
        <v>19.8</v>
      </c>
      <c r="I170" s="185"/>
      <c r="J170" s="186">
        <f>ROUND(I170*H170,2)</f>
        <v>0</v>
      </c>
      <c r="K170" s="187"/>
      <c r="L170" s="40"/>
      <c r="M170" s="188" t="s">
        <v>1</v>
      </c>
      <c r="N170" s="189" t="s">
        <v>38</v>
      </c>
      <c r="O170" s="72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2" t="s">
        <v>179</v>
      </c>
      <c r="AT170" s="192" t="s">
        <v>175</v>
      </c>
      <c r="AU170" s="192" t="s">
        <v>83</v>
      </c>
      <c r="AY170" s="18" t="s">
        <v>174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18" t="s">
        <v>81</v>
      </c>
      <c r="BK170" s="193">
        <f>ROUND(I170*H170,2)</f>
        <v>0</v>
      </c>
      <c r="BL170" s="18" t="s">
        <v>179</v>
      </c>
      <c r="BM170" s="192" t="s">
        <v>3984</v>
      </c>
    </row>
    <row r="171" spans="1:65" s="11" customFormat="1" ht="22.75" customHeight="1">
      <c r="B171" s="166"/>
      <c r="C171" s="167"/>
      <c r="D171" s="168" t="s">
        <v>72</v>
      </c>
      <c r="E171" s="261" t="s">
        <v>943</v>
      </c>
      <c r="F171" s="261" t="s">
        <v>3985</v>
      </c>
      <c r="G171" s="167"/>
      <c r="H171" s="167"/>
      <c r="I171" s="170"/>
      <c r="J171" s="262">
        <f>BK171</f>
        <v>0</v>
      </c>
      <c r="K171" s="167"/>
      <c r="L171" s="172"/>
      <c r="M171" s="173"/>
      <c r="N171" s="174"/>
      <c r="O171" s="174"/>
      <c r="P171" s="175">
        <f>SUM(P172:P173)</f>
        <v>0</v>
      </c>
      <c r="Q171" s="174"/>
      <c r="R171" s="175">
        <f>SUM(R172:R173)</f>
        <v>0</v>
      </c>
      <c r="S171" s="174"/>
      <c r="T171" s="176">
        <f>SUM(T172:T173)</f>
        <v>0</v>
      </c>
      <c r="AR171" s="177" t="s">
        <v>81</v>
      </c>
      <c r="AT171" s="178" t="s">
        <v>72</v>
      </c>
      <c r="AU171" s="178" t="s">
        <v>81</v>
      </c>
      <c r="AY171" s="177" t="s">
        <v>174</v>
      </c>
      <c r="BK171" s="179">
        <f>SUM(BK172:BK173)</f>
        <v>0</v>
      </c>
    </row>
    <row r="172" spans="1:65" s="2" customFormat="1" ht="16.5" customHeight="1">
      <c r="A172" s="35"/>
      <c r="B172" s="36"/>
      <c r="C172" s="180" t="s">
        <v>563</v>
      </c>
      <c r="D172" s="180" t="s">
        <v>175</v>
      </c>
      <c r="E172" s="181" t="s">
        <v>3986</v>
      </c>
      <c r="F172" s="182" t="s">
        <v>3987</v>
      </c>
      <c r="G172" s="183" t="s">
        <v>217</v>
      </c>
      <c r="H172" s="184">
        <v>4</v>
      </c>
      <c r="I172" s="185"/>
      <c r="J172" s="186">
        <f>ROUND(I172*H172,2)</f>
        <v>0</v>
      </c>
      <c r="K172" s="187"/>
      <c r="L172" s="40"/>
      <c r="M172" s="188" t="s">
        <v>1</v>
      </c>
      <c r="N172" s="189" t="s">
        <v>38</v>
      </c>
      <c r="O172" s="72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2" t="s">
        <v>179</v>
      </c>
      <c r="AT172" s="192" t="s">
        <v>175</v>
      </c>
      <c r="AU172" s="192" t="s">
        <v>83</v>
      </c>
      <c r="AY172" s="18" t="s">
        <v>174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18" t="s">
        <v>81</v>
      </c>
      <c r="BK172" s="193">
        <f>ROUND(I172*H172,2)</f>
        <v>0</v>
      </c>
      <c r="BL172" s="18" t="s">
        <v>179</v>
      </c>
      <c r="BM172" s="192" t="s">
        <v>3988</v>
      </c>
    </row>
    <row r="173" spans="1:65" s="2" customFormat="1" ht="16.5" customHeight="1">
      <c r="A173" s="35"/>
      <c r="B173" s="36"/>
      <c r="C173" s="180" t="s">
        <v>567</v>
      </c>
      <c r="D173" s="180" t="s">
        <v>175</v>
      </c>
      <c r="E173" s="181" t="s">
        <v>3989</v>
      </c>
      <c r="F173" s="182" t="s">
        <v>3990</v>
      </c>
      <c r="G173" s="183" t="s">
        <v>217</v>
      </c>
      <c r="H173" s="184">
        <v>13</v>
      </c>
      <c r="I173" s="185"/>
      <c r="J173" s="186">
        <f>ROUND(I173*H173,2)</f>
        <v>0</v>
      </c>
      <c r="K173" s="187"/>
      <c r="L173" s="40"/>
      <c r="M173" s="250" t="s">
        <v>1</v>
      </c>
      <c r="N173" s="251" t="s">
        <v>38</v>
      </c>
      <c r="O173" s="252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2" t="s">
        <v>179</v>
      </c>
      <c r="AT173" s="192" t="s">
        <v>175</v>
      </c>
      <c r="AU173" s="192" t="s">
        <v>83</v>
      </c>
      <c r="AY173" s="18" t="s">
        <v>174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18" t="s">
        <v>81</v>
      </c>
      <c r="BK173" s="193">
        <f>ROUND(I173*H173,2)</f>
        <v>0</v>
      </c>
      <c r="BL173" s="18" t="s">
        <v>179</v>
      </c>
      <c r="BM173" s="192" t="s">
        <v>3991</v>
      </c>
    </row>
    <row r="174" spans="1:65" s="2" customFormat="1" ht="7" customHeight="1">
      <c r="A174" s="35"/>
      <c r="B174" s="55"/>
      <c r="C174" s="56"/>
      <c r="D174" s="56"/>
      <c r="E174" s="56"/>
      <c r="F174" s="56"/>
      <c r="G174" s="56"/>
      <c r="H174" s="56"/>
      <c r="I174" s="56"/>
      <c r="J174" s="56"/>
      <c r="K174" s="56"/>
      <c r="L174" s="40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algorithmName="SHA-512" hashValue="UVwy7JQoYJipQJqtABeBIFE7WJprnBUNRi+8+FqjU1HCEyOYVJ8F071no444Oni5w4nItdfA5zUOKvPnRKBJmA==" saltValue="J6jwXh8T+4LJ22pjL6NWQ7kUS92RhAIBARGrdFWKn4wjT0lmx1N9ar89VMJKLRvZLo8aX/oUUvdIt0/auX+IXA==" spinCount="100000" sheet="1" objects="1" scenarios="1" formatColumns="0" formatRows="0" autoFilter="0"/>
  <autoFilter ref="C121:K173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33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101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3992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ROUND(J127,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ROUND((SUM(BE127:BE331)),  2)</f>
        <v>0</v>
      </c>
      <c r="G33" s="35"/>
      <c r="H33" s="35"/>
      <c r="I33" s="125">
        <v>0.21</v>
      </c>
      <c r="J33" s="124">
        <f>ROUND(((SUM(BE127:BE331))*I33),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ROUND((SUM(BF127:BF331)),  2)</f>
        <v>0</v>
      </c>
      <c r="G34" s="35"/>
      <c r="H34" s="35"/>
      <c r="I34" s="125">
        <v>0.15</v>
      </c>
      <c r="J34" s="124">
        <f>ROUND(((SUM(BF127:BF331))*I34),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ROUND((SUM(BG127:BG331)),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ROUND((SUM(BH127:BH331)),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ROUND((SUM(BI127:BI331)),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D.1.4.1 - Zdravotně-technická instalace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J127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3993</v>
      </c>
      <c r="E97" s="151"/>
      <c r="F97" s="151"/>
      <c r="G97" s="151"/>
      <c r="H97" s="151"/>
      <c r="I97" s="151"/>
      <c r="J97" s="152">
        <f>J128</f>
        <v>0</v>
      </c>
      <c r="K97" s="149"/>
      <c r="L97" s="153"/>
    </row>
    <row r="98" spans="1:31" s="9" customFormat="1" ht="25" customHeight="1">
      <c r="B98" s="148"/>
      <c r="C98" s="149"/>
      <c r="D98" s="150" t="s">
        <v>3994</v>
      </c>
      <c r="E98" s="151"/>
      <c r="F98" s="151"/>
      <c r="G98" s="151"/>
      <c r="H98" s="151"/>
      <c r="I98" s="151"/>
      <c r="J98" s="152">
        <f>J132</f>
        <v>0</v>
      </c>
      <c r="K98" s="149"/>
      <c r="L98" s="153"/>
    </row>
    <row r="99" spans="1:31" s="9" customFormat="1" ht="25" customHeight="1">
      <c r="B99" s="148"/>
      <c r="C99" s="149"/>
      <c r="D99" s="150" t="s">
        <v>3995</v>
      </c>
      <c r="E99" s="151"/>
      <c r="F99" s="151"/>
      <c r="G99" s="151"/>
      <c r="H99" s="151"/>
      <c r="I99" s="151"/>
      <c r="J99" s="152">
        <f>J137</f>
        <v>0</v>
      </c>
      <c r="K99" s="149"/>
      <c r="L99" s="153"/>
    </row>
    <row r="100" spans="1:31" s="9" customFormat="1" ht="25" customHeight="1">
      <c r="B100" s="148"/>
      <c r="C100" s="149"/>
      <c r="D100" s="150" t="s">
        <v>3996</v>
      </c>
      <c r="E100" s="151"/>
      <c r="F100" s="151"/>
      <c r="G100" s="151"/>
      <c r="H100" s="151"/>
      <c r="I100" s="151"/>
      <c r="J100" s="152">
        <f>J141</f>
        <v>0</v>
      </c>
      <c r="K100" s="149"/>
      <c r="L100" s="153"/>
    </row>
    <row r="101" spans="1:31" s="9" customFormat="1" ht="25" customHeight="1">
      <c r="B101" s="148"/>
      <c r="C101" s="149"/>
      <c r="D101" s="150" t="s">
        <v>3997</v>
      </c>
      <c r="E101" s="151"/>
      <c r="F101" s="151"/>
      <c r="G101" s="151"/>
      <c r="H101" s="151"/>
      <c r="I101" s="151"/>
      <c r="J101" s="152">
        <f>J148</f>
        <v>0</v>
      </c>
      <c r="K101" s="149"/>
      <c r="L101" s="153"/>
    </row>
    <row r="102" spans="1:31" s="9" customFormat="1" ht="25" customHeight="1">
      <c r="B102" s="148"/>
      <c r="C102" s="149"/>
      <c r="D102" s="150" t="s">
        <v>3998</v>
      </c>
      <c r="E102" s="151"/>
      <c r="F102" s="151"/>
      <c r="G102" s="151"/>
      <c r="H102" s="151"/>
      <c r="I102" s="151"/>
      <c r="J102" s="152">
        <f>J150</f>
        <v>0</v>
      </c>
      <c r="K102" s="149"/>
      <c r="L102" s="153"/>
    </row>
    <row r="103" spans="1:31" s="9" customFormat="1" ht="25" customHeight="1">
      <c r="B103" s="148"/>
      <c r="C103" s="149"/>
      <c r="D103" s="150" t="s">
        <v>3999</v>
      </c>
      <c r="E103" s="151"/>
      <c r="F103" s="151"/>
      <c r="G103" s="151"/>
      <c r="H103" s="151"/>
      <c r="I103" s="151"/>
      <c r="J103" s="152">
        <f>J166</f>
        <v>0</v>
      </c>
      <c r="K103" s="149"/>
      <c r="L103" s="153"/>
    </row>
    <row r="104" spans="1:31" s="9" customFormat="1" ht="25" customHeight="1">
      <c r="B104" s="148"/>
      <c r="C104" s="149"/>
      <c r="D104" s="150" t="s">
        <v>4000</v>
      </c>
      <c r="E104" s="151"/>
      <c r="F104" s="151"/>
      <c r="G104" s="151"/>
      <c r="H104" s="151"/>
      <c r="I104" s="151"/>
      <c r="J104" s="152">
        <f>J190</f>
        <v>0</v>
      </c>
      <c r="K104" s="149"/>
      <c r="L104" s="153"/>
    </row>
    <row r="105" spans="1:31" s="9" customFormat="1" ht="25" customHeight="1">
      <c r="B105" s="148"/>
      <c r="C105" s="149"/>
      <c r="D105" s="150" t="s">
        <v>4001</v>
      </c>
      <c r="E105" s="151"/>
      <c r="F105" s="151"/>
      <c r="G105" s="151"/>
      <c r="H105" s="151"/>
      <c r="I105" s="151"/>
      <c r="J105" s="152">
        <f>J229</f>
        <v>0</v>
      </c>
      <c r="K105" s="149"/>
      <c r="L105" s="153"/>
    </row>
    <row r="106" spans="1:31" s="9" customFormat="1" ht="25" customHeight="1">
      <c r="B106" s="148"/>
      <c r="C106" s="149"/>
      <c r="D106" s="150" t="s">
        <v>4002</v>
      </c>
      <c r="E106" s="151"/>
      <c r="F106" s="151"/>
      <c r="G106" s="151"/>
      <c r="H106" s="151"/>
      <c r="I106" s="151"/>
      <c r="J106" s="152">
        <f>J273</f>
        <v>0</v>
      </c>
      <c r="K106" s="149"/>
      <c r="L106" s="153"/>
    </row>
    <row r="107" spans="1:31" s="9" customFormat="1" ht="25" customHeight="1">
      <c r="B107" s="148"/>
      <c r="C107" s="149"/>
      <c r="D107" s="150" t="s">
        <v>4003</v>
      </c>
      <c r="E107" s="151"/>
      <c r="F107" s="151"/>
      <c r="G107" s="151"/>
      <c r="H107" s="151"/>
      <c r="I107" s="151"/>
      <c r="J107" s="152">
        <f>J326</f>
        <v>0</v>
      </c>
      <c r="K107" s="149"/>
      <c r="L107" s="153"/>
    </row>
    <row r="108" spans="1:31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7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7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5" customHeight="1">
      <c r="A114" s="35"/>
      <c r="B114" s="36"/>
      <c r="C114" s="24" t="s">
        <v>159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7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7"/>
      <c r="D117" s="37"/>
      <c r="E117" s="311" t="str">
        <f>E7</f>
        <v>Rekonstrukce a přístavba MŠ Blučina</v>
      </c>
      <c r="F117" s="312"/>
      <c r="G117" s="312"/>
      <c r="H117" s="31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130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267" t="str">
        <f>E9</f>
        <v>D.1.4.1 - Zdravotně-technická instalace</v>
      </c>
      <c r="F119" s="313"/>
      <c r="G119" s="313"/>
      <c r="H119" s="313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7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20</v>
      </c>
      <c r="D121" s="37"/>
      <c r="E121" s="37"/>
      <c r="F121" s="28" t="str">
        <f>F12</f>
        <v xml:space="preserve"> </v>
      </c>
      <c r="G121" s="37"/>
      <c r="H121" s="37"/>
      <c r="I121" s="30" t="s">
        <v>22</v>
      </c>
      <c r="J121" s="67" t="str">
        <f>IF(J12="","",J12)</f>
        <v>26. 5. 2021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7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5" customHeight="1">
      <c r="A123" s="35"/>
      <c r="B123" s="36"/>
      <c r="C123" s="30" t="s">
        <v>24</v>
      </c>
      <c r="D123" s="37"/>
      <c r="E123" s="37"/>
      <c r="F123" s="28" t="str">
        <f>E15</f>
        <v xml:space="preserve"> </v>
      </c>
      <c r="G123" s="37"/>
      <c r="H123" s="37"/>
      <c r="I123" s="30" t="s">
        <v>29</v>
      </c>
      <c r="J123" s="33" t="str">
        <f>E21</f>
        <v xml:space="preserve"> 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5" customHeight="1">
      <c r="A124" s="35"/>
      <c r="B124" s="36"/>
      <c r="C124" s="30" t="s">
        <v>27</v>
      </c>
      <c r="D124" s="37"/>
      <c r="E124" s="37"/>
      <c r="F124" s="28" t="str">
        <f>IF(E18="","",E18)</f>
        <v>Vyplň údaj</v>
      </c>
      <c r="G124" s="37"/>
      <c r="H124" s="37"/>
      <c r="I124" s="30" t="s">
        <v>31</v>
      </c>
      <c r="J124" s="33" t="str">
        <f>E24</f>
        <v xml:space="preserve"> 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2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0" customFormat="1" ht="29.25" customHeight="1">
      <c r="A126" s="154"/>
      <c r="B126" s="155"/>
      <c r="C126" s="156" t="s">
        <v>160</v>
      </c>
      <c r="D126" s="157" t="s">
        <v>58</v>
      </c>
      <c r="E126" s="157" t="s">
        <v>54</v>
      </c>
      <c r="F126" s="157" t="s">
        <v>55</v>
      </c>
      <c r="G126" s="157" t="s">
        <v>161</v>
      </c>
      <c r="H126" s="157" t="s">
        <v>162</v>
      </c>
      <c r="I126" s="157" t="s">
        <v>163</v>
      </c>
      <c r="J126" s="158" t="s">
        <v>134</v>
      </c>
      <c r="K126" s="159" t="s">
        <v>164</v>
      </c>
      <c r="L126" s="160"/>
      <c r="M126" s="76" t="s">
        <v>1</v>
      </c>
      <c r="N126" s="77" t="s">
        <v>37</v>
      </c>
      <c r="O126" s="77" t="s">
        <v>165</v>
      </c>
      <c r="P126" s="77" t="s">
        <v>166</v>
      </c>
      <c r="Q126" s="77" t="s">
        <v>167</v>
      </c>
      <c r="R126" s="77" t="s">
        <v>168</v>
      </c>
      <c r="S126" s="77" t="s">
        <v>169</v>
      </c>
      <c r="T126" s="78" t="s">
        <v>170</v>
      </c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</row>
    <row r="127" spans="1:63" s="2" customFormat="1" ht="22.75" customHeight="1">
      <c r="A127" s="35"/>
      <c r="B127" s="36"/>
      <c r="C127" s="83" t="s">
        <v>171</v>
      </c>
      <c r="D127" s="37"/>
      <c r="E127" s="37"/>
      <c r="F127" s="37"/>
      <c r="G127" s="37"/>
      <c r="H127" s="37"/>
      <c r="I127" s="37"/>
      <c r="J127" s="161">
        <f>BK127</f>
        <v>0</v>
      </c>
      <c r="K127" s="37"/>
      <c r="L127" s="40"/>
      <c r="M127" s="79"/>
      <c r="N127" s="162"/>
      <c r="O127" s="80"/>
      <c r="P127" s="163">
        <f>P128+P132+P137+P141+P148+P150+P166+P190+P229+P273+P326</f>
        <v>0</v>
      </c>
      <c r="Q127" s="80"/>
      <c r="R127" s="163">
        <f>R128+R132+R137+R141+R148+R150+R166+R190+R229+R273+R326</f>
        <v>0</v>
      </c>
      <c r="S127" s="80"/>
      <c r="T127" s="164">
        <f>T128+T132+T137+T141+T148+T150+T166+T190+T229+T273+T326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72</v>
      </c>
      <c r="AU127" s="18" t="s">
        <v>136</v>
      </c>
      <c r="BK127" s="165">
        <f>BK128+BK132+BK137+BK141+BK148+BK150+BK166+BK190+BK229+BK273+BK326</f>
        <v>0</v>
      </c>
    </row>
    <row r="128" spans="1:63" s="11" customFormat="1" ht="26" customHeight="1">
      <c r="B128" s="166"/>
      <c r="C128" s="167"/>
      <c r="D128" s="168" t="s">
        <v>72</v>
      </c>
      <c r="E128" s="169" t="s">
        <v>266</v>
      </c>
      <c r="F128" s="169" t="s">
        <v>4004</v>
      </c>
      <c r="G128" s="167"/>
      <c r="H128" s="167"/>
      <c r="I128" s="170"/>
      <c r="J128" s="171">
        <f>BK128</f>
        <v>0</v>
      </c>
      <c r="K128" s="167"/>
      <c r="L128" s="172"/>
      <c r="M128" s="173"/>
      <c r="N128" s="174"/>
      <c r="O128" s="174"/>
      <c r="P128" s="175">
        <f>SUM(P129:P131)</f>
        <v>0</v>
      </c>
      <c r="Q128" s="174"/>
      <c r="R128" s="175">
        <f>SUM(R129:R131)</f>
        <v>0</v>
      </c>
      <c r="S128" s="174"/>
      <c r="T128" s="176">
        <f>SUM(T129:T131)</f>
        <v>0</v>
      </c>
      <c r="AR128" s="177" t="s">
        <v>81</v>
      </c>
      <c r="AT128" s="178" t="s">
        <v>72</v>
      </c>
      <c r="AU128" s="178" t="s">
        <v>73</v>
      </c>
      <c r="AY128" s="177" t="s">
        <v>174</v>
      </c>
      <c r="BK128" s="179">
        <f>SUM(BK129:BK131)</f>
        <v>0</v>
      </c>
    </row>
    <row r="129" spans="1:65" s="2" customFormat="1" ht="21.75" customHeight="1">
      <c r="A129" s="35"/>
      <c r="B129" s="36"/>
      <c r="C129" s="180" t="s">
        <v>73</v>
      </c>
      <c r="D129" s="180" t="s">
        <v>175</v>
      </c>
      <c r="E129" s="181" t="s">
        <v>4005</v>
      </c>
      <c r="F129" s="182" t="s">
        <v>4006</v>
      </c>
      <c r="G129" s="183" t="s">
        <v>4007</v>
      </c>
      <c r="H129" s="184">
        <v>23.904</v>
      </c>
      <c r="I129" s="185"/>
      <c r="J129" s="186">
        <f>ROUND(I129*H129,2)</f>
        <v>0</v>
      </c>
      <c r="K129" s="187"/>
      <c r="L129" s="40"/>
      <c r="M129" s="188" t="s">
        <v>1</v>
      </c>
      <c r="N129" s="189" t="s">
        <v>38</v>
      </c>
      <c r="O129" s="72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81</v>
      </c>
      <c r="AY129" s="18" t="s">
        <v>174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81</v>
      </c>
      <c r="BK129" s="193">
        <f>ROUND(I129*H129,2)</f>
        <v>0</v>
      </c>
      <c r="BL129" s="18" t="s">
        <v>179</v>
      </c>
      <c r="BM129" s="192" t="s">
        <v>4008</v>
      </c>
    </row>
    <row r="130" spans="1:65" s="2" customFormat="1" ht="16.5" customHeight="1">
      <c r="A130" s="35"/>
      <c r="B130" s="36"/>
      <c r="C130" s="180" t="s">
        <v>73</v>
      </c>
      <c r="D130" s="180" t="s">
        <v>175</v>
      </c>
      <c r="E130" s="181" t="s">
        <v>4009</v>
      </c>
      <c r="F130" s="182" t="s">
        <v>4010</v>
      </c>
      <c r="G130" s="183" t="s">
        <v>4007</v>
      </c>
      <c r="H130" s="184">
        <v>23.904</v>
      </c>
      <c r="I130" s="185"/>
      <c r="J130" s="186">
        <f>ROUND(I130*H130,2)</f>
        <v>0</v>
      </c>
      <c r="K130" s="187"/>
      <c r="L130" s="40"/>
      <c r="M130" s="188" t="s">
        <v>1</v>
      </c>
      <c r="N130" s="189" t="s">
        <v>38</v>
      </c>
      <c r="O130" s="72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81</v>
      </c>
      <c r="AY130" s="18" t="s">
        <v>174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81</v>
      </c>
      <c r="BK130" s="193">
        <f>ROUND(I130*H130,2)</f>
        <v>0</v>
      </c>
      <c r="BL130" s="18" t="s">
        <v>179</v>
      </c>
      <c r="BM130" s="192" t="s">
        <v>4011</v>
      </c>
    </row>
    <row r="131" spans="1:65" s="2" customFormat="1" ht="16.5" customHeight="1">
      <c r="A131" s="35"/>
      <c r="B131" s="36"/>
      <c r="C131" s="180" t="s">
        <v>73</v>
      </c>
      <c r="D131" s="180" t="s">
        <v>175</v>
      </c>
      <c r="E131" s="181" t="s">
        <v>4012</v>
      </c>
      <c r="F131" s="182" t="s">
        <v>4013</v>
      </c>
      <c r="G131" s="183" t="s">
        <v>4007</v>
      </c>
      <c r="H131" s="184">
        <v>12.295999999999999</v>
      </c>
      <c r="I131" s="185"/>
      <c r="J131" s="186">
        <f>ROUND(I131*H131,2)</f>
        <v>0</v>
      </c>
      <c r="K131" s="187"/>
      <c r="L131" s="40"/>
      <c r="M131" s="188" t="s">
        <v>1</v>
      </c>
      <c r="N131" s="189" t="s">
        <v>38</v>
      </c>
      <c r="O131" s="72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2" t="s">
        <v>179</v>
      </c>
      <c r="AT131" s="192" t="s">
        <v>175</v>
      </c>
      <c r="AU131" s="192" t="s">
        <v>81</v>
      </c>
      <c r="AY131" s="18" t="s">
        <v>174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18" t="s">
        <v>81</v>
      </c>
      <c r="BK131" s="193">
        <f>ROUND(I131*H131,2)</f>
        <v>0</v>
      </c>
      <c r="BL131" s="18" t="s">
        <v>179</v>
      </c>
      <c r="BM131" s="192" t="s">
        <v>4014</v>
      </c>
    </row>
    <row r="132" spans="1:65" s="11" customFormat="1" ht="26" customHeight="1">
      <c r="B132" s="166"/>
      <c r="C132" s="167"/>
      <c r="D132" s="168" t="s">
        <v>72</v>
      </c>
      <c r="E132" s="169" t="s">
        <v>8</v>
      </c>
      <c r="F132" s="169" t="s">
        <v>4015</v>
      </c>
      <c r="G132" s="167"/>
      <c r="H132" s="167"/>
      <c r="I132" s="170"/>
      <c r="J132" s="171">
        <f>BK132</f>
        <v>0</v>
      </c>
      <c r="K132" s="167"/>
      <c r="L132" s="172"/>
      <c r="M132" s="173"/>
      <c r="N132" s="174"/>
      <c r="O132" s="174"/>
      <c r="P132" s="175">
        <f>SUM(P133:P136)</f>
        <v>0</v>
      </c>
      <c r="Q132" s="174"/>
      <c r="R132" s="175">
        <f>SUM(R133:R136)</f>
        <v>0</v>
      </c>
      <c r="S132" s="174"/>
      <c r="T132" s="176">
        <f>SUM(T133:T136)</f>
        <v>0</v>
      </c>
      <c r="AR132" s="177" t="s">
        <v>81</v>
      </c>
      <c r="AT132" s="178" t="s">
        <v>72</v>
      </c>
      <c r="AU132" s="178" t="s">
        <v>73</v>
      </c>
      <c r="AY132" s="177" t="s">
        <v>174</v>
      </c>
      <c r="BK132" s="179">
        <f>SUM(BK133:BK136)</f>
        <v>0</v>
      </c>
    </row>
    <row r="133" spans="1:65" s="2" customFormat="1" ht="16.5" customHeight="1">
      <c r="A133" s="35"/>
      <c r="B133" s="36"/>
      <c r="C133" s="180" t="s">
        <v>73</v>
      </c>
      <c r="D133" s="180" t="s">
        <v>175</v>
      </c>
      <c r="E133" s="181" t="s">
        <v>4016</v>
      </c>
      <c r="F133" s="182" t="s">
        <v>4017</v>
      </c>
      <c r="G133" s="183" t="s">
        <v>4018</v>
      </c>
      <c r="H133" s="184">
        <v>36.200000000000003</v>
      </c>
      <c r="I133" s="185"/>
      <c r="J133" s="186">
        <f>ROUND(I133*H133,2)</f>
        <v>0</v>
      </c>
      <c r="K133" s="187"/>
      <c r="L133" s="40"/>
      <c r="M133" s="188" t="s">
        <v>1</v>
      </c>
      <c r="N133" s="189" t="s">
        <v>38</v>
      </c>
      <c r="O133" s="72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81</v>
      </c>
      <c r="AY133" s="18" t="s">
        <v>174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81</v>
      </c>
      <c r="BK133" s="193">
        <f>ROUND(I133*H133,2)</f>
        <v>0</v>
      </c>
      <c r="BL133" s="18" t="s">
        <v>179</v>
      </c>
      <c r="BM133" s="192" t="s">
        <v>4019</v>
      </c>
    </row>
    <row r="134" spans="1:65" s="2" customFormat="1" ht="16.5" customHeight="1">
      <c r="A134" s="35"/>
      <c r="B134" s="36"/>
      <c r="C134" s="180" t="s">
        <v>73</v>
      </c>
      <c r="D134" s="180" t="s">
        <v>175</v>
      </c>
      <c r="E134" s="181" t="s">
        <v>4020</v>
      </c>
      <c r="F134" s="182" t="s">
        <v>4021</v>
      </c>
      <c r="G134" s="183" t="s">
        <v>4018</v>
      </c>
      <c r="H134" s="184">
        <v>36.200000000000003</v>
      </c>
      <c r="I134" s="185"/>
      <c r="J134" s="186">
        <f>ROUND(I134*H134,2)</f>
        <v>0</v>
      </c>
      <c r="K134" s="187"/>
      <c r="L134" s="40"/>
      <c r="M134" s="188" t="s">
        <v>1</v>
      </c>
      <c r="N134" s="189" t="s">
        <v>38</v>
      </c>
      <c r="O134" s="72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2" t="s">
        <v>179</v>
      </c>
      <c r="AT134" s="192" t="s">
        <v>175</v>
      </c>
      <c r="AU134" s="192" t="s">
        <v>81</v>
      </c>
      <c r="AY134" s="18" t="s">
        <v>174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18" t="s">
        <v>81</v>
      </c>
      <c r="BK134" s="193">
        <f>ROUND(I134*H134,2)</f>
        <v>0</v>
      </c>
      <c r="BL134" s="18" t="s">
        <v>179</v>
      </c>
      <c r="BM134" s="192" t="s">
        <v>4022</v>
      </c>
    </row>
    <row r="135" spans="1:65" s="2" customFormat="1" ht="16.5" customHeight="1">
      <c r="A135" s="35"/>
      <c r="B135" s="36"/>
      <c r="C135" s="180" t="s">
        <v>73</v>
      </c>
      <c r="D135" s="180" t="s">
        <v>175</v>
      </c>
      <c r="E135" s="181" t="s">
        <v>4023</v>
      </c>
      <c r="F135" s="182" t="s">
        <v>4024</v>
      </c>
      <c r="G135" s="183" t="s">
        <v>4018</v>
      </c>
      <c r="H135" s="184">
        <v>36.200000000000003</v>
      </c>
      <c r="I135" s="185"/>
      <c r="J135" s="186">
        <f>ROUND(I135*H135,2)</f>
        <v>0</v>
      </c>
      <c r="K135" s="187"/>
      <c r="L135" s="40"/>
      <c r="M135" s="188" t="s">
        <v>1</v>
      </c>
      <c r="N135" s="189" t="s">
        <v>38</v>
      </c>
      <c r="O135" s="72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179</v>
      </c>
      <c r="AT135" s="192" t="s">
        <v>175</v>
      </c>
      <c r="AU135" s="192" t="s">
        <v>81</v>
      </c>
      <c r="AY135" s="18" t="s">
        <v>174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18" t="s">
        <v>81</v>
      </c>
      <c r="BK135" s="193">
        <f>ROUND(I135*H135,2)</f>
        <v>0</v>
      </c>
      <c r="BL135" s="18" t="s">
        <v>179</v>
      </c>
      <c r="BM135" s="192" t="s">
        <v>4025</v>
      </c>
    </row>
    <row r="136" spans="1:65" s="2" customFormat="1" ht="16.5" customHeight="1">
      <c r="A136" s="35"/>
      <c r="B136" s="36"/>
      <c r="C136" s="180" t="s">
        <v>73</v>
      </c>
      <c r="D136" s="180" t="s">
        <v>175</v>
      </c>
      <c r="E136" s="181" t="s">
        <v>4026</v>
      </c>
      <c r="F136" s="182" t="s">
        <v>4027</v>
      </c>
      <c r="G136" s="183" t="s">
        <v>4018</v>
      </c>
      <c r="H136" s="184">
        <v>36.200000000000003</v>
      </c>
      <c r="I136" s="185"/>
      <c r="J136" s="186">
        <f>ROUND(I136*H136,2)</f>
        <v>0</v>
      </c>
      <c r="K136" s="187"/>
      <c r="L136" s="40"/>
      <c r="M136" s="188" t="s">
        <v>1</v>
      </c>
      <c r="N136" s="189" t="s">
        <v>38</v>
      </c>
      <c r="O136" s="72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179</v>
      </c>
      <c r="AT136" s="192" t="s">
        <v>175</v>
      </c>
      <c r="AU136" s="192" t="s">
        <v>81</v>
      </c>
      <c r="AY136" s="18" t="s">
        <v>174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18" t="s">
        <v>81</v>
      </c>
      <c r="BK136" s="193">
        <f>ROUND(I136*H136,2)</f>
        <v>0</v>
      </c>
      <c r="BL136" s="18" t="s">
        <v>179</v>
      </c>
      <c r="BM136" s="192" t="s">
        <v>4028</v>
      </c>
    </row>
    <row r="137" spans="1:65" s="11" customFormat="1" ht="26" customHeight="1">
      <c r="B137" s="166"/>
      <c r="C137" s="167"/>
      <c r="D137" s="168" t="s">
        <v>72</v>
      </c>
      <c r="E137" s="169" t="s">
        <v>286</v>
      </c>
      <c r="F137" s="169" t="s">
        <v>4029</v>
      </c>
      <c r="G137" s="167"/>
      <c r="H137" s="167"/>
      <c r="I137" s="170"/>
      <c r="J137" s="171">
        <f>BK137</f>
        <v>0</v>
      </c>
      <c r="K137" s="167"/>
      <c r="L137" s="172"/>
      <c r="M137" s="173"/>
      <c r="N137" s="174"/>
      <c r="O137" s="174"/>
      <c r="P137" s="175">
        <f>SUM(P138:P140)</f>
        <v>0</v>
      </c>
      <c r="Q137" s="174"/>
      <c r="R137" s="175">
        <f>SUM(R138:R140)</f>
        <v>0</v>
      </c>
      <c r="S137" s="174"/>
      <c r="T137" s="176">
        <f>SUM(T138:T140)</f>
        <v>0</v>
      </c>
      <c r="AR137" s="177" t="s">
        <v>81</v>
      </c>
      <c r="AT137" s="178" t="s">
        <v>72</v>
      </c>
      <c r="AU137" s="178" t="s">
        <v>73</v>
      </c>
      <c r="AY137" s="177" t="s">
        <v>174</v>
      </c>
      <c r="BK137" s="179">
        <f>SUM(BK138:BK140)</f>
        <v>0</v>
      </c>
    </row>
    <row r="138" spans="1:65" s="2" customFormat="1" ht="16.5" customHeight="1">
      <c r="A138" s="35"/>
      <c r="B138" s="36"/>
      <c r="C138" s="180" t="s">
        <v>73</v>
      </c>
      <c r="D138" s="180" t="s">
        <v>175</v>
      </c>
      <c r="E138" s="181" t="s">
        <v>4030</v>
      </c>
      <c r="F138" s="182" t="s">
        <v>4031</v>
      </c>
      <c r="G138" s="183" t="s">
        <v>4007</v>
      </c>
      <c r="H138" s="184">
        <v>36.200000000000003</v>
      </c>
      <c r="I138" s="185"/>
      <c r="J138" s="186">
        <f>ROUND(I138*H138,2)</f>
        <v>0</v>
      </c>
      <c r="K138" s="187"/>
      <c r="L138" s="40"/>
      <c r="M138" s="188" t="s">
        <v>1</v>
      </c>
      <c r="N138" s="189" t="s">
        <v>38</v>
      </c>
      <c r="O138" s="72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179</v>
      </c>
      <c r="AT138" s="192" t="s">
        <v>175</v>
      </c>
      <c r="AU138" s="192" t="s">
        <v>81</v>
      </c>
      <c r="AY138" s="18" t="s">
        <v>174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18" t="s">
        <v>81</v>
      </c>
      <c r="BK138" s="193">
        <f>ROUND(I138*H138,2)</f>
        <v>0</v>
      </c>
      <c r="BL138" s="18" t="s">
        <v>179</v>
      </c>
      <c r="BM138" s="192" t="s">
        <v>4032</v>
      </c>
    </row>
    <row r="139" spans="1:65" s="2" customFormat="1" ht="16.5" customHeight="1">
      <c r="A139" s="35"/>
      <c r="B139" s="36"/>
      <c r="C139" s="180" t="s">
        <v>73</v>
      </c>
      <c r="D139" s="180" t="s">
        <v>175</v>
      </c>
      <c r="E139" s="181" t="s">
        <v>4033</v>
      </c>
      <c r="F139" s="182" t="s">
        <v>4034</v>
      </c>
      <c r="G139" s="183" t="s">
        <v>4007</v>
      </c>
      <c r="H139" s="184">
        <v>29.27</v>
      </c>
      <c r="I139" s="185"/>
      <c r="J139" s="186">
        <f>ROUND(I139*H139,2)</f>
        <v>0</v>
      </c>
      <c r="K139" s="187"/>
      <c r="L139" s="40"/>
      <c r="M139" s="188" t="s">
        <v>1</v>
      </c>
      <c r="N139" s="189" t="s">
        <v>38</v>
      </c>
      <c r="O139" s="72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179</v>
      </c>
      <c r="AT139" s="192" t="s">
        <v>175</v>
      </c>
      <c r="AU139" s="192" t="s">
        <v>81</v>
      </c>
      <c r="AY139" s="18" t="s">
        <v>174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18" t="s">
        <v>81</v>
      </c>
      <c r="BK139" s="193">
        <f>ROUND(I139*H139,2)</f>
        <v>0</v>
      </c>
      <c r="BL139" s="18" t="s">
        <v>179</v>
      </c>
      <c r="BM139" s="192" t="s">
        <v>4035</v>
      </c>
    </row>
    <row r="140" spans="1:65" s="2" customFormat="1" ht="16.5" customHeight="1">
      <c r="A140" s="35"/>
      <c r="B140" s="36"/>
      <c r="C140" s="180" t="s">
        <v>73</v>
      </c>
      <c r="D140" s="180" t="s">
        <v>175</v>
      </c>
      <c r="E140" s="181" t="s">
        <v>4036</v>
      </c>
      <c r="F140" s="182" t="s">
        <v>4037</v>
      </c>
      <c r="G140" s="183" t="s">
        <v>4007</v>
      </c>
      <c r="H140" s="184">
        <v>29.27</v>
      </c>
      <c r="I140" s="185"/>
      <c r="J140" s="186">
        <f>ROUND(I140*H140,2)</f>
        <v>0</v>
      </c>
      <c r="K140" s="187"/>
      <c r="L140" s="40"/>
      <c r="M140" s="188" t="s">
        <v>1</v>
      </c>
      <c r="N140" s="189" t="s">
        <v>38</v>
      </c>
      <c r="O140" s="72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179</v>
      </c>
      <c r="AT140" s="192" t="s">
        <v>175</v>
      </c>
      <c r="AU140" s="192" t="s">
        <v>81</v>
      </c>
      <c r="AY140" s="18" t="s">
        <v>174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18" t="s">
        <v>81</v>
      </c>
      <c r="BK140" s="193">
        <f>ROUND(I140*H140,2)</f>
        <v>0</v>
      </c>
      <c r="BL140" s="18" t="s">
        <v>179</v>
      </c>
      <c r="BM140" s="192" t="s">
        <v>4038</v>
      </c>
    </row>
    <row r="141" spans="1:65" s="11" customFormat="1" ht="26" customHeight="1">
      <c r="B141" s="166"/>
      <c r="C141" s="167"/>
      <c r="D141" s="168" t="s">
        <v>72</v>
      </c>
      <c r="E141" s="169" t="s">
        <v>293</v>
      </c>
      <c r="F141" s="169" t="s">
        <v>4039</v>
      </c>
      <c r="G141" s="167"/>
      <c r="H141" s="167"/>
      <c r="I141" s="170"/>
      <c r="J141" s="171">
        <f>BK141</f>
        <v>0</v>
      </c>
      <c r="K141" s="167"/>
      <c r="L141" s="172"/>
      <c r="M141" s="173"/>
      <c r="N141" s="174"/>
      <c r="O141" s="174"/>
      <c r="P141" s="175">
        <f>SUM(P142:P147)</f>
        <v>0</v>
      </c>
      <c r="Q141" s="174"/>
      <c r="R141" s="175">
        <f>SUM(R142:R147)</f>
        <v>0</v>
      </c>
      <c r="S141" s="174"/>
      <c r="T141" s="176">
        <f>SUM(T142:T147)</f>
        <v>0</v>
      </c>
      <c r="AR141" s="177" t="s">
        <v>81</v>
      </c>
      <c r="AT141" s="178" t="s">
        <v>72</v>
      </c>
      <c r="AU141" s="178" t="s">
        <v>73</v>
      </c>
      <c r="AY141" s="177" t="s">
        <v>174</v>
      </c>
      <c r="BK141" s="179">
        <f>SUM(BK142:BK147)</f>
        <v>0</v>
      </c>
    </row>
    <row r="142" spans="1:65" s="2" customFormat="1" ht="16.5" customHeight="1">
      <c r="A142" s="35"/>
      <c r="B142" s="36"/>
      <c r="C142" s="180" t="s">
        <v>73</v>
      </c>
      <c r="D142" s="180" t="s">
        <v>175</v>
      </c>
      <c r="E142" s="181" t="s">
        <v>4040</v>
      </c>
      <c r="F142" s="182" t="s">
        <v>4041</v>
      </c>
      <c r="G142" s="183" t="s">
        <v>4007</v>
      </c>
      <c r="H142" s="184">
        <v>6.93</v>
      </c>
      <c r="I142" s="185"/>
      <c r="J142" s="186">
        <f t="shared" ref="J142:J147" si="0">ROUND(I142*H142,2)</f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ref="P142:P147" si="1">O142*H142</f>
        <v>0</v>
      </c>
      <c r="Q142" s="190">
        <v>0</v>
      </c>
      <c r="R142" s="190">
        <f t="shared" ref="R142:R147" si="2">Q142*H142</f>
        <v>0</v>
      </c>
      <c r="S142" s="190">
        <v>0</v>
      </c>
      <c r="T142" s="191">
        <f t="shared" ref="T142:T147" si="3"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179</v>
      </c>
      <c r="AT142" s="192" t="s">
        <v>175</v>
      </c>
      <c r="AU142" s="192" t="s">
        <v>81</v>
      </c>
      <c r="AY142" s="18" t="s">
        <v>174</v>
      </c>
      <c r="BE142" s="193">
        <f t="shared" ref="BE142:BE147" si="4">IF(N142="základní",J142,0)</f>
        <v>0</v>
      </c>
      <c r="BF142" s="193">
        <f t="shared" ref="BF142:BF147" si="5">IF(N142="snížená",J142,0)</f>
        <v>0</v>
      </c>
      <c r="BG142" s="193">
        <f t="shared" ref="BG142:BG147" si="6">IF(N142="zákl. přenesená",J142,0)</f>
        <v>0</v>
      </c>
      <c r="BH142" s="193">
        <f t="shared" ref="BH142:BH147" si="7">IF(N142="sníž. přenesená",J142,0)</f>
        <v>0</v>
      </c>
      <c r="BI142" s="193">
        <f t="shared" ref="BI142:BI147" si="8">IF(N142="nulová",J142,0)</f>
        <v>0</v>
      </c>
      <c r="BJ142" s="18" t="s">
        <v>81</v>
      </c>
      <c r="BK142" s="193">
        <f t="shared" ref="BK142:BK147" si="9">ROUND(I142*H142,2)</f>
        <v>0</v>
      </c>
      <c r="BL142" s="18" t="s">
        <v>179</v>
      </c>
      <c r="BM142" s="192" t="s">
        <v>4042</v>
      </c>
    </row>
    <row r="143" spans="1:65" s="2" customFormat="1" ht="16.5" customHeight="1">
      <c r="A143" s="35"/>
      <c r="B143" s="36"/>
      <c r="C143" s="180" t="s">
        <v>73</v>
      </c>
      <c r="D143" s="180" t="s">
        <v>175</v>
      </c>
      <c r="E143" s="181" t="s">
        <v>4043</v>
      </c>
      <c r="F143" s="182" t="s">
        <v>4044</v>
      </c>
      <c r="G143" s="183" t="s">
        <v>4007</v>
      </c>
      <c r="H143" s="184">
        <v>15.17</v>
      </c>
      <c r="I143" s="185"/>
      <c r="J143" s="186">
        <f t="shared" si="0"/>
        <v>0</v>
      </c>
      <c r="K143" s="187"/>
      <c r="L143" s="40"/>
      <c r="M143" s="188" t="s">
        <v>1</v>
      </c>
      <c r="N143" s="189" t="s">
        <v>38</v>
      </c>
      <c r="O143" s="72"/>
      <c r="P143" s="190">
        <f t="shared" si="1"/>
        <v>0</v>
      </c>
      <c r="Q143" s="190">
        <v>0</v>
      </c>
      <c r="R143" s="190">
        <f t="shared" si="2"/>
        <v>0</v>
      </c>
      <c r="S143" s="190">
        <v>0</v>
      </c>
      <c r="T143" s="191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2" t="s">
        <v>179</v>
      </c>
      <c r="AT143" s="192" t="s">
        <v>175</v>
      </c>
      <c r="AU143" s="192" t="s">
        <v>81</v>
      </c>
      <c r="AY143" s="18" t="s">
        <v>174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18" t="s">
        <v>81</v>
      </c>
      <c r="BK143" s="193">
        <f t="shared" si="9"/>
        <v>0</v>
      </c>
      <c r="BL143" s="18" t="s">
        <v>179</v>
      </c>
      <c r="BM143" s="192" t="s">
        <v>4045</v>
      </c>
    </row>
    <row r="144" spans="1:65" s="2" customFormat="1" ht="16.5" customHeight="1">
      <c r="A144" s="35"/>
      <c r="B144" s="36"/>
      <c r="C144" s="180" t="s">
        <v>73</v>
      </c>
      <c r="D144" s="180" t="s">
        <v>175</v>
      </c>
      <c r="E144" s="181" t="s">
        <v>4046</v>
      </c>
      <c r="F144" s="182" t="s">
        <v>4047</v>
      </c>
      <c r="G144" s="183" t="s">
        <v>4007</v>
      </c>
      <c r="H144" s="184">
        <v>15.17</v>
      </c>
      <c r="I144" s="185"/>
      <c r="J144" s="186">
        <f t="shared" si="0"/>
        <v>0</v>
      </c>
      <c r="K144" s="187"/>
      <c r="L144" s="40"/>
      <c r="M144" s="188" t="s">
        <v>1</v>
      </c>
      <c r="N144" s="189" t="s">
        <v>38</v>
      </c>
      <c r="O144" s="72"/>
      <c r="P144" s="190">
        <f t="shared" si="1"/>
        <v>0</v>
      </c>
      <c r="Q144" s="190">
        <v>0</v>
      </c>
      <c r="R144" s="190">
        <f t="shared" si="2"/>
        <v>0</v>
      </c>
      <c r="S144" s="190">
        <v>0</v>
      </c>
      <c r="T144" s="191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179</v>
      </c>
      <c r="AT144" s="192" t="s">
        <v>175</v>
      </c>
      <c r="AU144" s="192" t="s">
        <v>81</v>
      </c>
      <c r="AY144" s="18" t="s">
        <v>174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18" t="s">
        <v>81</v>
      </c>
      <c r="BK144" s="193">
        <f t="shared" si="9"/>
        <v>0</v>
      </c>
      <c r="BL144" s="18" t="s">
        <v>179</v>
      </c>
      <c r="BM144" s="192" t="s">
        <v>4048</v>
      </c>
    </row>
    <row r="145" spans="1:65" s="2" customFormat="1" ht="16.5" customHeight="1">
      <c r="A145" s="35"/>
      <c r="B145" s="36"/>
      <c r="C145" s="180" t="s">
        <v>73</v>
      </c>
      <c r="D145" s="180" t="s">
        <v>175</v>
      </c>
      <c r="E145" s="181" t="s">
        <v>4049</v>
      </c>
      <c r="F145" s="182" t="s">
        <v>4050</v>
      </c>
      <c r="G145" s="183" t="s">
        <v>4007</v>
      </c>
      <c r="H145" s="184">
        <v>10</v>
      </c>
      <c r="I145" s="185"/>
      <c r="J145" s="186">
        <f t="shared" si="0"/>
        <v>0</v>
      </c>
      <c r="K145" s="187"/>
      <c r="L145" s="40"/>
      <c r="M145" s="188" t="s">
        <v>1</v>
      </c>
      <c r="N145" s="189" t="s">
        <v>38</v>
      </c>
      <c r="O145" s="72"/>
      <c r="P145" s="190">
        <f t="shared" si="1"/>
        <v>0</v>
      </c>
      <c r="Q145" s="190">
        <v>0</v>
      </c>
      <c r="R145" s="190">
        <f t="shared" si="2"/>
        <v>0</v>
      </c>
      <c r="S145" s="190">
        <v>0</v>
      </c>
      <c r="T145" s="191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179</v>
      </c>
      <c r="AT145" s="192" t="s">
        <v>175</v>
      </c>
      <c r="AU145" s="192" t="s">
        <v>81</v>
      </c>
      <c r="AY145" s="18" t="s">
        <v>174</v>
      </c>
      <c r="BE145" s="193">
        <f t="shared" si="4"/>
        <v>0</v>
      </c>
      <c r="BF145" s="193">
        <f t="shared" si="5"/>
        <v>0</v>
      </c>
      <c r="BG145" s="193">
        <f t="shared" si="6"/>
        <v>0</v>
      </c>
      <c r="BH145" s="193">
        <f t="shared" si="7"/>
        <v>0</v>
      </c>
      <c r="BI145" s="193">
        <f t="shared" si="8"/>
        <v>0</v>
      </c>
      <c r="BJ145" s="18" t="s">
        <v>81</v>
      </c>
      <c r="BK145" s="193">
        <f t="shared" si="9"/>
        <v>0</v>
      </c>
      <c r="BL145" s="18" t="s">
        <v>179</v>
      </c>
      <c r="BM145" s="192" t="s">
        <v>4051</v>
      </c>
    </row>
    <row r="146" spans="1:65" s="2" customFormat="1" ht="16.5" customHeight="1">
      <c r="A146" s="35"/>
      <c r="B146" s="36"/>
      <c r="C146" s="180" t="s">
        <v>73</v>
      </c>
      <c r="D146" s="180" t="s">
        <v>175</v>
      </c>
      <c r="E146" s="181" t="s">
        <v>4052</v>
      </c>
      <c r="F146" s="182" t="s">
        <v>4053</v>
      </c>
      <c r="G146" s="183" t="s">
        <v>4054</v>
      </c>
      <c r="H146" s="184">
        <v>48.295999999999999</v>
      </c>
      <c r="I146" s="185"/>
      <c r="J146" s="186">
        <f t="shared" si="0"/>
        <v>0</v>
      </c>
      <c r="K146" s="187"/>
      <c r="L146" s="40"/>
      <c r="M146" s="188" t="s">
        <v>1</v>
      </c>
      <c r="N146" s="189" t="s">
        <v>38</v>
      </c>
      <c r="O146" s="72"/>
      <c r="P146" s="190">
        <f t="shared" si="1"/>
        <v>0</v>
      </c>
      <c r="Q146" s="190">
        <v>0</v>
      </c>
      <c r="R146" s="190">
        <f t="shared" si="2"/>
        <v>0</v>
      </c>
      <c r="S146" s="190">
        <v>0</v>
      </c>
      <c r="T146" s="191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179</v>
      </c>
      <c r="AT146" s="192" t="s">
        <v>175</v>
      </c>
      <c r="AU146" s="192" t="s">
        <v>81</v>
      </c>
      <c r="AY146" s="18" t="s">
        <v>174</v>
      </c>
      <c r="BE146" s="193">
        <f t="shared" si="4"/>
        <v>0</v>
      </c>
      <c r="BF146" s="193">
        <f t="shared" si="5"/>
        <v>0</v>
      </c>
      <c r="BG146" s="193">
        <f t="shared" si="6"/>
        <v>0</v>
      </c>
      <c r="BH146" s="193">
        <f t="shared" si="7"/>
        <v>0</v>
      </c>
      <c r="BI146" s="193">
        <f t="shared" si="8"/>
        <v>0</v>
      </c>
      <c r="BJ146" s="18" t="s">
        <v>81</v>
      </c>
      <c r="BK146" s="193">
        <f t="shared" si="9"/>
        <v>0</v>
      </c>
      <c r="BL146" s="18" t="s">
        <v>179</v>
      </c>
      <c r="BM146" s="192" t="s">
        <v>4055</v>
      </c>
    </row>
    <row r="147" spans="1:65" s="2" customFormat="1" ht="16.5" customHeight="1">
      <c r="A147" s="35"/>
      <c r="B147" s="36"/>
      <c r="C147" s="180" t="s">
        <v>73</v>
      </c>
      <c r="D147" s="180" t="s">
        <v>175</v>
      </c>
      <c r="E147" s="181" t="s">
        <v>4056</v>
      </c>
      <c r="F147" s="182" t="s">
        <v>4057</v>
      </c>
      <c r="G147" s="183" t="s">
        <v>4054</v>
      </c>
      <c r="H147" s="184">
        <v>48.295999999999999</v>
      </c>
      <c r="I147" s="185"/>
      <c r="J147" s="186">
        <f t="shared" si="0"/>
        <v>0</v>
      </c>
      <c r="K147" s="187"/>
      <c r="L147" s="40"/>
      <c r="M147" s="188" t="s">
        <v>1</v>
      </c>
      <c r="N147" s="189" t="s">
        <v>38</v>
      </c>
      <c r="O147" s="72"/>
      <c r="P147" s="190">
        <f t="shared" si="1"/>
        <v>0</v>
      </c>
      <c r="Q147" s="190">
        <v>0</v>
      </c>
      <c r="R147" s="190">
        <f t="shared" si="2"/>
        <v>0</v>
      </c>
      <c r="S147" s="190">
        <v>0</v>
      </c>
      <c r="T147" s="191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2" t="s">
        <v>179</v>
      </c>
      <c r="AT147" s="192" t="s">
        <v>175</v>
      </c>
      <c r="AU147" s="192" t="s">
        <v>81</v>
      </c>
      <c r="AY147" s="18" t="s">
        <v>174</v>
      </c>
      <c r="BE147" s="193">
        <f t="shared" si="4"/>
        <v>0</v>
      </c>
      <c r="BF147" s="193">
        <f t="shared" si="5"/>
        <v>0</v>
      </c>
      <c r="BG147" s="193">
        <f t="shared" si="6"/>
        <v>0</v>
      </c>
      <c r="BH147" s="193">
        <f t="shared" si="7"/>
        <v>0</v>
      </c>
      <c r="BI147" s="193">
        <f t="shared" si="8"/>
        <v>0</v>
      </c>
      <c r="BJ147" s="18" t="s">
        <v>81</v>
      </c>
      <c r="BK147" s="193">
        <f t="shared" si="9"/>
        <v>0</v>
      </c>
      <c r="BL147" s="18" t="s">
        <v>179</v>
      </c>
      <c r="BM147" s="192" t="s">
        <v>4058</v>
      </c>
    </row>
    <row r="148" spans="1:65" s="11" customFormat="1" ht="26" customHeight="1">
      <c r="B148" s="166"/>
      <c r="C148" s="167"/>
      <c r="D148" s="168" t="s">
        <v>72</v>
      </c>
      <c r="E148" s="169" t="s">
        <v>567</v>
      </c>
      <c r="F148" s="169" t="s">
        <v>4059</v>
      </c>
      <c r="G148" s="167"/>
      <c r="H148" s="167"/>
      <c r="I148" s="170"/>
      <c r="J148" s="171">
        <f>BK148</f>
        <v>0</v>
      </c>
      <c r="K148" s="167"/>
      <c r="L148" s="172"/>
      <c r="M148" s="173"/>
      <c r="N148" s="174"/>
      <c r="O148" s="174"/>
      <c r="P148" s="175">
        <f>P149</f>
        <v>0</v>
      </c>
      <c r="Q148" s="174"/>
      <c r="R148" s="175">
        <f>R149</f>
        <v>0</v>
      </c>
      <c r="S148" s="174"/>
      <c r="T148" s="176">
        <f>T149</f>
        <v>0</v>
      </c>
      <c r="AR148" s="177" t="s">
        <v>81</v>
      </c>
      <c r="AT148" s="178" t="s">
        <v>72</v>
      </c>
      <c r="AU148" s="178" t="s">
        <v>73</v>
      </c>
      <c r="AY148" s="177" t="s">
        <v>174</v>
      </c>
      <c r="BK148" s="179">
        <f>BK149</f>
        <v>0</v>
      </c>
    </row>
    <row r="149" spans="1:65" s="2" customFormat="1" ht="16.5" customHeight="1">
      <c r="A149" s="35"/>
      <c r="B149" s="36"/>
      <c r="C149" s="180" t="s">
        <v>73</v>
      </c>
      <c r="D149" s="180" t="s">
        <v>175</v>
      </c>
      <c r="E149" s="181" t="s">
        <v>4060</v>
      </c>
      <c r="F149" s="182" t="s">
        <v>4061</v>
      </c>
      <c r="G149" s="183" t="s">
        <v>4007</v>
      </c>
      <c r="H149" s="184">
        <v>4.0999999999999996</v>
      </c>
      <c r="I149" s="185"/>
      <c r="J149" s="186">
        <f>ROUND(I149*H149,2)</f>
        <v>0</v>
      </c>
      <c r="K149" s="187"/>
      <c r="L149" s="40"/>
      <c r="M149" s="188" t="s">
        <v>1</v>
      </c>
      <c r="N149" s="189" t="s">
        <v>38</v>
      </c>
      <c r="O149" s="72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2" t="s">
        <v>179</v>
      </c>
      <c r="AT149" s="192" t="s">
        <v>175</v>
      </c>
      <c r="AU149" s="192" t="s">
        <v>81</v>
      </c>
      <c r="AY149" s="18" t="s">
        <v>174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8" t="s">
        <v>81</v>
      </c>
      <c r="BK149" s="193">
        <f>ROUND(I149*H149,2)</f>
        <v>0</v>
      </c>
      <c r="BL149" s="18" t="s">
        <v>179</v>
      </c>
      <c r="BM149" s="192" t="s">
        <v>4062</v>
      </c>
    </row>
    <row r="150" spans="1:65" s="11" customFormat="1" ht="26" customHeight="1">
      <c r="B150" s="166"/>
      <c r="C150" s="167"/>
      <c r="D150" s="168" t="s">
        <v>72</v>
      </c>
      <c r="E150" s="169" t="s">
        <v>867</v>
      </c>
      <c r="F150" s="169" t="s">
        <v>4063</v>
      </c>
      <c r="G150" s="167"/>
      <c r="H150" s="167"/>
      <c r="I150" s="170"/>
      <c r="J150" s="171">
        <f>BK150</f>
        <v>0</v>
      </c>
      <c r="K150" s="167"/>
      <c r="L150" s="172"/>
      <c r="M150" s="173"/>
      <c r="N150" s="174"/>
      <c r="O150" s="174"/>
      <c r="P150" s="175">
        <f>SUM(P151:P165)</f>
        <v>0</v>
      </c>
      <c r="Q150" s="174"/>
      <c r="R150" s="175">
        <f>SUM(R151:R165)</f>
        <v>0</v>
      </c>
      <c r="S150" s="174"/>
      <c r="T150" s="176">
        <f>SUM(T151:T165)</f>
        <v>0</v>
      </c>
      <c r="AR150" s="177" t="s">
        <v>81</v>
      </c>
      <c r="AT150" s="178" t="s">
        <v>72</v>
      </c>
      <c r="AU150" s="178" t="s">
        <v>73</v>
      </c>
      <c r="AY150" s="177" t="s">
        <v>174</v>
      </c>
      <c r="BK150" s="179">
        <f>SUM(BK151:BK165)</f>
        <v>0</v>
      </c>
    </row>
    <row r="151" spans="1:65" s="2" customFormat="1" ht="16.5" customHeight="1">
      <c r="A151" s="35"/>
      <c r="B151" s="36"/>
      <c r="C151" s="180" t="s">
        <v>73</v>
      </c>
      <c r="D151" s="180" t="s">
        <v>175</v>
      </c>
      <c r="E151" s="181" t="s">
        <v>4064</v>
      </c>
      <c r="F151" s="182" t="s">
        <v>4065</v>
      </c>
      <c r="G151" s="183" t="s">
        <v>4066</v>
      </c>
      <c r="H151" s="184">
        <v>1</v>
      </c>
      <c r="I151" s="185"/>
      <c r="J151" s="186">
        <f t="shared" ref="J151:J165" si="10">ROUND(I151*H151,2)</f>
        <v>0</v>
      </c>
      <c r="K151" s="187"/>
      <c r="L151" s="40"/>
      <c r="M151" s="188" t="s">
        <v>1</v>
      </c>
      <c r="N151" s="189" t="s">
        <v>38</v>
      </c>
      <c r="O151" s="72"/>
      <c r="P151" s="190">
        <f t="shared" ref="P151:P165" si="11">O151*H151</f>
        <v>0</v>
      </c>
      <c r="Q151" s="190">
        <v>0</v>
      </c>
      <c r="R151" s="190">
        <f t="shared" ref="R151:R165" si="12">Q151*H151</f>
        <v>0</v>
      </c>
      <c r="S151" s="190">
        <v>0</v>
      </c>
      <c r="T151" s="191">
        <f t="shared" ref="T151:T165" si="13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179</v>
      </c>
      <c r="AT151" s="192" t="s">
        <v>175</v>
      </c>
      <c r="AU151" s="192" t="s">
        <v>81</v>
      </c>
      <c r="AY151" s="18" t="s">
        <v>174</v>
      </c>
      <c r="BE151" s="193">
        <f t="shared" ref="BE151:BE165" si="14">IF(N151="základní",J151,0)</f>
        <v>0</v>
      </c>
      <c r="BF151" s="193">
        <f t="shared" ref="BF151:BF165" si="15">IF(N151="snížená",J151,0)</f>
        <v>0</v>
      </c>
      <c r="BG151" s="193">
        <f t="shared" ref="BG151:BG165" si="16">IF(N151="zákl. přenesená",J151,0)</f>
        <v>0</v>
      </c>
      <c r="BH151" s="193">
        <f t="shared" ref="BH151:BH165" si="17">IF(N151="sníž. přenesená",J151,0)</f>
        <v>0</v>
      </c>
      <c r="BI151" s="193">
        <f t="shared" ref="BI151:BI165" si="18">IF(N151="nulová",J151,0)</f>
        <v>0</v>
      </c>
      <c r="BJ151" s="18" t="s">
        <v>81</v>
      </c>
      <c r="BK151" s="193">
        <f t="shared" ref="BK151:BK165" si="19">ROUND(I151*H151,2)</f>
        <v>0</v>
      </c>
      <c r="BL151" s="18" t="s">
        <v>179</v>
      </c>
      <c r="BM151" s="192" t="s">
        <v>4067</v>
      </c>
    </row>
    <row r="152" spans="1:65" s="2" customFormat="1" ht="16.5" customHeight="1">
      <c r="A152" s="35"/>
      <c r="B152" s="36"/>
      <c r="C152" s="180" t="s">
        <v>73</v>
      </c>
      <c r="D152" s="180" t="s">
        <v>175</v>
      </c>
      <c r="E152" s="181" t="s">
        <v>4068</v>
      </c>
      <c r="F152" s="182" t="s">
        <v>4069</v>
      </c>
      <c r="G152" s="183" t="s">
        <v>4066</v>
      </c>
      <c r="H152" s="184">
        <v>1</v>
      </c>
      <c r="I152" s="185"/>
      <c r="J152" s="186">
        <f t="shared" si="10"/>
        <v>0</v>
      </c>
      <c r="K152" s="187"/>
      <c r="L152" s="40"/>
      <c r="M152" s="188" t="s">
        <v>1</v>
      </c>
      <c r="N152" s="189" t="s">
        <v>38</v>
      </c>
      <c r="O152" s="72"/>
      <c r="P152" s="190">
        <f t="shared" si="11"/>
        <v>0</v>
      </c>
      <c r="Q152" s="190">
        <v>0</v>
      </c>
      <c r="R152" s="190">
        <f t="shared" si="12"/>
        <v>0</v>
      </c>
      <c r="S152" s="190">
        <v>0</v>
      </c>
      <c r="T152" s="191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179</v>
      </c>
      <c r="AT152" s="192" t="s">
        <v>175</v>
      </c>
      <c r="AU152" s="192" t="s">
        <v>81</v>
      </c>
      <c r="AY152" s="18" t="s">
        <v>174</v>
      </c>
      <c r="BE152" s="193">
        <f t="shared" si="14"/>
        <v>0</v>
      </c>
      <c r="BF152" s="193">
        <f t="shared" si="15"/>
        <v>0</v>
      </c>
      <c r="BG152" s="193">
        <f t="shared" si="16"/>
        <v>0</v>
      </c>
      <c r="BH152" s="193">
        <f t="shared" si="17"/>
        <v>0</v>
      </c>
      <c r="BI152" s="193">
        <f t="shared" si="18"/>
        <v>0</v>
      </c>
      <c r="BJ152" s="18" t="s">
        <v>81</v>
      </c>
      <c r="BK152" s="193">
        <f t="shared" si="19"/>
        <v>0</v>
      </c>
      <c r="BL152" s="18" t="s">
        <v>179</v>
      </c>
      <c r="BM152" s="192" t="s">
        <v>4070</v>
      </c>
    </row>
    <row r="153" spans="1:65" s="2" customFormat="1" ht="16.5" customHeight="1">
      <c r="A153" s="35"/>
      <c r="B153" s="36"/>
      <c r="C153" s="180" t="s">
        <v>73</v>
      </c>
      <c r="D153" s="180" t="s">
        <v>175</v>
      </c>
      <c r="E153" s="181" t="s">
        <v>4071</v>
      </c>
      <c r="F153" s="182" t="s">
        <v>4072</v>
      </c>
      <c r="G153" s="183" t="s">
        <v>4066</v>
      </c>
      <c r="H153" s="184">
        <v>1</v>
      </c>
      <c r="I153" s="185"/>
      <c r="J153" s="186">
        <f t="shared" si="10"/>
        <v>0</v>
      </c>
      <c r="K153" s="187"/>
      <c r="L153" s="40"/>
      <c r="M153" s="188" t="s">
        <v>1</v>
      </c>
      <c r="N153" s="189" t="s">
        <v>38</v>
      </c>
      <c r="O153" s="72"/>
      <c r="P153" s="190">
        <f t="shared" si="11"/>
        <v>0</v>
      </c>
      <c r="Q153" s="190">
        <v>0</v>
      </c>
      <c r="R153" s="190">
        <f t="shared" si="12"/>
        <v>0</v>
      </c>
      <c r="S153" s="190">
        <v>0</v>
      </c>
      <c r="T153" s="191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179</v>
      </c>
      <c r="AT153" s="192" t="s">
        <v>175</v>
      </c>
      <c r="AU153" s="192" t="s">
        <v>81</v>
      </c>
      <c r="AY153" s="18" t="s">
        <v>174</v>
      </c>
      <c r="BE153" s="193">
        <f t="shared" si="14"/>
        <v>0</v>
      </c>
      <c r="BF153" s="193">
        <f t="shared" si="15"/>
        <v>0</v>
      </c>
      <c r="BG153" s="193">
        <f t="shared" si="16"/>
        <v>0</v>
      </c>
      <c r="BH153" s="193">
        <f t="shared" si="17"/>
        <v>0</v>
      </c>
      <c r="BI153" s="193">
        <f t="shared" si="18"/>
        <v>0</v>
      </c>
      <c r="BJ153" s="18" t="s">
        <v>81</v>
      </c>
      <c r="BK153" s="193">
        <f t="shared" si="19"/>
        <v>0</v>
      </c>
      <c r="BL153" s="18" t="s">
        <v>179</v>
      </c>
      <c r="BM153" s="192" t="s">
        <v>4073</v>
      </c>
    </row>
    <row r="154" spans="1:65" s="2" customFormat="1" ht="16.5" customHeight="1">
      <c r="A154" s="35"/>
      <c r="B154" s="36"/>
      <c r="C154" s="180" t="s">
        <v>73</v>
      </c>
      <c r="D154" s="180" t="s">
        <v>175</v>
      </c>
      <c r="E154" s="181" t="s">
        <v>4074</v>
      </c>
      <c r="F154" s="182" t="s">
        <v>4075</v>
      </c>
      <c r="G154" s="183" t="s">
        <v>4066</v>
      </c>
      <c r="H154" s="184">
        <v>3</v>
      </c>
      <c r="I154" s="185"/>
      <c r="J154" s="186">
        <f t="shared" si="10"/>
        <v>0</v>
      </c>
      <c r="K154" s="187"/>
      <c r="L154" s="40"/>
      <c r="M154" s="188" t="s">
        <v>1</v>
      </c>
      <c r="N154" s="189" t="s">
        <v>38</v>
      </c>
      <c r="O154" s="72"/>
      <c r="P154" s="190">
        <f t="shared" si="11"/>
        <v>0</v>
      </c>
      <c r="Q154" s="190">
        <v>0</v>
      </c>
      <c r="R154" s="190">
        <f t="shared" si="12"/>
        <v>0</v>
      </c>
      <c r="S154" s="190">
        <v>0</v>
      </c>
      <c r="T154" s="191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179</v>
      </c>
      <c r="AT154" s="192" t="s">
        <v>175</v>
      </c>
      <c r="AU154" s="192" t="s">
        <v>81</v>
      </c>
      <c r="AY154" s="18" t="s">
        <v>174</v>
      </c>
      <c r="BE154" s="193">
        <f t="shared" si="14"/>
        <v>0</v>
      </c>
      <c r="BF154" s="193">
        <f t="shared" si="15"/>
        <v>0</v>
      </c>
      <c r="BG154" s="193">
        <f t="shared" si="16"/>
        <v>0</v>
      </c>
      <c r="BH154" s="193">
        <f t="shared" si="17"/>
        <v>0</v>
      </c>
      <c r="BI154" s="193">
        <f t="shared" si="18"/>
        <v>0</v>
      </c>
      <c r="BJ154" s="18" t="s">
        <v>81</v>
      </c>
      <c r="BK154" s="193">
        <f t="shared" si="19"/>
        <v>0</v>
      </c>
      <c r="BL154" s="18" t="s">
        <v>179</v>
      </c>
      <c r="BM154" s="192" t="s">
        <v>4076</v>
      </c>
    </row>
    <row r="155" spans="1:65" s="2" customFormat="1" ht="21.75" customHeight="1">
      <c r="A155" s="35"/>
      <c r="B155" s="36"/>
      <c r="C155" s="180" t="s">
        <v>73</v>
      </c>
      <c r="D155" s="180" t="s">
        <v>175</v>
      </c>
      <c r="E155" s="181" t="s">
        <v>4077</v>
      </c>
      <c r="F155" s="182" t="s">
        <v>4078</v>
      </c>
      <c r="G155" s="183" t="s">
        <v>4066</v>
      </c>
      <c r="H155" s="184">
        <v>3</v>
      </c>
      <c r="I155" s="185"/>
      <c r="J155" s="186">
        <f t="shared" si="10"/>
        <v>0</v>
      </c>
      <c r="K155" s="187"/>
      <c r="L155" s="40"/>
      <c r="M155" s="188" t="s">
        <v>1</v>
      </c>
      <c r="N155" s="189" t="s">
        <v>38</v>
      </c>
      <c r="O155" s="72"/>
      <c r="P155" s="190">
        <f t="shared" si="11"/>
        <v>0</v>
      </c>
      <c r="Q155" s="190">
        <v>0</v>
      </c>
      <c r="R155" s="190">
        <f t="shared" si="12"/>
        <v>0</v>
      </c>
      <c r="S155" s="190">
        <v>0</v>
      </c>
      <c r="T155" s="191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2" t="s">
        <v>179</v>
      </c>
      <c r="AT155" s="192" t="s">
        <v>175</v>
      </c>
      <c r="AU155" s="192" t="s">
        <v>81</v>
      </c>
      <c r="AY155" s="18" t="s">
        <v>174</v>
      </c>
      <c r="BE155" s="193">
        <f t="shared" si="14"/>
        <v>0</v>
      </c>
      <c r="BF155" s="193">
        <f t="shared" si="15"/>
        <v>0</v>
      </c>
      <c r="BG155" s="193">
        <f t="shared" si="16"/>
        <v>0</v>
      </c>
      <c r="BH155" s="193">
        <f t="shared" si="17"/>
        <v>0</v>
      </c>
      <c r="BI155" s="193">
        <f t="shared" si="18"/>
        <v>0</v>
      </c>
      <c r="BJ155" s="18" t="s">
        <v>81</v>
      </c>
      <c r="BK155" s="193">
        <f t="shared" si="19"/>
        <v>0</v>
      </c>
      <c r="BL155" s="18" t="s">
        <v>179</v>
      </c>
      <c r="BM155" s="192" t="s">
        <v>4079</v>
      </c>
    </row>
    <row r="156" spans="1:65" s="2" customFormat="1" ht="16.5" customHeight="1">
      <c r="A156" s="35"/>
      <c r="B156" s="36"/>
      <c r="C156" s="180" t="s">
        <v>73</v>
      </c>
      <c r="D156" s="180" t="s">
        <v>175</v>
      </c>
      <c r="E156" s="181" t="s">
        <v>4080</v>
      </c>
      <c r="F156" s="182" t="s">
        <v>4081</v>
      </c>
      <c r="G156" s="183" t="s">
        <v>4066</v>
      </c>
      <c r="H156" s="184">
        <v>3</v>
      </c>
      <c r="I156" s="185"/>
      <c r="J156" s="186">
        <f t="shared" si="10"/>
        <v>0</v>
      </c>
      <c r="K156" s="187"/>
      <c r="L156" s="40"/>
      <c r="M156" s="188" t="s">
        <v>1</v>
      </c>
      <c r="N156" s="189" t="s">
        <v>38</v>
      </c>
      <c r="O156" s="72"/>
      <c r="P156" s="190">
        <f t="shared" si="11"/>
        <v>0</v>
      </c>
      <c r="Q156" s="190">
        <v>0</v>
      </c>
      <c r="R156" s="190">
        <f t="shared" si="12"/>
        <v>0</v>
      </c>
      <c r="S156" s="190">
        <v>0</v>
      </c>
      <c r="T156" s="191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2" t="s">
        <v>179</v>
      </c>
      <c r="AT156" s="192" t="s">
        <v>175</v>
      </c>
      <c r="AU156" s="192" t="s">
        <v>81</v>
      </c>
      <c r="AY156" s="18" t="s">
        <v>174</v>
      </c>
      <c r="BE156" s="193">
        <f t="shared" si="14"/>
        <v>0</v>
      </c>
      <c r="BF156" s="193">
        <f t="shared" si="15"/>
        <v>0</v>
      </c>
      <c r="BG156" s="193">
        <f t="shared" si="16"/>
        <v>0</v>
      </c>
      <c r="BH156" s="193">
        <f t="shared" si="17"/>
        <v>0</v>
      </c>
      <c r="BI156" s="193">
        <f t="shared" si="18"/>
        <v>0</v>
      </c>
      <c r="BJ156" s="18" t="s">
        <v>81</v>
      </c>
      <c r="BK156" s="193">
        <f t="shared" si="19"/>
        <v>0</v>
      </c>
      <c r="BL156" s="18" t="s">
        <v>179</v>
      </c>
      <c r="BM156" s="192" t="s">
        <v>4082</v>
      </c>
    </row>
    <row r="157" spans="1:65" s="2" customFormat="1" ht="24.25" customHeight="1">
      <c r="A157" s="35"/>
      <c r="B157" s="36"/>
      <c r="C157" s="180" t="s">
        <v>73</v>
      </c>
      <c r="D157" s="180" t="s">
        <v>175</v>
      </c>
      <c r="E157" s="181" t="s">
        <v>4083</v>
      </c>
      <c r="F157" s="182" t="s">
        <v>4084</v>
      </c>
      <c r="G157" s="183" t="s">
        <v>4066</v>
      </c>
      <c r="H157" s="184">
        <v>1</v>
      </c>
      <c r="I157" s="185"/>
      <c r="J157" s="186">
        <f t="shared" si="10"/>
        <v>0</v>
      </c>
      <c r="K157" s="187"/>
      <c r="L157" s="40"/>
      <c r="M157" s="188" t="s">
        <v>1</v>
      </c>
      <c r="N157" s="189" t="s">
        <v>38</v>
      </c>
      <c r="O157" s="72"/>
      <c r="P157" s="190">
        <f t="shared" si="11"/>
        <v>0</v>
      </c>
      <c r="Q157" s="190">
        <v>0</v>
      </c>
      <c r="R157" s="190">
        <f t="shared" si="12"/>
        <v>0</v>
      </c>
      <c r="S157" s="190">
        <v>0</v>
      </c>
      <c r="T157" s="191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2" t="s">
        <v>179</v>
      </c>
      <c r="AT157" s="192" t="s">
        <v>175</v>
      </c>
      <c r="AU157" s="192" t="s">
        <v>81</v>
      </c>
      <c r="AY157" s="18" t="s">
        <v>174</v>
      </c>
      <c r="BE157" s="193">
        <f t="shared" si="14"/>
        <v>0</v>
      </c>
      <c r="BF157" s="193">
        <f t="shared" si="15"/>
        <v>0</v>
      </c>
      <c r="BG157" s="193">
        <f t="shared" si="16"/>
        <v>0</v>
      </c>
      <c r="BH157" s="193">
        <f t="shared" si="17"/>
        <v>0</v>
      </c>
      <c r="BI157" s="193">
        <f t="shared" si="18"/>
        <v>0</v>
      </c>
      <c r="BJ157" s="18" t="s">
        <v>81</v>
      </c>
      <c r="BK157" s="193">
        <f t="shared" si="19"/>
        <v>0</v>
      </c>
      <c r="BL157" s="18" t="s">
        <v>179</v>
      </c>
      <c r="BM157" s="192" t="s">
        <v>4085</v>
      </c>
    </row>
    <row r="158" spans="1:65" s="2" customFormat="1" ht="24.25" customHeight="1">
      <c r="A158" s="35"/>
      <c r="B158" s="36"/>
      <c r="C158" s="180" t="s">
        <v>73</v>
      </c>
      <c r="D158" s="180" t="s">
        <v>175</v>
      </c>
      <c r="E158" s="181" t="s">
        <v>4086</v>
      </c>
      <c r="F158" s="182" t="s">
        <v>4087</v>
      </c>
      <c r="G158" s="183" t="s">
        <v>4066</v>
      </c>
      <c r="H158" s="184">
        <v>1</v>
      </c>
      <c r="I158" s="185"/>
      <c r="J158" s="186">
        <f t="shared" si="10"/>
        <v>0</v>
      </c>
      <c r="K158" s="187"/>
      <c r="L158" s="40"/>
      <c r="M158" s="188" t="s">
        <v>1</v>
      </c>
      <c r="N158" s="189" t="s">
        <v>38</v>
      </c>
      <c r="O158" s="72"/>
      <c r="P158" s="190">
        <f t="shared" si="11"/>
        <v>0</v>
      </c>
      <c r="Q158" s="190">
        <v>0</v>
      </c>
      <c r="R158" s="190">
        <f t="shared" si="12"/>
        <v>0</v>
      </c>
      <c r="S158" s="190">
        <v>0</v>
      </c>
      <c r="T158" s="191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2" t="s">
        <v>179</v>
      </c>
      <c r="AT158" s="192" t="s">
        <v>175</v>
      </c>
      <c r="AU158" s="192" t="s">
        <v>81</v>
      </c>
      <c r="AY158" s="18" t="s">
        <v>174</v>
      </c>
      <c r="BE158" s="193">
        <f t="shared" si="14"/>
        <v>0</v>
      </c>
      <c r="BF158" s="193">
        <f t="shared" si="15"/>
        <v>0</v>
      </c>
      <c r="BG158" s="193">
        <f t="shared" si="16"/>
        <v>0</v>
      </c>
      <c r="BH158" s="193">
        <f t="shared" si="17"/>
        <v>0</v>
      </c>
      <c r="BI158" s="193">
        <f t="shared" si="18"/>
        <v>0</v>
      </c>
      <c r="BJ158" s="18" t="s">
        <v>81</v>
      </c>
      <c r="BK158" s="193">
        <f t="shared" si="19"/>
        <v>0</v>
      </c>
      <c r="BL158" s="18" t="s">
        <v>179</v>
      </c>
      <c r="BM158" s="192" t="s">
        <v>4088</v>
      </c>
    </row>
    <row r="159" spans="1:65" s="2" customFormat="1" ht="24.25" customHeight="1">
      <c r="A159" s="35"/>
      <c r="B159" s="36"/>
      <c r="C159" s="180" t="s">
        <v>73</v>
      </c>
      <c r="D159" s="180" t="s">
        <v>175</v>
      </c>
      <c r="E159" s="181" t="s">
        <v>4089</v>
      </c>
      <c r="F159" s="182" t="s">
        <v>4090</v>
      </c>
      <c r="G159" s="183" t="s">
        <v>4066</v>
      </c>
      <c r="H159" s="184">
        <v>1</v>
      </c>
      <c r="I159" s="185"/>
      <c r="J159" s="186">
        <f t="shared" si="10"/>
        <v>0</v>
      </c>
      <c r="K159" s="187"/>
      <c r="L159" s="40"/>
      <c r="M159" s="188" t="s">
        <v>1</v>
      </c>
      <c r="N159" s="189" t="s">
        <v>38</v>
      </c>
      <c r="O159" s="72"/>
      <c r="P159" s="190">
        <f t="shared" si="11"/>
        <v>0</v>
      </c>
      <c r="Q159" s="190">
        <v>0</v>
      </c>
      <c r="R159" s="190">
        <f t="shared" si="12"/>
        <v>0</v>
      </c>
      <c r="S159" s="190">
        <v>0</v>
      </c>
      <c r="T159" s="191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2" t="s">
        <v>179</v>
      </c>
      <c r="AT159" s="192" t="s">
        <v>175</v>
      </c>
      <c r="AU159" s="192" t="s">
        <v>81</v>
      </c>
      <c r="AY159" s="18" t="s">
        <v>174</v>
      </c>
      <c r="BE159" s="193">
        <f t="shared" si="14"/>
        <v>0</v>
      </c>
      <c r="BF159" s="193">
        <f t="shared" si="15"/>
        <v>0</v>
      </c>
      <c r="BG159" s="193">
        <f t="shared" si="16"/>
        <v>0</v>
      </c>
      <c r="BH159" s="193">
        <f t="shared" si="17"/>
        <v>0</v>
      </c>
      <c r="BI159" s="193">
        <f t="shared" si="18"/>
        <v>0</v>
      </c>
      <c r="BJ159" s="18" t="s">
        <v>81</v>
      </c>
      <c r="BK159" s="193">
        <f t="shared" si="19"/>
        <v>0</v>
      </c>
      <c r="BL159" s="18" t="s">
        <v>179</v>
      </c>
      <c r="BM159" s="192" t="s">
        <v>4091</v>
      </c>
    </row>
    <row r="160" spans="1:65" s="2" customFormat="1" ht="21.75" customHeight="1">
      <c r="A160" s="35"/>
      <c r="B160" s="36"/>
      <c r="C160" s="180" t="s">
        <v>73</v>
      </c>
      <c r="D160" s="180" t="s">
        <v>175</v>
      </c>
      <c r="E160" s="181" t="s">
        <v>4092</v>
      </c>
      <c r="F160" s="182" t="s">
        <v>4093</v>
      </c>
      <c r="G160" s="183" t="s">
        <v>4066</v>
      </c>
      <c r="H160" s="184">
        <v>3</v>
      </c>
      <c r="I160" s="185"/>
      <c r="J160" s="186">
        <f t="shared" si="10"/>
        <v>0</v>
      </c>
      <c r="K160" s="187"/>
      <c r="L160" s="40"/>
      <c r="M160" s="188" t="s">
        <v>1</v>
      </c>
      <c r="N160" s="189" t="s">
        <v>38</v>
      </c>
      <c r="O160" s="72"/>
      <c r="P160" s="190">
        <f t="shared" si="11"/>
        <v>0</v>
      </c>
      <c r="Q160" s="190">
        <v>0</v>
      </c>
      <c r="R160" s="190">
        <f t="shared" si="12"/>
        <v>0</v>
      </c>
      <c r="S160" s="190">
        <v>0</v>
      </c>
      <c r="T160" s="191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2" t="s">
        <v>179</v>
      </c>
      <c r="AT160" s="192" t="s">
        <v>175</v>
      </c>
      <c r="AU160" s="192" t="s">
        <v>81</v>
      </c>
      <c r="AY160" s="18" t="s">
        <v>174</v>
      </c>
      <c r="BE160" s="193">
        <f t="shared" si="14"/>
        <v>0</v>
      </c>
      <c r="BF160" s="193">
        <f t="shared" si="15"/>
        <v>0</v>
      </c>
      <c r="BG160" s="193">
        <f t="shared" si="16"/>
        <v>0</v>
      </c>
      <c r="BH160" s="193">
        <f t="shared" si="17"/>
        <v>0</v>
      </c>
      <c r="BI160" s="193">
        <f t="shared" si="18"/>
        <v>0</v>
      </c>
      <c r="BJ160" s="18" t="s">
        <v>81</v>
      </c>
      <c r="BK160" s="193">
        <f t="shared" si="19"/>
        <v>0</v>
      </c>
      <c r="BL160" s="18" t="s">
        <v>179</v>
      </c>
      <c r="BM160" s="192" t="s">
        <v>4094</v>
      </c>
    </row>
    <row r="161" spans="1:65" s="2" customFormat="1" ht="24.25" customHeight="1">
      <c r="A161" s="35"/>
      <c r="B161" s="36"/>
      <c r="C161" s="180" t="s">
        <v>73</v>
      </c>
      <c r="D161" s="180" t="s">
        <v>175</v>
      </c>
      <c r="E161" s="181" t="s">
        <v>4095</v>
      </c>
      <c r="F161" s="182" t="s">
        <v>4096</v>
      </c>
      <c r="G161" s="183" t="s">
        <v>4066</v>
      </c>
      <c r="H161" s="184">
        <v>3</v>
      </c>
      <c r="I161" s="185"/>
      <c r="J161" s="186">
        <f t="shared" si="10"/>
        <v>0</v>
      </c>
      <c r="K161" s="187"/>
      <c r="L161" s="40"/>
      <c r="M161" s="188" t="s">
        <v>1</v>
      </c>
      <c r="N161" s="189" t="s">
        <v>38</v>
      </c>
      <c r="O161" s="72"/>
      <c r="P161" s="190">
        <f t="shared" si="11"/>
        <v>0</v>
      </c>
      <c r="Q161" s="190">
        <v>0</v>
      </c>
      <c r="R161" s="190">
        <f t="shared" si="12"/>
        <v>0</v>
      </c>
      <c r="S161" s="190">
        <v>0</v>
      </c>
      <c r="T161" s="191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2" t="s">
        <v>179</v>
      </c>
      <c r="AT161" s="192" t="s">
        <v>175</v>
      </c>
      <c r="AU161" s="192" t="s">
        <v>81</v>
      </c>
      <c r="AY161" s="18" t="s">
        <v>174</v>
      </c>
      <c r="BE161" s="193">
        <f t="shared" si="14"/>
        <v>0</v>
      </c>
      <c r="BF161" s="193">
        <f t="shared" si="15"/>
        <v>0</v>
      </c>
      <c r="BG161" s="193">
        <f t="shared" si="16"/>
        <v>0</v>
      </c>
      <c r="BH161" s="193">
        <f t="shared" si="17"/>
        <v>0</v>
      </c>
      <c r="BI161" s="193">
        <f t="shared" si="18"/>
        <v>0</v>
      </c>
      <c r="BJ161" s="18" t="s">
        <v>81</v>
      </c>
      <c r="BK161" s="193">
        <f t="shared" si="19"/>
        <v>0</v>
      </c>
      <c r="BL161" s="18" t="s">
        <v>179</v>
      </c>
      <c r="BM161" s="192" t="s">
        <v>4097</v>
      </c>
    </row>
    <row r="162" spans="1:65" s="2" customFormat="1" ht="24.25" customHeight="1">
      <c r="A162" s="35"/>
      <c r="B162" s="36"/>
      <c r="C162" s="180" t="s">
        <v>73</v>
      </c>
      <c r="D162" s="180" t="s">
        <v>175</v>
      </c>
      <c r="E162" s="181" t="s">
        <v>4098</v>
      </c>
      <c r="F162" s="182" t="s">
        <v>4099</v>
      </c>
      <c r="G162" s="183" t="s">
        <v>4066</v>
      </c>
      <c r="H162" s="184">
        <v>3</v>
      </c>
      <c r="I162" s="185"/>
      <c r="J162" s="186">
        <f t="shared" si="10"/>
        <v>0</v>
      </c>
      <c r="K162" s="187"/>
      <c r="L162" s="40"/>
      <c r="M162" s="188" t="s">
        <v>1</v>
      </c>
      <c r="N162" s="189" t="s">
        <v>38</v>
      </c>
      <c r="O162" s="72"/>
      <c r="P162" s="190">
        <f t="shared" si="11"/>
        <v>0</v>
      </c>
      <c r="Q162" s="190">
        <v>0</v>
      </c>
      <c r="R162" s="190">
        <f t="shared" si="12"/>
        <v>0</v>
      </c>
      <c r="S162" s="190">
        <v>0</v>
      </c>
      <c r="T162" s="191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2" t="s">
        <v>179</v>
      </c>
      <c r="AT162" s="192" t="s">
        <v>175</v>
      </c>
      <c r="AU162" s="192" t="s">
        <v>81</v>
      </c>
      <c r="AY162" s="18" t="s">
        <v>174</v>
      </c>
      <c r="BE162" s="193">
        <f t="shared" si="14"/>
        <v>0</v>
      </c>
      <c r="BF162" s="193">
        <f t="shared" si="15"/>
        <v>0</v>
      </c>
      <c r="BG162" s="193">
        <f t="shared" si="16"/>
        <v>0</v>
      </c>
      <c r="BH162" s="193">
        <f t="shared" si="17"/>
        <v>0</v>
      </c>
      <c r="BI162" s="193">
        <f t="shared" si="18"/>
        <v>0</v>
      </c>
      <c r="BJ162" s="18" t="s">
        <v>81</v>
      </c>
      <c r="BK162" s="193">
        <f t="shared" si="19"/>
        <v>0</v>
      </c>
      <c r="BL162" s="18" t="s">
        <v>179</v>
      </c>
      <c r="BM162" s="192" t="s">
        <v>4100</v>
      </c>
    </row>
    <row r="163" spans="1:65" s="2" customFormat="1" ht="21.75" customHeight="1">
      <c r="A163" s="35"/>
      <c r="B163" s="36"/>
      <c r="C163" s="180" t="s">
        <v>73</v>
      </c>
      <c r="D163" s="180" t="s">
        <v>175</v>
      </c>
      <c r="E163" s="181" t="s">
        <v>4101</v>
      </c>
      <c r="F163" s="182" t="s">
        <v>4102</v>
      </c>
      <c r="G163" s="183" t="s">
        <v>4066</v>
      </c>
      <c r="H163" s="184">
        <v>3</v>
      </c>
      <c r="I163" s="185"/>
      <c r="J163" s="186">
        <f t="shared" si="10"/>
        <v>0</v>
      </c>
      <c r="K163" s="187"/>
      <c r="L163" s="40"/>
      <c r="M163" s="188" t="s">
        <v>1</v>
      </c>
      <c r="N163" s="189" t="s">
        <v>38</v>
      </c>
      <c r="O163" s="72"/>
      <c r="P163" s="190">
        <f t="shared" si="11"/>
        <v>0</v>
      </c>
      <c r="Q163" s="190">
        <v>0</v>
      </c>
      <c r="R163" s="190">
        <f t="shared" si="12"/>
        <v>0</v>
      </c>
      <c r="S163" s="190">
        <v>0</v>
      </c>
      <c r="T163" s="191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2" t="s">
        <v>179</v>
      </c>
      <c r="AT163" s="192" t="s">
        <v>175</v>
      </c>
      <c r="AU163" s="192" t="s">
        <v>81</v>
      </c>
      <c r="AY163" s="18" t="s">
        <v>174</v>
      </c>
      <c r="BE163" s="193">
        <f t="shared" si="14"/>
        <v>0</v>
      </c>
      <c r="BF163" s="193">
        <f t="shared" si="15"/>
        <v>0</v>
      </c>
      <c r="BG163" s="193">
        <f t="shared" si="16"/>
        <v>0</v>
      </c>
      <c r="BH163" s="193">
        <f t="shared" si="17"/>
        <v>0</v>
      </c>
      <c r="BI163" s="193">
        <f t="shared" si="18"/>
        <v>0</v>
      </c>
      <c r="BJ163" s="18" t="s">
        <v>81</v>
      </c>
      <c r="BK163" s="193">
        <f t="shared" si="19"/>
        <v>0</v>
      </c>
      <c r="BL163" s="18" t="s">
        <v>179</v>
      </c>
      <c r="BM163" s="192" t="s">
        <v>4103</v>
      </c>
    </row>
    <row r="164" spans="1:65" s="2" customFormat="1" ht="16.5" customHeight="1">
      <c r="A164" s="35"/>
      <c r="B164" s="36"/>
      <c r="C164" s="180" t="s">
        <v>73</v>
      </c>
      <c r="D164" s="180" t="s">
        <v>175</v>
      </c>
      <c r="E164" s="181" t="s">
        <v>4104</v>
      </c>
      <c r="F164" s="182" t="s">
        <v>4105</v>
      </c>
      <c r="G164" s="183" t="s">
        <v>4066</v>
      </c>
      <c r="H164" s="184">
        <v>1</v>
      </c>
      <c r="I164" s="185"/>
      <c r="J164" s="186">
        <f t="shared" si="10"/>
        <v>0</v>
      </c>
      <c r="K164" s="187"/>
      <c r="L164" s="40"/>
      <c r="M164" s="188" t="s">
        <v>1</v>
      </c>
      <c r="N164" s="189" t="s">
        <v>38</v>
      </c>
      <c r="O164" s="72"/>
      <c r="P164" s="190">
        <f t="shared" si="11"/>
        <v>0</v>
      </c>
      <c r="Q164" s="190">
        <v>0</v>
      </c>
      <c r="R164" s="190">
        <f t="shared" si="12"/>
        <v>0</v>
      </c>
      <c r="S164" s="190">
        <v>0</v>
      </c>
      <c r="T164" s="191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2" t="s">
        <v>179</v>
      </c>
      <c r="AT164" s="192" t="s">
        <v>175</v>
      </c>
      <c r="AU164" s="192" t="s">
        <v>81</v>
      </c>
      <c r="AY164" s="18" t="s">
        <v>174</v>
      </c>
      <c r="BE164" s="193">
        <f t="shared" si="14"/>
        <v>0</v>
      </c>
      <c r="BF164" s="193">
        <f t="shared" si="15"/>
        <v>0</v>
      </c>
      <c r="BG164" s="193">
        <f t="shared" si="16"/>
        <v>0</v>
      </c>
      <c r="BH164" s="193">
        <f t="shared" si="17"/>
        <v>0</v>
      </c>
      <c r="BI164" s="193">
        <f t="shared" si="18"/>
        <v>0</v>
      </c>
      <c r="BJ164" s="18" t="s">
        <v>81</v>
      </c>
      <c r="BK164" s="193">
        <f t="shared" si="19"/>
        <v>0</v>
      </c>
      <c r="BL164" s="18" t="s">
        <v>179</v>
      </c>
      <c r="BM164" s="192" t="s">
        <v>4106</v>
      </c>
    </row>
    <row r="165" spans="1:65" s="2" customFormat="1" ht="16.5" customHeight="1">
      <c r="A165" s="35"/>
      <c r="B165" s="36"/>
      <c r="C165" s="180" t="s">
        <v>73</v>
      </c>
      <c r="D165" s="180" t="s">
        <v>175</v>
      </c>
      <c r="E165" s="181" t="s">
        <v>4107</v>
      </c>
      <c r="F165" s="182" t="s">
        <v>4108</v>
      </c>
      <c r="G165" s="183" t="s">
        <v>4066</v>
      </c>
      <c r="H165" s="184">
        <v>1</v>
      </c>
      <c r="I165" s="185"/>
      <c r="J165" s="186">
        <f t="shared" si="10"/>
        <v>0</v>
      </c>
      <c r="K165" s="187"/>
      <c r="L165" s="40"/>
      <c r="M165" s="188" t="s">
        <v>1</v>
      </c>
      <c r="N165" s="189" t="s">
        <v>38</v>
      </c>
      <c r="O165" s="72"/>
      <c r="P165" s="190">
        <f t="shared" si="11"/>
        <v>0</v>
      </c>
      <c r="Q165" s="190">
        <v>0</v>
      </c>
      <c r="R165" s="190">
        <f t="shared" si="12"/>
        <v>0</v>
      </c>
      <c r="S165" s="190">
        <v>0</v>
      </c>
      <c r="T165" s="191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2" t="s">
        <v>179</v>
      </c>
      <c r="AT165" s="192" t="s">
        <v>175</v>
      </c>
      <c r="AU165" s="192" t="s">
        <v>81</v>
      </c>
      <c r="AY165" s="18" t="s">
        <v>174</v>
      </c>
      <c r="BE165" s="193">
        <f t="shared" si="14"/>
        <v>0</v>
      </c>
      <c r="BF165" s="193">
        <f t="shared" si="15"/>
        <v>0</v>
      </c>
      <c r="BG165" s="193">
        <f t="shared" si="16"/>
        <v>0</v>
      </c>
      <c r="BH165" s="193">
        <f t="shared" si="17"/>
        <v>0</v>
      </c>
      <c r="BI165" s="193">
        <f t="shared" si="18"/>
        <v>0</v>
      </c>
      <c r="BJ165" s="18" t="s">
        <v>81</v>
      </c>
      <c r="BK165" s="193">
        <f t="shared" si="19"/>
        <v>0</v>
      </c>
      <c r="BL165" s="18" t="s">
        <v>179</v>
      </c>
      <c r="BM165" s="192" t="s">
        <v>4109</v>
      </c>
    </row>
    <row r="166" spans="1:65" s="11" customFormat="1" ht="26" customHeight="1">
      <c r="B166" s="166"/>
      <c r="C166" s="167"/>
      <c r="D166" s="168" t="s">
        <v>72</v>
      </c>
      <c r="E166" s="169" t="s">
        <v>1488</v>
      </c>
      <c r="F166" s="169" t="s">
        <v>4110</v>
      </c>
      <c r="G166" s="167"/>
      <c r="H166" s="167"/>
      <c r="I166" s="170"/>
      <c r="J166" s="171">
        <f>BK166</f>
        <v>0</v>
      </c>
      <c r="K166" s="167"/>
      <c r="L166" s="172"/>
      <c r="M166" s="173"/>
      <c r="N166" s="174"/>
      <c r="O166" s="174"/>
      <c r="P166" s="175">
        <f>SUM(P167:P189)</f>
        <v>0</v>
      </c>
      <c r="Q166" s="174"/>
      <c r="R166" s="175">
        <f>SUM(R167:R189)</f>
        <v>0</v>
      </c>
      <c r="S166" s="174"/>
      <c r="T166" s="176">
        <f>SUM(T167:T189)</f>
        <v>0</v>
      </c>
      <c r="AR166" s="177" t="s">
        <v>83</v>
      </c>
      <c r="AT166" s="178" t="s">
        <v>72</v>
      </c>
      <c r="AU166" s="178" t="s">
        <v>73</v>
      </c>
      <c r="AY166" s="177" t="s">
        <v>174</v>
      </c>
      <c r="BK166" s="179">
        <f>SUM(BK167:BK189)</f>
        <v>0</v>
      </c>
    </row>
    <row r="167" spans="1:65" s="2" customFormat="1" ht="21.75" customHeight="1">
      <c r="A167" s="35"/>
      <c r="B167" s="36"/>
      <c r="C167" s="180" t="s">
        <v>73</v>
      </c>
      <c r="D167" s="180" t="s">
        <v>175</v>
      </c>
      <c r="E167" s="181" t="s">
        <v>4111</v>
      </c>
      <c r="F167" s="182" t="s">
        <v>4112</v>
      </c>
      <c r="G167" s="183" t="s">
        <v>4113</v>
      </c>
      <c r="H167" s="184">
        <v>266.2</v>
      </c>
      <c r="I167" s="185"/>
      <c r="J167" s="186">
        <f t="shared" ref="J167:J189" si="20">ROUND(I167*H167,2)</f>
        <v>0</v>
      </c>
      <c r="K167" s="187"/>
      <c r="L167" s="40"/>
      <c r="M167" s="188" t="s">
        <v>1</v>
      </c>
      <c r="N167" s="189" t="s">
        <v>38</v>
      </c>
      <c r="O167" s="72"/>
      <c r="P167" s="190">
        <f t="shared" ref="P167:P189" si="21">O167*H167</f>
        <v>0</v>
      </c>
      <c r="Q167" s="190">
        <v>0</v>
      </c>
      <c r="R167" s="190">
        <f t="shared" ref="R167:R189" si="22">Q167*H167</f>
        <v>0</v>
      </c>
      <c r="S167" s="190">
        <v>0</v>
      </c>
      <c r="T167" s="191">
        <f t="shared" ref="T167:T189" si="23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2" t="s">
        <v>286</v>
      </c>
      <c r="AT167" s="192" t="s">
        <v>175</v>
      </c>
      <c r="AU167" s="192" t="s">
        <v>81</v>
      </c>
      <c r="AY167" s="18" t="s">
        <v>174</v>
      </c>
      <c r="BE167" s="193">
        <f t="shared" ref="BE167:BE189" si="24">IF(N167="základní",J167,0)</f>
        <v>0</v>
      </c>
      <c r="BF167" s="193">
        <f t="shared" ref="BF167:BF189" si="25">IF(N167="snížená",J167,0)</f>
        <v>0</v>
      </c>
      <c r="BG167" s="193">
        <f t="shared" ref="BG167:BG189" si="26">IF(N167="zákl. přenesená",J167,0)</f>
        <v>0</v>
      </c>
      <c r="BH167" s="193">
        <f t="shared" ref="BH167:BH189" si="27">IF(N167="sníž. přenesená",J167,0)</f>
        <v>0</v>
      </c>
      <c r="BI167" s="193">
        <f t="shared" ref="BI167:BI189" si="28">IF(N167="nulová",J167,0)</f>
        <v>0</v>
      </c>
      <c r="BJ167" s="18" t="s">
        <v>81</v>
      </c>
      <c r="BK167" s="193">
        <f t="shared" ref="BK167:BK189" si="29">ROUND(I167*H167,2)</f>
        <v>0</v>
      </c>
      <c r="BL167" s="18" t="s">
        <v>286</v>
      </c>
      <c r="BM167" s="192" t="s">
        <v>4114</v>
      </c>
    </row>
    <row r="168" spans="1:65" s="2" customFormat="1" ht="21.75" customHeight="1">
      <c r="A168" s="35"/>
      <c r="B168" s="36"/>
      <c r="C168" s="180" t="s">
        <v>73</v>
      </c>
      <c r="D168" s="180" t="s">
        <v>175</v>
      </c>
      <c r="E168" s="181" t="s">
        <v>4115</v>
      </c>
      <c r="F168" s="182" t="s">
        <v>4116</v>
      </c>
      <c r="G168" s="183" t="s">
        <v>4113</v>
      </c>
      <c r="H168" s="184">
        <v>31.7</v>
      </c>
      <c r="I168" s="185"/>
      <c r="J168" s="186">
        <f t="shared" si="20"/>
        <v>0</v>
      </c>
      <c r="K168" s="187"/>
      <c r="L168" s="40"/>
      <c r="M168" s="188" t="s">
        <v>1</v>
      </c>
      <c r="N168" s="189" t="s">
        <v>38</v>
      </c>
      <c r="O168" s="72"/>
      <c r="P168" s="190">
        <f t="shared" si="21"/>
        <v>0</v>
      </c>
      <c r="Q168" s="190">
        <v>0</v>
      </c>
      <c r="R168" s="190">
        <f t="shared" si="22"/>
        <v>0</v>
      </c>
      <c r="S168" s="190">
        <v>0</v>
      </c>
      <c r="T168" s="191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2" t="s">
        <v>286</v>
      </c>
      <c r="AT168" s="192" t="s">
        <v>175</v>
      </c>
      <c r="AU168" s="192" t="s">
        <v>81</v>
      </c>
      <c r="AY168" s="18" t="s">
        <v>174</v>
      </c>
      <c r="BE168" s="193">
        <f t="shared" si="24"/>
        <v>0</v>
      </c>
      <c r="BF168" s="193">
        <f t="shared" si="25"/>
        <v>0</v>
      </c>
      <c r="BG168" s="193">
        <f t="shared" si="26"/>
        <v>0</v>
      </c>
      <c r="BH168" s="193">
        <f t="shared" si="27"/>
        <v>0</v>
      </c>
      <c r="BI168" s="193">
        <f t="shared" si="28"/>
        <v>0</v>
      </c>
      <c r="BJ168" s="18" t="s">
        <v>81</v>
      </c>
      <c r="BK168" s="193">
        <f t="shared" si="29"/>
        <v>0</v>
      </c>
      <c r="BL168" s="18" t="s">
        <v>286</v>
      </c>
      <c r="BM168" s="192" t="s">
        <v>4117</v>
      </c>
    </row>
    <row r="169" spans="1:65" s="2" customFormat="1" ht="24.25" customHeight="1">
      <c r="A169" s="35"/>
      <c r="B169" s="36"/>
      <c r="C169" s="180" t="s">
        <v>73</v>
      </c>
      <c r="D169" s="180" t="s">
        <v>175</v>
      </c>
      <c r="E169" s="181" t="s">
        <v>4118</v>
      </c>
      <c r="F169" s="182" t="s">
        <v>4119</v>
      </c>
      <c r="G169" s="183" t="s">
        <v>4113</v>
      </c>
      <c r="H169" s="184">
        <v>113.5</v>
      </c>
      <c r="I169" s="185"/>
      <c r="J169" s="186">
        <f t="shared" si="20"/>
        <v>0</v>
      </c>
      <c r="K169" s="187"/>
      <c r="L169" s="40"/>
      <c r="M169" s="188" t="s">
        <v>1</v>
      </c>
      <c r="N169" s="189" t="s">
        <v>38</v>
      </c>
      <c r="O169" s="72"/>
      <c r="P169" s="190">
        <f t="shared" si="21"/>
        <v>0</v>
      </c>
      <c r="Q169" s="190">
        <v>0</v>
      </c>
      <c r="R169" s="190">
        <f t="shared" si="22"/>
        <v>0</v>
      </c>
      <c r="S169" s="190">
        <v>0</v>
      </c>
      <c r="T169" s="191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2" t="s">
        <v>286</v>
      </c>
      <c r="AT169" s="192" t="s">
        <v>175</v>
      </c>
      <c r="AU169" s="192" t="s">
        <v>81</v>
      </c>
      <c r="AY169" s="18" t="s">
        <v>174</v>
      </c>
      <c r="BE169" s="193">
        <f t="shared" si="24"/>
        <v>0</v>
      </c>
      <c r="BF169" s="193">
        <f t="shared" si="25"/>
        <v>0</v>
      </c>
      <c r="BG169" s="193">
        <f t="shared" si="26"/>
        <v>0</v>
      </c>
      <c r="BH169" s="193">
        <f t="shared" si="27"/>
        <v>0</v>
      </c>
      <c r="BI169" s="193">
        <f t="shared" si="28"/>
        <v>0</v>
      </c>
      <c r="BJ169" s="18" t="s">
        <v>81</v>
      </c>
      <c r="BK169" s="193">
        <f t="shared" si="29"/>
        <v>0</v>
      </c>
      <c r="BL169" s="18" t="s">
        <v>286</v>
      </c>
      <c r="BM169" s="192" t="s">
        <v>4120</v>
      </c>
    </row>
    <row r="170" spans="1:65" s="2" customFormat="1" ht="16.5" customHeight="1">
      <c r="A170" s="35"/>
      <c r="B170" s="36"/>
      <c r="C170" s="180" t="s">
        <v>73</v>
      </c>
      <c r="D170" s="180" t="s">
        <v>175</v>
      </c>
      <c r="E170" s="181" t="s">
        <v>4121</v>
      </c>
      <c r="F170" s="182" t="s">
        <v>4122</v>
      </c>
      <c r="G170" s="183" t="s">
        <v>4113</v>
      </c>
      <c r="H170" s="184">
        <v>26.7</v>
      </c>
      <c r="I170" s="185"/>
      <c r="J170" s="186">
        <f t="shared" si="20"/>
        <v>0</v>
      </c>
      <c r="K170" s="187"/>
      <c r="L170" s="40"/>
      <c r="M170" s="188" t="s">
        <v>1</v>
      </c>
      <c r="N170" s="189" t="s">
        <v>38</v>
      </c>
      <c r="O170" s="72"/>
      <c r="P170" s="190">
        <f t="shared" si="21"/>
        <v>0</v>
      </c>
      <c r="Q170" s="190">
        <v>0</v>
      </c>
      <c r="R170" s="190">
        <f t="shared" si="22"/>
        <v>0</v>
      </c>
      <c r="S170" s="190">
        <v>0</v>
      </c>
      <c r="T170" s="191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2" t="s">
        <v>286</v>
      </c>
      <c r="AT170" s="192" t="s">
        <v>175</v>
      </c>
      <c r="AU170" s="192" t="s">
        <v>81</v>
      </c>
      <c r="AY170" s="18" t="s">
        <v>174</v>
      </c>
      <c r="BE170" s="193">
        <f t="shared" si="24"/>
        <v>0</v>
      </c>
      <c r="BF170" s="193">
        <f t="shared" si="25"/>
        <v>0</v>
      </c>
      <c r="BG170" s="193">
        <f t="shared" si="26"/>
        <v>0</v>
      </c>
      <c r="BH170" s="193">
        <f t="shared" si="27"/>
        <v>0</v>
      </c>
      <c r="BI170" s="193">
        <f t="shared" si="28"/>
        <v>0</v>
      </c>
      <c r="BJ170" s="18" t="s">
        <v>81</v>
      </c>
      <c r="BK170" s="193">
        <f t="shared" si="29"/>
        <v>0</v>
      </c>
      <c r="BL170" s="18" t="s">
        <v>286</v>
      </c>
      <c r="BM170" s="192" t="s">
        <v>4123</v>
      </c>
    </row>
    <row r="171" spans="1:65" s="2" customFormat="1" ht="24.25" customHeight="1">
      <c r="A171" s="35"/>
      <c r="B171" s="36"/>
      <c r="C171" s="180" t="s">
        <v>73</v>
      </c>
      <c r="D171" s="180" t="s">
        <v>175</v>
      </c>
      <c r="E171" s="181" t="s">
        <v>4124</v>
      </c>
      <c r="F171" s="182" t="s">
        <v>4125</v>
      </c>
      <c r="G171" s="183" t="s">
        <v>4066</v>
      </c>
      <c r="H171" s="184">
        <v>2</v>
      </c>
      <c r="I171" s="185"/>
      <c r="J171" s="186">
        <f t="shared" si="20"/>
        <v>0</v>
      </c>
      <c r="K171" s="187"/>
      <c r="L171" s="40"/>
      <c r="M171" s="188" t="s">
        <v>1</v>
      </c>
      <c r="N171" s="189" t="s">
        <v>38</v>
      </c>
      <c r="O171" s="72"/>
      <c r="P171" s="190">
        <f t="shared" si="21"/>
        <v>0</v>
      </c>
      <c r="Q171" s="190">
        <v>0</v>
      </c>
      <c r="R171" s="190">
        <f t="shared" si="22"/>
        <v>0</v>
      </c>
      <c r="S171" s="190">
        <v>0</v>
      </c>
      <c r="T171" s="191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2" t="s">
        <v>286</v>
      </c>
      <c r="AT171" s="192" t="s">
        <v>175</v>
      </c>
      <c r="AU171" s="192" t="s">
        <v>81</v>
      </c>
      <c r="AY171" s="18" t="s">
        <v>174</v>
      </c>
      <c r="BE171" s="193">
        <f t="shared" si="24"/>
        <v>0</v>
      </c>
      <c r="BF171" s="193">
        <f t="shared" si="25"/>
        <v>0</v>
      </c>
      <c r="BG171" s="193">
        <f t="shared" si="26"/>
        <v>0</v>
      </c>
      <c r="BH171" s="193">
        <f t="shared" si="27"/>
        <v>0</v>
      </c>
      <c r="BI171" s="193">
        <f t="shared" si="28"/>
        <v>0</v>
      </c>
      <c r="BJ171" s="18" t="s">
        <v>81</v>
      </c>
      <c r="BK171" s="193">
        <f t="shared" si="29"/>
        <v>0</v>
      </c>
      <c r="BL171" s="18" t="s">
        <v>286</v>
      </c>
      <c r="BM171" s="192" t="s">
        <v>4126</v>
      </c>
    </row>
    <row r="172" spans="1:65" s="2" customFormat="1" ht="16.5" customHeight="1">
      <c r="A172" s="35"/>
      <c r="B172" s="36"/>
      <c r="C172" s="180" t="s">
        <v>73</v>
      </c>
      <c r="D172" s="180" t="s">
        <v>175</v>
      </c>
      <c r="E172" s="181" t="s">
        <v>4127</v>
      </c>
      <c r="F172" s="182" t="s">
        <v>4128</v>
      </c>
      <c r="G172" s="183" t="s">
        <v>4066</v>
      </c>
      <c r="H172" s="184">
        <v>20</v>
      </c>
      <c r="I172" s="185"/>
      <c r="J172" s="186">
        <f t="shared" si="20"/>
        <v>0</v>
      </c>
      <c r="K172" s="187"/>
      <c r="L172" s="40"/>
      <c r="M172" s="188" t="s">
        <v>1</v>
      </c>
      <c r="N172" s="189" t="s">
        <v>38</v>
      </c>
      <c r="O172" s="72"/>
      <c r="P172" s="190">
        <f t="shared" si="21"/>
        <v>0</v>
      </c>
      <c r="Q172" s="190">
        <v>0</v>
      </c>
      <c r="R172" s="190">
        <f t="shared" si="22"/>
        <v>0</v>
      </c>
      <c r="S172" s="190">
        <v>0</v>
      </c>
      <c r="T172" s="191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2" t="s">
        <v>286</v>
      </c>
      <c r="AT172" s="192" t="s">
        <v>175</v>
      </c>
      <c r="AU172" s="192" t="s">
        <v>81</v>
      </c>
      <c r="AY172" s="18" t="s">
        <v>174</v>
      </c>
      <c r="BE172" s="193">
        <f t="shared" si="24"/>
        <v>0</v>
      </c>
      <c r="BF172" s="193">
        <f t="shared" si="25"/>
        <v>0</v>
      </c>
      <c r="BG172" s="193">
        <f t="shared" si="26"/>
        <v>0</v>
      </c>
      <c r="BH172" s="193">
        <f t="shared" si="27"/>
        <v>0</v>
      </c>
      <c r="BI172" s="193">
        <f t="shared" si="28"/>
        <v>0</v>
      </c>
      <c r="BJ172" s="18" t="s">
        <v>81</v>
      </c>
      <c r="BK172" s="193">
        <f t="shared" si="29"/>
        <v>0</v>
      </c>
      <c r="BL172" s="18" t="s">
        <v>286</v>
      </c>
      <c r="BM172" s="192" t="s">
        <v>4129</v>
      </c>
    </row>
    <row r="173" spans="1:65" s="2" customFormat="1" ht="16.5" customHeight="1">
      <c r="A173" s="35"/>
      <c r="B173" s="36"/>
      <c r="C173" s="180" t="s">
        <v>73</v>
      </c>
      <c r="D173" s="180" t="s">
        <v>175</v>
      </c>
      <c r="E173" s="181" t="s">
        <v>4130</v>
      </c>
      <c r="F173" s="182" t="s">
        <v>4131</v>
      </c>
      <c r="G173" s="183" t="s">
        <v>4066</v>
      </c>
      <c r="H173" s="184">
        <v>5</v>
      </c>
      <c r="I173" s="185"/>
      <c r="J173" s="186">
        <f t="shared" si="20"/>
        <v>0</v>
      </c>
      <c r="K173" s="187"/>
      <c r="L173" s="40"/>
      <c r="M173" s="188" t="s">
        <v>1</v>
      </c>
      <c r="N173" s="189" t="s">
        <v>38</v>
      </c>
      <c r="O173" s="72"/>
      <c r="P173" s="190">
        <f t="shared" si="21"/>
        <v>0</v>
      </c>
      <c r="Q173" s="190">
        <v>0</v>
      </c>
      <c r="R173" s="190">
        <f t="shared" si="22"/>
        <v>0</v>
      </c>
      <c r="S173" s="190">
        <v>0</v>
      </c>
      <c r="T173" s="191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2" t="s">
        <v>286</v>
      </c>
      <c r="AT173" s="192" t="s">
        <v>175</v>
      </c>
      <c r="AU173" s="192" t="s">
        <v>81</v>
      </c>
      <c r="AY173" s="18" t="s">
        <v>174</v>
      </c>
      <c r="BE173" s="193">
        <f t="shared" si="24"/>
        <v>0</v>
      </c>
      <c r="BF173" s="193">
        <f t="shared" si="25"/>
        <v>0</v>
      </c>
      <c r="BG173" s="193">
        <f t="shared" si="26"/>
        <v>0</v>
      </c>
      <c r="BH173" s="193">
        <f t="shared" si="27"/>
        <v>0</v>
      </c>
      <c r="BI173" s="193">
        <f t="shared" si="28"/>
        <v>0</v>
      </c>
      <c r="BJ173" s="18" t="s">
        <v>81</v>
      </c>
      <c r="BK173" s="193">
        <f t="shared" si="29"/>
        <v>0</v>
      </c>
      <c r="BL173" s="18" t="s">
        <v>286</v>
      </c>
      <c r="BM173" s="192" t="s">
        <v>4132</v>
      </c>
    </row>
    <row r="174" spans="1:65" s="2" customFormat="1" ht="16.5" customHeight="1">
      <c r="A174" s="35"/>
      <c r="B174" s="36"/>
      <c r="C174" s="180" t="s">
        <v>73</v>
      </c>
      <c r="D174" s="180" t="s">
        <v>175</v>
      </c>
      <c r="E174" s="181" t="s">
        <v>4133</v>
      </c>
      <c r="F174" s="182" t="s">
        <v>4134</v>
      </c>
      <c r="G174" s="183" t="s">
        <v>4113</v>
      </c>
      <c r="H174" s="184">
        <v>190.3</v>
      </c>
      <c r="I174" s="185"/>
      <c r="J174" s="186">
        <f t="shared" si="20"/>
        <v>0</v>
      </c>
      <c r="K174" s="187"/>
      <c r="L174" s="40"/>
      <c r="M174" s="188" t="s">
        <v>1</v>
      </c>
      <c r="N174" s="189" t="s">
        <v>38</v>
      </c>
      <c r="O174" s="72"/>
      <c r="P174" s="190">
        <f t="shared" si="21"/>
        <v>0</v>
      </c>
      <c r="Q174" s="190">
        <v>0</v>
      </c>
      <c r="R174" s="190">
        <f t="shared" si="22"/>
        <v>0</v>
      </c>
      <c r="S174" s="190">
        <v>0</v>
      </c>
      <c r="T174" s="191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2" t="s">
        <v>286</v>
      </c>
      <c r="AT174" s="192" t="s">
        <v>175</v>
      </c>
      <c r="AU174" s="192" t="s">
        <v>81</v>
      </c>
      <c r="AY174" s="18" t="s">
        <v>174</v>
      </c>
      <c r="BE174" s="193">
        <f t="shared" si="24"/>
        <v>0</v>
      </c>
      <c r="BF174" s="193">
        <f t="shared" si="25"/>
        <v>0</v>
      </c>
      <c r="BG174" s="193">
        <f t="shared" si="26"/>
        <v>0</v>
      </c>
      <c r="BH174" s="193">
        <f t="shared" si="27"/>
        <v>0</v>
      </c>
      <c r="BI174" s="193">
        <f t="shared" si="28"/>
        <v>0</v>
      </c>
      <c r="BJ174" s="18" t="s">
        <v>81</v>
      </c>
      <c r="BK174" s="193">
        <f t="shared" si="29"/>
        <v>0</v>
      </c>
      <c r="BL174" s="18" t="s">
        <v>286</v>
      </c>
      <c r="BM174" s="192" t="s">
        <v>4135</v>
      </c>
    </row>
    <row r="175" spans="1:65" s="2" customFormat="1" ht="16.5" customHeight="1">
      <c r="A175" s="35"/>
      <c r="B175" s="36"/>
      <c r="C175" s="180" t="s">
        <v>73</v>
      </c>
      <c r="D175" s="180" t="s">
        <v>175</v>
      </c>
      <c r="E175" s="181" t="s">
        <v>4136</v>
      </c>
      <c r="F175" s="182" t="s">
        <v>4137</v>
      </c>
      <c r="G175" s="183" t="s">
        <v>4113</v>
      </c>
      <c r="H175" s="184">
        <v>75.900000000000006</v>
      </c>
      <c r="I175" s="185"/>
      <c r="J175" s="186">
        <f t="shared" si="20"/>
        <v>0</v>
      </c>
      <c r="K175" s="187"/>
      <c r="L175" s="40"/>
      <c r="M175" s="188" t="s">
        <v>1</v>
      </c>
      <c r="N175" s="189" t="s">
        <v>38</v>
      </c>
      <c r="O175" s="72"/>
      <c r="P175" s="190">
        <f t="shared" si="21"/>
        <v>0</v>
      </c>
      <c r="Q175" s="190">
        <v>0</v>
      </c>
      <c r="R175" s="190">
        <f t="shared" si="22"/>
        <v>0</v>
      </c>
      <c r="S175" s="190">
        <v>0</v>
      </c>
      <c r="T175" s="191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2" t="s">
        <v>286</v>
      </c>
      <c r="AT175" s="192" t="s">
        <v>175</v>
      </c>
      <c r="AU175" s="192" t="s">
        <v>81</v>
      </c>
      <c r="AY175" s="18" t="s">
        <v>174</v>
      </c>
      <c r="BE175" s="193">
        <f t="shared" si="24"/>
        <v>0</v>
      </c>
      <c r="BF175" s="193">
        <f t="shared" si="25"/>
        <v>0</v>
      </c>
      <c r="BG175" s="193">
        <f t="shared" si="26"/>
        <v>0</v>
      </c>
      <c r="BH175" s="193">
        <f t="shared" si="27"/>
        <v>0</v>
      </c>
      <c r="BI175" s="193">
        <f t="shared" si="28"/>
        <v>0</v>
      </c>
      <c r="BJ175" s="18" t="s">
        <v>81</v>
      </c>
      <c r="BK175" s="193">
        <f t="shared" si="29"/>
        <v>0</v>
      </c>
      <c r="BL175" s="18" t="s">
        <v>286</v>
      </c>
      <c r="BM175" s="192" t="s">
        <v>4138</v>
      </c>
    </row>
    <row r="176" spans="1:65" s="2" customFormat="1" ht="16.5" customHeight="1">
      <c r="A176" s="35"/>
      <c r="B176" s="36"/>
      <c r="C176" s="180" t="s">
        <v>73</v>
      </c>
      <c r="D176" s="180" t="s">
        <v>175</v>
      </c>
      <c r="E176" s="181" t="s">
        <v>4139</v>
      </c>
      <c r="F176" s="182" t="s">
        <v>4140</v>
      </c>
      <c r="G176" s="183" t="s">
        <v>4113</v>
      </c>
      <c r="H176" s="184">
        <v>17.100000000000001</v>
      </c>
      <c r="I176" s="185"/>
      <c r="J176" s="186">
        <f t="shared" si="20"/>
        <v>0</v>
      </c>
      <c r="K176" s="187"/>
      <c r="L176" s="40"/>
      <c r="M176" s="188" t="s">
        <v>1</v>
      </c>
      <c r="N176" s="189" t="s">
        <v>38</v>
      </c>
      <c r="O176" s="72"/>
      <c r="P176" s="190">
        <f t="shared" si="21"/>
        <v>0</v>
      </c>
      <c r="Q176" s="190">
        <v>0</v>
      </c>
      <c r="R176" s="190">
        <f t="shared" si="22"/>
        <v>0</v>
      </c>
      <c r="S176" s="190">
        <v>0</v>
      </c>
      <c r="T176" s="191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2" t="s">
        <v>286</v>
      </c>
      <c r="AT176" s="192" t="s">
        <v>175</v>
      </c>
      <c r="AU176" s="192" t="s">
        <v>81</v>
      </c>
      <c r="AY176" s="18" t="s">
        <v>174</v>
      </c>
      <c r="BE176" s="193">
        <f t="shared" si="24"/>
        <v>0</v>
      </c>
      <c r="BF176" s="193">
        <f t="shared" si="25"/>
        <v>0</v>
      </c>
      <c r="BG176" s="193">
        <f t="shared" si="26"/>
        <v>0</v>
      </c>
      <c r="BH176" s="193">
        <f t="shared" si="27"/>
        <v>0</v>
      </c>
      <c r="BI176" s="193">
        <f t="shared" si="28"/>
        <v>0</v>
      </c>
      <c r="BJ176" s="18" t="s">
        <v>81</v>
      </c>
      <c r="BK176" s="193">
        <f t="shared" si="29"/>
        <v>0</v>
      </c>
      <c r="BL176" s="18" t="s">
        <v>286</v>
      </c>
      <c r="BM176" s="192" t="s">
        <v>4141</v>
      </c>
    </row>
    <row r="177" spans="1:65" s="2" customFormat="1" ht="16.5" customHeight="1">
      <c r="A177" s="35"/>
      <c r="B177" s="36"/>
      <c r="C177" s="180" t="s">
        <v>73</v>
      </c>
      <c r="D177" s="180" t="s">
        <v>175</v>
      </c>
      <c r="E177" s="181" t="s">
        <v>4142</v>
      </c>
      <c r="F177" s="182" t="s">
        <v>4143</v>
      </c>
      <c r="G177" s="183" t="s">
        <v>4113</v>
      </c>
      <c r="H177" s="184">
        <v>3.1</v>
      </c>
      <c r="I177" s="185"/>
      <c r="J177" s="186">
        <f t="shared" si="20"/>
        <v>0</v>
      </c>
      <c r="K177" s="187"/>
      <c r="L177" s="40"/>
      <c r="M177" s="188" t="s">
        <v>1</v>
      </c>
      <c r="N177" s="189" t="s">
        <v>38</v>
      </c>
      <c r="O177" s="72"/>
      <c r="P177" s="190">
        <f t="shared" si="21"/>
        <v>0</v>
      </c>
      <c r="Q177" s="190">
        <v>0</v>
      </c>
      <c r="R177" s="190">
        <f t="shared" si="22"/>
        <v>0</v>
      </c>
      <c r="S177" s="190">
        <v>0</v>
      </c>
      <c r="T177" s="191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2" t="s">
        <v>286</v>
      </c>
      <c r="AT177" s="192" t="s">
        <v>175</v>
      </c>
      <c r="AU177" s="192" t="s">
        <v>81</v>
      </c>
      <c r="AY177" s="18" t="s">
        <v>174</v>
      </c>
      <c r="BE177" s="193">
        <f t="shared" si="24"/>
        <v>0</v>
      </c>
      <c r="BF177" s="193">
        <f t="shared" si="25"/>
        <v>0</v>
      </c>
      <c r="BG177" s="193">
        <f t="shared" si="26"/>
        <v>0</v>
      </c>
      <c r="BH177" s="193">
        <f t="shared" si="27"/>
        <v>0</v>
      </c>
      <c r="BI177" s="193">
        <f t="shared" si="28"/>
        <v>0</v>
      </c>
      <c r="BJ177" s="18" t="s">
        <v>81</v>
      </c>
      <c r="BK177" s="193">
        <f t="shared" si="29"/>
        <v>0</v>
      </c>
      <c r="BL177" s="18" t="s">
        <v>286</v>
      </c>
      <c r="BM177" s="192" t="s">
        <v>4144</v>
      </c>
    </row>
    <row r="178" spans="1:65" s="2" customFormat="1" ht="16.5" customHeight="1">
      <c r="A178" s="35"/>
      <c r="B178" s="36"/>
      <c r="C178" s="180" t="s">
        <v>73</v>
      </c>
      <c r="D178" s="180" t="s">
        <v>175</v>
      </c>
      <c r="E178" s="181" t="s">
        <v>4145</v>
      </c>
      <c r="F178" s="182" t="s">
        <v>4146</v>
      </c>
      <c r="G178" s="183" t="s">
        <v>4113</v>
      </c>
      <c r="H178" s="184">
        <v>11.5</v>
      </c>
      <c r="I178" s="185"/>
      <c r="J178" s="186">
        <f t="shared" si="20"/>
        <v>0</v>
      </c>
      <c r="K178" s="187"/>
      <c r="L178" s="40"/>
      <c r="M178" s="188" t="s">
        <v>1</v>
      </c>
      <c r="N178" s="189" t="s">
        <v>38</v>
      </c>
      <c r="O178" s="72"/>
      <c r="P178" s="190">
        <f t="shared" si="21"/>
        <v>0</v>
      </c>
      <c r="Q178" s="190">
        <v>0</v>
      </c>
      <c r="R178" s="190">
        <f t="shared" si="22"/>
        <v>0</v>
      </c>
      <c r="S178" s="190">
        <v>0</v>
      </c>
      <c r="T178" s="191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2" t="s">
        <v>286</v>
      </c>
      <c r="AT178" s="192" t="s">
        <v>175</v>
      </c>
      <c r="AU178" s="192" t="s">
        <v>81</v>
      </c>
      <c r="AY178" s="18" t="s">
        <v>174</v>
      </c>
      <c r="BE178" s="193">
        <f t="shared" si="24"/>
        <v>0</v>
      </c>
      <c r="BF178" s="193">
        <f t="shared" si="25"/>
        <v>0</v>
      </c>
      <c r="BG178" s="193">
        <f t="shared" si="26"/>
        <v>0</v>
      </c>
      <c r="BH178" s="193">
        <f t="shared" si="27"/>
        <v>0</v>
      </c>
      <c r="BI178" s="193">
        <f t="shared" si="28"/>
        <v>0</v>
      </c>
      <c r="BJ178" s="18" t="s">
        <v>81</v>
      </c>
      <c r="BK178" s="193">
        <f t="shared" si="29"/>
        <v>0</v>
      </c>
      <c r="BL178" s="18" t="s">
        <v>286</v>
      </c>
      <c r="BM178" s="192" t="s">
        <v>4147</v>
      </c>
    </row>
    <row r="179" spans="1:65" s="2" customFormat="1" ht="16.5" customHeight="1">
      <c r="A179" s="35"/>
      <c r="B179" s="36"/>
      <c r="C179" s="180" t="s">
        <v>73</v>
      </c>
      <c r="D179" s="180" t="s">
        <v>175</v>
      </c>
      <c r="E179" s="181" t="s">
        <v>4148</v>
      </c>
      <c r="F179" s="182" t="s">
        <v>4149</v>
      </c>
      <c r="G179" s="183" t="s">
        <v>4113</v>
      </c>
      <c r="H179" s="184">
        <v>1.4</v>
      </c>
      <c r="I179" s="185"/>
      <c r="J179" s="186">
        <f t="shared" si="20"/>
        <v>0</v>
      </c>
      <c r="K179" s="187"/>
      <c r="L179" s="40"/>
      <c r="M179" s="188" t="s">
        <v>1</v>
      </c>
      <c r="N179" s="189" t="s">
        <v>38</v>
      </c>
      <c r="O179" s="72"/>
      <c r="P179" s="190">
        <f t="shared" si="21"/>
        <v>0</v>
      </c>
      <c r="Q179" s="190">
        <v>0</v>
      </c>
      <c r="R179" s="190">
        <f t="shared" si="22"/>
        <v>0</v>
      </c>
      <c r="S179" s="190">
        <v>0</v>
      </c>
      <c r="T179" s="191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2" t="s">
        <v>286</v>
      </c>
      <c r="AT179" s="192" t="s">
        <v>175</v>
      </c>
      <c r="AU179" s="192" t="s">
        <v>81</v>
      </c>
      <c r="AY179" s="18" t="s">
        <v>174</v>
      </c>
      <c r="BE179" s="193">
        <f t="shared" si="24"/>
        <v>0</v>
      </c>
      <c r="BF179" s="193">
        <f t="shared" si="25"/>
        <v>0</v>
      </c>
      <c r="BG179" s="193">
        <f t="shared" si="26"/>
        <v>0</v>
      </c>
      <c r="BH179" s="193">
        <f t="shared" si="27"/>
        <v>0</v>
      </c>
      <c r="BI179" s="193">
        <f t="shared" si="28"/>
        <v>0</v>
      </c>
      <c r="BJ179" s="18" t="s">
        <v>81</v>
      </c>
      <c r="BK179" s="193">
        <f t="shared" si="29"/>
        <v>0</v>
      </c>
      <c r="BL179" s="18" t="s">
        <v>286</v>
      </c>
      <c r="BM179" s="192" t="s">
        <v>4150</v>
      </c>
    </row>
    <row r="180" spans="1:65" s="2" customFormat="1" ht="16.5" customHeight="1">
      <c r="A180" s="35"/>
      <c r="B180" s="36"/>
      <c r="C180" s="180" t="s">
        <v>73</v>
      </c>
      <c r="D180" s="180" t="s">
        <v>175</v>
      </c>
      <c r="E180" s="181" t="s">
        <v>4151</v>
      </c>
      <c r="F180" s="182" t="s">
        <v>4152</v>
      </c>
      <c r="G180" s="183" t="s">
        <v>4113</v>
      </c>
      <c r="H180" s="184">
        <v>7.9</v>
      </c>
      <c r="I180" s="185"/>
      <c r="J180" s="186">
        <f t="shared" si="20"/>
        <v>0</v>
      </c>
      <c r="K180" s="187"/>
      <c r="L180" s="40"/>
      <c r="M180" s="188" t="s">
        <v>1</v>
      </c>
      <c r="N180" s="189" t="s">
        <v>38</v>
      </c>
      <c r="O180" s="72"/>
      <c r="P180" s="190">
        <f t="shared" si="21"/>
        <v>0</v>
      </c>
      <c r="Q180" s="190">
        <v>0</v>
      </c>
      <c r="R180" s="190">
        <f t="shared" si="22"/>
        <v>0</v>
      </c>
      <c r="S180" s="190">
        <v>0</v>
      </c>
      <c r="T180" s="191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2" t="s">
        <v>286</v>
      </c>
      <c r="AT180" s="192" t="s">
        <v>175</v>
      </c>
      <c r="AU180" s="192" t="s">
        <v>81</v>
      </c>
      <c r="AY180" s="18" t="s">
        <v>174</v>
      </c>
      <c r="BE180" s="193">
        <f t="shared" si="24"/>
        <v>0</v>
      </c>
      <c r="BF180" s="193">
        <f t="shared" si="25"/>
        <v>0</v>
      </c>
      <c r="BG180" s="193">
        <f t="shared" si="26"/>
        <v>0</v>
      </c>
      <c r="BH180" s="193">
        <f t="shared" si="27"/>
        <v>0</v>
      </c>
      <c r="BI180" s="193">
        <f t="shared" si="28"/>
        <v>0</v>
      </c>
      <c r="BJ180" s="18" t="s">
        <v>81</v>
      </c>
      <c r="BK180" s="193">
        <f t="shared" si="29"/>
        <v>0</v>
      </c>
      <c r="BL180" s="18" t="s">
        <v>286</v>
      </c>
      <c r="BM180" s="192" t="s">
        <v>4153</v>
      </c>
    </row>
    <row r="181" spans="1:65" s="2" customFormat="1" ht="16.5" customHeight="1">
      <c r="A181" s="35"/>
      <c r="B181" s="36"/>
      <c r="C181" s="180" t="s">
        <v>73</v>
      </c>
      <c r="D181" s="180" t="s">
        <v>175</v>
      </c>
      <c r="E181" s="181" t="s">
        <v>4154</v>
      </c>
      <c r="F181" s="182" t="s">
        <v>4155</v>
      </c>
      <c r="G181" s="183" t="s">
        <v>4113</v>
      </c>
      <c r="H181" s="184">
        <v>19</v>
      </c>
      <c r="I181" s="185"/>
      <c r="J181" s="186">
        <f t="shared" si="20"/>
        <v>0</v>
      </c>
      <c r="K181" s="187"/>
      <c r="L181" s="40"/>
      <c r="M181" s="188" t="s">
        <v>1</v>
      </c>
      <c r="N181" s="189" t="s">
        <v>38</v>
      </c>
      <c r="O181" s="72"/>
      <c r="P181" s="190">
        <f t="shared" si="21"/>
        <v>0</v>
      </c>
      <c r="Q181" s="190">
        <v>0</v>
      </c>
      <c r="R181" s="190">
        <f t="shared" si="22"/>
        <v>0</v>
      </c>
      <c r="S181" s="190">
        <v>0</v>
      </c>
      <c r="T181" s="191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2" t="s">
        <v>286</v>
      </c>
      <c r="AT181" s="192" t="s">
        <v>175</v>
      </c>
      <c r="AU181" s="192" t="s">
        <v>81</v>
      </c>
      <c r="AY181" s="18" t="s">
        <v>174</v>
      </c>
      <c r="BE181" s="193">
        <f t="shared" si="24"/>
        <v>0</v>
      </c>
      <c r="BF181" s="193">
        <f t="shared" si="25"/>
        <v>0</v>
      </c>
      <c r="BG181" s="193">
        <f t="shared" si="26"/>
        <v>0</v>
      </c>
      <c r="BH181" s="193">
        <f t="shared" si="27"/>
        <v>0</v>
      </c>
      <c r="BI181" s="193">
        <f t="shared" si="28"/>
        <v>0</v>
      </c>
      <c r="BJ181" s="18" t="s">
        <v>81</v>
      </c>
      <c r="BK181" s="193">
        <f t="shared" si="29"/>
        <v>0</v>
      </c>
      <c r="BL181" s="18" t="s">
        <v>286</v>
      </c>
      <c r="BM181" s="192" t="s">
        <v>4156</v>
      </c>
    </row>
    <row r="182" spans="1:65" s="2" customFormat="1" ht="16.5" customHeight="1">
      <c r="A182" s="35"/>
      <c r="B182" s="36"/>
      <c r="C182" s="180" t="s">
        <v>73</v>
      </c>
      <c r="D182" s="180" t="s">
        <v>175</v>
      </c>
      <c r="E182" s="181" t="s">
        <v>4157</v>
      </c>
      <c r="F182" s="182" t="s">
        <v>4158</v>
      </c>
      <c r="G182" s="183" t="s">
        <v>4113</v>
      </c>
      <c r="H182" s="184">
        <v>17.399999999999999</v>
      </c>
      <c r="I182" s="185"/>
      <c r="J182" s="186">
        <f t="shared" si="20"/>
        <v>0</v>
      </c>
      <c r="K182" s="187"/>
      <c r="L182" s="40"/>
      <c r="M182" s="188" t="s">
        <v>1</v>
      </c>
      <c r="N182" s="189" t="s">
        <v>38</v>
      </c>
      <c r="O182" s="72"/>
      <c r="P182" s="190">
        <f t="shared" si="21"/>
        <v>0</v>
      </c>
      <c r="Q182" s="190">
        <v>0</v>
      </c>
      <c r="R182" s="190">
        <f t="shared" si="22"/>
        <v>0</v>
      </c>
      <c r="S182" s="190">
        <v>0</v>
      </c>
      <c r="T182" s="191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2" t="s">
        <v>286</v>
      </c>
      <c r="AT182" s="192" t="s">
        <v>175</v>
      </c>
      <c r="AU182" s="192" t="s">
        <v>81</v>
      </c>
      <c r="AY182" s="18" t="s">
        <v>174</v>
      </c>
      <c r="BE182" s="193">
        <f t="shared" si="24"/>
        <v>0</v>
      </c>
      <c r="BF182" s="193">
        <f t="shared" si="25"/>
        <v>0</v>
      </c>
      <c r="BG182" s="193">
        <f t="shared" si="26"/>
        <v>0</v>
      </c>
      <c r="BH182" s="193">
        <f t="shared" si="27"/>
        <v>0</v>
      </c>
      <c r="BI182" s="193">
        <f t="shared" si="28"/>
        <v>0</v>
      </c>
      <c r="BJ182" s="18" t="s">
        <v>81</v>
      </c>
      <c r="BK182" s="193">
        <f t="shared" si="29"/>
        <v>0</v>
      </c>
      <c r="BL182" s="18" t="s">
        <v>286</v>
      </c>
      <c r="BM182" s="192" t="s">
        <v>4159</v>
      </c>
    </row>
    <row r="183" spans="1:65" s="2" customFormat="1" ht="16.5" customHeight="1">
      <c r="A183" s="35"/>
      <c r="B183" s="36"/>
      <c r="C183" s="180" t="s">
        <v>73</v>
      </c>
      <c r="D183" s="180" t="s">
        <v>175</v>
      </c>
      <c r="E183" s="181" t="s">
        <v>4160</v>
      </c>
      <c r="F183" s="182" t="s">
        <v>4161</v>
      </c>
      <c r="G183" s="183" t="s">
        <v>4113</v>
      </c>
      <c r="H183" s="184">
        <v>39.299999999999997</v>
      </c>
      <c r="I183" s="185"/>
      <c r="J183" s="186">
        <f t="shared" si="20"/>
        <v>0</v>
      </c>
      <c r="K183" s="187"/>
      <c r="L183" s="40"/>
      <c r="M183" s="188" t="s">
        <v>1</v>
      </c>
      <c r="N183" s="189" t="s">
        <v>38</v>
      </c>
      <c r="O183" s="72"/>
      <c r="P183" s="190">
        <f t="shared" si="21"/>
        <v>0</v>
      </c>
      <c r="Q183" s="190">
        <v>0</v>
      </c>
      <c r="R183" s="190">
        <f t="shared" si="22"/>
        <v>0</v>
      </c>
      <c r="S183" s="190">
        <v>0</v>
      </c>
      <c r="T183" s="191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2" t="s">
        <v>286</v>
      </c>
      <c r="AT183" s="192" t="s">
        <v>175</v>
      </c>
      <c r="AU183" s="192" t="s">
        <v>81</v>
      </c>
      <c r="AY183" s="18" t="s">
        <v>174</v>
      </c>
      <c r="BE183" s="193">
        <f t="shared" si="24"/>
        <v>0</v>
      </c>
      <c r="BF183" s="193">
        <f t="shared" si="25"/>
        <v>0</v>
      </c>
      <c r="BG183" s="193">
        <f t="shared" si="26"/>
        <v>0</v>
      </c>
      <c r="BH183" s="193">
        <f t="shared" si="27"/>
        <v>0</v>
      </c>
      <c r="BI183" s="193">
        <f t="shared" si="28"/>
        <v>0</v>
      </c>
      <c r="BJ183" s="18" t="s">
        <v>81</v>
      </c>
      <c r="BK183" s="193">
        <f t="shared" si="29"/>
        <v>0</v>
      </c>
      <c r="BL183" s="18" t="s">
        <v>286</v>
      </c>
      <c r="BM183" s="192" t="s">
        <v>4162</v>
      </c>
    </row>
    <row r="184" spans="1:65" s="2" customFormat="1" ht="16.5" customHeight="1">
      <c r="A184" s="35"/>
      <c r="B184" s="36"/>
      <c r="C184" s="180" t="s">
        <v>73</v>
      </c>
      <c r="D184" s="180" t="s">
        <v>175</v>
      </c>
      <c r="E184" s="181" t="s">
        <v>4163</v>
      </c>
      <c r="F184" s="182" t="s">
        <v>4164</v>
      </c>
      <c r="G184" s="183" t="s">
        <v>4113</v>
      </c>
      <c r="H184" s="184">
        <v>12.2</v>
      </c>
      <c r="I184" s="185"/>
      <c r="J184" s="186">
        <f t="shared" si="20"/>
        <v>0</v>
      </c>
      <c r="K184" s="187"/>
      <c r="L184" s="40"/>
      <c r="M184" s="188" t="s">
        <v>1</v>
      </c>
      <c r="N184" s="189" t="s">
        <v>38</v>
      </c>
      <c r="O184" s="72"/>
      <c r="P184" s="190">
        <f t="shared" si="21"/>
        <v>0</v>
      </c>
      <c r="Q184" s="190">
        <v>0</v>
      </c>
      <c r="R184" s="190">
        <f t="shared" si="22"/>
        <v>0</v>
      </c>
      <c r="S184" s="190">
        <v>0</v>
      </c>
      <c r="T184" s="191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2" t="s">
        <v>286</v>
      </c>
      <c r="AT184" s="192" t="s">
        <v>175</v>
      </c>
      <c r="AU184" s="192" t="s">
        <v>81</v>
      </c>
      <c r="AY184" s="18" t="s">
        <v>174</v>
      </c>
      <c r="BE184" s="193">
        <f t="shared" si="24"/>
        <v>0</v>
      </c>
      <c r="BF184" s="193">
        <f t="shared" si="25"/>
        <v>0</v>
      </c>
      <c r="BG184" s="193">
        <f t="shared" si="26"/>
        <v>0</v>
      </c>
      <c r="BH184" s="193">
        <f t="shared" si="27"/>
        <v>0</v>
      </c>
      <c r="BI184" s="193">
        <f t="shared" si="28"/>
        <v>0</v>
      </c>
      <c r="BJ184" s="18" t="s">
        <v>81</v>
      </c>
      <c r="BK184" s="193">
        <f t="shared" si="29"/>
        <v>0</v>
      </c>
      <c r="BL184" s="18" t="s">
        <v>286</v>
      </c>
      <c r="BM184" s="192" t="s">
        <v>4165</v>
      </c>
    </row>
    <row r="185" spans="1:65" s="2" customFormat="1" ht="16.5" customHeight="1">
      <c r="A185" s="35"/>
      <c r="B185" s="36"/>
      <c r="C185" s="180" t="s">
        <v>73</v>
      </c>
      <c r="D185" s="180" t="s">
        <v>175</v>
      </c>
      <c r="E185" s="181" t="s">
        <v>4157</v>
      </c>
      <c r="F185" s="182" t="s">
        <v>4158</v>
      </c>
      <c r="G185" s="183" t="s">
        <v>4113</v>
      </c>
      <c r="H185" s="184">
        <v>16.3</v>
      </c>
      <c r="I185" s="185"/>
      <c r="J185" s="186">
        <f t="shared" si="20"/>
        <v>0</v>
      </c>
      <c r="K185" s="187"/>
      <c r="L185" s="40"/>
      <c r="M185" s="188" t="s">
        <v>1</v>
      </c>
      <c r="N185" s="189" t="s">
        <v>38</v>
      </c>
      <c r="O185" s="72"/>
      <c r="P185" s="190">
        <f t="shared" si="21"/>
        <v>0</v>
      </c>
      <c r="Q185" s="190">
        <v>0</v>
      </c>
      <c r="R185" s="190">
        <f t="shared" si="22"/>
        <v>0</v>
      </c>
      <c r="S185" s="190">
        <v>0</v>
      </c>
      <c r="T185" s="191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2" t="s">
        <v>286</v>
      </c>
      <c r="AT185" s="192" t="s">
        <v>175</v>
      </c>
      <c r="AU185" s="192" t="s">
        <v>81</v>
      </c>
      <c r="AY185" s="18" t="s">
        <v>174</v>
      </c>
      <c r="BE185" s="193">
        <f t="shared" si="24"/>
        <v>0</v>
      </c>
      <c r="BF185" s="193">
        <f t="shared" si="25"/>
        <v>0</v>
      </c>
      <c r="BG185" s="193">
        <f t="shared" si="26"/>
        <v>0</v>
      </c>
      <c r="BH185" s="193">
        <f t="shared" si="27"/>
        <v>0</v>
      </c>
      <c r="BI185" s="193">
        <f t="shared" si="28"/>
        <v>0</v>
      </c>
      <c r="BJ185" s="18" t="s">
        <v>81</v>
      </c>
      <c r="BK185" s="193">
        <f t="shared" si="29"/>
        <v>0</v>
      </c>
      <c r="BL185" s="18" t="s">
        <v>286</v>
      </c>
      <c r="BM185" s="192" t="s">
        <v>4166</v>
      </c>
    </row>
    <row r="186" spans="1:65" s="2" customFormat="1" ht="16.5" customHeight="1">
      <c r="A186" s="35"/>
      <c r="B186" s="36"/>
      <c r="C186" s="180" t="s">
        <v>73</v>
      </c>
      <c r="D186" s="180" t="s">
        <v>175</v>
      </c>
      <c r="E186" s="181" t="s">
        <v>4167</v>
      </c>
      <c r="F186" s="182" t="s">
        <v>4168</v>
      </c>
      <c r="G186" s="183" t="s">
        <v>4169</v>
      </c>
      <c r="H186" s="184">
        <v>3.5470000000000002</v>
      </c>
      <c r="I186" s="185"/>
      <c r="J186" s="186">
        <f t="shared" si="20"/>
        <v>0</v>
      </c>
      <c r="K186" s="187"/>
      <c r="L186" s="40"/>
      <c r="M186" s="188" t="s">
        <v>1</v>
      </c>
      <c r="N186" s="189" t="s">
        <v>38</v>
      </c>
      <c r="O186" s="72"/>
      <c r="P186" s="190">
        <f t="shared" si="21"/>
        <v>0</v>
      </c>
      <c r="Q186" s="190">
        <v>0</v>
      </c>
      <c r="R186" s="190">
        <f t="shared" si="22"/>
        <v>0</v>
      </c>
      <c r="S186" s="190">
        <v>0</v>
      </c>
      <c r="T186" s="191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2" t="s">
        <v>286</v>
      </c>
      <c r="AT186" s="192" t="s">
        <v>175</v>
      </c>
      <c r="AU186" s="192" t="s">
        <v>81</v>
      </c>
      <c r="AY186" s="18" t="s">
        <v>174</v>
      </c>
      <c r="BE186" s="193">
        <f t="shared" si="24"/>
        <v>0</v>
      </c>
      <c r="BF186" s="193">
        <f t="shared" si="25"/>
        <v>0</v>
      </c>
      <c r="BG186" s="193">
        <f t="shared" si="26"/>
        <v>0</v>
      </c>
      <c r="BH186" s="193">
        <f t="shared" si="27"/>
        <v>0</v>
      </c>
      <c r="BI186" s="193">
        <f t="shared" si="28"/>
        <v>0</v>
      </c>
      <c r="BJ186" s="18" t="s">
        <v>81</v>
      </c>
      <c r="BK186" s="193">
        <f t="shared" si="29"/>
        <v>0</v>
      </c>
      <c r="BL186" s="18" t="s">
        <v>286</v>
      </c>
      <c r="BM186" s="192" t="s">
        <v>4170</v>
      </c>
    </row>
    <row r="187" spans="1:65" s="2" customFormat="1" ht="16.5" customHeight="1">
      <c r="A187" s="35"/>
      <c r="B187" s="36"/>
      <c r="C187" s="180" t="s">
        <v>73</v>
      </c>
      <c r="D187" s="180" t="s">
        <v>175</v>
      </c>
      <c r="E187" s="181" t="s">
        <v>4171</v>
      </c>
      <c r="F187" s="182" t="s">
        <v>4172</v>
      </c>
      <c r="G187" s="183" t="s">
        <v>4066</v>
      </c>
      <c r="H187" s="184">
        <v>5</v>
      </c>
      <c r="I187" s="185"/>
      <c r="J187" s="186">
        <f t="shared" si="20"/>
        <v>0</v>
      </c>
      <c r="K187" s="187"/>
      <c r="L187" s="40"/>
      <c r="M187" s="188" t="s">
        <v>1</v>
      </c>
      <c r="N187" s="189" t="s">
        <v>38</v>
      </c>
      <c r="O187" s="72"/>
      <c r="P187" s="190">
        <f t="shared" si="21"/>
        <v>0</v>
      </c>
      <c r="Q187" s="190">
        <v>0</v>
      </c>
      <c r="R187" s="190">
        <f t="shared" si="22"/>
        <v>0</v>
      </c>
      <c r="S187" s="190">
        <v>0</v>
      </c>
      <c r="T187" s="191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2" t="s">
        <v>286</v>
      </c>
      <c r="AT187" s="192" t="s">
        <v>175</v>
      </c>
      <c r="AU187" s="192" t="s">
        <v>81</v>
      </c>
      <c r="AY187" s="18" t="s">
        <v>174</v>
      </c>
      <c r="BE187" s="193">
        <f t="shared" si="24"/>
        <v>0</v>
      </c>
      <c r="BF187" s="193">
        <f t="shared" si="25"/>
        <v>0</v>
      </c>
      <c r="BG187" s="193">
        <f t="shared" si="26"/>
        <v>0</v>
      </c>
      <c r="BH187" s="193">
        <f t="shared" si="27"/>
        <v>0</v>
      </c>
      <c r="BI187" s="193">
        <f t="shared" si="28"/>
        <v>0</v>
      </c>
      <c r="BJ187" s="18" t="s">
        <v>81</v>
      </c>
      <c r="BK187" s="193">
        <f t="shared" si="29"/>
        <v>0</v>
      </c>
      <c r="BL187" s="18" t="s">
        <v>286</v>
      </c>
      <c r="BM187" s="192" t="s">
        <v>4173</v>
      </c>
    </row>
    <row r="188" spans="1:65" s="2" customFormat="1" ht="16.5" customHeight="1">
      <c r="A188" s="35"/>
      <c r="B188" s="36"/>
      <c r="C188" s="180" t="s">
        <v>73</v>
      </c>
      <c r="D188" s="180" t="s">
        <v>175</v>
      </c>
      <c r="E188" s="181" t="s">
        <v>4174</v>
      </c>
      <c r="F188" s="182" t="s">
        <v>4175</v>
      </c>
      <c r="G188" s="183" t="s">
        <v>4066</v>
      </c>
      <c r="H188" s="184">
        <v>3</v>
      </c>
      <c r="I188" s="185"/>
      <c r="J188" s="186">
        <f t="shared" si="20"/>
        <v>0</v>
      </c>
      <c r="K188" s="187"/>
      <c r="L188" s="40"/>
      <c r="M188" s="188" t="s">
        <v>1</v>
      </c>
      <c r="N188" s="189" t="s">
        <v>38</v>
      </c>
      <c r="O188" s="72"/>
      <c r="P188" s="190">
        <f t="shared" si="21"/>
        <v>0</v>
      </c>
      <c r="Q188" s="190">
        <v>0</v>
      </c>
      <c r="R188" s="190">
        <f t="shared" si="22"/>
        <v>0</v>
      </c>
      <c r="S188" s="190">
        <v>0</v>
      </c>
      <c r="T188" s="191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2" t="s">
        <v>286</v>
      </c>
      <c r="AT188" s="192" t="s">
        <v>175</v>
      </c>
      <c r="AU188" s="192" t="s">
        <v>81</v>
      </c>
      <c r="AY188" s="18" t="s">
        <v>174</v>
      </c>
      <c r="BE188" s="193">
        <f t="shared" si="24"/>
        <v>0</v>
      </c>
      <c r="BF188" s="193">
        <f t="shared" si="25"/>
        <v>0</v>
      </c>
      <c r="BG188" s="193">
        <f t="shared" si="26"/>
        <v>0</v>
      </c>
      <c r="BH188" s="193">
        <f t="shared" si="27"/>
        <v>0</v>
      </c>
      <c r="BI188" s="193">
        <f t="shared" si="28"/>
        <v>0</v>
      </c>
      <c r="BJ188" s="18" t="s">
        <v>81</v>
      </c>
      <c r="BK188" s="193">
        <f t="shared" si="29"/>
        <v>0</v>
      </c>
      <c r="BL188" s="18" t="s">
        <v>286</v>
      </c>
      <c r="BM188" s="192" t="s">
        <v>4176</v>
      </c>
    </row>
    <row r="189" spans="1:65" s="2" customFormat="1" ht="16.5" customHeight="1">
      <c r="A189" s="35"/>
      <c r="B189" s="36"/>
      <c r="C189" s="180" t="s">
        <v>73</v>
      </c>
      <c r="D189" s="180" t="s">
        <v>175</v>
      </c>
      <c r="E189" s="181" t="s">
        <v>4177</v>
      </c>
      <c r="F189" s="182" t="s">
        <v>4178</v>
      </c>
      <c r="G189" s="183" t="s">
        <v>4066</v>
      </c>
      <c r="H189" s="184">
        <v>993</v>
      </c>
      <c r="I189" s="185"/>
      <c r="J189" s="186">
        <f t="shared" si="20"/>
        <v>0</v>
      </c>
      <c r="K189" s="187"/>
      <c r="L189" s="40"/>
      <c r="M189" s="188" t="s">
        <v>1</v>
      </c>
      <c r="N189" s="189" t="s">
        <v>38</v>
      </c>
      <c r="O189" s="72"/>
      <c r="P189" s="190">
        <f t="shared" si="21"/>
        <v>0</v>
      </c>
      <c r="Q189" s="190">
        <v>0</v>
      </c>
      <c r="R189" s="190">
        <f t="shared" si="22"/>
        <v>0</v>
      </c>
      <c r="S189" s="190">
        <v>0</v>
      </c>
      <c r="T189" s="191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2" t="s">
        <v>286</v>
      </c>
      <c r="AT189" s="192" t="s">
        <v>175</v>
      </c>
      <c r="AU189" s="192" t="s">
        <v>81</v>
      </c>
      <c r="AY189" s="18" t="s">
        <v>174</v>
      </c>
      <c r="BE189" s="193">
        <f t="shared" si="24"/>
        <v>0</v>
      </c>
      <c r="BF189" s="193">
        <f t="shared" si="25"/>
        <v>0</v>
      </c>
      <c r="BG189" s="193">
        <f t="shared" si="26"/>
        <v>0</v>
      </c>
      <c r="BH189" s="193">
        <f t="shared" si="27"/>
        <v>0</v>
      </c>
      <c r="BI189" s="193">
        <f t="shared" si="28"/>
        <v>0</v>
      </c>
      <c r="BJ189" s="18" t="s">
        <v>81</v>
      </c>
      <c r="BK189" s="193">
        <f t="shared" si="29"/>
        <v>0</v>
      </c>
      <c r="BL189" s="18" t="s">
        <v>286</v>
      </c>
      <c r="BM189" s="192" t="s">
        <v>4179</v>
      </c>
    </row>
    <row r="190" spans="1:65" s="11" customFormat="1" ht="26" customHeight="1">
      <c r="B190" s="166"/>
      <c r="C190" s="167"/>
      <c r="D190" s="168" t="s">
        <v>72</v>
      </c>
      <c r="E190" s="169" t="s">
        <v>4180</v>
      </c>
      <c r="F190" s="169" t="s">
        <v>4181</v>
      </c>
      <c r="G190" s="167"/>
      <c r="H190" s="167"/>
      <c r="I190" s="170"/>
      <c r="J190" s="171">
        <f>BK190</f>
        <v>0</v>
      </c>
      <c r="K190" s="167"/>
      <c r="L190" s="172"/>
      <c r="M190" s="173"/>
      <c r="N190" s="174"/>
      <c r="O190" s="174"/>
      <c r="P190" s="175">
        <f>SUM(P191:P228)</f>
        <v>0</v>
      </c>
      <c r="Q190" s="174"/>
      <c r="R190" s="175">
        <f>SUM(R191:R228)</f>
        <v>0</v>
      </c>
      <c r="S190" s="174"/>
      <c r="T190" s="176">
        <f>SUM(T191:T228)</f>
        <v>0</v>
      </c>
      <c r="AR190" s="177" t="s">
        <v>83</v>
      </c>
      <c r="AT190" s="178" t="s">
        <v>72</v>
      </c>
      <c r="AU190" s="178" t="s">
        <v>73</v>
      </c>
      <c r="AY190" s="177" t="s">
        <v>174</v>
      </c>
      <c r="BK190" s="179">
        <f>SUM(BK191:BK228)</f>
        <v>0</v>
      </c>
    </row>
    <row r="191" spans="1:65" s="2" customFormat="1" ht="21.75" customHeight="1">
      <c r="A191" s="35"/>
      <c r="B191" s="36"/>
      <c r="C191" s="180" t="s">
        <v>73</v>
      </c>
      <c r="D191" s="180" t="s">
        <v>175</v>
      </c>
      <c r="E191" s="181" t="s">
        <v>4182</v>
      </c>
      <c r="F191" s="182" t="s">
        <v>4183</v>
      </c>
      <c r="G191" s="183" t="s">
        <v>4066</v>
      </c>
      <c r="H191" s="184">
        <v>1</v>
      </c>
      <c r="I191" s="185"/>
      <c r="J191" s="186">
        <f t="shared" ref="J191:J228" si="30">ROUND(I191*H191,2)</f>
        <v>0</v>
      </c>
      <c r="K191" s="187"/>
      <c r="L191" s="40"/>
      <c r="M191" s="188" t="s">
        <v>1</v>
      </c>
      <c r="N191" s="189" t="s">
        <v>38</v>
      </c>
      <c r="O191" s="72"/>
      <c r="P191" s="190">
        <f t="shared" ref="P191:P228" si="31">O191*H191</f>
        <v>0</v>
      </c>
      <c r="Q191" s="190">
        <v>0</v>
      </c>
      <c r="R191" s="190">
        <f t="shared" ref="R191:R228" si="32">Q191*H191</f>
        <v>0</v>
      </c>
      <c r="S191" s="190">
        <v>0</v>
      </c>
      <c r="T191" s="191">
        <f t="shared" ref="T191:T228" si="33"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2" t="s">
        <v>286</v>
      </c>
      <c r="AT191" s="192" t="s">
        <v>175</v>
      </c>
      <c r="AU191" s="192" t="s">
        <v>81</v>
      </c>
      <c r="AY191" s="18" t="s">
        <v>174</v>
      </c>
      <c r="BE191" s="193">
        <f t="shared" ref="BE191:BE228" si="34">IF(N191="základní",J191,0)</f>
        <v>0</v>
      </c>
      <c r="BF191" s="193">
        <f t="shared" ref="BF191:BF228" si="35">IF(N191="snížená",J191,0)</f>
        <v>0</v>
      </c>
      <c r="BG191" s="193">
        <f t="shared" ref="BG191:BG228" si="36">IF(N191="zákl. přenesená",J191,0)</f>
        <v>0</v>
      </c>
      <c r="BH191" s="193">
        <f t="shared" ref="BH191:BH228" si="37">IF(N191="sníž. přenesená",J191,0)</f>
        <v>0</v>
      </c>
      <c r="BI191" s="193">
        <f t="shared" ref="BI191:BI228" si="38">IF(N191="nulová",J191,0)</f>
        <v>0</v>
      </c>
      <c r="BJ191" s="18" t="s">
        <v>81</v>
      </c>
      <c r="BK191" s="193">
        <f t="shared" ref="BK191:BK228" si="39">ROUND(I191*H191,2)</f>
        <v>0</v>
      </c>
      <c r="BL191" s="18" t="s">
        <v>286</v>
      </c>
      <c r="BM191" s="192" t="s">
        <v>4184</v>
      </c>
    </row>
    <row r="192" spans="1:65" s="2" customFormat="1" ht="24.25" customHeight="1">
      <c r="A192" s="35"/>
      <c r="B192" s="36"/>
      <c r="C192" s="180" t="s">
        <v>73</v>
      </c>
      <c r="D192" s="180" t="s">
        <v>175</v>
      </c>
      <c r="E192" s="181" t="s">
        <v>4185</v>
      </c>
      <c r="F192" s="182" t="s">
        <v>4186</v>
      </c>
      <c r="G192" s="183" t="s">
        <v>4113</v>
      </c>
      <c r="H192" s="184">
        <v>33.700000000000003</v>
      </c>
      <c r="I192" s="185"/>
      <c r="J192" s="186">
        <f t="shared" si="30"/>
        <v>0</v>
      </c>
      <c r="K192" s="187"/>
      <c r="L192" s="40"/>
      <c r="M192" s="188" t="s">
        <v>1</v>
      </c>
      <c r="N192" s="189" t="s">
        <v>38</v>
      </c>
      <c r="O192" s="72"/>
      <c r="P192" s="190">
        <f t="shared" si="31"/>
        <v>0</v>
      </c>
      <c r="Q192" s="190">
        <v>0</v>
      </c>
      <c r="R192" s="190">
        <f t="shared" si="32"/>
        <v>0</v>
      </c>
      <c r="S192" s="190">
        <v>0</v>
      </c>
      <c r="T192" s="191">
        <f t="shared" si="3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2" t="s">
        <v>286</v>
      </c>
      <c r="AT192" s="192" t="s">
        <v>175</v>
      </c>
      <c r="AU192" s="192" t="s">
        <v>81</v>
      </c>
      <c r="AY192" s="18" t="s">
        <v>174</v>
      </c>
      <c r="BE192" s="193">
        <f t="shared" si="34"/>
        <v>0</v>
      </c>
      <c r="BF192" s="193">
        <f t="shared" si="35"/>
        <v>0</v>
      </c>
      <c r="BG192" s="193">
        <f t="shared" si="36"/>
        <v>0</v>
      </c>
      <c r="BH192" s="193">
        <f t="shared" si="37"/>
        <v>0</v>
      </c>
      <c r="BI192" s="193">
        <f t="shared" si="38"/>
        <v>0</v>
      </c>
      <c r="BJ192" s="18" t="s">
        <v>81</v>
      </c>
      <c r="BK192" s="193">
        <f t="shared" si="39"/>
        <v>0</v>
      </c>
      <c r="BL192" s="18" t="s">
        <v>286</v>
      </c>
      <c r="BM192" s="192" t="s">
        <v>4187</v>
      </c>
    </row>
    <row r="193" spans="1:65" s="2" customFormat="1" ht="24.25" customHeight="1">
      <c r="A193" s="35"/>
      <c r="B193" s="36"/>
      <c r="C193" s="180" t="s">
        <v>73</v>
      </c>
      <c r="D193" s="180" t="s">
        <v>175</v>
      </c>
      <c r="E193" s="181" t="s">
        <v>4188</v>
      </c>
      <c r="F193" s="182" t="s">
        <v>4189</v>
      </c>
      <c r="G193" s="183" t="s">
        <v>4113</v>
      </c>
      <c r="H193" s="184">
        <v>51.5</v>
      </c>
      <c r="I193" s="185"/>
      <c r="J193" s="186">
        <f t="shared" si="30"/>
        <v>0</v>
      </c>
      <c r="K193" s="187"/>
      <c r="L193" s="40"/>
      <c r="M193" s="188" t="s">
        <v>1</v>
      </c>
      <c r="N193" s="189" t="s">
        <v>38</v>
      </c>
      <c r="O193" s="72"/>
      <c r="P193" s="190">
        <f t="shared" si="31"/>
        <v>0</v>
      </c>
      <c r="Q193" s="190">
        <v>0</v>
      </c>
      <c r="R193" s="190">
        <f t="shared" si="32"/>
        <v>0</v>
      </c>
      <c r="S193" s="190">
        <v>0</v>
      </c>
      <c r="T193" s="191">
        <f t="shared" si="3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2" t="s">
        <v>286</v>
      </c>
      <c r="AT193" s="192" t="s">
        <v>175</v>
      </c>
      <c r="AU193" s="192" t="s">
        <v>81</v>
      </c>
      <c r="AY193" s="18" t="s">
        <v>174</v>
      </c>
      <c r="BE193" s="193">
        <f t="shared" si="34"/>
        <v>0</v>
      </c>
      <c r="BF193" s="193">
        <f t="shared" si="35"/>
        <v>0</v>
      </c>
      <c r="BG193" s="193">
        <f t="shared" si="36"/>
        <v>0</v>
      </c>
      <c r="BH193" s="193">
        <f t="shared" si="37"/>
        <v>0</v>
      </c>
      <c r="BI193" s="193">
        <f t="shared" si="38"/>
        <v>0</v>
      </c>
      <c r="BJ193" s="18" t="s">
        <v>81</v>
      </c>
      <c r="BK193" s="193">
        <f t="shared" si="39"/>
        <v>0</v>
      </c>
      <c r="BL193" s="18" t="s">
        <v>286</v>
      </c>
      <c r="BM193" s="192" t="s">
        <v>4190</v>
      </c>
    </row>
    <row r="194" spans="1:65" s="2" customFormat="1" ht="24.25" customHeight="1">
      <c r="A194" s="35"/>
      <c r="B194" s="36"/>
      <c r="C194" s="180" t="s">
        <v>73</v>
      </c>
      <c r="D194" s="180" t="s">
        <v>175</v>
      </c>
      <c r="E194" s="181" t="s">
        <v>4191</v>
      </c>
      <c r="F194" s="182" t="s">
        <v>4192</v>
      </c>
      <c r="G194" s="183" t="s">
        <v>4113</v>
      </c>
      <c r="H194" s="184">
        <v>17.399999999999999</v>
      </c>
      <c r="I194" s="185"/>
      <c r="J194" s="186">
        <f t="shared" si="30"/>
        <v>0</v>
      </c>
      <c r="K194" s="187"/>
      <c r="L194" s="40"/>
      <c r="M194" s="188" t="s">
        <v>1</v>
      </c>
      <c r="N194" s="189" t="s">
        <v>38</v>
      </c>
      <c r="O194" s="72"/>
      <c r="P194" s="190">
        <f t="shared" si="31"/>
        <v>0</v>
      </c>
      <c r="Q194" s="190">
        <v>0</v>
      </c>
      <c r="R194" s="190">
        <f t="shared" si="32"/>
        <v>0</v>
      </c>
      <c r="S194" s="190">
        <v>0</v>
      </c>
      <c r="T194" s="191">
        <f t="shared" si="3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2" t="s">
        <v>286</v>
      </c>
      <c r="AT194" s="192" t="s">
        <v>175</v>
      </c>
      <c r="AU194" s="192" t="s">
        <v>81</v>
      </c>
      <c r="AY194" s="18" t="s">
        <v>174</v>
      </c>
      <c r="BE194" s="193">
        <f t="shared" si="34"/>
        <v>0</v>
      </c>
      <c r="BF194" s="193">
        <f t="shared" si="35"/>
        <v>0</v>
      </c>
      <c r="BG194" s="193">
        <f t="shared" si="36"/>
        <v>0</v>
      </c>
      <c r="BH194" s="193">
        <f t="shared" si="37"/>
        <v>0</v>
      </c>
      <c r="BI194" s="193">
        <f t="shared" si="38"/>
        <v>0</v>
      </c>
      <c r="BJ194" s="18" t="s">
        <v>81</v>
      </c>
      <c r="BK194" s="193">
        <f t="shared" si="39"/>
        <v>0</v>
      </c>
      <c r="BL194" s="18" t="s">
        <v>286</v>
      </c>
      <c r="BM194" s="192" t="s">
        <v>4193</v>
      </c>
    </row>
    <row r="195" spans="1:65" s="2" customFormat="1" ht="24.25" customHeight="1">
      <c r="A195" s="35"/>
      <c r="B195" s="36"/>
      <c r="C195" s="180" t="s">
        <v>73</v>
      </c>
      <c r="D195" s="180" t="s">
        <v>175</v>
      </c>
      <c r="E195" s="181" t="s">
        <v>4194</v>
      </c>
      <c r="F195" s="182" t="s">
        <v>4195</v>
      </c>
      <c r="G195" s="183" t="s">
        <v>4113</v>
      </c>
      <c r="H195" s="184">
        <v>39.299999999999997</v>
      </c>
      <c r="I195" s="185"/>
      <c r="J195" s="186">
        <f t="shared" si="30"/>
        <v>0</v>
      </c>
      <c r="K195" s="187"/>
      <c r="L195" s="40"/>
      <c r="M195" s="188" t="s">
        <v>1</v>
      </c>
      <c r="N195" s="189" t="s">
        <v>38</v>
      </c>
      <c r="O195" s="72"/>
      <c r="P195" s="190">
        <f t="shared" si="31"/>
        <v>0</v>
      </c>
      <c r="Q195" s="190">
        <v>0</v>
      </c>
      <c r="R195" s="190">
        <f t="shared" si="32"/>
        <v>0</v>
      </c>
      <c r="S195" s="190">
        <v>0</v>
      </c>
      <c r="T195" s="191">
        <f t="shared" si="3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2" t="s">
        <v>286</v>
      </c>
      <c r="AT195" s="192" t="s">
        <v>175</v>
      </c>
      <c r="AU195" s="192" t="s">
        <v>81</v>
      </c>
      <c r="AY195" s="18" t="s">
        <v>174</v>
      </c>
      <c r="BE195" s="193">
        <f t="shared" si="34"/>
        <v>0</v>
      </c>
      <c r="BF195" s="193">
        <f t="shared" si="35"/>
        <v>0</v>
      </c>
      <c r="BG195" s="193">
        <f t="shared" si="36"/>
        <v>0</v>
      </c>
      <c r="BH195" s="193">
        <f t="shared" si="37"/>
        <v>0</v>
      </c>
      <c r="BI195" s="193">
        <f t="shared" si="38"/>
        <v>0</v>
      </c>
      <c r="BJ195" s="18" t="s">
        <v>81</v>
      </c>
      <c r="BK195" s="193">
        <f t="shared" si="39"/>
        <v>0</v>
      </c>
      <c r="BL195" s="18" t="s">
        <v>286</v>
      </c>
      <c r="BM195" s="192" t="s">
        <v>4196</v>
      </c>
    </row>
    <row r="196" spans="1:65" s="2" customFormat="1" ht="24.25" customHeight="1">
      <c r="A196" s="35"/>
      <c r="B196" s="36"/>
      <c r="C196" s="180" t="s">
        <v>73</v>
      </c>
      <c r="D196" s="180" t="s">
        <v>175</v>
      </c>
      <c r="E196" s="181" t="s">
        <v>4197</v>
      </c>
      <c r="F196" s="182" t="s">
        <v>4198</v>
      </c>
      <c r="G196" s="183" t="s">
        <v>4113</v>
      </c>
      <c r="H196" s="184">
        <v>12.2</v>
      </c>
      <c r="I196" s="185"/>
      <c r="J196" s="186">
        <f t="shared" si="30"/>
        <v>0</v>
      </c>
      <c r="K196" s="187"/>
      <c r="L196" s="40"/>
      <c r="M196" s="188" t="s">
        <v>1</v>
      </c>
      <c r="N196" s="189" t="s">
        <v>38</v>
      </c>
      <c r="O196" s="72"/>
      <c r="P196" s="190">
        <f t="shared" si="31"/>
        <v>0</v>
      </c>
      <c r="Q196" s="190">
        <v>0</v>
      </c>
      <c r="R196" s="190">
        <f t="shared" si="32"/>
        <v>0</v>
      </c>
      <c r="S196" s="190">
        <v>0</v>
      </c>
      <c r="T196" s="191">
        <f t="shared" si="3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2" t="s">
        <v>286</v>
      </c>
      <c r="AT196" s="192" t="s">
        <v>175</v>
      </c>
      <c r="AU196" s="192" t="s">
        <v>81</v>
      </c>
      <c r="AY196" s="18" t="s">
        <v>174</v>
      </c>
      <c r="BE196" s="193">
        <f t="shared" si="34"/>
        <v>0</v>
      </c>
      <c r="BF196" s="193">
        <f t="shared" si="35"/>
        <v>0</v>
      </c>
      <c r="BG196" s="193">
        <f t="shared" si="36"/>
        <v>0</v>
      </c>
      <c r="BH196" s="193">
        <f t="shared" si="37"/>
        <v>0</v>
      </c>
      <c r="BI196" s="193">
        <f t="shared" si="38"/>
        <v>0</v>
      </c>
      <c r="BJ196" s="18" t="s">
        <v>81</v>
      </c>
      <c r="BK196" s="193">
        <f t="shared" si="39"/>
        <v>0</v>
      </c>
      <c r="BL196" s="18" t="s">
        <v>286</v>
      </c>
      <c r="BM196" s="192" t="s">
        <v>4199</v>
      </c>
    </row>
    <row r="197" spans="1:65" s="2" customFormat="1" ht="24.25" customHeight="1">
      <c r="A197" s="35"/>
      <c r="B197" s="36"/>
      <c r="C197" s="180" t="s">
        <v>73</v>
      </c>
      <c r="D197" s="180" t="s">
        <v>175</v>
      </c>
      <c r="E197" s="181" t="s">
        <v>4200</v>
      </c>
      <c r="F197" s="182" t="s">
        <v>4201</v>
      </c>
      <c r="G197" s="183" t="s">
        <v>4113</v>
      </c>
      <c r="H197" s="184">
        <v>16.3</v>
      </c>
      <c r="I197" s="185"/>
      <c r="J197" s="186">
        <f t="shared" si="30"/>
        <v>0</v>
      </c>
      <c r="K197" s="187"/>
      <c r="L197" s="40"/>
      <c r="M197" s="188" t="s">
        <v>1</v>
      </c>
      <c r="N197" s="189" t="s">
        <v>38</v>
      </c>
      <c r="O197" s="72"/>
      <c r="P197" s="190">
        <f t="shared" si="31"/>
        <v>0</v>
      </c>
      <c r="Q197" s="190">
        <v>0</v>
      </c>
      <c r="R197" s="190">
        <f t="shared" si="32"/>
        <v>0</v>
      </c>
      <c r="S197" s="190">
        <v>0</v>
      </c>
      <c r="T197" s="191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2" t="s">
        <v>286</v>
      </c>
      <c r="AT197" s="192" t="s">
        <v>175</v>
      </c>
      <c r="AU197" s="192" t="s">
        <v>81</v>
      </c>
      <c r="AY197" s="18" t="s">
        <v>174</v>
      </c>
      <c r="BE197" s="193">
        <f t="shared" si="34"/>
        <v>0</v>
      </c>
      <c r="BF197" s="193">
        <f t="shared" si="35"/>
        <v>0</v>
      </c>
      <c r="BG197" s="193">
        <f t="shared" si="36"/>
        <v>0</v>
      </c>
      <c r="BH197" s="193">
        <f t="shared" si="37"/>
        <v>0</v>
      </c>
      <c r="BI197" s="193">
        <f t="shared" si="38"/>
        <v>0</v>
      </c>
      <c r="BJ197" s="18" t="s">
        <v>81</v>
      </c>
      <c r="BK197" s="193">
        <f t="shared" si="39"/>
        <v>0</v>
      </c>
      <c r="BL197" s="18" t="s">
        <v>286</v>
      </c>
      <c r="BM197" s="192" t="s">
        <v>4202</v>
      </c>
    </row>
    <row r="198" spans="1:65" s="2" customFormat="1" ht="24.25" customHeight="1">
      <c r="A198" s="35"/>
      <c r="B198" s="36"/>
      <c r="C198" s="180" t="s">
        <v>73</v>
      </c>
      <c r="D198" s="180" t="s">
        <v>175</v>
      </c>
      <c r="E198" s="181" t="s">
        <v>4203</v>
      </c>
      <c r="F198" s="182" t="s">
        <v>4204</v>
      </c>
      <c r="G198" s="183" t="s">
        <v>4113</v>
      </c>
      <c r="H198" s="184">
        <v>80.5</v>
      </c>
      <c r="I198" s="185"/>
      <c r="J198" s="186">
        <f t="shared" si="30"/>
        <v>0</v>
      </c>
      <c r="K198" s="187"/>
      <c r="L198" s="40"/>
      <c r="M198" s="188" t="s">
        <v>1</v>
      </c>
      <c r="N198" s="189" t="s">
        <v>38</v>
      </c>
      <c r="O198" s="72"/>
      <c r="P198" s="190">
        <f t="shared" si="31"/>
        <v>0</v>
      </c>
      <c r="Q198" s="190">
        <v>0</v>
      </c>
      <c r="R198" s="190">
        <f t="shared" si="32"/>
        <v>0</v>
      </c>
      <c r="S198" s="190">
        <v>0</v>
      </c>
      <c r="T198" s="191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2" t="s">
        <v>286</v>
      </c>
      <c r="AT198" s="192" t="s">
        <v>175</v>
      </c>
      <c r="AU198" s="192" t="s">
        <v>81</v>
      </c>
      <c r="AY198" s="18" t="s">
        <v>174</v>
      </c>
      <c r="BE198" s="193">
        <f t="shared" si="34"/>
        <v>0</v>
      </c>
      <c r="BF198" s="193">
        <f t="shared" si="35"/>
        <v>0</v>
      </c>
      <c r="BG198" s="193">
        <f t="shared" si="36"/>
        <v>0</v>
      </c>
      <c r="BH198" s="193">
        <f t="shared" si="37"/>
        <v>0</v>
      </c>
      <c r="BI198" s="193">
        <f t="shared" si="38"/>
        <v>0</v>
      </c>
      <c r="BJ198" s="18" t="s">
        <v>81</v>
      </c>
      <c r="BK198" s="193">
        <f t="shared" si="39"/>
        <v>0</v>
      </c>
      <c r="BL198" s="18" t="s">
        <v>286</v>
      </c>
      <c r="BM198" s="192" t="s">
        <v>4205</v>
      </c>
    </row>
    <row r="199" spans="1:65" s="2" customFormat="1" ht="21.75" customHeight="1">
      <c r="A199" s="35"/>
      <c r="B199" s="36"/>
      <c r="C199" s="180" t="s">
        <v>73</v>
      </c>
      <c r="D199" s="180" t="s">
        <v>175</v>
      </c>
      <c r="E199" s="181" t="s">
        <v>4206</v>
      </c>
      <c r="F199" s="182" t="s">
        <v>4207</v>
      </c>
      <c r="G199" s="183" t="s">
        <v>4113</v>
      </c>
      <c r="H199" s="184">
        <v>17.100000000000001</v>
      </c>
      <c r="I199" s="185"/>
      <c r="J199" s="186">
        <f t="shared" si="30"/>
        <v>0</v>
      </c>
      <c r="K199" s="187"/>
      <c r="L199" s="40"/>
      <c r="M199" s="188" t="s">
        <v>1</v>
      </c>
      <c r="N199" s="189" t="s">
        <v>38</v>
      </c>
      <c r="O199" s="72"/>
      <c r="P199" s="190">
        <f t="shared" si="31"/>
        <v>0</v>
      </c>
      <c r="Q199" s="190">
        <v>0</v>
      </c>
      <c r="R199" s="190">
        <f t="shared" si="32"/>
        <v>0</v>
      </c>
      <c r="S199" s="190">
        <v>0</v>
      </c>
      <c r="T199" s="191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2" t="s">
        <v>286</v>
      </c>
      <c r="AT199" s="192" t="s">
        <v>175</v>
      </c>
      <c r="AU199" s="192" t="s">
        <v>81</v>
      </c>
      <c r="AY199" s="18" t="s">
        <v>174</v>
      </c>
      <c r="BE199" s="193">
        <f t="shared" si="34"/>
        <v>0</v>
      </c>
      <c r="BF199" s="193">
        <f t="shared" si="35"/>
        <v>0</v>
      </c>
      <c r="BG199" s="193">
        <f t="shared" si="36"/>
        <v>0</v>
      </c>
      <c r="BH199" s="193">
        <f t="shared" si="37"/>
        <v>0</v>
      </c>
      <c r="BI199" s="193">
        <f t="shared" si="38"/>
        <v>0</v>
      </c>
      <c r="BJ199" s="18" t="s">
        <v>81</v>
      </c>
      <c r="BK199" s="193">
        <f t="shared" si="39"/>
        <v>0</v>
      </c>
      <c r="BL199" s="18" t="s">
        <v>286</v>
      </c>
      <c r="BM199" s="192" t="s">
        <v>4208</v>
      </c>
    </row>
    <row r="200" spans="1:65" s="2" customFormat="1" ht="21.75" customHeight="1">
      <c r="A200" s="35"/>
      <c r="B200" s="36"/>
      <c r="C200" s="180" t="s">
        <v>73</v>
      </c>
      <c r="D200" s="180" t="s">
        <v>175</v>
      </c>
      <c r="E200" s="181" t="s">
        <v>4209</v>
      </c>
      <c r="F200" s="182" t="s">
        <v>4210</v>
      </c>
      <c r="G200" s="183" t="s">
        <v>4113</v>
      </c>
      <c r="H200" s="184">
        <v>32</v>
      </c>
      <c r="I200" s="185"/>
      <c r="J200" s="186">
        <f t="shared" si="30"/>
        <v>0</v>
      </c>
      <c r="K200" s="187"/>
      <c r="L200" s="40"/>
      <c r="M200" s="188" t="s">
        <v>1</v>
      </c>
      <c r="N200" s="189" t="s">
        <v>38</v>
      </c>
      <c r="O200" s="72"/>
      <c r="P200" s="190">
        <f t="shared" si="31"/>
        <v>0</v>
      </c>
      <c r="Q200" s="190">
        <v>0</v>
      </c>
      <c r="R200" s="190">
        <f t="shared" si="32"/>
        <v>0</v>
      </c>
      <c r="S200" s="190">
        <v>0</v>
      </c>
      <c r="T200" s="191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2" t="s">
        <v>286</v>
      </c>
      <c r="AT200" s="192" t="s">
        <v>175</v>
      </c>
      <c r="AU200" s="192" t="s">
        <v>81</v>
      </c>
      <c r="AY200" s="18" t="s">
        <v>174</v>
      </c>
      <c r="BE200" s="193">
        <f t="shared" si="34"/>
        <v>0</v>
      </c>
      <c r="BF200" s="193">
        <f t="shared" si="35"/>
        <v>0</v>
      </c>
      <c r="BG200" s="193">
        <f t="shared" si="36"/>
        <v>0</v>
      </c>
      <c r="BH200" s="193">
        <f t="shared" si="37"/>
        <v>0</v>
      </c>
      <c r="BI200" s="193">
        <f t="shared" si="38"/>
        <v>0</v>
      </c>
      <c r="BJ200" s="18" t="s">
        <v>81</v>
      </c>
      <c r="BK200" s="193">
        <f t="shared" si="39"/>
        <v>0</v>
      </c>
      <c r="BL200" s="18" t="s">
        <v>286</v>
      </c>
      <c r="BM200" s="192" t="s">
        <v>4211</v>
      </c>
    </row>
    <row r="201" spans="1:65" s="2" customFormat="1" ht="21.75" customHeight="1">
      <c r="A201" s="35"/>
      <c r="B201" s="36"/>
      <c r="C201" s="180" t="s">
        <v>73</v>
      </c>
      <c r="D201" s="180" t="s">
        <v>175</v>
      </c>
      <c r="E201" s="181" t="s">
        <v>4212</v>
      </c>
      <c r="F201" s="182" t="s">
        <v>4213</v>
      </c>
      <c r="G201" s="183" t="s">
        <v>4113</v>
      </c>
      <c r="H201" s="184">
        <v>31.4</v>
      </c>
      <c r="I201" s="185"/>
      <c r="J201" s="186">
        <f t="shared" si="30"/>
        <v>0</v>
      </c>
      <c r="K201" s="187"/>
      <c r="L201" s="40"/>
      <c r="M201" s="188" t="s">
        <v>1</v>
      </c>
      <c r="N201" s="189" t="s">
        <v>38</v>
      </c>
      <c r="O201" s="72"/>
      <c r="P201" s="190">
        <f t="shared" si="31"/>
        <v>0</v>
      </c>
      <c r="Q201" s="190">
        <v>0</v>
      </c>
      <c r="R201" s="190">
        <f t="shared" si="32"/>
        <v>0</v>
      </c>
      <c r="S201" s="190">
        <v>0</v>
      </c>
      <c r="T201" s="191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2" t="s">
        <v>286</v>
      </c>
      <c r="AT201" s="192" t="s">
        <v>175</v>
      </c>
      <c r="AU201" s="192" t="s">
        <v>81</v>
      </c>
      <c r="AY201" s="18" t="s">
        <v>174</v>
      </c>
      <c r="BE201" s="193">
        <f t="shared" si="34"/>
        <v>0</v>
      </c>
      <c r="BF201" s="193">
        <f t="shared" si="35"/>
        <v>0</v>
      </c>
      <c r="BG201" s="193">
        <f t="shared" si="36"/>
        <v>0</v>
      </c>
      <c r="BH201" s="193">
        <f t="shared" si="37"/>
        <v>0</v>
      </c>
      <c r="BI201" s="193">
        <f t="shared" si="38"/>
        <v>0</v>
      </c>
      <c r="BJ201" s="18" t="s">
        <v>81</v>
      </c>
      <c r="BK201" s="193">
        <f t="shared" si="39"/>
        <v>0</v>
      </c>
      <c r="BL201" s="18" t="s">
        <v>286</v>
      </c>
      <c r="BM201" s="192" t="s">
        <v>4214</v>
      </c>
    </row>
    <row r="202" spans="1:65" s="2" customFormat="1" ht="16.5" customHeight="1">
      <c r="A202" s="35"/>
      <c r="B202" s="36"/>
      <c r="C202" s="180" t="s">
        <v>73</v>
      </c>
      <c r="D202" s="180" t="s">
        <v>175</v>
      </c>
      <c r="E202" s="181" t="s">
        <v>4215</v>
      </c>
      <c r="F202" s="182" t="s">
        <v>4216</v>
      </c>
      <c r="G202" s="183" t="s">
        <v>4066</v>
      </c>
      <c r="H202" s="184">
        <v>10</v>
      </c>
      <c r="I202" s="185"/>
      <c r="J202" s="186">
        <f t="shared" si="30"/>
        <v>0</v>
      </c>
      <c r="K202" s="187"/>
      <c r="L202" s="40"/>
      <c r="M202" s="188" t="s">
        <v>1</v>
      </c>
      <c r="N202" s="189" t="s">
        <v>38</v>
      </c>
      <c r="O202" s="72"/>
      <c r="P202" s="190">
        <f t="shared" si="31"/>
        <v>0</v>
      </c>
      <c r="Q202" s="190">
        <v>0</v>
      </c>
      <c r="R202" s="190">
        <f t="shared" si="32"/>
        <v>0</v>
      </c>
      <c r="S202" s="190">
        <v>0</v>
      </c>
      <c r="T202" s="191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2" t="s">
        <v>286</v>
      </c>
      <c r="AT202" s="192" t="s">
        <v>175</v>
      </c>
      <c r="AU202" s="192" t="s">
        <v>81</v>
      </c>
      <c r="AY202" s="18" t="s">
        <v>174</v>
      </c>
      <c r="BE202" s="193">
        <f t="shared" si="34"/>
        <v>0</v>
      </c>
      <c r="BF202" s="193">
        <f t="shared" si="35"/>
        <v>0</v>
      </c>
      <c r="BG202" s="193">
        <f t="shared" si="36"/>
        <v>0</v>
      </c>
      <c r="BH202" s="193">
        <f t="shared" si="37"/>
        <v>0</v>
      </c>
      <c r="BI202" s="193">
        <f t="shared" si="38"/>
        <v>0</v>
      </c>
      <c r="BJ202" s="18" t="s">
        <v>81</v>
      </c>
      <c r="BK202" s="193">
        <f t="shared" si="39"/>
        <v>0</v>
      </c>
      <c r="BL202" s="18" t="s">
        <v>286</v>
      </c>
      <c r="BM202" s="192" t="s">
        <v>4217</v>
      </c>
    </row>
    <row r="203" spans="1:65" s="2" customFormat="1" ht="16.5" customHeight="1">
      <c r="A203" s="35"/>
      <c r="B203" s="36"/>
      <c r="C203" s="180" t="s">
        <v>73</v>
      </c>
      <c r="D203" s="180" t="s">
        <v>175</v>
      </c>
      <c r="E203" s="181" t="s">
        <v>4218</v>
      </c>
      <c r="F203" s="182" t="s">
        <v>4219</v>
      </c>
      <c r="G203" s="183" t="s">
        <v>4066</v>
      </c>
      <c r="H203" s="184">
        <v>5</v>
      </c>
      <c r="I203" s="185"/>
      <c r="J203" s="186">
        <f t="shared" si="30"/>
        <v>0</v>
      </c>
      <c r="K203" s="187"/>
      <c r="L203" s="40"/>
      <c r="M203" s="188" t="s">
        <v>1</v>
      </c>
      <c r="N203" s="189" t="s">
        <v>38</v>
      </c>
      <c r="O203" s="72"/>
      <c r="P203" s="190">
        <f t="shared" si="31"/>
        <v>0</v>
      </c>
      <c r="Q203" s="190">
        <v>0</v>
      </c>
      <c r="R203" s="190">
        <f t="shared" si="32"/>
        <v>0</v>
      </c>
      <c r="S203" s="190">
        <v>0</v>
      </c>
      <c r="T203" s="191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2" t="s">
        <v>286</v>
      </c>
      <c r="AT203" s="192" t="s">
        <v>175</v>
      </c>
      <c r="AU203" s="192" t="s">
        <v>81</v>
      </c>
      <c r="AY203" s="18" t="s">
        <v>174</v>
      </c>
      <c r="BE203" s="193">
        <f t="shared" si="34"/>
        <v>0</v>
      </c>
      <c r="BF203" s="193">
        <f t="shared" si="35"/>
        <v>0</v>
      </c>
      <c r="BG203" s="193">
        <f t="shared" si="36"/>
        <v>0</v>
      </c>
      <c r="BH203" s="193">
        <f t="shared" si="37"/>
        <v>0</v>
      </c>
      <c r="BI203" s="193">
        <f t="shared" si="38"/>
        <v>0</v>
      </c>
      <c r="BJ203" s="18" t="s">
        <v>81</v>
      </c>
      <c r="BK203" s="193">
        <f t="shared" si="39"/>
        <v>0</v>
      </c>
      <c r="BL203" s="18" t="s">
        <v>286</v>
      </c>
      <c r="BM203" s="192" t="s">
        <v>4220</v>
      </c>
    </row>
    <row r="204" spans="1:65" s="2" customFormat="1" ht="16.5" customHeight="1">
      <c r="A204" s="35"/>
      <c r="B204" s="36"/>
      <c r="C204" s="180" t="s">
        <v>73</v>
      </c>
      <c r="D204" s="180" t="s">
        <v>175</v>
      </c>
      <c r="E204" s="181" t="s">
        <v>4221</v>
      </c>
      <c r="F204" s="182" t="s">
        <v>4222</v>
      </c>
      <c r="G204" s="183" t="s">
        <v>4066</v>
      </c>
      <c r="H204" s="184">
        <v>5</v>
      </c>
      <c r="I204" s="185"/>
      <c r="J204" s="186">
        <f t="shared" si="30"/>
        <v>0</v>
      </c>
      <c r="K204" s="187"/>
      <c r="L204" s="40"/>
      <c r="M204" s="188" t="s">
        <v>1</v>
      </c>
      <c r="N204" s="189" t="s">
        <v>38</v>
      </c>
      <c r="O204" s="72"/>
      <c r="P204" s="190">
        <f t="shared" si="31"/>
        <v>0</v>
      </c>
      <c r="Q204" s="190">
        <v>0</v>
      </c>
      <c r="R204" s="190">
        <f t="shared" si="32"/>
        <v>0</v>
      </c>
      <c r="S204" s="190">
        <v>0</v>
      </c>
      <c r="T204" s="191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2" t="s">
        <v>286</v>
      </c>
      <c r="AT204" s="192" t="s">
        <v>175</v>
      </c>
      <c r="AU204" s="192" t="s">
        <v>81</v>
      </c>
      <c r="AY204" s="18" t="s">
        <v>174</v>
      </c>
      <c r="BE204" s="193">
        <f t="shared" si="34"/>
        <v>0</v>
      </c>
      <c r="BF204" s="193">
        <f t="shared" si="35"/>
        <v>0</v>
      </c>
      <c r="BG204" s="193">
        <f t="shared" si="36"/>
        <v>0</v>
      </c>
      <c r="BH204" s="193">
        <f t="shared" si="37"/>
        <v>0</v>
      </c>
      <c r="BI204" s="193">
        <f t="shared" si="38"/>
        <v>0</v>
      </c>
      <c r="BJ204" s="18" t="s">
        <v>81</v>
      </c>
      <c r="BK204" s="193">
        <f t="shared" si="39"/>
        <v>0</v>
      </c>
      <c r="BL204" s="18" t="s">
        <v>286</v>
      </c>
      <c r="BM204" s="192" t="s">
        <v>4223</v>
      </c>
    </row>
    <row r="205" spans="1:65" s="2" customFormat="1" ht="21.75" customHeight="1">
      <c r="A205" s="35"/>
      <c r="B205" s="36"/>
      <c r="C205" s="180" t="s">
        <v>73</v>
      </c>
      <c r="D205" s="180" t="s">
        <v>175</v>
      </c>
      <c r="E205" s="181" t="s">
        <v>4224</v>
      </c>
      <c r="F205" s="182" t="s">
        <v>4225</v>
      </c>
      <c r="G205" s="183" t="s">
        <v>4113</v>
      </c>
      <c r="H205" s="184">
        <v>28.3</v>
      </c>
      <c r="I205" s="185"/>
      <c r="J205" s="186">
        <f t="shared" si="30"/>
        <v>0</v>
      </c>
      <c r="K205" s="187"/>
      <c r="L205" s="40"/>
      <c r="M205" s="188" t="s">
        <v>1</v>
      </c>
      <c r="N205" s="189" t="s">
        <v>38</v>
      </c>
      <c r="O205" s="72"/>
      <c r="P205" s="190">
        <f t="shared" si="31"/>
        <v>0</v>
      </c>
      <c r="Q205" s="190">
        <v>0</v>
      </c>
      <c r="R205" s="190">
        <f t="shared" si="32"/>
        <v>0</v>
      </c>
      <c r="S205" s="190">
        <v>0</v>
      </c>
      <c r="T205" s="191">
        <f t="shared" si="3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2" t="s">
        <v>286</v>
      </c>
      <c r="AT205" s="192" t="s">
        <v>175</v>
      </c>
      <c r="AU205" s="192" t="s">
        <v>81</v>
      </c>
      <c r="AY205" s="18" t="s">
        <v>174</v>
      </c>
      <c r="BE205" s="193">
        <f t="shared" si="34"/>
        <v>0</v>
      </c>
      <c r="BF205" s="193">
        <f t="shared" si="35"/>
        <v>0</v>
      </c>
      <c r="BG205" s="193">
        <f t="shared" si="36"/>
        <v>0</v>
      </c>
      <c r="BH205" s="193">
        <f t="shared" si="37"/>
        <v>0</v>
      </c>
      <c r="BI205" s="193">
        <f t="shared" si="38"/>
        <v>0</v>
      </c>
      <c r="BJ205" s="18" t="s">
        <v>81</v>
      </c>
      <c r="BK205" s="193">
        <f t="shared" si="39"/>
        <v>0</v>
      </c>
      <c r="BL205" s="18" t="s">
        <v>286</v>
      </c>
      <c r="BM205" s="192" t="s">
        <v>4226</v>
      </c>
    </row>
    <row r="206" spans="1:65" s="2" customFormat="1" ht="24.25" customHeight="1">
      <c r="A206" s="35"/>
      <c r="B206" s="36"/>
      <c r="C206" s="180" t="s">
        <v>73</v>
      </c>
      <c r="D206" s="180" t="s">
        <v>175</v>
      </c>
      <c r="E206" s="181" t="s">
        <v>4227</v>
      </c>
      <c r="F206" s="182" t="s">
        <v>4228</v>
      </c>
      <c r="G206" s="183" t="s">
        <v>4113</v>
      </c>
      <c r="H206" s="184">
        <v>1.4</v>
      </c>
      <c r="I206" s="185"/>
      <c r="J206" s="186">
        <f t="shared" si="30"/>
        <v>0</v>
      </c>
      <c r="K206" s="187"/>
      <c r="L206" s="40"/>
      <c r="M206" s="188" t="s">
        <v>1</v>
      </c>
      <c r="N206" s="189" t="s">
        <v>38</v>
      </c>
      <c r="O206" s="72"/>
      <c r="P206" s="190">
        <f t="shared" si="31"/>
        <v>0</v>
      </c>
      <c r="Q206" s="190">
        <v>0</v>
      </c>
      <c r="R206" s="190">
        <f t="shared" si="32"/>
        <v>0</v>
      </c>
      <c r="S206" s="190">
        <v>0</v>
      </c>
      <c r="T206" s="191">
        <f t="shared" si="3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2" t="s">
        <v>286</v>
      </c>
      <c r="AT206" s="192" t="s">
        <v>175</v>
      </c>
      <c r="AU206" s="192" t="s">
        <v>81</v>
      </c>
      <c r="AY206" s="18" t="s">
        <v>174</v>
      </c>
      <c r="BE206" s="193">
        <f t="shared" si="34"/>
        <v>0</v>
      </c>
      <c r="BF206" s="193">
        <f t="shared" si="35"/>
        <v>0</v>
      </c>
      <c r="BG206" s="193">
        <f t="shared" si="36"/>
        <v>0</v>
      </c>
      <c r="BH206" s="193">
        <f t="shared" si="37"/>
        <v>0</v>
      </c>
      <c r="BI206" s="193">
        <f t="shared" si="38"/>
        <v>0</v>
      </c>
      <c r="BJ206" s="18" t="s">
        <v>81</v>
      </c>
      <c r="BK206" s="193">
        <f t="shared" si="39"/>
        <v>0</v>
      </c>
      <c r="BL206" s="18" t="s">
        <v>286</v>
      </c>
      <c r="BM206" s="192" t="s">
        <v>4229</v>
      </c>
    </row>
    <row r="207" spans="1:65" s="2" customFormat="1" ht="24.25" customHeight="1">
      <c r="A207" s="35"/>
      <c r="B207" s="36"/>
      <c r="C207" s="180" t="s">
        <v>73</v>
      </c>
      <c r="D207" s="180" t="s">
        <v>175</v>
      </c>
      <c r="E207" s="181" t="s">
        <v>4230</v>
      </c>
      <c r="F207" s="182" t="s">
        <v>4231</v>
      </c>
      <c r="G207" s="183" t="s">
        <v>4113</v>
      </c>
      <c r="H207" s="184">
        <v>7.9</v>
      </c>
      <c r="I207" s="185"/>
      <c r="J207" s="186">
        <f t="shared" si="30"/>
        <v>0</v>
      </c>
      <c r="K207" s="187"/>
      <c r="L207" s="40"/>
      <c r="M207" s="188" t="s">
        <v>1</v>
      </c>
      <c r="N207" s="189" t="s">
        <v>38</v>
      </c>
      <c r="O207" s="72"/>
      <c r="P207" s="190">
        <f t="shared" si="31"/>
        <v>0</v>
      </c>
      <c r="Q207" s="190">
        <v>0</v>
      </c>
      <c r="R207" s="190">
        <f t="shared" si="32"/>
        <v>0</v>
      </c>
      <c r="S207" s="190">
        <v>0</v>
      </c>
      <c r="T207" s="191">
        <f t="shared" si="3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2" t="s">
        <v>286</v>
      </c>
      <c r="AT207" s="192" t="s">
        <v>175</v>
      </c>
      <c r="AU207" s="192" t="s">
        <v>81</v>
      </c>
      <c r="AY207" s="18" t="s">
        <v>174</v>
      </c>
      <c r="BE207" s="193">
        <f t="shared" si="34"/>
        <v>0</v>
      </c>
      <c r="BF207" s="193">
        <f t="shared" si="35"/>
        <v>0</v>
      </c>
      <c r="BG207" s="193">
        <f t="shared" si="36"/>
        <v>0</v>
      </c>
      <c r="BH207" s="193">
        <f t="shared" si="37"/>
        <v>0</v>
      </c>
      <c r="BI207" s="193">
        <f t="shared" si="38"/>
        <v>0</v>
      </c>
      <c r="BJ207" s="18" t="s">
        <v>81</v>
      </c>
      <c r="BK207" s="193">
        <f t="shared" si="39"/>
        <v>0</v>
      </c>
      <c r="BL207" s="18" t="s">
        <v>286</v>
      </c>
      <c r="BM207" s="192" t="s">
        <v>4232</v>
      </c>
    </row>
    <row r="208" spans="1:65" s="2" customFormat="1" ht="24.25" customHeight="1">
      <c r="A208" s="35"/>
      <c r="B208" s="36"/>
      <c r="C208" s="180" t="s">
        <v>73</v>
      </c>
      <c r="D208" s="180" t="s">
        <v>175</v>
      </c>
      <c r="E208" s="181" t="s">
        <v>4233</v>
      </c>
      <c r="F208" s="182" t="s">
        <v>4234</v>
      </c>
      <c r="G208" s="183" t="s">
        <v>4113</v>
      </c>
      <c r="H208" s="184">
        <v>19</v>
      </c>
      <c r="I208" s="185"/>
      <c r="J208" s="186">
        <f t="shared" si="30"/>
        <v>0</v>
      </c>
      <c r="K208" s="187"/>
      <c r="L208" s="40"/>
      <c r="M208" s="188" t="s">
        <v>1</v>
      </c>
      <c r="N208" s="189" t="s">
        <v>38</v>
      </c>
      <c r="O208" s="72"/>
      <c r="P208" s="190">
        <f t="shared" si="31"/>
        <v>0</v>
      </c>
      <c r="Q208" s="190">
        <v>0</v>
      </c>
      <c r="R208" s="190">
        <f t="shared" si="32"/>
        <v>0</v>
      </c>
      <c r="S208" s="190">
        <v>0</v>
      </c>
      <c r="T208" s="191">
        <f t="shared" si="3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2" t="s">
        <v>286</v>
      </c>
      <c r="AT208" s="192" t="s">
        <v>175</v>
      </c>
      <c r="AU208" s="192" t="s">
        <v>81</v>
      </c>
      <c r="AY208" s="18" t="s">
        <v>174</v>
      </c>
      <c r="BE208" s="193">
        <f t="shared" si="34"/>
        <v>0</v>
      </c>
      <c r="BF208" s="193">
        <f t="shared" si="35"/>
        <v>0</v>
      </c>
      <c r="BG208" s="193">
        <f t="shared" si="36"/>
        <v>0</v>
      </c>
      <c r="BH208" s="193">
        <f t="shared" si="37"/>
        <v>0</v>
      </c>
      <c r="BI208" s="193">
        <f t="shared" si="38"/>
        <v>0</v>
      </c>
      <c r="BJ208" s="18" t="s">
        <v>81</v>
      </c>
      <c r="BK208" s="193">
        <f t="shared" si="39"/>
        <v>0</v>
      </c>
      <c r="BL208" s="18" t="s">
        <v>286</v>
      </c>
      <c r="BM208" s="192" t="s">
        <v>4235</v>
      </c>
    </row>
    <row r="209" spans="1:65" s="2" customFormat="1" ht="16.5" customHeight="1">
      <c r="A209" s="35"/>
      <c r="B209" s="36"/>
      <c r="C209" s="180" t="s">
        <v>73</v>
      </c>
      <c r="D209" s="180" t="s">
        <v>175</v>
      </c>
      <c r="E209" s="181" t="s">
        <v>4236</v>
      </c>
      <c r="F209" s="182" t="s">
        <v>4237</v>
      </c>
      <c r="G209" s="183" t="s">
        <v>4066</v>
      </c>
      <c r="H209" s="184">
        <v>5</v>
      </c>
      <c r="I209" s="185"/>
      <c r="J209" s="186">
        <f t="shared" si="30"/>
        <v>0</v>
      </c>
      <c r="K209" s="187"/>
      <c r="L209" s="40"/>
      <c r="M209" s="188" t="s">
        <v>1</v>
      </c>
      <c r="N209" s="189" t="s">
        <v>38</v>
      </c>
      <c r="O209" s="72"/>
      <c r="P209" s="190">
        <f t="shared" si="31"/>
        <v>0</v>
      </c>
      <c r="Q209" s="190">
        <v>0</v>
      </c>
      <c r="R209" s="190">
        <f t="shared" si="32"/>
        <v>0</v>
      </c>
      <c r="S209" s="190">
        <v>0</v>
      </c>
      <c r="T209" s="191">
        <f t="shared" si="3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2" t="s">
        <v>286</v>
      </c>
      <c r="AT209" s="192" t="s">
        <v>175</v>
      </c>
      <c r="AU209" s="192" t="s">
        <v>81</v>
      </c>
      <c r="AY209" s="18" t="s">
        <v>174</v>
      </c>
      <c r="BE209" s="193">
        <f t="shared" si="34"/>
        <v>0</v>
      </c>
      <c r="BF209" s="193">
        <f t="shared" si="35"/>
        <v>0</v>
      </c>
      <c r="BG209" s="193">
        <f t="shared" si="36"/>
        <v>0</v>
      </c>
      <c r="BH209" s="193">
        <f t="shared" si="37"/>
        <v>0</v>
      </c>
      <c r="BI209" s="193">
        <f t="shared" si="38"/>
        <v>0</v>
      </c>
      <c r="BJ209" s="18" t="s">
        <v>81</v>
      </c>
      <c r="BK209" s="193">
        <f t="shared" si="39"/>
        <v>0</v>
      </c>
      <c r="BL209" s="18" t="s">
        <v>286</v>
      </c>
      <c r="BM209" s="192" t="s">
        <v>4238</v>
      </c>
    </row>
    <row r="210" spans="1:65" s="2" customFormat="1" ht="21.75" customHeight="1">
      <c r="A210" s="35"/>
      <c r="B210" s="36"/>
      <c r="C210" s="180" t="s">
        <v>73</v>
      </c>
      <c r="D210" s="180" t="s">
        <v>175</v>
      </c>
      <c r="E210" s="181" t="s">
        <v>4239</v>
      </c>
      <c r="F210" s="182" t="s">
        <v>4240</v>
      </c>
      <c r="G210" s="183" t="s">
        <v>4066</v>
      </c>
      <c r="H210" s="184">
        <v>23</v>
      </c>
      <c r="I210" s="185"/>
      <c r="J210" s="186">
        <f t="shared" si="30"/>
        <v>0</v>
      </c>
      <c r="K210" s="187"/>
      <c r="L210" s="40"/>
      <c r="M210" s="188" t="s">
        <v>1</v>
      </c>
      <c r="N210" s="189" t="s">
        <v>38</v>
      </c>
      <c r="O210" s="72"/>
      <c r="P210" s="190">
        <f t="shared" si="31"/>
        <v>0</v>
      </c>
      <c r="Q210" s="190">
        <v>0</v>
      </c>
      <c r="R210" s="190">
        <f t="shared" si="32"/>
        <v>0</v>
      </c>
      <c r="S210" s="190">
        <v>0</v>
      </c>
      <c r="T210" s="191">
        <f t="shared" si="3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2" t="s">
        <v>286</v>
      </c>
      <c r="AT210" s="192" t="s">
        <v>175</v>
      </c>
      <c r="AU210" s="192" t="s">
        <v>81</v>
      </c>
      <c r="AY210" s="18" t="s">
        <v>174</v>
      </c>
      <c r="BE210" s="193">
        <f t="shared" si="34"/>
        <v>0</v>
      </c>
      <c r="BF210" s="193">
        <f t="shared" si="35"/>
        <v>0</v>
      </c>
      <c r="BG210" s="193">
        <f t="shared" si="36"/>
        <v>0</v>
      </c>
      <c r="BH210" s="193">
        <f t="shared" si="37"/>
        <v>0</v>
      </c>
      <c r="BI210" s="193">
        <f t="shared" si="38"/>
        <v>0</v>
      </c>
      <c r="BJ210" s="18" t="s">
        <v>81</v>
      </c>
      <c r="BK210" s="193">
        <f t="shared" si="39"/>
        <v>0</v>
      </c>
      <c r="BL210" s="18" t="s">
        <v>286</v>
      </c>
      <c r="BM210" s="192" t="s">
        <v>4241</v>
      </c>
    </row>
    <row r="211" spans="1:65" s="2" customFormat="1" ht="21.75" customHeight="1">
      <c r="A211" s="35"/>
      <c r="B211" s="36"/>
      <c r="C211" s="180" t="s">
        <v>73</v>
      </c>
      <c r="D211" s="180" t="s">
        <v>175</v>
      </c>
      <c r="E211" s="181" t="s">
        <v>4242</v>
      </c>
      <c r="F211" s="182" t="s">
        <v>4243</v>
      </c>
      <c r="G211" s="183" t="s">
        <v>4066</v>
      </c>
      <c r="H211" s="184">
        <v>12</v>
      </c>
      <c r="I211" s="185"/>
      <c r="J211" s="186">
        <f t="shared" si="30"/>
        <v>0</v>
      </c>
      <c r="K211" s="187"/>
      <c r="L211" s="40"/>
      <c r="M211" s="188" t="s">
        <v>1</v>
      </c>
      <c r="N211" s="189" t="s">
        <v>38</v>
      </c>
      <c r="O211" s="72"/>
      <c r="P211" s="190">
        <f t="shared" si="31"/>
        <v>0</v>
      </c>
      <c r="Q211" s="190">
        <v>0</v>
      </c>
      <c r="R211" s="190">
        <f t="shared" si="32"/>
        <v>0</v>
      </c>
      <c r="S211" s="190">
        <v>0</v>
      </c>
      <c r="T211" s="191">
        <f t="shared" si="3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2" t="s">
        <v>286</v>
      </c>
      <c r="AT211" s="192" t="s">
        <v>175</v>
      </c>
      <c r="AU211" s="192" t="s">
        <v>81</v>
      </c>
      <c r="AY211" s="18" t="s">
        <v>174</v>
      </c>
      <c r="BE211" s="193">
        <f t="shared" si="34"/>
        <v>0</v>
      </c>
      <c r="BF211" s="193">
        <f t="shared" si="35"/>
        <v>0</v>
      </c>
      <c r="BG211" s="193">
        <f t="shared" si="36"/>
        <v>0</v>
      </c>
      <c r="BH211" s="193">
        <f t="shared" si="37"/>
        <v>0</v>
      </c>
      <c r="BI211" s="193">
        <f t="shared" si="38"/>
        <v>0</v>
      </c>
      <c r="BJ211" s="18" t="s">
        <v>81</v>
      </c>
      <c r="BK211" s="193">
        <f t="shared" si="39"/>
        <v>0</v>
      </c>
      <c r="BL211" s="18" t="s">
        <v>286</v>
      </c>
      <c r="BM211" s="192" t="s">
        <v>4244</v>
      </c>
    </row>
    <row r="212" spans="1:65" s="2" customFormat="1" ht="24.25" customHeight="1">
      <c r="A212" s="35"/>
      <c r="B212" s="36"/>
      <c r="C212" s="180" t="s">
        <v>73</v>
      </c>
      <c r="D212" s="180" t="s">
        <v>175</v>
      </c>
      <c r="E212" s="181" t="s">
        <v>4245</v>
      </c>
      <c r="F212" s="182" t="s">
        <v>4246</v>
      </c>
      <c r="G212" s="183" t="s">
        <v>4066</v>
      </c>
      <c r="H212" s="184">
        <v>2</v>
      </c>
      <c r="I212" s="185"/>
      <c r="J212" s="186">
        <f t="shared" si="30"/>
        <v>0</v>
      </c>
      <c r="K212" s="187"/>
      <c r="L212" s="40"/>
      <c r="M212" s="188" t="s">
        <v>1</v>
      </c>
      <c r="N212" s="189" t="s">
        <v>38</v>
      </c>
      <c r="O212" s="72"/>
      <c r="P212" s="190">
        <f t="shared" si="31"/>
        <v>0</v>
      </c>
      <c r="Q212" s="190">
        <v>0</v>
      </c>
      <c r="R212" s="190">
        <f t="shared" si="32"/>
        <v>0</v>
      </c>
      <c r="S212" s="190">
        <v>0</v>
      </c>
      <c r="T212" s="191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2" t="s">
        <v>286</v>
      </c>
      <c r="AT212" s="192" t="s">
        <v>175</v>
      </c>
      <c r="AU212" s="192" t="s">
        <v>81</v>
      </c>
      <c r="AY212" s="18" t="s">
        <v>174</v>
      </c>
      <c r="BE212" s="193">
        <f t="shared" si="34"/>
        <v>0</v>
      </c>
      <c r="BF212" s="193">
        <f t="shared" si="35"/>
        <v>0</v>
      </c>
      <c r="BG212" s="193">
        <f t="shared" si="36"/>
        <v>0</v>
      </c>
      <c r="BH212" s="193">
        <f t="shared" si="37"/>
        <v>0</v>
      </c>
      <c r="BI212" s="193">
        <f t="shared" si="38"/>
        <v>0</v>
      </c>
      <c r="BJ212" s="18" t="s">
        <v>81</v>
      </c>
      <c r="BK212" s="193">
        <f t="shared" si="39"/>
        <v>0</v>
      </c>
      <c r="BL212" s="18" t="s">
        <v>286</v>
      </c>
      <c r="BM212" s="192" t="s">
        <v>4247</v>
      </c>
    </row>
    <row r="213" spans="1:65" s="2" customFormat="1" ht="16.5" customHeight="1">
      <c r="A213" s="35"/>
      <c r="B213" s="36"/>
      <c r="C213" s="180" t="s">
        <v>73</v>
      </c>
      <c r="D213" s="180" t="s">
        <v>175</v>
      </c>
      <c r="E213" s="181" t="s">
        <v>4248</v>
      </c>
      <c r="F213" s="182" t="s">
        <v>4249</v>
      </c>
      <c r="G213" s="183" t="s">
        <v>4066</v>
      </c>
      <c r="H213" s="184">
        <v>2</v>
      </c>
      <c r="I213" s="185"/>
      <c r="J213" s="186">
        <f t="shared" si="30"/>
        <v>0</v>
      </c>
      <c r="K213" s="187"/>
      <c r="L213" s="40"/>
      <c r="M213" s="188" t="s">
        <v>1</v>
      </c>
      <c r="N213" s="189" t="s">
        <v>38</v>
      </c>
      <c r="O213" s="72"/>
      <c r="P213" s="190">
        <f t="shared" si="31"/>
        <v>0</v>
      </c>
      <c r="Q213" s="190">
        <v>0</v>
      </c>
      <c r="R213" s="190">
        <f t="shared" si="32"/>
        <v>0</v>
      </c>
      <c r="S213" s="190">
        <v>0</v>
      </c>
      <c r="T213" s="191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2" t="s">
        <v>286</v>
      </c>
      <c r="AT213" s="192" t="s">
        <v>175</v>
      </c>
      <c r="AU213" s="192" t="s">
        <v>81</v>
      </c>
      <c r="AY213" s="18" t="s">
        <v>174</v>
      </c>
      <c r="BE213" s="193">
        <f t="shared" si="34"/>
        <v>0</v>
      </c>
      <c r="BF213" s="193">
        <f t="shared" si="35"/>
        <v>0</v>
      </c>
      <c r="BG213" s="193">
        <f t="shared" si="36"/>
        <v>0</v>
      </c>
      <c r="BH213" s="193">
        <f t="shared" si="37"/>
        <v>0</v>
      </c>
      <c r="BI213" s="193">
        <f t="shared" si="38"/>
        <v>0</v>
      </c>
      <c r="BJ213" s="18" t="s">
        <v>81</v>
      </c>
      <c r="BK213" s="193">
        <f t="shared" si="39"/>
        <v>0</v>
      </c>
      <c r="BL213" s="18" t="s">
        <v>286</v>
      </c>
      <c r="BM213" s="192" t="s">
        <v>4250</v>
      </c>
    </row>
    <row r="214" spans="1:65" s="2" customFormat="1" ht="16.5" customHeight="1">
      <c r="A214" s="35"/>
      <c r="B214" s="36"/>
      <c r="C214" s="180" t="s">
        <v>73</v>
      </c>
      <c r="D214" s="180" t="s">
        <v>175</v>
      </c>
      <c r="E214" s="181" t="s">
        <v>4251</v>
      </c>
      <c r="F214" s="182" t="s">
        <v>4252</v>
      </c>
      <c r="G214" s="183" t="s">
        <v>4066</v>
      </c>
      <c r="H214" s="184">
        <v>1</v>
      </c>
      <c r="I214" s="185"/>
      <c r="J214" s="186">
        <f t="shared" si="30"/>
        <v>0</v>
      </c>
      <c r="K214" s="187"/>
      <c r="L214" s="40"/>
      <c r="M214" s="188" t="s">
        <v>1</v>
      </c>
      <c r="N214" s="189" t="s">
        <v>38</v>
      </c>
      <c r="O214" s="72"/>
      <c r="P214" s="190">
        <f t="shared" si="31"/>
        <v>0</v>
      </c>
      <c r="Q214" s="190">
        <v>0</v>
      </c>
      <c r="R214" s="190">
        <f t="shared" si="32"/>
        <v>0</v>
      </c>
      <c r="S214" s="190">
        <v>0</v>
      </c>
      <c r="T214" s="191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2" t="s">
        <v>286</v>
      </c>
      <c r="AT214" s="192" t="s">
        <v>175</v>
      </c>
      <c r="AU214" s="192" t="s">
        <v>81</v>
      </c>
      <c r="AY214" s="18" t="s">
        <v>174</v>
      </c>
      <c r="BE214" s="193">
        <f t="shared" si="34"/>
        <v>0</v>
      </c>
      <c r="BF214" s="193">
        <f t="shared" si="35"/>
        <v>0</v>
      </c>
      <c r="BG214" s="193">
        <f t="shared" si="36"/>
        <v>0</v>
      </c>
      <c r="BH214" s="193">
        <f t="shared" si="37"/>
        <v>0</v>
      </c>
      <c r="BI214" s="193">
        <f t="shared" si="38"/>
        <v>0</v>
      </c>
      <c r="BJ214" s="18" t="s">
        <v>81</v>
      </c>
      <c r="BK214" s="193">
        <f t="shared" si="39"/>
        <v>0</v>
      </c>
      <c r="BL214" s="18" t="s">
        <v>286</v>
      </c>
      <c r="BM214" s="192" t="s">
        <v>4253</v>
      </c>
    </row>
    <row r="215" spans="1:65" s="2" customFormat="1" ht="24.25" customHeight="1">
      <c r="A215" s="35"/>
      <c r="B215" s="36"/>
      <c r="C215" s="180" t="s">
        <v>73</v>
      </c>
      <c r="D215" s="180" t="s">
        <v>175</v>
      </c>
      <c r="E215" s="181" t="s">
        <v>4254</v>
      </c>
      <c r="F215" s="182" t="s">
        <v>4255</v>
      </c>
      <c r="G215" s="183" t="s">
        <v>4066</v>
      </c>
      <c r="H215" s="184">
        <v>1</v>
      </c>
      <c r="I215" s="185"/>
      <c r="J215" s="186">
        <f t="shared" si="30"/>
        <v>0</v>
      </c>
      <c r="K215" s="187"/>
      <c r="L215" s="40"/>
      <c r="M215" s="188" t="s">
        <v>1</v>
      </c>
      <c r="N215" s="189" t="s">
        <v>38</v>
      </c>
      <c r="O215" s="72"/>
      <c r="P215" s="190">
        <f t="shared" si="31"/>
        <v>0</v>
      </c>
      <c r="Q215" s="190">
        <v>0</v>
      </c>
      <c r="R215" s="190">
        <f t="shared" si="32"/>
        <v>0</v>
      </c>
      <c r="S215" s="190">
        <v>0</v>
      </c>
      <c r="T215" s="191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2" t="s">
        <v>286</v>
      </c>
      <c r="AT215" s="192" t="s">
        <v>175</v>
      </c>
      <c r="AU215" s="192" t="s">
        <v>81</v>
      </c>
      <c r="AY215" s="18" t="s">
        <v>174</v>
      </c>
      <c r="BE215" s="193">
        <f t="shared" si="34"/>
        <v>0</v>
      </c>
      <c r="BF215" s="193">
        <f t="shared" si="35"/>
        <v>0</v>
      </c>
      <c r="BG215" s="193">
        <f t="shared" si="36"/>
        <v>0</v>
      </c>
      <c r="BH215" s="193">
        <f t="shared" si="37"/>
        <v>0</v>
      </c>
      <c r="BI215" s="193">
        <f t="shared" si="38"/>
        <v>0</v>
      </c>
      <c r="BJ215" s="18" t="s">
        <v>81</v>
      </c>
      <c r="BK215" s="193">
        <f t="shared" si="39"/>
        <v>0</v>
      </c>
      <c r="BL215" s="18" t="s">
        <v>286</v>
      </c>
      <c r="BM215" s="192" t="s">
        <v>4256</v>
      </c>
    </row>
    <row r="216" spans="1:65" s="2" customFormat="1" ht="24.25" customHeight="1">
      <c r="A216" s="35"/>
      <c r="B216" s="36"/>
      <c r="C216" s="180" t="s">
        <v>73</v>
      </c>
      <c r="D216" s="180" t="s">
        <v>175</v>
      </c>
      <c r="E216" s="181" t="s">
        <v>4257</v>
      </c>
      <c r="F216" s="182" t="s">
        <v>4258</v>
      </c>
      <c r="G216" s="183" t="s">
        <v>4066</v>
      </c>
      <c r="H216" s="184">
        <v>2</v>
      </c>
      <c r="I216" s="185"/>
      <c r="J216" s="186">
        <f t="shared" si="30"/>
        <v>0</v>
      </c>
      <c r="K216" s="187"/>
      <c r="L216" s="40"/>
      <c r="M216" s="188" t="s">
        <v>1</v>
      </c>
      <c r="N216" s="189" t="s">
        <v>38</v>
      </c>
      <c r="O216" s="72"/>
      <c r="P216" s="190">
        <f t="shared" si="31"/>
        <v>0</v>
      </c>
      <c r="Q216" s="190">
        <v>0</v>
      </c>
      <c r="R216" s="190">
        <f t="shared" si="32"/>
        <v>0</v>
      </c>
      <c r="S216" s="190">
        <v>0</v>
      </c>
      <c r="T216" s="191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2" t="s">
        <v>286</v>
      </c>
      <c r="AT216" s="192" t="s">
        <v>175</v>
      </c>
      <c r="AU216" s="192" t="s">
        <v>81</v>
      </c>
      <c r="AY216" s="18" t="s">
        <v>174</v>
      </c>
      <c r="BE216" s="193">
        <f t="shared" si="34"/>
        <v>0</v>
      </c>
      <c r="BF216" s="193">
        <f t="shared" si="35"/>
        <v>0</v>
      </c>
      <c r="BG216" s="193">
        <f t="shared" si="36"/>
        <v>0</v>
      </c>
      <c r="BH216" s="193">
        <f t="shared" si="37"/>
        <v>0</v>
      </c>
      <c r="BI216" s="193">
        <f t="shared" si="38"/>
        <v>0</v>
      </c>
      <c r="BJ216" s="18" t="s">
        <v>81</v>
      </c>
      <c r="BK216" s="193">
        <f t="shared" si="39"/>
        <v>0</v>
      </c>
      <c r="BL216" s="18" t="s">
        <v>286</v>
      </c>
      <c r="BM216" s="192" t="s">
        <v>4259</v>
      </c>
    </row>
    <row r="217" spans="1:65" s="2" customFormat="1" ht="21.75" customHeight="1">
      <c r="A217" s="35"/>
      <c r="B217" s="36"/>
      <c r="C217" s="180" t="s">
        <v>73</v>
      </c>
      <c r="D217" s="180" t="s">
        <v>175</v>
      </c>
      <c r="E217" s="181" t="s">
        <v>4260</v>
      </c>
      <c r="F217" s="182" t="s">
        <v>4261</v>
      </c>
      <c r="G217" s="183" t="s">
        <v>4066</v>
      </c>
      <c r="H217" s="184">
        <v>2</v>
      </c>
      <c r="I217" s="185"/>
      <c r="J217" s="186">
        <f t="shared" si="30"/>
        <v>0</v>
      </c>
      <c r="K217" s="187"/>
      <c r="L217" s="40"/>
      <c r="M217" s="188" t="s">
        <v>1</v>
      </c>
      <c r="N217" s="189" t="s">
        <v>38</v>
      </c>
      <c r="O217" s="72"/>
      <c r="P217" s="190">
        <f t="shared" si="31"/>
        <v>0</v>
      </c>
      <c r="Q217" s="190">
        <v>0</v>
      </c>
      <c r="R217" s="190">
        <f t="shared" si="32"/>
        <v>0</v>
      </c>
      <c r="S217" s="190">
        <v>0</v>
      </c>
      <c r="T217" s="191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2" t="s">
        <v>286</v>
      </c>
      <c r="AT217" s="192" t="s">
        <v>175</v>
      </c>
      <c r="AU217" s="192" t="s">
        <v>81</v>
      </c>
      <c r="AY217" s="18" t="s">
        <v>174</v>
      </c>
      <c r="BE217" s="193">
        <f t="shared" si="34"/>
        <v>0</v>
      </c>
      <c r="BF217" s="193">
        <f t="shared" si="35"/>
        <v>0</v>
      </c>
      <c r="BG217" s="193">
        <f t="shared" si="36"/>
        <v>0</v>
      </c>
      <c r="BH217" s="193">
        <f t="shared" si="37"/>
        <v>0</v>
      </c>
      <c r="BI217" s="193">
        <f t="shared" si="38"/>
        <v>0</v>
      </c>
      <c r="BJ217" s="18" t="s">
        <v>81</v>
      </c>
      <c r="BK217" s="193">
        <f t="shared" si="39"/>
        <v>0</v>
      </c>
      <c r="BL217" s="18" t="s">
        <v>286</v>
      </c>
      <c r="BM217" s="192" t="s">
        <v>4262</v>
      </c>
    </row>
    <row r="218" spans="1:65" s="2" customFormat="1" ht="24.25" customHeight="1">
      <c r="A218" s="35"/>
      <c r="B218" s="36"/>
      <c r="C218" s="180" t="s">
        <v>73</v>
      </c>
      <c r="D218" s="180" t="s">
        <v>175</v>
      </c>
      <c r="E218" s="181" t="s">
        <v>4263</v>
      </c>
      <c r="F218" s="182" t="s">
        <v>4264</v>
      </c>
      <c r="G218" s="183" t="s">
        <v>4066</v>
      </c>
      <c r="H218" s="184">
        <v>2</v>
      </c>
      <c r="I218" s="185"/>
      <c r="J218" s="186">
        <f t="shared" si="30"/>
        <v>0</v>
      </c>
      <c r="K218" s="187"/>
      <c r="L218" s="40"/>
      <c r="M218" s="188" t="s">
        <v>1</v>
      </c>
      <c r="N218" s="189" t="s">
        <v>38</v>
      </c>
      <c r="O218" s="72"/>
      <c r="P218" s="190">
        <f t="shared" si="31"/>
        <v>0</v>
      </c>
      <c r="Q218" s="190">
        <v>0</v>
      </c>
      <c r="R218" s="190">
        <f t="shared" si="32"/>
        <v>0</v>
      </c>
      <c r="S218" s="190">
        <v>0</v>
      </c>
      <c r="T218" s="191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2" t="s">
        <v>286</v>
      </c>
      <c r="AT218" s="192" t="s">
        <v>175</v>
      </c>
      <c r="AU218" s="192" t="s">
        <v>81</v>
      </c>
      <c r="AY218" s="18" t="s">
        <v>174</v>
      </c>
      <c r="BE218" s="193">
        <f t="shared" si="34"/>
        <v>0</v>
      </c>
      <c r="BF218" s="193">
        <f t="shared" si="35"/>
        <v>0</v>
      </c>
      <c r="BG218" s="193">
        <f t="shared" si="36"/>
        <v>0</v>
      </c>
      <c r="BH218" s="193">
        <f t="shared" si="37"/>
        <v>0</v>
      </c>
      <c r="BI218" s="193">
        <f t="shared" si="38"/>
        <v>0</v>
      </c>
      <c r="BJ218" s="18" t="s">
        <v>81</v>
      </c>
      <c r="BK218" s="193">
        <f t="shared" si="39"/>
        <v>0</v>
      </c>
      <c r="BL218" s="18" t="s">
        <v>286</v>
      </c>
      <c r="BM218" s="192" t="s">
        <v>4265</v>
      </c>
    </row>
    <row r="219" spans="1:65" s="2" customFormat="1" ht="24.25" customHeight="1">
      <c r="A219" s="35"/>
      <c r="B219" s="36"/>
      <c r="C219" s="180" t="s">
        <v>73</v>
      </c>
      <c r="D219" s="180" t="s">
        <v>175</v>
      </c>
      <c r="E219" s="181" t="s">
        <v>4266</v>
      </c>
      <c r="F219" s="182" t="s">
        <v>4267</v>
      </c>
      <c r="G219" s="183" t="s">
        <v>4066</v>
      </c>
      <c r="H219" s="184">
        <v>3</v>
      </c>
      <c r="I219" s="185"/>
      <c r="J219" s="186">
        <f t="shared" si="30"/>
        <v>0</v>
      </c>
      <c r="K219" s="187"/>
      <c r="L219" s="40"/>
      <c r="M219" s="188" t="s">
        <v>1</v>
      </c>
      <c r="N219" s="189" t="s">
        <v>38</v>
      </c>
      <c r="O219" s="72"/>
      <c r="P219" s="190">
        <f t="shared" si="31"/>
        <v>0</v>
      </c>
      <c r="Q219" s="190">
        <v>0</v>
      </c>
      <c r="R219" s="190">
        <f t="shared" si="32"/>
        <v>0</v>
      </c>
      <c r="S219" s="190">
        <v>0</v>
      </c>
      <c r="T219" s="191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2" t="s">
        <v>286</v>
      </c>
      <c r="AT219" s="192" t="s">
        <v>175</v>
      </c>
      <c r="AU219" s="192" t="s">
        <v>81</v>
      </c>
      <c r="AY219" s="18" t="s">
        <v>174</v>
      </c>
      <c r="BE219" s="193">
        <f t="shared" si="34"/>
        <v>0</v>
      </c>
      <c r="BF219" s="193">
        <f t="shared" si="35"/>
        <v>0</v>
      </c>
      <c r="BG219" s="193">
        <f t="shared" si="36"/>
        <v>0</v>
      </c>
      <c r="BH219" s="193">
        <f t="shared" si="37"/>
        <v>0</v>
      </c>
      <c r="BI219" s="193">
        <f t="shared" si="38"/>
        <v>0</v>
      </c>
      <c r="BJ219" s="18" t="s">
        <v>81</v>
      </c>
      <c r="BK219" s="193">
        <f t="shared" si="39"/>
        <v>0</v>
      </c>
      <c r="BL219" s="18" t="s">
        <v>286</v>
      </c>
      <c r="BM219" s="192" t="s">
        <v>4268</v>
      </c>
    </row>
    <row r="220" spans="1:65" s="2" customFormat="1" ht="16.5" customHeight="1">
      <c r="A220" s="35"/>
      <c r="B220" s="36"/>
      <c r="C220" s="180" t="s">
        <v>73</v>
      </c>
      <c r="D220" s="180" t="s">
        <v>175</v>
      </c>
      <c r="E220" s="181" t="s">
        <v>4269</v>
      </c>
      <c r="F220" s="182" t="s">
        <v>4270</v>
      </c>
      <c r="G220" s="183" t="s">
        <v>4066</v>
      </c>
      <c r="H220" s="184">
        <v>2</v>
      </c>
      <c r="I220" s="185"/>
      <c r="J220" s="186">
        <f t="shared" si="30"/>
        <v>0</v>
      </c>
      <c r="K220" s="187"/>
      <c r="L220" s="40"/>
      <c r="M220" s="188" t="s">
        <v>1</v>
      </c>
      <c r="N220" s="189" t="s">
        <v>38</v>
      </c>
      <c r="O220" s="72"/>
      <c r="P220" s="190">
        <f t="shared" si="31"/>
        <v>0</v>
      </c>
      <c r="Q220" s="190">
        <v>0</v>
      </c>
      <c r="R220" s="190">
        <f t="shared" si="32"/>
        <v>0</v>
      </c>
      <c r="S220" s="190">
        <v>0</v>
      </c>
      <c r="T220" s="191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2" t="s">
        <v>286</v>
      </c>
      <c r="AT220" s="192" t="s">
        <v>175</v>
      </c>
      <c r="AU220" s="192" t="s">
        <v>81</v>
      </c>
      <c r="AY220" s="18" t="s">
        <v>174</v>
      </c>
      <c r="BE220" s="193">
        <f t="shared" si="34"/>
        <v>0</v>
      </c>
      <c r="BF220" s="193">
        <f t="shared" si="35"/>
        <v>0</v>
      </c>
      <c r="BG220" s="193">
        <f t="shared" si="36"/>
        <v>0</v>
      </c>
      <c r="BH220" s="193">
        <f t="shared" si="37"/>
        <v>0</v>
      </c>
      <c r="BI220" s="193">
        <f t="shared" si="38"/>
        <v>0</v>
      </c>
      <c r="BJ220" s="18" t="s">
        <v>81</v>
      </c>
      <c r="BK220" s="193">
        <f t="shared" si="39"/>
        <v>0</v>
      </c>
      <c r="BL220" s="18" t="s">
        <v>286</v>
      </c>
      <c r="BM220" s="192" t="s">
        <v>4271</v>
      </c>
    </row>
    <row r="221" spans="1:65" s="2" customFormat="1" ht="16.5" customHeight="1">
      <c r="A221" s="35"/>
      <c r="B221" s="36"/>
      <c r="C221" s="180" t="s">
        <v>73</v>
      </c>
      <c r="D221" s="180" t="s">
        <v>175</v>
      </c>
      <c r="E221" s="181" t="s">
        <v>4272</v>
      </c>
      <c r="F221" s="182" t="s">
        <v>4273</v>
      </c>
      <c r="G221" s="183" t="s">
        <v>4066</v>
      </c>
      <c r="H221" s="184">
        <v>1</v>
      </c>
      <c r="I221" s="185"/>
      <c r="J221" s="186">
        <f t="shared" si="30"/>
        <v>0</v>
      </c>
      <c r="K221" s="187"/>
      <c r="L221" s="40"/>
      <c r="M221" s="188" t="s">
        <v>1</v>
      </c>
      <c r="N221" s="189" t="s">
        <v>38</v>
      </c>
      <c r="O221" s="72"/>
      <c r="P221" s="190">
        <f t="shared" si="31"/>
        <v>0</v>
      </c>
      <c r="Q221" s="190">
        <v>0</v>
      </c>
      <c r="R221" s="190">
        <f t="shared" si="32"/>
        <v>0</v>
      </c>
      <c r="S221" s="190">
        <v>0</v>
      </c>
      <c r="T221" s="191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2" t="s">
        <v>286</v>
      </c>
      <c r="AT221" s="192" t="s">
        <v>175</v>
      </c>
      <c r="AU221" s="192" t="s">
        <v>81</v>
      </c>
      <c r="AY221" s="18" t="s">
        <v>174</v>
      </c>
      <c r="BE221" s="193">
        <f t="shared" si="34"/>
        <v>0</v>
      </c>
      <c r="BF221" s="193">
        <f t="shared" si="35"/>
        <v>0</v>
      </c>
      <c r="BG221" s="193">
        <f t="shared" si="36"/>
        <v>0</v>
      </c>
      <c r="BH221" s="193">
        <f t="shared" si="37"/>
        <v>0</v>
      </c>
      <c r="BI221" s="193">
        <f t="shared" si="38"/>
        <v>0</v>
      </c>
      <c r="BJ221" s="18" t="s">
        <v>81</v>
      </c>
      <c r="BK221" s="193">
        <f t="shared" si="39"/>
        <v>0</v>
      </c>
      <c r="BL221" s="18" t="s">
        <v>286</v>
      </c>
      <c r="BM221" s="192" t="s">
        <v>4274</v>
      </c>
    </row>
    <row r="222" spans="1:65" s="2" customFormat="1" ht="24.25" customHeight="1">
      <c r="A222" s="35"/>
      <c r="B222" s="36"/>
      <c r="C222" s="180" t="s">
        <v>73</v>
      </c>
      <c r="D222" s="180" t="s">
        <v>175</v>
      </c>
      <c r="E222" s="181" t="s">
        <v>4275</v>
      </c>
      <c r="F222" s="182" t="s">
        <v>4276</v>
      </c>
      <c r="G222" s="183" t="s">
        <v>4066</v>
      </c>
      <c r="H222" s="184">
        <v>1</v>
      </c>
      <c r="I222" s="185"/>
      <c r="J222" s="186">
        <f t="shared" si="30"/>
        <v>0</v>
      </c>
      <c r="K222" s="187"/>
      <c r="L222" s="40"/>
      <c r="M222" s="188" t="s">
        <v>1</v>
      </c>
      <c r="N222" s="189" t="s">
        <v>38</v>
      </c>
      <c r="O222" s="72"/>
      <c r="P222" s="190">
        <f t="shared" si="31"/>
        <v>0</v>
      </c>
      <c r="Q222" s="190">
        <v>0</v>
      </c>
      <c r="R222" s="190">
        <f t="shared" si="32"/>
        <v>0</v>
      </c>
      <c r="S222" s="190">
        <v>0</v>
      </c>
      <c r="T222" s="191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2" t="s">
        <v>286</v>
      </c>
      <c r="AT222" s="192" t="s">
        <v>175</v>
      </c>
      <c r="AU222" s="192" t="s">
        <v>81</v>
      </c>
      <c r="AY222" s="18" t="s">
        <v>174</v>
      </c>
      <c r="BE222" s="193">
        <f t="shared" si="34"/>
        <v>0</v>
      </c>
      <c r="BF222" s="193">
        <f t="shared" si="35"/>
        <v>0</v>
      </c>
      <c r="BG222" s="193">
        <f t="shared" si="36"/>
        <v>0</v>
      </c>
      <c r="BH222" s="193">
        <f t="shared" si="37"/>
        <v>0</v>
      </c>
      <c r="BI222" s="193">
        <f t="shared" si="38"/>
        <v>0</v>
      </c>
      <c r="BJ222" s="18" t="s">
        <v>81</v>
      </c>
      <c r="BK222" s="193">
        <f t="shared" si="39"/>
        <v>0</v>
      </c>
      <c r="BL222" s="18" t="s">
        <v>286</v>
      </c>
      <c r="BM222" s="192" t="s">
        <v>4277</v>
      </c>
    </row>
    <row r="223" spans="1:65" s="2" customFormat="1" ht="16.5" customHeight="1">
      <c r="A223" s="35"/>
      <c r="B223" s="36"/>
      <c r="C223" s="180" t="s">
        <v>73</v>
      </c>
      <c r="D223" s="180" t="s">
        <v>175</v>
      </c>
      <c r="E223" s="181" t="s">
        <v>4278</v>
      </c>
      <c r="F223" s="182" t="s">
        <v>4279</v>
      </c>
      <c r="G223" s="183" t="s">
        <v>4066</v>
      </c>
      <c r="H223" s="184">
        <v>2</v>
      </c>
      <c r="I223" s="185"/>
      <c r="J223" s="186">
        <f t="shared" si="30"/>
        <v>0</v>
      </c>
      <c r="K223" s="187"/>
      <c r="L223" s="40"/>
      <c r="M223" s="188" t="s">
        <v>1</v>
      </c>
      <c r="N223" s="189" t="s">
        <v>38</v>
      </c>
      <c r="O223" s="72"/>
      <c r="P223" s="190">
        <f t="shared" si="31"/>
        <v>0</v>
      </c>
      <c r="Q223" s="190">
        <v>0</v>
      </c>
      <c r="R223" s="190">
        <f t="shared" si="32"/>
        <v>0</v>
      </c>
      <c r="S223" s="190">
        <v>0</v>
      </c>
      <c r="T223" s="191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2" t="s">
        <v>286</v>
      </c>
      <c r="AT223" s="192" t="s">
        <v>175</v>
      </c>
      <c r="AU223" s="192" t="s">
        <v>81</v>
      </c>
      <c r="AY223" s="18" t="s">
        <v>174</v>
      </c>
      <c r="BE223" s="193">
        <f t="shared" si="34"/>
        <v>0</v>
      </c>
      <c r="BF223" s="193">
        <f t="shared" si="35"/>
        <v>0</v>
      </c>
      <c r="BG223" s="193">
        <f t="shared" si="36"/>
        <v>0</v>
      </c>
      <c r="BH223" s="193">
        <f t="shared" si="37"/>
        <v>0</v>
      </c>
      <c r="BI223" s="193">
        <f t="shared" si="38"/>
        <v>0</v>
      </c>
      <c r="BJ223" s="18" t="s">
        <v>81</v>
      </c>
      <c r="BK223" s="193">
        <f t="shared" si="39"/>
        <v>0</v>
      </c>
      <c r="BL223" s="18" t="s">
        <v>286</v>
      </c>
      <c r="BM223" s="192" t="s">
        <v>4280</v>
      </c>
    </row>
    <row r="224" spans="1:65" s="2" customFormat="1" ht="16.5" customHeight="1">
      <c r="A224" s="35"/>
      <c r="B224" s="36"/>
      <c r="C224" s="180" t="s">
        <v>73</v>
      </c>
      <c r="D224" s="180" t="s">
        <v>175</v>
      </c>
      <c r="E224" s="181" t="s">
        <v>4281</v>
      </c>
      <c r="F224" s="182" t="s">
        <v>4282</v>
      </c>
      <c r="G224" s="183" t="s">
        <v>4066</v>
      </c>
      <c r="H224" s="184">
        <v>2</v>
      </c>
      <c r="I224" s="185"/>
      <c r="J224" s="186">
        <f t="shared" si="30"/>
        <v>0</v>
      </c>
      <c r="K224" s="187"/>
      <c r="L224" s="40"/>
      <c r="M224" s="188" t="s">
        <v>1</v>
      </c>
      <c r="N224" s="189" t="s">
        <v>38</v>
      </c>
      <c r="O224" s="72"/>
      <c r="P224" s="190">
        <f t="shared" si="31"/>
        <v>0</v>
      </c>
      <c r="Q224" s="190">
        <v>0</v>
      </c>
      <c r="R224" s="190">
        <f t="shared" si="32"/>
        <v>0</v>
      </c>
      <c r="S224" s="190">
        <v>0</v>
      </c>
      <c r="T224" s="191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2" t="s">
        <v>286</v>
      </c>
      <c r="AT224" s="192" t="s">
        <v>175</v>
      </c>
      <c r="AU224" s="192" t="s">
        <v>81</v>
      </c>
      <c r="AY224" s="18" t="s">
        <v>174</v>
      </c>
      <c r="BE224" s="193">
        <f t="shared" si="34"/>
        <v>0</v>
      </c>
      <c r="BF224" s="193">
        <f t="shared" si="35"/>
        <v>0</v>
      </c>
      <c r="BG224" s="193">
        <f t="shared" si="36"/>
        <v>0</v>
      </c>
      <c r="BH224" s="193">
        <f t="shared" si="37"/>
        <v>0</v>
      </c>
      <c r="BI224" s="193">
        <f t="shared" si="38"/>
        <v>0</v>
      </c>
      <c r="BJ224" s="18" t="s">
        <v>81</v>
      </c>
      <c r="BK224" s="193">
        <f t="shared" si="39"/>
        <v>0</v>
      </c>
      <c r="BL224" s="18" t="s">
        <v>286</v>
      </c>
      <c r="BM224" s="192" t="s">
        <v>4283</v>
      </c>
    </row>
    <row r="225" spans="1:65" s="2" customFormat="1" ht="16.5" customHeight="1">
      <c r="A225" s="35"/>
      <c r="B225" s="36"/>
      <c r="C225" s="180" t="s">
        <v>73</v>
      </c>
      <c r="D225" s="180" t="s">
        <v>175</v>
      </c>
      <c r="E225" s="181" t="s">
        <v>4284</v>
      </c>
      <c r="F225" s="182" t="s">
        <v>4285</v>
      </c>
      <c r="G225" s="183" t="s">
        <v>4066</v>
      </c>
      <c r="H225" s="184">
        <v>4</v>
      </c>
      <c r="I225" s="185"/>
      <c r="J225" s="186">
        <f t="shared" si="30"/>
        <v>0</v>
      </c>
      <c r="K225" s="187"/>
      <c r="L225" s="40"/>
      <c r="M225" s="188" t="s">
        <v>1</v>
      </c>
      <c r="N225" s="189" t="s">
        <v>38</v>
      </c>
      <c r="O225" s="72"/>
      <c r="P225" s="190">
        <f t="shared" si="31"/>
        <v>0</v>
      </c>
      <c r="Q225" s="190">
        <v>0</v>
      </c>
      <c r="R225" s="190">
        <f t="shared" si="32"/>
        <v>0</v>
      </c>
      <c r="S225" s="190">
        <v>0</v>
      </c>
      <c r="T225" s="191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2" t="s">
        <v>286</v>
      </c>
      <c r="AT225" s="192" t="s">
        <v>175</v>
      </c>
      <c r="AU225" s="192" t="s">
        <v>81</v>
      </c>
      <c r="AY225" s="18" t="s">
        <v>174</v>
      </c>
      <c r="BE225" s="193">
        <f t="shared" si="34"/>
        <v>0</v>
      </c>
      <c r="BF225" s="193">
        <f t="shared" si="35"/>
        <v>0</v>
      </c>
      <c r="BG225" s="193">
        <f t="shared" si="36"/>
        <v>0</v>
      </c>
      <c r="BH225" s="193">
        <f t="shared" si="37"/>
        <v>0</v>
      </c>
      <c r="BI225" s="193">
        <f t="shared" si="38"/>
        <v>0</v>
      </c>
      <c r="BJ225" s="18" t="s">
        <v>81</v>
      </c>
      <c r="BK225" s="193">
        <f t="shared" si="39"/>
        <v>0</v>
      </c>
      <c r="BL225" s="18" t="s">
        <v>286</v>
      </c>
      <c r="BM225" s="192" t="s">
        <v>4286</v>
      </c>
    </row>
    <row r="226" spans="1:65" s="2" customFormat="1" ht="16.5" customHeight="1">
      <c r="A226" s="35"/>
      <c r="B226" s="36"/>
      <c r="C226" s="180" t="s">
        <v>73</v>
      </c>
      <c r="D226" s="180" t="s">
        <v>175</v>
      </c>
      <c r="E226" s="181" t="s">
        <v>4287</v>
      </c>
      <c r="F226" s="182" t="s">
        <v>4288</v>
      </c>
      <c r="G226" s="183" t="s">
        <v>4066</v>
      </c>
      <c r="H226" s="184">
        <v>1</v>
      </c>
      <c r="I226" s="185"/>
      <c r="J226" s="186">
        <f t="shared" si="30"/>
        <v>0</v>
      </c>
      <c r="K226" s="187"/>
      <c r="L226" s="40"/>
      <c r="M226" s="188" t="s">
        <v>1</v>
      </c>
      <c r="N226" s="189" t="s">
        <v>38</v>
      </c>
      <c r="O226" s="72"/>
      <c r="P226" s="190">
        <f t="shared" si="31"/>
        <v>0</v>
      </c>
      <c r="Q226" s="190">
        <v>0</v>
      </c>
      <c r="R226" s="190">
        <f t="shared" si="32"/>
        <v>0</v>
      </c>
      <c r="S226" s="190">
        <v>0</v>
      </c>
      <c r="T226" s="191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2" t="s">
        <v>286</v>
      </c>
      <c r="AT226" s="192" t="s">
        <v>175</v>
      </c>
      <c r="AU226" s="192" t="s">
        <v>81</v>
      </c>
      <c r="AY226" s="18" t="s">
        <v>174</v>
      </c>
      <c r="BE226" s="193">
        <f t="shared" si="34"/>
        <v>0</v>
      </c>
      <c r="BF226" s="193">
        <f t="shared" si="35"/>
        <v>0</v>
      </c>
      <c r="BG226" s="193">
        <f t="shared" si="36"/>
        <v>0</v>
      </c>
      <c r="BH226" s="193">
        <f t="shared" si="37"/>
        <v>0</v>
      </c>
      <c r="BI226" s="193">
        <f t="shared" si="38"/>
        <v>0</v>
      </c>
      <c r="BJ226" s="18" t="s">
        <v>81</v>
      </c>
      <c r="BK226" s="193">
        <f t="shared" si="39"/>
        <v>0</v>
      </c>
      <c r="BL226" s="18" t="s">
        <v>286</v>
      </c>
      <c r="BM226" s="192" t="s">
        <v>4289</v>
      </c>
    </row>
    <row r="227" spans="1:65" s="2" customFormat="1" ht="16.5" customHeight="1">
      <c r="A227" s="35"/>
      <c r="B227" s="36"/>
      <c r="C227" s="180" t="s">
        <v>73</v>
      </c>
      <c r="D227" s="180" t="s">
        <v>175</v>
      </c>
      <c r="E227" s="181" t="s">
        <v>4290</v>
      </c>
      <c r="F227" s="182" t="s">
        <v>4291</v>
      </c>
      <c r="G227" s="183" t="s">
        <v>4066</v>
      </c>
      <c r="H227" s="184">
        <v>3</v>
      </c>
      <c r="I227" s="185"/>
      <c r="J227" s="186">
        <f t="shared" si="30"/>
        <v>0</v>
      </c>
      <c r="K227" s="187"/>
      <c r="L227" s="40"/>
      <c r="M227" s="188" t="s">
        <v>1</v>
      </c>
      <c r="N227" s="189" t="s">
        <v>38</v>
      </c>
      <c r="O227" s="72"/>
      <c r="P227" s="190">
        <f t="shared" si="31"/>
        <v>0</v>
      </c>
      <c r="Q227" s="190">
        <v>0</v>
      </c>
      <c r="R227" s="190">
        <f t="shared" si="32"/>
        <v>0</v>
      </c>
      <c r="S227" s="190">
        <v>0</v>
      </c>
      <c r="T227" s="191">
        <f t="shared" si="3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2" t="s">
        <v>286</v>
      </c>
      <c r="AT227" s="192" t="s">
        <v>175</v>
      </c>
      <c r="AU227" s="192" t="s">
        <v>81</v>
      </c>
      <c r="AY227" s="18" t="s">
        <v>174</v>
      </c>
      <c r="BE227" s="193">
        <f t="shared" si="34"/>
        <v>0</v>
      </c>
      <c r="BF227" s="193">
        <f t="shared" si="35"/>
        <v>0</v>
      </c>
      <c r="BG227" s="193">
        <f t="shared" si="36"/>
        <v>0</v>
      </c>
      <c r="BH227" s="193">
        <f t="shared" si="37"/>
        <v>0</v>
      </c>
      <c r="BI227" s="193">
        <f t="shared" si="38"/>
        <v>0</v>
      </c>
      <c r="BJ227" s="18" t="s">
        <v>81</v>
      </c>
      <c r="BK227" s="193">
        <f t="shared" si="39"/>
        <v>0</v>
      </c>
      <c r="BL227" s="18" t="s">
        <v>286</v>
      </c>
      <c r="BM227" s="192" t="s">
        <v>4292</v>
      </c>
    </row>
    <row r="228" spans="1:65" s="2" customFormat="1" ht="16.5" customHeight="1">
      <c r="A228" s="35"/>
      <c r="B228" s="36"/>
      <c r="C228" s="180" t="s">
        <v>73</v>
      </c>
      <c r="D228" s="180" t="s">
        <v>175</v>
      </c>
      <c r="E228" s="181" t="s">
        <v>4293</v>
      </c>
      <c r="F228" s="182" t="s">
        <v>4294</v>
      </c>
      <c r="G228" s="183" t="s">
        <v>4113</v>
      </c>
      <c r="H228" s="184">
        <v>80.5</v>
      </c>
      <c r="I228" s="185"/>
      <c r="J228" s="186">
        <f t="shared" si="30"/>
        <v>0</v>
      </c>
      <c r="K228" s="187"/>
      <c r="L228" s="40"/>
      <c r="M228" s="188" t="s">
        <v>1</v>
      </c>
      <c r="N228" s="189" t="s">
        <v>38</v>
      </c>
      <c r="O228" s="72"/>
      <c r="P228" s="190">
        <f t="shared" si="31"/>
        <v>0</v>
      </c>
      <c r="Q228" s="190">
        <v>0</v>
      </c>
      <c r="R228" s="190">
        <f t="shared" si="32"/>
        <v>0</v>
      </c>
      <c r="S228" s="190">
        <v>0</v>
      </c>
      <c r="T228" s="191">
        <f t="shared" si="3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2" t="s">
        <v>286</v>
      </c>
      <c r="AT228" s="192" t="s">
        <v>175</v>
      </c>
      <c r="AU228" s="192" t="s">
        <v>81</v>
      </c>
      <c r="AY228" s="18" t="s">
        <v>174</v>
      </c>
      <c r="BE228" s="193">
        <f t="shared" si="34"/>
        <v>0</v>
      </c>
      <c r="BF228" s="193">
        <f t="shared" si="35"/>
        <v>0</v>
      </c>
      <c r="BG228" s="193">
        <f t="shared" si="36"/>
        <v>0</v>
      </c>
      <c r="BH228" s="193">
        <f t="shared" si="37"/>
        <v>0</v>
      </c>
      <c r="BI228" s="193">
        <f t="shared" si="38"/>
        <v>0</v>
      </c>
      <c r="BJ228" s="18" t="s">
        <v>81</v>
      </c>
      <c r="BK228" s="193">
        <f t="shared" si="39"/>
        <v>0</v>
      </c>
      <c r="BL228" s="18" t="s">
        <v>286</v>
      </c>
      <c r="BM228" s="192" t="s">
        <v>4295</v>
      </c>
    </row>
    <row r="229" spans="1:65" s="11" customFormat="1" ht="26" customHeight="1">
      <c r="B229" s="166"/>
      <c r="C229" s="167"/>
      <c r="D229" s="168" t="s">
        <v>72</v>
      </c>
      <c r="E229" s="169" t="s">
        <v>1496</v>
      </c>
      <c r="F229" s="169" t="s">
        <v>4296</v>
      </c>
      <c r="G229" s="167"/>
      <c r="H229" s="167"/>
      <c r="I229" s="170"/>
      <c r="J229" s="171">
        <f>BK229</f>
        <v>0</v>
      </c>
      <c r="K229" s="167"/>
      <c r="L229" s="172"/>
      <c r="M229" s="173"/>
      <c r="N229" s="174"/>
      <c r="O229" s="174"/>
      <c r="P229" s="175">
        <f>SUM(P230:P272)</f>
        <v>0</v>
      </c>
      <c r="Q229" s="174"/>
      <c r="R229" s="175">
        <f>SUM(R230:R272)</f>
        <v>0</v>
      </c>
      <c r="S229" s="174"/>
      <c r="T229" s="176">
        <f>SUM(T230:T272)</f>
        <v>0</v>
      </c>
      <c r="AR229" s="177" t="s">
        <v>83</v>
      </c>
      <c r="AT229" s="178" t="s">
        <v>72</v>
      </c>
      <c r="AU229" s="178" t="s">
        <v>73</v>
      </c>
      <c r="AY229" s="177" t="s">
        <v>174</v>
      </c>
      <c r="BK229" s="179">
        <f>SUM(BK230:BK272)</f>
        <v>0</v>
      </c>
    </row>
    <row r="230" spans="1:65" s="2" customFormat="1" ht="16.5" customHeight="1">
      <c r="A230" s="35"/>
      <c r="B230" s="36"/>
      <c r="C230" s="180" t="s">
        <v>73</v>
      </c>
      <c r="D230" s="180" t="s">
        <v>175</v>
      </c>
      <c r="E230" s="181" t="s">
        <v>4297</v>
      </c>
      <c r="F230" s="182" t="s">
        <v>4298</v>
      </c>
      <c r="G230" s="183" t="s">
        <v>4066</v>
      </c>
      <c r="H230" s="184">
        <v>6</v>
      </c>
      <c r="I230" s="185"/>
      <c r="J230" s="186">
        <f t="shared" ref="J230:J272" si="40">ROUND(I230*H230,2)</f>
        <v>0</v>
      </c>
      <c r="K230" s="187"/>
      <c r="L230" s="40"/>
      <c r="M230" s="188" t="s">
        <v>1</v>
      </c>
      <c r="N230" s="189" t="s">
        <v>38</v>
      </c>
      <c r="O230" s="72"/>
      <c r="P230" s="190">
        <f t="shared" ref="P230:P272" si="41">O230*H230</f>
        <v>0</v>
      </c>
      <c r="Q230" s="190">
        <v>0</v>
      </c>
      <c r="R230" s="190">
        <f t="shared" ref="R230:R272" si="42">Q230*H230</f>
        <v>0</v>
      </c>
      <c r="S230" s="190">
        <v>0</v>
      </c>
      <c r="T230" s="191">
        <f t="shared" ref="T230:T272" si="43"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2" t="s">
        <v>286</v>
      </c>
      <c r="AT230" s="192" t="s">
        <v>175</v>
      </c>
      <c r="AU230" s="192" t="s">
        <v>81</v>
      </c>
      <c r="AY230" s="18" t="s">
        <v>174</v>
      </c>
      <c r="BE230" s="193">
        <f t="shared" ref="BE230:BE272" si="44">IF(N230="základní",J230,0)</f>
        <v>0</v>
      </c>
      <c r="BF230" s="193">
        <f t="shared" ref="BF230:BF272" si="45">IF(N230="snížená",J230,0)</f>
        <v>0</v>
      </c>
      <c r="BG230" s="193">
        <f t="shared" ref="BG230:BG272" si="46">IF(N230="zákl. přenesená",J230,0)</f>
        <v>0</v>
      </c>
      <c r="BH230" s="193">
        <f t="shared" ref="BH230:BH272" si="47">IF(N230="sníž. přenesená",J230,0)</f>
        <v>0</v>
      </c>
      <c r="BI230" s="193">
        <f t="shared" ref="BI230:BI272" si="48">IF(N230="nulová",J230,0)</f>
        <v>0</v>
      </c>
      <c r="BJ230" s="18" t="s">
        <v>81</v>
      </c>
      <c r="BK230" s="193">
        <f t="shared" ref="BK230:BK272" si="49">ROUND(I230*H230,2)</f>
        <v>0</v>
      </c>
      <c r="BL230" s="18" t="s">
        <v>286</v>
      </c>
      <c r="BM230" s="192" t="s">
        <v>4299</v>
      </c>
    </row>
    <row r="231" spans="1:65" s="2" customFormat="1" ht="16.5" customHeight="1">
      <c r="A231" s="35"/>
      <c r="B231" s="36"/>
      <c r="C231" s="180" t="s">
        <v>73</v>
      </c>
      <c r="D231" s="180" t="s">
        <v>175</v>
      </c>
      <c r="E231" s="181" t="s">
        <v>4300</v>
      </c>
      <c r="F231" s="182" t="s">
        <v>4301</v>
      </c>
      <c r="G231" s="183" t="s">
        <v>4066</v>
      </c>
      <c r="H231" s="184">
        <v>4</v>
      </c>
      <c r="I231" s="185"/>
      <c r="J231" s="186">
        <f t="shared" si="40"/>
        <v>0</v>
      </c>
      <c r="K231" s="187"/>
      <c r="L231" s="40"/>
      <c r="M231" s="188" t="s">
        <v>1</v>
      </c>
      <c r="N231" s="189" t="s">
        <v>38</v>
      </c>
      <c r="O231" s="72"/>
      <c r="P231" s="190">
        <f t="shared" si="41"/>
        <v>0</v>
      </c>
      <c r="Q231" s="190">
        <v>0</v>
      </c>
      <c r="R231" s="190">
        <f t="shared" si="42"/>
        <v>0</v>
      </c>
      <c r="S231" s="190">
        <v>0</v>
      </c>
      <c r="T231" s="191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2" t="s">
        <v>286</v>
      </c>
      <c r="AT231" s="192" t="s">
        <v>175</v>
      </c>
      <c r="AU231" s="192" t="s">
        <v>81</v>
      </c>
      <c r="AY231" s="18" t="s">
        <v>174</v>
      </c>
      <c r="BE231" s="193">
        <f t="shared" si="44"/>
        <v>0</v>
      </c>
      <c r="BF231" s="193">
        <f t="shared" si="45"/>
        <v>0</v>
      </c>
      <c r="BG231" s="193">
        <f t="shared" si="46"/>
        <v>0</v>
      </c>
      <c r="BH231" s="193">
        <f t="shared" si="47"/>
        <v>0</v>
      </c>
      <c r="BI231" s="193">
        <f t="shared" si="48"/>
        <v>0</v>
      </c>
      <c r="BJ231" s="18" t="s">
        <v>81</v>
      </c>
      <c r="BK231" s="193">
        <f t="shared" si="49"/>
        <v>0</v>
      </c>
      <c r="BL231" s="18" t="s">
        <v>286</v>
      </c>
      <c r="BM231" s="192" t="s">
        <v>4302</v>
      </c>
    </row>
    <row r="232" spans="1:65" s="2" customFormat="1" ht="21.75" customHeight="1">
      <c r="A232" s="35"/>
      <c r="B232" s="36"/>
      <c r="C232" s="180" t="s">
        <v>73</v>
      </c>
      <c r="D232" s="180" t="s">
        <v>175</v>
      </c>
      <c r="E232" s="181" t="s">
        <v>4303</v>
      </c>
      <c r="F232" s="182" t="s">
        <v>4304</v>
      </c>
      <c r="G232" s="183" t="s">
        <v>4113</v>
      </c>
      <c r="H232" s="184">
        <v>266.2</v>
      </c>
      <c r="I232" s="185"/>
      <c r="J232" s="186">
        <f t="shared" si="40"/>
        <v>0</v>
      </c>
      <c r="K232" s="187"/>
      <c r="L232" s="40"/>
      <c r="M232" s="188" t="s">
        <v>1</v>
      </c>
      <c r="N232" s="189" t="s">
        <v>38</v>
      </c>
      <c r="O232" s="72"/>
      <c r="P232" s="190">
        <f t="shared" si="41"/>
        <v>0</v>
      </c>
      <c r="Q232" s="190">
        <v>0</v>
      </c>
      <c r="R232" s="190">
        <f t="shared" si="42"/>
        <v>0</v>
      </c>
      <c r="S232" s="190">
        <v>0</v>
      </c>
      <c r="T232" s="191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2" t="s">
        <v>286</v>
      </c>
      <c r="AT232" s="192" t="s">
        <v>175</v>
      </c>
      <c r="AU232" s="192" t="s">
        <v>81</v>
      </c>
      <c r="AY232" s="18" t="s">
        <v>174</v>
      </c>
      <c r="BE232" s="193">
        <f t="shared" si="44"/>
        <v>0</v>
      </c>
      <c r="BF232" s="193">
        <f t="shared" si="45"/>
        <v>0</v>
      </c>
      <c r="BG232" s="193">
        <f t="shared" si="46"/>
        <v>0</v>
      </c>
      <c r="BH232" s="193">
        <f t="shared" si="47"/>
        <v>0</v>
      </c>
      <c r="BI232" s="193">
        <f t="shared" si="48"/>
        <v>0</v>
      </c>
      <c r="BJ232" s="18" t="s">
        <v>81</v>
      </c>
      <c r="BK232" s="193">
        <f t="shared" si="49"/>
        <v>0</v>
      </c>
      <c r="BL232" s="18" t="s">
        <v>286</v>
      </c>
      <c r="BM232" s="192" t="s">
        <v>4305</v>
      </c>
    </row>
    <row r="233" spans="1:65" s="2" customFormat="1" ht="21.75" customHeight="1">
      <c r="A233" s="35"/>
      <c r="B233" s="36"/>
      <c r="C233" s="180" t="s">
        <v>73</v>
      </c>
      <c r="D233" s="180" t="s">
        <v>175</v>
      </c>
      <c r="E233" s="181" t="s">
        <v>4306</v>
      </c>
      <c r="F233" s="182" t="s">
        <v>4307</v>
      </c>
      <c r="G233" s="183" t="s">
        <v>4113</v>
      </c>
      <c r="H233" s="184">
        <v>20.2</v>
      </c>
      <c r="I233" s="185"/>
      <c r="J233" s="186">
        <f t="shared" si="40"/>
        <v>0</v>
      </c>
      <c r="K233" s="187"/>
      <c r="L233" s="40"/>
      <c r="M233" s="188" t="s">
        <v>1</v>
      </c>
      <c r="N233" s="189" t="s">
        <v>38</v>
      </c>
      <c r="O233" s="72"/>
      <c r="P233" s="190">
        <f t="shared" si="41"/>
        <v>0</v>
      </c>
      <c r="Q233" s="190">
        <v>0</v>
      </c>
      <c r="R233" s="190">
        <f t="shared" si="42"/>
        <v>0</v>
      </c>
      <c r="S233" s="190">
        <v>0</v>
      </c>
      <c r="T233" s="191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2" t="s">
        <v>286</v>
      </c>
      <c r="AT233" s="192" t="s">
        <v>175</v>
      </c>
      <c r="AU233" s="192" t="s">
        <v>81</v>
      </c>
      <c r="AY233" s="18" t="s">
        <v>174</v>
      </c>
      <c r="BE233" s="193">
        <f t="shared" si="44"/>
        <v>0</v>
      </c>
      <c r="BF233" s="193">
        <f t="shared" si="45"/>
        <v>0</v>
      </c>
      <c r="BG233" s="193">
        <f t="shared" si="46"/>
        <v>0</v>
      </c>
      <c r="BH233" s="193">
        <f t="shared" si="47"/>
        <v>0</v>
      </c>
      <c r="BI233" s="193">
        <f t="shared" si="48"/>
        <v>0</v>
      </c>
      <c r="BJ233" s="18" t="s">
        <v>81</v>
      </c>
      <c r="BK233" s="193">
        <f t="shared" si="49"/>
        <v>0</v>
      </c>
      <c r="BL233" s="18" t="s">
        <v>286</v>
      </c>
      <c r="BM233" s="192" t="s">
        <v>4308</v>
      </c>
    </row>
    <row r="234" spans="1:65" s="2" customFormat="1" ht="21.75" customHeight="1">
      <c r="A234" s="35"/>
      <c r="B234" s="36"/>
      <c r="C234" s="180" t="s">
        <v>73</v>
      </c>
      <c r="D234" s="180" t="s">
        <v>175</v>
      </c>
      <c r="E234" s="181" t="s">
        <v>4309</v>
      </c>
      <c r="F234" s="182" t="s">
        <v>4310</v>
      </c>
      <c r="G234" s="183" t="s">
        <v>4113</v>
      </c>
      <c r="H234" s="184">
        <v>11.5</v>
      </c>
      <c r="I234" s="185"/>
      <c r="J234" s="186">
        <f t="shared" si="40"/>
        <v>0</v>
      </c>
      <c r="K234" s="187"/>
      <c r="L234" s="40"/>
      <c r="M234" s="188" t="s">
        <v>1</v>
      </c>
      <c r="N234" s="189" t="s">
        <v>38</v>
      </c>
      <c r="O234" s="72"/>
      <c r="P234" s="190">
        <f t="shared" si="41"/>
        <v>0</v>
      </c>
      <c r="Q234" s="190">
        <v>0</v>
      </c>
      <c r="R234" s="190">
        <f t="shared" si="42"/>
        <v>0</v>
      </c>
      <c r="S234" s="190">
        <v>0</v>
      </c>
      <c r="T234" s="191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2" t="s">
        <v>286</v>
      </c>
      <c r="AT234" s="192" t="s">
        <v>175</v>
      </c>
      <c r="AU234" s="192" t="s">
        <v>81</v>
      </c>
      <c r="AY234" s="18" t="s">
        <v>174</v>
      </c>
      <c r="BE234" s="193">
        <f t="shared" si="44"/>
        <v>0</v>
      </c>
      <c r="BF234" s="193">
        <f t="shared" si="45"/>
        <v>0</v>
      </c>
      <c r="BG234" s="193">
        <f t="shared" si="46"/>
        <v>0</v>
      </c>
      <c r="BH234" s="193">
        <f t="shared" si="47"/>
        <v>0</v>
      </c>
      <c r="BI234" s="193">
        <f t="shared" si="48"/>
        <v>0</v>
      </c>
      <c r="BJ234" s="18" t="s">
        <v>81</v>
      </c>
      <c r="BK234" s="193">
        <f t="shared" si="49"/>
        <v>0</v>
      </c>
      <c r="BL234" s="18" t="s">
        <v>286</v>
      </c>
      <c r="BM234" s="192" t="s">
        <v>4311</v>
      </c>
    </row>
    <row r="235" spans="1:65" s="2" customFormat="1" ht="21.75" customHeight="1">
      <c r="A235" s="35"/>
      <c r="B235" s="36"/>
      <c r="C235" s="180" t="s">
        <v>73</v>
      </c>
      <c r="D235" s="180" t="s">
        <v>175</v>
      </c>
      <c r="E235" s="181" t="s">
        <v>4312</v>
      </c>
      <c r="F235" s="182" t="s">
        <v>4313</v>
      </c>
      <c r="G235" s="183" t="s">
        <v>4113</v>
      </c>
      <c r="H235" s="184">
        <v>6</v>
      </c>
      <c r="I235" s="185"/>
      <c r="J235" s="186">
        <f t="shared" si="40"/>
        <v>0</v>
      </c>
      <c r="K235" s="187"/>
      <c r="L235" s="40"/>
      <c r="M235" s="188" t="s">
        <v>1</v>
      </c>
      <c r="N235" s="189" t="s">
        <v>38</v>
      </c>
      <c r="O235" s="72"/>
      <c r="P235" s="190">
        <f t="shared" si="41"/>
        <v>0</v>
      </c>
      <c r="Q235" s="190">
        <v>0</v>
      </c>
      <c r="R235" s="190">
        <f t="shared" si="42"/>
        <v>0</v>
      </c>
      <c r="S235" s="190">
        <v>0</v>
      </c>
      <c r="T235" s="191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2" t="s">
        <v>286</v>
      </c>
      <c r="AT235" s="192" t="s">
        <v>175</v>
      </c>
      <c r="AU235" s="192" t="s">
        <v>81</v>
      </c>
      <c r="AY235" s="18" t="s">
        <v>174</v>
      </c>
      <c r="BE235" s="193">
        <f t="shared" si="44"/>
        <v>0</v>
      </c>
      <c r="BF235" s="193">
        <f t="shared" si="45"/>
        <v>0</v>
      </c>
      <c r="BG235" s="193">
        <f t="shared" si="46"/>
        <v>0</v>
      </c>
      <c r="BH235" s="193">
        <f t="shared" si="47"/>
        <v>0</v>
      </c>
      <c r="BI235" s="193">
        <f t="shared" si="48"/>
        <v>0</v>
      </c>
      <c r="BJ235" s="18" t="s">
        <v>81</v>
      </c>
      <c r="BK235" s="193">
        <f t="shared" si="49"/>
        <v>0</v>
      </c>
      <c r="BL235" s="18" t="s">
        <v>286</v>
      </c>
      <c r="BM235" s="192" t="s">
        <v>4314</v>
      </c>
    </row>
    <row r="236" spans="1:65" s="2" customFormat="1" ht="24.25" customHeight="1">
      <c r="A236" s="35"/>
      <c r="B236" s="36"/>
      <c r="C236" s="180" t="s">
        <v>73</v>
      </c>
      <c r="D236" s="180" t="s">
        <v>175</v>
      </c>
      <c r="E236" s="181" t="s">
        <v>4315</v>
      </c>
      <c r="F236" s="182" t="s">
        <v>4316</v>
      </c>
      <c r="G236" s="183" t="s">
        <v>4113</v>
      </c>
      <c r="H236" s="184">
        <v>6</v>
      </c>
      <c r="I236" s="185"/>
      <c r="J236" s="186">
        <f t="shared" si="40"/>
        <v>0</v>
      </c>
      <c r="K236" s="187"/>
      <c r="L236" s="40"/>
      <c r="M236" s="188" t="s">
        <v>1</v>
      </c>
      <c r="N236" s="189" t="s">
        <v>38</v>
      </c>
      <c r="O236" s="72"/>
      <c r="P236" s="190">
        <f t="shared" si="41"/>
        <v>0</v>
      </c>
      <c r="Q236" s="190">
        <v>0</v>
      </c>
      <c r="R236" s="190">
        <f t="shared" si="42"/>
        <v>0</v>
      </c>
      <c r="S236" s="190">
        <v>0</v>
      </c>
      <c r="T236" s="191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2" t="s">
        <v>286</v>
      </c>
      <c r="AT236" s="192" t="s">
        <v>175</v>
      </c>
      <c r="AU236" s="192" t="s">
        <v>81</v>
      </c>
      <c r="AY236" s="18" t="s">
        <v>174</v>
      </c>
      <c r="BE236" s="193">
        <f t="shared" si="44"/>
        <v>0</v>
      </c>
      <c r="BF236" s="193">
        <f t="shared" si="45"/>
        <v>0</v>
      </c>
      <c r="BG236" s="193">
        <f t="shared" si="46"/>
        <v>0</v>
      </c>
      <c r="BH236" s="193">
        <f t="shared" si="47"/>
        <v>0</v>
      </c>
      <c r="BI236" s="193">
        <f t="shared" si="48"/>
        <v>0</v>
      </c>
      <c r="BJ236" s="18" t="s">
        <v>81</v>
      </c>
      <c r="BK236" s="193">
        <f t="shared" si="49"/>
        <v>0</v>
      </c>
      <c r="BL236" s="18" t="s">
        <v>286</v>
      </c>
      <c r="BM236" s="192" t="s">
        <v>4317</v>
      </c>
    </row>
    <row r="237" spans="1:65" s="2" customFormat="1" ht="24.25" customHeight="1">
      <c r="A237" s="35"/>
      <c r="B237" s="36"/>
      <c r="C237" s="180" t="s">
        <v>73</v>
      </c>
      <c r="D237" s="180" t="s">
        <v>175</v>
      </c>
      <c r="E237" s="181" t="s">
        <v>4318</v>
      </c>
      <c r="F237" s="182" t="s">
        <v>4319</v>
      </c>
      <c r="G237" s="183" t="s">
        <v>4113</v>
      </c>
      <c r="H237" s="184">
        <v>190.3</v>
      </c>
      <c r="I237" s="185"/>
      <c r="J237" s="186">
        <f t="shared" si="40"/>
        <v>0</v>
      </c>
      <c r="K237" s="187"/>
      <c r="L237" s="40"/>
      <c r="M237" s="188" t="s">
        <v>1</v>
      </c>
      <c r="N237" s="189" t="s">
        <v>38</v>
      </c>
      <c r="O237" s="72"/>
      <c r="P237" s="190">
        <f t="shared" si="41"/>
        <v>0</v>
      </c>
      <c r="Q237" s="190">
        <v>0</v>
      </c>
      <c r="R237" s="190">
        <f t="shared" si="42"/>
        <v>0</v>
      </c>
      <c r="S237" s="190">
        <v>0</v>
      </c>
      <c r="T237" s="191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2" t="s">
        <v>286</v>
      </c>
      <c r="AT237" s="192" t="s">
        <v>175</v>
      </c>
      <c r="AU237" s="192" t="s">
        <v>81</v>
      </c>
      <c r="AY237" s="18" t="s">
        <v>174</v>
      </c>
      <c r="BE237" s="193">
        <f t="shared" si="44"/>
        <v>0</v>
      </c>
      <c r="BF237" s="193">
        <f t="shared" si="45"/>
        <v>0</v>
      </c>
      <c r="BG237" s="193">
        <f t="shared" si="46"/>
        <v>0</v>
      </c>
      <c r="BH237" s="193">
        <f t="shared" si="47"/>
        <v>0</v>
      </c>
      <c r="BI237" s="193">
        <f t="shared" si="48"/>
        <v>0</v>
      </c>
      <c r="BJ237" s="18" t="s">
        <v>81</v>
      </c>
      <c r="BK237" s="193">
        <f t="shared" si="49"/>
        <v>0</v>
      </c>
      <c r="BL237" s="18" t="s">
        <v>286</v>
      </c>
      <c r="BM237" s="192" t="s">
        <v>4320</v>
      </c>
    </row>
    <row r="238" spans="1:65" s="2" customFormat="1" ht="24.25" customHeight="1">
      <c r="A238" s="35"/>
      <c r="B238" s="36"/>
      <c r="C238" s="180" t="s">
        <v>73</v>
      </c>
      <c r="D238" s="180" t="s">
        <v>175</v>
      </c>
      <c r="E238" s="181" t="s">
        <v>4321</v>
      </c>
      <c r="F238" s="182" t="s">
        <v>4322</v>
      </c>
      <c r="G238" s="183" t="s">
        <v>4113</v>
      </c>
      <c r="H238" s="184">
        <v>75.900000000000006</v>
      </c>
      <c r="I238" s="185"/>
      <c r="J238" s="186">
        <f t="shared" si="40"/>
        <v>0</v>
      </c>
      <c r="K238" s="187"/>
      <c r="L238" s="40"/>
      <c r="M238" s="188" t="s">
        <v>1</v>
      </c>
      <c r="N238" s="189" t="s">
        <v>38</v>
      </c>
      <c r="O238" s="72"/>
      <c r="P238" s="190">
        <f t="shared" si="41"/>
        <v>0</v>
      </c>
      <c r="Q238" s="190">
        <v>0</v>
      </c>
      <c r="R238" s="190">
        <f t="shared" si="42"/>
        <v>0</v>
      </c>
      <c r="S238" s="190">
        <v>0</v>
      </c>
      <c r="T238" s="191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2" t="s">
        <v>286</v>
      </c>
      <c r="AT238" s="192" t="s">
        <v>175</v>
      </c>
      <c r="AU238" s="192" t="s">
        <v>81</v>
      </c>
      <c r="AY238" s="18" t="s">
        <v>174</v>
      </c>
      <c r="BE238" s="193">
        <f t="shared" si="44"/>
        <v>0</v>
      </c>
      <c r="BF238" s="193">
        <f t="shared" si="45"/>
        <v>0</v>
      </c>
      <c r="BG238" s="193">
        <f t="shared" si="46"/>
        <v>0</v>
      </c>
      <c r="BH238" s="193">
        <f t="shared" si="47"/>
        <v>0</v>
      </c>
      <c r="BI238" s="193">
        <f t="shared" si="48"/>
        <v>0</v>
      </c>
      <c r="BJ238" s="18" t="s">
        <v>81</v>
      </c>
      <c r="BK238" s="193">
        <f t="shared" si="49"/>
        <v>0</v>
      </c>
      <c r="BL238" s="18" t="s">
        <v>286</v>
      </c>
      <c r="BM238" s="192" t="s">
        <v>4323</v>
      </c>
    </row>
    <row r="239" spans="1:65" s="2" customFormat="1" ht="24.25" customHeight="1">
      <c r="A239" s="35"/>
      <c r="B239" s="36"/>
      <c r="C239" s="180" t="s">
        <v>73</v>
      </c>
      <c r="D239" s="180" t="s">
        <v>175</v>
      </c>
      <c r="E239" s="181" t="s">
        <v>4324</v>
      </c>
      <c r="F239" s="182" t="s">
        <v>4325</v>
      </c>
      <c r="G239" s="183" t="s">
        <v>4113</v>
      </c>
      <c r="H239" s="184">
        <v>17.100000000000001</v>
      </c>
      <c r="I239" s="185"/>
      <c r="J239" s="186">
        <f t="shared" si="40"/>
        <v>0</v>
      </c>
      <c r="K239" s="187"/>
      <c r="L239" s="40"/>
      <c r="M239" s="188" t="s">
        <v>1</v>
      </c>
      <c r="N239" s="189" t="s">
        <v>38</v>
      </c>
      <c r="O239" s="72"/>
      <c r="P239" s="190">
        <f t="shared" si="41"/>
        <v>0</v>
      </c>
      <c r="Q239" s="190">
        <v>0</v>
      </c>
      <c r="R239" s="190">
        <f t="shared" si="42"/>
        <v>0</v>
      </c>
      <c r="S239" s="190">
        <v>0</v>
      </c>
      <c r="T239" s="191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2" t="s">
        <v>286</v>
      </c>
      <c r="AT239" s="192" t="s">
        <v>175</v>
      </c>
      <c r="AU239" s="192" t="s">
        <v>81</v>
      </c>
      <c r="AY239" s="18" t="s">
        <v>174</v>
      </c>
      <c r="BE239" s="193">
        <f t="shared" si="44"/>
        <v>0</v>
      </c>
      <c r="BF239" s="193">
        <f t="shared" si="45"/>
        <v>0</v>
      </c>
      <c r="BG239" s="193">
        <f t="shared" si="46"/>
        <v>0</v>
      </c>
      <c r="BH239" s="193">
        <f t="shared" si="47"/>
        <v>0</v>
      </c>
      <c r="BI239" s="193">
        <f t="shared" si="48"/>
        <v>0</v>
      </c>
      <c r="BJ239" s="18" t="s">
        <v>81</v>
      </c>
      <c r="BK239" s="193">
        <f t="shared" si="49"/>
        <v>0</v>
      </c>
      <c r="BL239" s="18" t="s">
        <v>286</v>
      </c>
      <c r="BM239" s="192" t="s">
        <v>4326</v>
      </c>
    </row>
    <row r="240" spans="1:65" s="2" customFormat="1" ht="24.25" customHeight="1">
      <c r="A240" s="35"/>
      <c r="B240" s="36"/>
      <c r="C240" s="180" t="s">
        <v>73</v>
      </c>
      <c r="D240" s="180" t="s">
        <v>175</v>
      </c>
      <c r="E240" s="181" t="s">
        <v>4327</v>
      </c>
      <c r="F240" s="182" t="s">
        <v>4328</v>
      </c>
      <c r="G240" s="183" t="s">
        <v>4113</v>
      </c>
      <c r="H240" s="184">
        <v>3.1</v>
      </c>
      <c r="I240" s="185"/>
      <c r="J240" s="186">
        <f t="shared" si="40"/>
        <v>0</v>
      </c>
      <c r="K240" s="187"/>
      <c r="L240" s="40"/>
      <c r="M240" s="188" t="s">
        <v>1</v>
      </c>
      <c r="N240" s="189" t="s">
        <v>38</v>
      </c>
      <c r="O240" s="72"/>
      <c r="P240" s="190">
        <f t="shared" si="41"/>
        <v>0</v>
      </c>
      <c r="Q240" s="190">
        <v>0</v>
      </c>
      <c r="R240" s="190">
        <f t="shared" si="42"/>
        <v>0</v>
      </c>
      <c r="S240" s="190">
        <v>0</v>
      </c>
      <c r="T240" s="191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2" t="s">
        <v>286</v>
      </c>
      <c r="AT240" s="192" t="s">
        <v>175</v>
      </c>
      <c r="AU240" s="192" t="s">
        <v>81</v>
      </c>
      <c r="AY240" s="18" t="s">
        <v>174</v>
      </c>
      <c r="BE240" s="193">
        <f t="shared" si="44"/>
        <v>0</v>
      </c>
      <c r="BF240" s="193">
        <f t="shared" si="45"/>
        <v>0</v>
      </c>
      <c r="BG240" s="193">
        <f t="shared" si="46"/>
        <v>0</v>
      </c>
      <c r="BH240" s="193">
        <f t="shared" si="47"/>
        <v>0</v>
      </c>
      <c r="BI240" s="193">
        <f t="shared" si="48"/>
        <v>0</v>
      </c>
      <c r="BJ240" s="18" t="s">
        <v>81</v>
      </c>
      <c r="BK240" s="193">
        <f t="shared" si="49"/>
        <v>0</v>
      </c>
      <c r="BL240" s="18" t="s">
        <v>286</v>
      </c>
      <c r="BM240" s="192" t="s">
        <v>4329</v>
      </c>
    </row>
    <row r="241" spans="1:65" s="2" customFormat="1" ht="24.25" customHeight="1">
      <c r="A241" s="35"/>
      <c r="B241" s="36"/>
      <c r="C241" s="180" t="s">
        <v>73</v>
      </c>
      <c r="D241" s="180" t="s">
        <v>175</v>
      </c>
      <c r="E241" s="181" t="s">
        <v>4330</v>
      </c>
      <c r="F241" s="182" t="s">
        <v>4331</v>
      </c>
      <c r="G241" s="183" t="s">
        <v>4113</v>
      </c>
      <c r="H241" s="184">
        <v>11.5</v>
      </c>
      <c r="I241" s="185"/>
      <c r="J241" s="186">
        <f t="shared" si="40"/>
        <v>0</v>
      </c>
      <c r="K241" s="187"/>
      <c r="L241" s="40"/>
      <c r="M241" s="188" t="s">
        <v>1</v>
      </c>
      <c r="N241" s="189" t="s">
        <v>38</v>
      </c>
      <c r="O241" s="72"/>
      <c r="P241" s="190">
        <f t="shared" si="41"/>
        <v>0</v>
      </c>
      <c r="Q241" s="190">
        <v>0</v>
      </c>
      <c r="R241" s="190">
        <f t="shared" si="42"/>
        <v>0</v>
      </c>
      <c r="S241" s="190">
        <v>0</v>
      </c>
      <c r="T241" s="191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2" t="s">
        <v>286</v>
      </c>
      <c r="AT241" s="192" t="s">
        <v>175</v>
      </c>
      <c r="AU241" s="192" t="s">
        <v>81</v>
      </c>
      <c r="AY241" s="18" t="s">
        <v>174</v>
      </c>
      <c r="BE241" s="193">
        <f t="shared" si="44"/>
        <v>0</v>
      </c>
      <c r="BF241" s="193">
        <f t="shared" si="45"/>
        <v>0</v>
      </c>
      <c r="BG241" s="193">
        <f t="shared" si="46"/>
        <v>0</v>
      </c>
      <c r="BH241" s="193">
        <f t="shared" si="47"/>
        <v>0</v>
      </c>
      <c r="BI241" s="193">
        <f t="shared" si="48"/>
        <v>0</v>
      </c>
      <c r="BJ241" s="18" t="s">
        <v>81</v>
      </c>
      <c r="BK241" s="193">
        <f t="shared" si="49"/>
        <v>0</v>
      </c>
      <c r="BL241" s="18" t="s">
        <v>286</v>
      </c>
      <c r="BM241" s="192" t="s">
        <v>4332</v>
      </c>
    </row>
    <row r="242" spans="1:65" s="2" customFormat="1" ht="24.25" customHeight="1">
      <c r="A242" s="35"/>
      <c r="B242" s="36"/>
      <c r="C242" s="180" t="s">
        <v>73</v>
      </c>
      <c r="D242" s="180" t="s">
        <v>175</v>
      </c>
      <c r="E242" s="181" t="s">
        <v>4333</v>
      </c>
      <c r="F242" s="182" t="s">
        <v>4334</v>
      </c>
      <c r="G242" s="183" t="s">
        <v>4066</v>
      </c>
      <c r="H242" s="184">
        <v>2</v>
      </c>
      <c r="I242" s="185"/>
      <c r="J242" s="186">
        <f t="shared" si="40"/>
        <v>0</v>
      </c>
      <c r="K242" s="187"/>
      <c r="L242" s="40"/>
      <c r="M242" s="188" t="s">
        <v>1</v>
      </c>
      <c r="N242" s="189" t="s">
        <v>38</v>
      </c>
      <c r="O242" s="72"/>
      <c r="P242" s="190">
        <f t="shared" si="41"/>
        <v>0</v>
      </c>
      <c r="Q242" s="190">
        <v>0</v>
      </c>
      <c r="R242" s="190">
        <f t="shared" si="42"/>
        <v>0</v>
      </c>
      <c r="S242" s="190">
        <v>0</v>
      </c>
      <c r="T242" s="191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2" t="s">
        <v>286</v>
      </c>
      <c r="AT242" s="192" t="s">
        <v>175</v>
      </c>
      <c r="AU242" s="192" t="s">
        <v>81</v>
      </c>
      <c r="AY242" s="18" t="s">
        <v>174</v>
      </c>
      <c r="BE242" s="193">
        <f t="shared" si="44"/>
        <v>0</v>
      </c>
      <c r="BF242" s="193">
        <f t="shared" si="45"/>
        <v>0</v>
      </c>
      <c r="BG242" s="193">
        <f t="shared" si="46"/>
        <v>0</v>
      </c>
      <c r="BH242" s="193">
        <f t="shared" si="47"/>
        <v>0</v>
      </c>
      <c r="BI242" s="193">
        <f t="shared" si="48"/>
        <v>0</v>
      </c>
      <c r="BJ242" s="18" t="s">
        <v>81</v>
      </c>
      <c r="BK242" s="193">
        <f t="shared" si="49"/>
        <v>0</v>
      </c>
      <c r="BL242" s="18" t="s">
        <v>286</v>
      </c>
      <c r="BM242" s="192" t="s">
        <v>4335</v>
      </c>
    </row>
    <row r="243" spans="1:65" s="2" customFormat="1" ht="21.75" customHeight="1">
      <c r="A243" s="35"/>
      <c r="B243" s="36"/>
      <c r="C243" s="180" t="s">
        <v>73</v>
      </c>
      <c r="D243" s="180" t="s">
        <v>175</v>
      </c>
      <c r="E243" s="181" t="s">
        <v>4336</v>
      </c>
      <c r="F243" s="182" t="s">
        <v>4337</v>
      </c>
      <c r="G243" s="183" t="s">
        <v>4066</v>
      </c>
      <c r="H243" s="184">
        <v>2</v>
      </c>
      <c r="I243" s="185"/>
      <c r="J243" s="186">
        <f t="shared" si="40"/>
        <v>0</v>
      </c>
      <c r="K243" s="187"/>
      <c r="L243" s="40"/>
      <c r="M243" s="188" t="s">
        <v>1</v>
      </c>
      <c r="N243" s="189" t="s">
        <v>38</v>
      </c>
      <c r="O243" s="72"/>
      <c r="P243" s="190">
        <f t="shared" si="41"/>
        <v>0</v>
      </c>
      <c r="Q243" s="190">
        <v>0</v>
      </c>
      <c r="R243" s="190">
        <f t="shared" si="42"/>
        <v>0</v>
      </c>
      <c r="S243" s="190">
        <v>0</v>
      </c>
      <c r="T243" s="191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2" t="s">
        <v>286</v>
      </c>
      <c r="AT243" s="192" t="s">
        <v>175</v>
      </c>
      <c r="AU243" s="192" t="s">
        <v>81</v>
      </c>
      <c r="AY243" s="18" t="s">
        <v>174</v>
      </c>
      <c r="BE243" s="193">
        <f t="shared" si="44"/>
        <v>0</v>
      </c>
      <c r="BF243" s="193">
        <f t="shared" si="45"/>
        <v>0</v>
      </c>
      <c r="BG243" s="193">
        <f t="shared" si="46"/>
        <v>0</v>
      </c>
      <c r="BH243" s="193">
        <f t="shared" si="47"/>
        <v>0</v>
      </c>
      <c r="BI243" s="193">
        <f t="shared" si="48"/>
        <v>0</v>
      </c>
      <c r="BJ243" s="18" t="s">
        <v>81</v>
      </c>
      <c r="BK243" s="193">
        <f t="shared" si="49"/>
        <v>0</v>
      </c>
      <c r="BL243" s="18" t="s">
        <v>286</v>
      </c>
      <c r="BM243" s="192" t="s">
        <v>4338</v>
      </c>
    </row>
    <row r="244" spans="1:65" s="2" customFormat="1" ht="16.5" customHeight="1">
      <c r="A244" s="35"/>
      <c r="B244" s="36"/>
      <c r="C244" s="180" t="s">
        <v>73</v>
      </c>
      <c r="D244" s="180" t="s">
        <v>175</v>
      </c>
      <c r="E244" s="181" t="s">
        <v>4339</v>
      </c>
      <c r="F244" s="182" t="s">
        <v>4340</v>
      </c>
      <c r="G244" s="183" t="s">
        <v>4066</v>
      </c>
      <c r="H244" s="184">
        <v>1</v>
      </c>
      <c r="I244" s="185"/>
      <c r="J244" s="186">
        <f t="shared" si="40"/>
        <v>0</v>
      </c>
      <c r="K244" s="187"/>
      <c r="L244" s="40"/>
      <c r="M244" s="188" t="s">
        <v>1</v>
      </c>
      <c r="N244" s="189" t="s">
        <v>38</v>
      </c>
      <c r="O244" s="72"/>
      <c r="P244" s="190">
        <f t="shared" si="41"/>
        <v>0</v>
      </c>
      <c r="Q244" s="190">
        <v>0</v>
      </c>
      <c r="R244" s="190">
        <f t="shared" si="42"/>
        <v>0</v>
      </c>
      <c r="S244" s="190">
        <v>0</v>
      </c>
      <c r="T244" s="191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2" t="s">
        <v>286</v>
      </c>
      <c r="AT244" s="192" t="s">
        <v>175</v>
      </c>
      <c r="AU244" s="192" t="s">
        <v>81</v>
      </c>
      <c r="AY244" s="18" t="s">
        <v>174</v>
      </c>
      <c r="BE244" s="193">
        <f t="shared" si="44"/>
        <v>0</v>
      </c>
      <c r="BF244" s="193">
        <f t="shared" si="45"/>
        <v>0</v>
      </c>
      <c r="BG244" s="193">
        <f t="shared" si="46"/>
        <v>0</v>
      </c>
      <c r="BH244" s="193">
        <f t="shared" si="47"/>
        <v>0</v>
      </c>
      <c r="BI244" s="193">
        <f t="shared" si="48"/>
        <v>0</v>
      </c>
      <c r="BJ244" s="18" t="s">
        <v>81</v>
      </c>
      <c r="BK244" s="193">
        <f t="shared" si="49"/>
        <v>0</v>
      </c>
      <c r="BL244" s="18" t="s">
        <v>286</v>
      </c>
      <c r="BM244" s="192" t="s">
        <v>4341</v>
      </c>
    </row>
    <row r="245" spans="1:65" s="2" customFormat="1" ht="16.5" customHeight="1">
      <c r="A245" s="35"/>
      <c r="B245" s="36"/>
      <c r="C245" s="180" t="s">
        <v>73</v>
      </c>
      <c r="D245" s="180" t="s">
        <v>175</v>
      </c>
      <c r="E245" s="181" t="s">
        <v>4342</v>
      </c>
      <c r="F245" s="182" t="s">
        <v>4343</v>
      </c>
      <c r="G245" s="183" t="s">
        <v>4066</v>
      </c>
      <c r="H245" s="184">
        <v>2</v>
      </c>
      <c r="I245" s="185"/>
      <c r="J245" s="186">
        <f t="shared" si="40"/>
        <v>0</v>
      </c>
      <c r="K245" s="187"/>
      <c r="L245" s="40"/>
      <c r="M245" s="188" t="s">
        <v>1</v>
      </c>
      <c r="N245" s="189" t="s">
        <v>38</v>
      </c>
      <c r="O245" s="72"/>
      <c r="P245" s="190">
        <f t="shared" si="41"/>
        <v>0</v>
      </c>
      <c r="Q245" s="190">
        <v>0</v>
      </c>
      <c r="R245" s="190">
        <f t="shared" si="42"/>
        <v>0</v>
      </c>
      <c r="S245" s="190">
        <v>0</v>
      </c>
      <c r="T245" s="191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2" t="s">
        <v>286</v>
      </c>
      <c r="AT245" s="192" t="s">
        <v>175</v>
      </c>
      <c r="AU245" s="192" t="s">
        <v>81</v>
      </c>
      <c r="AY245" s="18" t="s">
        <v>174</v>
      </c>
      <c r="BE245" s="193">
        <f t="shared" si="44"/>
        <v>0</v>
      </c>
      <c r="BF245" s="193">
        <f t="shared" si="45"/>
        <v>0</v>
      </c>
      <c r="BG245" s="193">
        <f t="shared" si="46"/>
        <v>0</v>
      </c>
      <c r="BH245" s="193">
        <f t="shared" si="47"/>
        <v>0</v>
      </c>
      <c r="BI245" s="193">
        <f t="shared" si="48"/>
        <v>0</v>
      </c>
      <c r="BJ245" s="18" t="s">
        <v>81</v>
      </c>
      <c r="BK245" s="193">
        <f t="shared" si="49"/>
        <v>0</v>
      </c>
      <c r="BL245" s="18" t="s">
        <v>286</v>
      </c>
      <c r="BM245" s="192" t="s">
        <v>4344</v>
      </c>
    </row>
    <row r="246" spans="1:65" s="2" customFormat="1" ht="16.5" customHeight="1">
      <c r="A246" s="35"/>
      <c r="B246" s="36"/>
      <c r="C246" s="180" t="s">
        <v>73</v>
      </c>
      <c r="D246" s="180" t="s">
        <v>175</v>
      </c>
      <c r="E246" s="181" t="s">
        <v>4345</v>
      </c>
      <c r="F246" s="182" t="s">
        <v>4346</v>
      </c>
      <c r="G246" s="183" t="s">
        <v>4066</v>
      </c>
      <c r="H246" s="184">
        <v>44</v>
      </c>
      <c r="I246" s="185"/>
      <c r="J246" s="186">
        <f t="shared" si="40"/>
        <v>0</v>
      </c>
      <c r="K246" s="187"/>
      <c r="L246" s="40"/>
      <c r="M246" s="188" t="s">
        <v>1</v>
      </c>
      <c r="N246" s="189" t="s">
        <v>38</v>
      </c>
      <c r="O246" s="72"/>
      <c r="P246" s="190">
        <f t="shared" si="41"/>
        <v>0</v>
      </c>
      <c r="Q246" s="190">
        <v>0</v>
      </c>
      <c r="R246" s="190">
        <f t="shared" si="42"/>
        <v>0</v>
      </c>
      <c r="S246" s="190">
        <v>0</v>
      </c>
      <c r="T246" s="191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2" t="s">
        <v>286</v>
      </c>
      <c r="AT246" s="192" t="s">
        <v>175</v>
      </c>
      <c r="AU246" s="192" t="s">
        <v>81</v>
      </c>
      <c r="AY246" s="18" t="s">
        <v>174</v>
      </c>
      <c r="BE246" s="193">
        <f t="shared" si="44"/>
        <v>0</v>
      </c>
      <c r="BF246" s="193">
        <f t="shared" si="45"/>
        <v>0</v>
      </c>
      <c r="BG246" s="193">
        <f t="shared" si="46"/>
        <v>0</v>
      </c>
      <c r="BH246" s="193">
        <f t="shared" si="47"/>
        <v>0</v>
      </c>
      <c r="BI246" s="193">
        <f t="shared" si="48"/>
        <v>0</v>
      </c>
      <c r="BJ246" s="18" t="s">
        <v>81</v>
      </c>
      <c r="BK246" s="193">
        <f t="shared" si="49"/>
        <v>0</v>
      </c>
      <c r="BL246" s="18" t="s">
        <v>286</v>
      </c>
      <c r="BM246" s="192" t="s">
        <v>4347</v>
      </c>
    </row>
    <row r="247" spans="1:65" s="2" customFormat="1" ht="21.75" customHeight="1">
      <c r="A247" s="35"/>
      <c r="B247" s="36"/>
      <c r="C247" s="180" t="s">
        <v>73</v>
      </c>
      <c r="D247" s="180" t="s">
        <v>175</v>
      </c>
      <c r="E247" s="181" t="s">
        <v>4348</v>
      </c>
      <c r="F247" s="182" t="s">
        <v>4349</v>
      </c>
      <c r="G247" s="183" t="s">
        <v>4066</v>
      </c>
      <c r="H247" s="184">
        <v>2</v>
      </c>
      <c r="I247" s="185"/>
      <c r="J247" s="186">
        <f t="shared" si="40"/>
        <v>0</v>
      </c>
      <c r="K247" s="187"/>
      <c r="L247" s="40"/>
      <c r="M247" s="188" t="s">
        <v>1</v>
      </c>
      <c r="N247" s="189" t="s">
        <v>38</v>
      </c>
      <c r="O247" s="72"/>
      <c r="P247" s="190">
        <f t="shared" si="41"/>
        <v>0</v>
      </c>
      <c r="Q247" s="190">
        <v>0</v>
      </c>
      <c r="R247" s="190">
        <f t="shared" si="42"/>
        <v>0</v>
      </c>
      <c r="S247" s="190">
        <v>0</v>
      </c>
      <c r="T247" s="191">
        <f t="shared" si="4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2" t="s">
        <v>286</v>
      </c>
      <c r="AT247" s="192" t="s">
        <v>175</v>
      </c>
      <c r="AU247" s="192" t="s">
        <v>81</v>
      </c>
      <c r="AY247" s="18" t="s">
        <v>174</v>
      </c>
      <c r="BE247" s="193">
        <f t="shared" si="44"/>
        <v>0</v>
      </c>
      <c r="BF247" s="193">
        <f t="shared" si="45"/>
        <v>0</v>
      </c>
      <c r="BG247" s="193">
        <f t="shared" si="46"/>
        <v>0</v>
      </c>
      <c r="BH247" s="193">
        <f t="shared" si="47"/>
        <v>0</v>
      </c>
      <c r="BI247" s="193">
        <f t="shared" si="48"/>
        <v>0</v>
      </c>
      <c r="BJ247" s="18" t="s">
        <v>81</v>
      </c>
      <c r="BK247" s="193">
        <f t="shared" si="49"/>
        <v>0</v>
      </c>
      <c r="BL247" s="18" t="s">
        <v>286</v>
      </c>
      <c r="BM247" s="192" t="s">
        <v>4350</v>
      </c>
    </row>
    <row r="248" spans="1:65" s="2" customFormat="1" ht="21.75" customHeight="1">
      <c r="A248" s="35"/>
      <c r="B248" s="36"/>
      <c r="C248" s="180" t="s">
        <v>73</v>
      </c>
      <c r="D248" s="180" t="s">
        <v>175</v>
      </c>
      <c r="E248" s="181" t="s">
        <v>4351</v>
      </c>
      <c r="F248" s="182" t="s">
        <v>4352</v>
      </c>
      <c r="G248" s="183" t="s">
        <v>4066</v>
      </c>
      <c r="H248" s="184">
        <v>1</v>
      </c>
      <c r="I248" s="185"/>
      <c r="J248" s="186">
        <f t="shared" si="40"/>
        <v>0</v>
      </c>
      <c r="K248" s="187"/>
      <c r="L248" s="40"/>
      <c r="M248" s="188" t="s">
        <v>1</v>
      </c>
      <c r="N248" s="189" t="s">
        <v>38</v>
      </c>
      <c r="O248" s="72"/>
      <c r="P248" s="190">
        <f t="shared" si="41"/>
        <v>0</v>
      </c>
      <c r="Q248" s="190">
        <v>0</v>
      </c>
      <c r="R248" s="190">
        <f t="shared" si="42"/>
        <v>0</v>
      </c>
      <c r="S248" s="190">
        <v>0</v>
      </c>
      <c r="T248" s="191">
        <f t="shared" si="4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2" t="s">
        <v>286</v>
      </c>
      <c r="AT248" s="192" t="s">
        <v>175</v>
      </c>
      <c r="AU248" s="192" t="s">
        <v>81</v>
      </c>
      <c r="AY248" s="18" t="s">
        <v>174</v>
      </c>
      <c r="BE248" s="193">
        <f t="shared" si="44"/>
        <v>0</v>
      </c>
      <c r="BF248" s="193">
        <f t="shared" si="45"/>
        <v>0</v>
      </c>
      <c r="BG248" s="193">
        <f t="shared" si="46"/>
        <v>0</v>
      </c>
      <c r="BH248" s="193">
        <f t="shared" si="47"/>
        <v>0</v>
      </c>
      <c r="BI248" s="193">
        <f t="shared" si="48"/>
        <v>0</v>
      </c>
      <c r="BJ248" s="18" t="s">
        <v>81</v>
      </c>
      <c r="BK248" s="193">
        <f t="shared" si="49"/>
        <v>0</v>
      </c>
      <c r="BL248" s="18" t="s">
        <v>286</v>
      </c>
      <c r="BM248" s="192" t="s">
        <v>4353</v>
      </c>
    </row>
    <row r="249" spans="1:65" s="2" customFormat="1" ht="16.5" customHeight="1">
      <c r="A249" s="35"/>
      <c r="B249" s="36"/>
      <c r="C249" s="180" t="s">
        <v>73</v>
      </c>
      <c r="D249" s="180" t="s">
        <v>175</v>
      </c>
      <c r="E249" s="181" t="s">
        <v>4354</v>
      </c>
      <c r="F249" s="182" t="s">
        <v>4355</v>
      </c>
      <c r="G249" s="183" t="s">
        <v>4066</v>
      </c>
      <c r="H249" s="184">
        <v>2</v>
      </c>
      <c r="I249" s="185"/>
      <c r="J249" s="186">
        <f t="shared" si="40"/>
        <v>0</v>
      </c>
      <c r="K249" s="187"/>
      <c r="L249" s="40"/>
      <c r="M249" s="188" t="s">
        <v>1</v>
      </c>
      <c r="N249" s="189" t="s">
        <v>38</v>
      </c>
      <c r="O249" s="72"/>
      <c r="P249" s="190">
        <f t="shared" si="41"/>
        <v>0</v>
      </c>
      <c r="Q249" s="190">
        <v>0</v>
      </c>
      <c r="R249" s="190">
        <f t="shared" si="42"/>
        <v>0</v>
      </c>
      <c r="S249" s="190">
        <v>0</v>
      </c>
      <c r="T249" s="191">
        <f t="shared" si="4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2" t="s">
        <v>286</v>
      </c>
      <c r="AT249" s="192" t="s">
        <v>175</v>
      </c>
      <c r="AU249" s="192" t="s">
        <v>81</v>
      </c>
      <c r="AY249" s="18" t="s">
        <v>174</v>
      </c>
      <c r="BE249" s="193">
        <f t="shared" si="44"/>
        <v>0</v>
      </c>
      <c r="BF249" s="193">
        <f t="shared" si="45"/>
        <v>0</v>
      </c>
      <c r="BG249" s="193">
        <f t="shared" si="46"/>
        <v>0</v>
      </c>
      <c r="BH249" s="193">
        <f t="shared" si="47"/>
        <v>0</v>
      </c>
      <c r="BI249" s="193">
        <f t="shared" si="48"/>
        <v>0</v>
      </c>
      <c r="BJ249" s="18" t="s">
        <v>81</v>
      </c>
      <c r="BK249" s="193">
        <f t="shared" si="49"/>
        <v>0</v>
      </c>
      <c r="BL249" s="18" t="s">
        <v>286</v>
      </c>
      <c r="BM249" s="192" t="s">
        <v>4356</v>
      </c>
    </row>
    <row r="250" spans="1:65" s="2" customFormat="1" ht="16.5" customHeight="1">
      <c r="A250" s="35"/>
      <c r="B250" s="36"/>
      <c r="C250" s="180" t="s">
        <v>73</v>
      </c>
      <c r="D250" s="180" t="s">
        <v>175</v>
      </c>
      <c r="E250" s="181" t="s">
        <v>4357</v>
      </c>
      <c r="F250" s="182" t="s">
        <v>4358</v>
      </c>
      <c r="G250" s="183" t="s">
        <v>4066</v>
      </c>
      <c r="H250" s="184">
        <v>1</v>
      </c>
      <c r="I250" s="185"/>
      <c r="J250" s="186">
        <f t="shared" si="40"/>
        <v>0</v>
      </c>
      <c r="K250" s="187"/>
      <c r="L250" s="40"/>
      <c r="M250" s="188" t="s">
        <v>1</v>
      </c>
      <c r="N250" s="189" t="s">
        <v>38</v>
      </c>
      <c r="O250" s="72"/>
      <c r="P250" s="190">
        <f t="shared" si="41"/>
        <v>0</v>
      </c>
      <c r="Q250" s="190">
        <v>0</v>
      </c>
      <c r="R250" s="190">
        <f t="shared" si="42"/>
        <v>0</v>
      </c>
      <c r="S250" s="190">
        <v>0</v>
      </c>
      <c r="T250" s="191">
        <f t="shared" si="4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2" t="s">
        <v>286</v>
      </c>
      <c r="AT250" s="192" t="s">
        <v>175</v>
      </c>
      <c r="AU250" s="192" t="s">
        <v>81</v>
      </c>
      <c r="AY250" s="18" t="s">
        <v>174</v>
      </c>
      <c r="BE250" s="193">
        <f t="shared" si="44"/>
        <v>0</v>
      </c>
      <c r="BF250" s="193">
        <f t="shared" si="45"/>
        <v>0</v>
      </c>
      <c r="BG250" s="193">
        <f t="shared" si="46"/>
        <v>0</v>
      </c>
      <c r="BH250" s="193">
        <f t="shared" si="47"/>
        <v>0</v>
      </c>
      <c r="BI250" s="193">
        <f t="shared" si="48"/>
        <v>0</v>
      </c>
      <c r="BJ250" s="18" t="s">
        <v>81</v>
      </c>
      <c r="BK250" s="193">
        <f t="shared" si="49"/>
        <v>0</v>
      </c>
      <c r="BL250" s="18" t="s">
        <v>286</v>
      </c>
      <c r="BM250" s="192" t="s">
        <v>4359</v>
      </c>
    </row>
    <row r="251" spans="1:65" s="2" customFormat="1" ht="21.75" customHeight="1">
      <c r="A251" s="35"/>
      <c r="B251" s="36"/>
      <c r="C251" s="180" t="s">
        <v>73</v>
      </c>
      <c r="D251" s="180" t="s">
        <v>175</v>
      </c>
      <c r="E251" s="181" t="s">
        <v>4360</v>
      </c>
      <c r="F251" s="182" t="s">
        <v>4361</v>
      </c>
      <c r="G251" s="183" t="s">
        <v>4066</v>
      </c>
      <c r="H251" s="184">
        <v>3</v>
      </c>
      <c r="I251" s="185"/>
      <c r="J251" s="186">
        <f t="shared" si="40"/>
        <v>0</v>
      </c>
      <c r="K251" s="187"/>
      <c r="L251" s="40"/>
      <c r="M251" s="188" t="s">
        <v>1</v>
      </c>
      <c r="N251" s="189" t="s">
        <v>38</v>
      </c>
      <c r="O251" s="72"/>
      <c r="P251" s="190">
        <f t="shared" si="41"/>
        <v>0</v>
      </c>
      <c r="Q251" s="190">
        <v>0</v>
      </c>
      <c r="R251" s="190">
        <f t="shared" si="42"/>
        <v>0</v>
      </c>
      <c r="S251" s="190">
        <v>0</v>
      </c>
      <c r="T251" s="191">
        <f t="shared" si="4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2" t="s">
        <v>286</v>
      </c>
      <c r="AT251" s="192" t="s">
        <v>175</v>
      </c>
      <c r="AU251" s="192" t="s">
        <v>81</v>
      </c>
      <c r="AY251" s="18" t="s">
        <v>174</v>
      </c>
      <c r="BE251" s="193">
        <f t="shared" si="44"/>
        <v>0</v>
      </c>
      <c r="BF251" s="193">
        <f t="shared" si="45"/>
        <v>0</v>
      </c>
      <c r="BG251" s="193">
        <f t="shared" si="46"/>
        <v>0</v>
      </c>
      <c r="BH251" s="193">
        <f t="shared" si="47"/>
        <v>0</v>
      </c>
      <c r="BI251" s="193">
        <f t="shared" si="48"/>
        <v>0</v>
      </c>
      <c r="BJ251" s="18" t="s">
        <v>81</v>
      </c>
      <c r="BK251" s="193">
        <f t="shared" si="49"/>
        <v>0</v>
      </c>
      <c r="BL251" s="18" t="s">
        <v>286</v>
      </c>
      <c r="BM251" s="192" t="s">
        <v>4362</v>
      </c>
    </row>
    <row r="252" spans="1:65" s="2" customFormat="1" ht="21.75" customHeight="1">
      <c r="A252" s="35"/>
      <c r="B252" s="36"/>
      <c r="C252" s="180" t="s">
        <v>73</v>
      </c>
      <c r="D252" s="180" t="s">
        <v>175</v>
      </c>
      <c r="E252" s="181" t="s">
        <v>4363</v>
      </c>
      <c r="F252" s="182" t="s">
        <v>4364</v>
      </c>
      <c r="G252" s="183" t="s">
        <v>4066</v>
      </c>
      <c r="H252" s="184">
        <v>3</v>
      </c>
      <c r="I252" s="185"/>
      <c r="J252" s="186">
        <f t="shared" si="40"/>
        <v>0</v>
      </c>
      <c r="K252" s="187"/>
      <c r="L252" s="40"/>
      <c r="M252" s="188" t="s">
        <v>1</v>
      </c>
      <c r="N252" s="189" t="s">
        <v>38</v>
      </c>
      <c r="O252" s="72"/>
      <c r="P252" s="190">
        <f t="shared" si="41"/>
        <v>0</v>
      </c>
      <c r="Q252" s="190">
        <v>0</v>
      </c>
      <c r="R252" s="190">
        <f t="shared" si="42"/>
        <v>0</v>
      </c>
      <c r="S252" s="190">
        <v>0</v>
      </c>
      <c r="T252" s="191">
        <f t="shared" si="4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2" t="s">
        <v>286</v>
      </c>
      <c r="AT252" s="192" t="s">
        <v>175</v>
      </c>
      <c r="AU252" s="192" t="s">
        <v>81</v>
      </c>
      <c r="AY252" s="18" t="s">
        <v>174</v>
      </c>
      <c r="BE252" s="193">
        <f t="shared" si="44"/>
        <v>0</v>
      </c>
      <c r="BF252" s="193">
        <f t="shared" si="45"/>
        <v>0</v>
      </c>
      <c r="BG252" s="193">
        <f t="shared" si="46"/>
        <v>0</v>
      </c>
      <c r="BH252" s="193">
        <f t="shared" si="47"/>
        <v>0</v>
      </c>
      <c r="BI252" s="193">
        <f t="shared" si="48"/>
        <v>0</v>
      </c>
      <c r="BJ252" s="18" t="s">
        <v>81</v>
      </c>
      <c r="BK252" s="193">
        <f t="shared" si="49"/>
        <v>0</v>
      </c>
      <c r="BL252" s="18" t="s">
        <v>286</v>
      </c>
      <c r="BM252" s="192" t="s">
        <v>4365</v>
      </c>
    </row>
    <row r="253" spans="1:65" s="2" customFormat="1" ht="21.75" customHeight="1">
      <c r="A253" s="35"/>
      <c r="B253" s="36"/>
      <c r="C253" s="180" t="s">
        <v>73</v>
      </c>
      <c r="D253" s="180" t="s">
        <v>175</v>
      </c>
      <c r="E253" s="181" t="s">
        <v>4366</v>
      </c>
      <c r="F253" s="182" t="s">
        <v>4367</v>
      </c>
      <c r="G253" s="183" t="s">
        <v>4066</v>
      </c>
      <c r="H253" s="184">
        <v>3</v>
      </c>
      <c r="I253" s="185"/>
      <c r="J253" s="186">
        <f t="shared" si="40"/>
        <v>0</v>
      </c>
      <c r="K253" s="187"/>
      <c r="L253" s="40"/>
      <c r="M253" s="188" t="s">
        <v>1</v>
      </c>
      <c r="N253" s="189" t="s">
        <v>38</v>
      </c>
      <c r="O253" s="72"/>
      <c r="P253" s="190">
        <f t="shared" si="41"/>
        <v>0</v>
      </c>
      <c r="Q253" s="190">
        <v>0</v>
      </c>
      <c r="R253" s="190">
        <f t="shared" si="42"/>
        <v>0</v>
      </c>
      <c r="S253" s="190">
        <v>0</v>
      </c>
      <c r="T253" s="191">
        <f t="shared" si="4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2" t="s">
        <v>286</v>
      </c>
      <c r="AT253" s="192" t="s">
        <v>175</v>
      </c>
      <c r="AU253" s="192" t="s">
        <v>81</v>
      </c>
      <c r="AY253" s="18" t="s">
        <v>174</v>
      </c>
      <c r="BE253" s="193">
        <f t="shared" si="44"/>
        <v>0</v>
      </c>
      <c r="BF253" s="193">
        <f t="shared" si="45"/>
        <v>0</v>
      </c>
      <c r="BG253" s="193">
        <f t="shared" si="46"/>
        <v>0</v>
      </c>
      <c r="BH253" s="193">
        <f t="shared" si="47"/>
        <v>0</v>
      </c>
      <c r="BI253" s="193">
        <f t="shared" si="48"/>
        <v>0</v>
      </c>
      <c r="BJ253" s="18" t="s">
        <v>81</v>
      </c>
      <c r="BK253" s="193">
        <f t="shared" si="49"/>
        <v>0</v>
      </c>
      <c r="BL253" s="18" t="s">
        <v>286</v>
      </c>
      <c r="BM253" s="192" t="s">
        <v>4368</v>
      </c>
    </row>
    <row r="254" spans="1:65" s="2" customFormat="1" ht="21.75" customHeight="1">
      <c r="A254" s="35"/>
      <c r="B254" s="36"/>
      <c r="C254" s="180" t="s">
        <v>73</v>
      </c>
      <c r="D254" s="180" t="s">
        <v>175</v>
      </c>
      <c r="E254" s="181" t="s">
        <v>4369</v>
      </c>
      <c r="F254" s="182" t="s">
        <v>4370</v>
      </c>
      <c r="G254" s="183" t="s">
        <v>4066</v>
      </c>
      <c r="H254" s="184">
        <v>1</v>
      </c>
      <c r="I254" s="185"/>
      <c r="J254" s="186">
        <f t="shared" si="40"/>
        <v>0</v>
      </c>
      <c r="K254" s="187"/>
      <c r="L254" s="40"/>
      <c r="M254" s="188" t="s">
        <v>1</v>
      </c>
      <c r="N254" s="189" t="s">
        <v>38</v>
      </c>
      <c r="O254" s="72"/>
      <c r="P254" s="190">
        <f t="shared" si="41"/>
        <v>0</v>
      </c>
      <c r="Q254" s="190">
        <v>0</v>
      </c>
      <c r="R254" s="190">
        <f t="shared" si="42"/>
        <v>0</v>
      </c>
      <c r="S254" s="190">
        <v>0</v>
      </c>
      <c r="T254" s="191">
        <f t="shared" si="4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2" t="s">
        <v>286</v>
      </c>
      <c r="AT254" s="192" t="s">
        <v>175</v>
      </c>
      <c r="AU254" s="192" t="s">
        <v>81</v>
      </c>
      <c r="AY254" s="18" t="s">
        <v>174</v>
      </c>
      <c r="BE254" s="193">
        <f t="shared" si="44"/>
        <v>0</v>
      </c>
      <c r="BF254" s="193">
        <f t="shared" si="45"/>
        <v>0</v>
      </c>
      <c r="BG254" s="193">
        <f t="shared" si="46"/>
        <v>0</v>
      </c>
      <c r="BH254" s="193">
        <f t="shared" si="47"/>
        <v>0</v>
      </c>
      <c r="BI254" s="193">
        <f t="shared" si="48"/>
        <v>0</v>
      </c>
      <c r="BJ254" s="18" t="s">
        <v>81</v>
      </c>
      <c r="BK254" s="193">
        <f t="shared" si="49"/>
        <v>0</v>
      </c>
      <c r="BL254" s="18" t="s">
        <v>286</v>
      </c>
      <c r="BM254" s="192" t="s">
        <v>4371</v>
      </c>
    </row>
    <row r="255" spans="1:65" s="2" customFormat="1" ht="21.75" customHeight="1">
      <c r="A255" s="35"/>
      <c r="B255" s="36"/>
      <c r="C255" s="180" t="s">
        <v>73</v>
      </c>
      <c r="D255" s="180" t="s">
        <v>175</v>
      </c>
      <c r="E255" s="181" t="s">
        <v>4372</v>
      </c>
      <c r="F255" s="182" t="s">
        <v>4373</v>
      </c>
      <c r="G255" s="183" t="s">
        <v>4066</v>
      </c>
      <c r="H255" s="184">
        <v>4</v>
      </c>
      <c r="I255" s="185"/>
      <c r="J255" s="186">
        <f t="shared" si="40"/>
        <v>0</v>
      </c>
      <c r="K255" s="187"/>
      <c r="L255" s="40"/>
      <c r="M255" s="188" t="s">
        <v>1</v>
      </c>
      <c r="N255" s="189" t="s">
        <v>38</v>
      </c>
      <c r="O255" s="72"/>
      <c r="P255" s="190">
        <f t="shared" si="41"/>
        <v>0</v>
      </c>
      <c r="Q255" s="190">
        <v>0</v>
      </c>
      <c r="R255" s="190">
        <f t="shared" si="42"/>
        <v>0</v>
      </c>
      <c r="S255" s="190">
        <v>0</v>
      </c>
      <c r="T255" s="191">
        <f t="shared" si="4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2" t="s">
        <v>286</v>
      </c>
      <c r="AT255" s="192" t="s">
        <v>175</v>
      </c>
      <c r="AU255" s="192" t="s">
        <v>81</v>
      </c>
      <c r="AY255" s="18" t="s">
        <v>174</v>
      </c>
      <c r="BE255" s="193">
        <f t="shared" si="44"/>
        <v>0</v>
      </c>
      <c r="BF255" s="193">
        <f t="shared" si="45"/>
        <v>0</v>
      </c>
      <c r="BG255" s="193">
        <f t="shared" si="46"/>
        <v>0</v>
      </c>
      <c r="BH255" s="193">
        <f t="shared" si="47"/>
        <v>0</v>
      </c>
      <c r="BI255" s="193">
        <f t="shared" si="48"/>
        <v>0</v>
      </c>
      <c r="BJ255" s="18" t="s">
        <v>81</v>
      </c>
      <c r="BK255" s="193">
        <f t="shared" si="49"/>
        <v>0</v>
      </c>
      <c r="BL255" s="18" t="s">
        <v>286</v>
      </c>
      <c r="BM255" s="192" t="s">
        <v>4374</v>
      </c>
    </row>
    <row r="256" spans="1:65" s="2" customFormat="1" ht="16.5" customHeight="1">
      <c r="A256" s="35"/>
      <c r="B256" s="36"/>
      <c r="C256" s="180" t="s">
        <v>73</v>
      </c>
      <c r="D256" s="180" t="s">
        <v>175</v>
      </c>
      <c r="E256" s="181" t="s">
        <v>4375</v>
      </c>
      <c r="F256" s="182" t="s">
        <v>4376</v>
      </c>
      <c r="G256" s="183" t="s">
        <v>4066</v>
      </c>
      <c r="H256" s="184">
        <v>3</v>
      </c>
      <c r="I256" s="185"/>
      <c r="J256" s="186">
        <f t="shared" si="40"/>
        <v>0</v>
      </c>
      <c r="K256" s="187"/>
      <c r="L256" s="40"/>
      <c r="M256" s="188" t="s">
        <v>1</v>
      </c>
      <c r="N256" s="189" t="s">
        <v>38</v>
      </c>
      <c r="O256" s="72"/>
      <c r="P256" s="190">
        <f t="shared" si="41"/>
        <v>0</v>
      </c>
      <c r="Q256" s="190">
        <v>0</v>
      </c>
      <c r="R256" s="190">
        <f t="shared" si="42"/>
        <v>0</v>
      </c>
      <c r="S256" s="190">
        <v>0</v>
      </c>
      <c r="T256" s="191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2" t="s">
        <v>286</v>
      </c>
      <c r="AT256" s="192" t="s">
        <v>175</v>
      </c>
      <c r="AU256" s="192" t="s">
        <v>81</v>
      </c>
      <c r="AY256" s="18" t="s">
        <v>174</v>
      </c>
      <c r="BE256" s="193">
        <f t="shared" si="44"/>
        <v>0</v>
      </c>
      <c r="BF256" s="193">
        <f t="shared" si="45"/>
        <v>0</v>
      </c>
      <c r="BG256" s="193">
        <f t="shared" si="46"/>
        <v>0</v>
      </c>
      <c r="BH256" s="193">
        <f t="shared" si="47"/>
        <v>0</v>
      </c>
      <c r="BI256" s="193">
        <f t="shared" si="48"/>
        <v>0</v>
      </c>
      <c r="BJ256" s="18" t="s">
        <v>81</v>
      </c>
      <c r="BK256" s="193">
        <f t="shared" si="49"/>
        <v>0</v>
      </c>
      <c r="BL256" s="18" t="s">
        <v>286</v>
      </c>
      <c r="BM256" s="192" t="s">
        <v>4377</v>
      </c>
    </row>
    <row r="257" spans="1:65" s="2" customFormat="1" ht="16.5" customHeight="1">
      <c r="A257" s="35"/>
      <c r="B257" s="36"/>
      <c r="C257" s="180" t="s">
        <v>73</v>
      </c>
      <c r="D257" s="180" t="s">
        <v>175</v>
      </c>
      <c r="E257" s="181" t="s">
        <v>4378</v>
      </c>
      <c r="F257" s="182" t="s">
        <v>4379</v>
      </c>
      <c r="G257" s="183" t="s">
        <v>4066</v>
      </c>
      <c r="H257" s="184">
        <v>3</v>
      </c>
      <c r="I257" s="185"/>
      <c r="J257" s="186">
        <f t="shared" si="40"/>
        <v>0</v>
      </c>
      <c r="K257" s="187"/>
      <c r="L257" s="40"/>
      <c r="M257" s="188" t="s">
        <v>1</v>
      </c>
      <c r="N257" s="189" t="s">
        <v>38</v>
      </c>
      <c r="O257" s="72"/>
      <c r="P257" s="190">
        <f t="shared" si="41"/>
        <v>0</v>
      </c>
      <c r="Q257" s="190">
        <v>0</v>
      </c>
      <c r="R257" s="190">
        <f t="shared" si="42"/>
        <v>0</v>
      </c>
      <c r="S257" s="190">
        <v>0</v>
      </c>
      <c r="T257" s="191">
        <f t="shared" si="4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2" t="s">
        <v>286</v>
      </c>
      <c r="AT257" s="192" t="s">
        <v>175</v>
      </c>
      <c r="AU257" s="192" t="s">
        <v>81</v>
      </c>
      <c r="AY257" s="18" t="s">
        <v>174</v>
      </c>
      <c r="BE257" s="193">
        <f t="shared" si="44"/>
        <v>0</v>
      </c>
      <c r="BF257" s="193">
        <f t="shared" si="45"/>
        <v>0</v>
      </c>
      <c r="BG257" s="193">
        <f t="shared" si="46"/>
        <v>0</v>
      </c>
      <c r="BH257" s="193">
        <f t="shared" si="47"/>
        <v>0</v>
      </c>
      <c r="BI257" s="193">
        <f t="shared" si="48"/>
        <v>0</v>
      </c>
      <c r="BJ257" s="18" t="s">
        <v>81</v>
      </c>
      <c r="BK257" s="193">
        <f t="shared" si="49"/>
        <v>0</v>
      </c>
      <c r="BL257" s="18" t="s">
        <v>286</v>
      </c>
      <c r="BM257" s="192" t="s">
        <v>4380</v>
      </c>
    </row>
    <row r="258" spans="1:65" s="2" customFormat="1" ht="16.5" customHeight="1">
      <c r="A258" s="35"/>
      <c r="B258" s="36"/>
      <c r="C258" s="180" t="s">
        <v>73</v>
      </c>
      <c r="D258" s="180" t="s">
        <v>175</v>
      </c>
      <c r="E258" s="181" t="s">
        <v>4381</v>
      </c>
      <c r="F258" s="182" t="s">
        <v>4382</v>
      </c>
      <c r="G258" s="183" t="s">
        <v>4066</v>
      </c>
      <c r="H258" s="184">
        <v>2</v>
      </c>
      <c r="I258" s="185"/>
      <c r="J258" s="186">
        <f t="shared" si="40"/>
        <v>0</v>
      </c>
      <c r="K258" s="187"/>
      <c r="L258" s="40"/>
      <c r="M258" s="188" t="s">
        <v>1</v>
      </c>
      <c r="N258" s="189" t="s">
        <v>38</v>
      </c>
      <c r="O258" s="72"/>
      <c r="P258" s="190">
        <f t="shared" si="41"/>
        <v>0</v>
      </c>
      <c r="Q258" s="190">
        <v>0</v>
      </c>
      <c r="R258" s="190">
        <f t="shared" si="42"/>
        <v>0</v>
      </c>
      <c r="S258" s="190">
        <v>0</v>
      </c>
      <c r="T258" s="191">
        <f t="shared" si="4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2" t="s">
        <v>286</v>
      </c>
      <c r="AT258" s="192" t="s">
        <v>175</v>
      </c>
      <c r="AU258" s="192" t="s">
        <v>81</v>
      </c>
      <c r="AY258" s="18" t="s">
        <v>174</v>
      </c>
      <c r="BE258" s="193">
        <f t="shared" si="44"/>
        <v>0</v>
      </c>
      <c r="BF258" s="193">
        <f t="shared" si="45"/>
        <v>0</v>
      </c>
      <c r="BG258" s="193">
        <f t="shared" si="46"/>
        <v>0</v>
      </c>
      <c r="BH258" s="193">
        <f t="shared" si="47"/>
        <v>0</v>
      </c>
      <c r="BI258" s="193">
        <f t="shared" si="48"/>
        <v>0</v>
      </c>
      <c r="BJ258" s="18" t="s">
        <v>81</v>
      </c>
      <c r="BK258" s="193">
        <f t="shared" si="49"/>
        <v>0</v>
      </c>
      <c r="BL258" s="18" t="s">
        <v>286</v>
      </c>
      <c r="BM258" s="192" t="s">
        <v>4383</v>
      </c>
    </row>
    <row r="259" spans="1:65" s="2" customFormat="1" ht="16.5" customHeight="1">
      <c r="A259" s="35"/>
      <c r="B259" s="36"/>
      <c r="C259" s="180" t="s">
        <v>73</v>
      </c>
      <c r="D259" s="180" t="s">
        <v>175</v>
      </c>
      <c r="E259" s="181" t="s">
        <v>4384</v>
      </c>
      <c r="F259" s="182" t="s">
        <v>4385</v>
      </c>
      <c r="G259" s="183" t="s">
        <v>4066</v>
      </c>
      <c r="H259" s="184">
        <v>1</v>
      </c>
      <c r="I259" s="185"/>
      <c r="J259" s="186">
        <f t="shared" si="40"/>
        <v>0</v>
      </c>
      <c r="K259" s="187"/>
      <c r="L259" s="40"/>
      <c r="M259" s="188" t="s">
        <v>1</v>
      </c>
      <c r="N259" s="189" t="s">
        <v>38</v>
      </c>
      <c r="O259" s="72"/>
      <c r="P259" s="190">
        <f t="shared" si="41"/>
        <v>0</v>
      </c>
      <c r="Q259" s="190">
        <v>0</v>
      </c>
      <c r="R259" s="190">
        <f t="shared" si="42"/>
        <v>0</v>
      </c>
      <c r="S259" s="190">
        <v>0</v>
      </c>
      <c r="T259" s="191">
        <f t="shared" si="4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2" t="s">
        <v>286</v>
      </c>
      <c r="AT259" s="192" t="s">
        <v>175</v>
      </c>
      <c r="AU259" s="192" t="s">
        <v>81</v>
      </c>
      <c r="AY259" s="18" t="s">
        <v>174</v>
      </c>
      <c r="BE259" s="193">
        <f t="shared" si="44"/>
        <v>0</v>
      </c>
      <c r="BF259" s="193">
        <f t="shared" si="45"/>
        <v>0</v>
      </c>
      <c r="BG259" s="193">
        <f t="shared" si="46"/>
        <v>0</v>
      </c>
      <c r="BH259" s="193">
        <f t="shared" si="47"/>
        <v>0</v>
      </c>
      <c r="BI259" s="193">
        <f t="shared" si="48"/>
        <v>0</v>
      </c>
      <c r="BJ259" s="18" t="s">
        <v>81</v>
      </c>
      <c r="BK259" s="193">
        <f t="shared" si="49"/>
        <v>0</v>
      </c>
      <c r="BL259" s="18" t="s">
        <v>286</v>
      </c>
      <c r="BM259" s="192" t="s">
        <v>4386</v>
      </c>
    </row>
    <row r="260" spans="1:65" s="2" customFormat="1" ht="16.5" customHeight="1">
      <c r="A260" s="35"/>
      <c r="B260" s="36"/>
      <c r="C260" s="180" t="s">
        <v>73</v>
      </c>
      <c r="D260" s="180" t="s">
        <v>175</v>
      </c>
      <c r="E260" s="181" t="s">
        <v>4387</v>
      </c>
      <c r="F260" s="182" t="s">
        <v>4388</v>
      </c>
      <c r="G260" s="183" t="s">
        <v>4066</v>
      </c>
      <c r="H260" s="184">
        <v>4</v>
      </c>
      <c r="I260" s="185"/>
      <c r="J260" s="186">
        <f t="shared" si="40"/>
        <v>0</v>
      </c>
      <c r="K260" s="187"/>
      <c r="L260" s="40"/>
      <c r="M260" s="188" t="s">
        <v>1</v>
      </c>
      <c r="N260" s="189" t="s">
        <v>38</v>
      </c>
      <c r="O260" s="72"/>
      <c r="P260" s="190">
        <f t="shared" si="41"/>
        <v>0</v>
      </c>
      <c r="Q260" s="190">
        <v>0</v>
      </c>
      <c r="R260" s="190">
        <f t="shared" si="42"/>
        <v>0</v>
      </c>
      <c r="S260" s="190">
        <v>0</v>
      </c>
      <c r="T260" s="191">
        <f t="shared" si="4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2" t="s">
        <v>286</v>
      </c>
      <c r="AT260" s="192" t="s">
        <v>175</v>
      </c>
      <c r="AU260" s="192" t="s">
        <v>81</v>
      </c>
      <c r="AY260" s="18" t="s">
        <v>174</v>
      </c>
      <c r="BE260" s="193">
        <f t="shared" si="44"/>
        <v>0</v>
      </c>
      <c r="BF260" s="193">
        <f t="shared" si="45"/>
        <v>0</v>
      </c>
      <c r="BG260" s="193">
        <f t="shared" si="46"/>
        <v>0</v>
      </c>
      <c r="BH260" s="193">
        <f t="shared" si="47"/>
        <v>0</v>
      </c>
      <c r="BI260" s="193">
        <f t="shared" si="48"/>
        <v>0</v>
      </c>
      <c r="BJ260" s="18" t="s">
        <v>81</v>
      </c>
      <c r="BK260" s="193">
        <f t="shared" si="49"/>
        <v>0</v>
      </c>
      <c r="BL260" s="18" t="s">
        <v>286</v>
      </c>
      <c r="BM260" s="192" t="s">
        <v>4389</v>
      </c>
    </row>
    <row r="261" spans="1:65" s="2" customFormat="1" ht="16.5" customHeight="1">
      <c r="A261" s="35"/>
      <c r="B261" s="36"/>
      <c r="C261" s="180" t="s">
        <v>73</v>
      </c>
      <c r="D261" s="180" t="s">
        <v>175</v>
      </c>
      <c r="E261" s="181" t="s">
        <v>4390</v>
      </c>
      <c r="F261" s="182" t="s">
        <v>4391</v>
      </c>
      <c r="G261" s="183" t="s">
        <v>4066</v>
      </c>
      <c r="H261" s="184">
        <v>1</v>
      </c>
      <c r="I261" s="185"/>
      <c r="J261" s="186">
        <f t="shared" si="40"/>
        <v>0</v>
      </c>
      <c r="K261" s="187"/>
      <c r="L261" s="40"/>
      <c r="M261" s="188" t="s">
        <v>1</v>
      </c>
      <c r="N261" s="189" t="s">
        <v>38</v>
      </c>
      <c r="O261" s="72"/>
      <c r="P261" s="190">
        <f t="shared" si="41"/>
        <v>0</v>
      </c>
      <c r="Q261" s="190">
        <v>0</v>
      </c>
      <c r="R261" s="190">
        <f t="shared" si="42"/>
        <v>0</v>
      </c>
      <c r="S261" s="190">
        <v>0</v>
      </c>
      <c r="T261" s="191">
        <f t="shared" si="4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2" t="s">
        <v>286</v>
      </c>
      <c r="AT261" s="192" t="s">
        <v>175</v>
      </c>
      <c r="AU261" s="192" t="s">
        <v>81</v>
      </c>
      <c r="AY261" s="18" t="s">
        <v>174</v>
      </c>
      <c r="BE261" s="193">
        <f t="shared" si="44"/>
        <v>0</v>
      </c>
      <c r="BF261" s="193">
        <f t="shared" si="45"/>
        <v>0</v>
      </c>
      <c r="BG261" s="193">
        <f t="shared" si="46"/>
        <v>0</v>
      </c>
      <c r="BH261" s="193">
        <f t="shared" si="47"/>
        <v>0</v>
      </c>
      <c r="BI261" s="193">
        <f t="shared" si="48"/>
        <v>0</v>
      </c>
      <c r="BJ261" s="18" t="s">
        <v>81</v>
      </c>
      <c r="BK261" s="193">
        <f t="shared" si="49"/>
        <v>0</v>
      </c>
      <c r="BL261" s="18" t="s">
        <v>286</v>
      </c>
      <c r="BM261" s="192" t="s">
        <v>4392</v>
      </c>
    </row>
    <row r="262" spans="1:65" s="2" customFormat="1" ht="24.25" customHeight="1">
      <c r="A262" s="35"/>
      <c r="B262" s="36"/>
      <c r="C262" s="180" t="s">
        <v>73</v>
      </c>
      <c r="D262" s="180" t="s">
        <v>175</v>
      </c>
      <c r="E262" s="181" t="s">
        <v>4393</v>
      </c>
      <c r="F262" s="182" t="s">
        <v>4394</v>
      </c>
      <c r="G262" s="183" t="s">
        <v>4066</v>
      </c>
      <c r="H262" s="184">
        <v>1</v>
      </c>
      <c r="I262" s="185"/>
      <c r="J262" s="186">
        <f t="shared" si="40"/>
        <v>0</v>
      </c>
      <c r="K262" s="187"/>
      <c r="L262" s="40"/>
      <c r="M262" s="188" t="s">
        <v>1</v>
      </c>
      <c r="N262" s="189" t="s">
        <v>38</v>
      </c>
      <c r="O262" s="72"/>
      <c r="P262" s="190">
        <f t="shared" si="41"/>
        <v>0</v>
      </c>
      <c r="Q262" s="190">
        <v>0</v>
      </c>
      <c r="R262" s="190">
        <f t="shared" si="42"/>
        <v>0</v>
      </c>
      <c r="S262" s="190">
        <v>0</v>
      </c>
      <c r="T262" s="191">
        <f t="shared" si="4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2" t="s">
        <v>286</v>
      </c>
      <c r="AT262" s="192" t="s">
        <v>175</v>
      </c>
      <c r="AU262" s="192" t="s">
        <v>81</v>
      </c>
      <c r="AY262" s="18" t="s">
        <v>174</v>
      </c>
      <c r="BE262" s="193">
        <f t="shared" si="44"/>
        <v>0</v>
      </c>
      <c r="BF262" s="193">
        <f t="shared" si="45"/>
        <v>0</v>
      </c>
      <c r="BG262" s="193">
        <f t="shared" si="46"/>
        <v>0</v>
      </c>
      <c r="BH262" s="193">
        <f t="shared" si="47"/>
        <v>0</v>
      </c>
      <c r="BI262" s="193">
        <f t="shared" si="48"/>
        <v>0</v>
      </c>
      <c r="BJ262" s="18" t="s">
        <v>81</v>
      </c>
      <c r="BK262" s="193">
        <f t="shared" si="49"/>
        <v>0</v>
      </c>
      <c r="BL262" s="18" t="s">
        <v>286</v>
      </c>
      <c r="BM262" s="192" t="s">
        <v>4395</v>
      </c>
    </row>
    <row r="263" spans="1:65" s="2" customFormat="1" ht="21.75" customHeight="1">
      <c r="A263" s="35"/>
      <c r="B263" s="36"/>
      <c r="C263" s="180" t="s">
        <v>73</v>
      </c>
      <c r="D263" s="180" t="s">
        <v>175</v>
      </c>
      <c r="E263" s="181" t="s">
        <v>4396</v>
      </c>
      <c r="F263" s="182" t="s">
        <v>4397</v>
      </c>
      <c r="G263" s="183" t="s">
        <v>4066</v>
      </c>
      <c r="H263" s="184">
        <v>1</v>
      </c>
      <c r="I263" s="185"/>
      <c r="J263" s="186">
        <f t="shared" si="40"/>
        <v>0</v>
      </c>
      <c r="K263" s="187"/>
      <c r="L263" s="40"/>
      <c r="M263" s="188" t="s">
        <v>1</v>
      </c>
      <c r="N263" s="189" t="s">
        <v>38</v>
      </c>
      <c r="O263" s="72"/>
      <c r="P263" s="190">
        <f t="shared" si="41"/>
        <v>0</v>
      </c>
      <c r="Q263" s="190">
        <v>0</v>
      </c>
      <c r="R263" s="190">
        <f t="shared" si="42"/>
        <v>0</v>
      </c>
      <c r="S263" s="190">
        <v>0</v>
      </c>
      <c r="T263" s="191">
        <f t="shared" si="4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2" t="s">
        <v>286</v>
      </c>
      <c r="AT263" s="192" t="s">
        <v>175</v>
      </c>
      <c r="AU263" s="192" t="s">
        <v>81</v>
      </c>
      <c r="AY263" s="18" t="s">
        <v>174</v>
      </c>
      <c r="BE263" s="193">
        <f t="shared" si="44"/>
        <v>0</v>
      </c>
      <c r="BF263" s="193">
        <f t="shared" si="45"/>
        <v>0</v>
      </c>
      <c r="BG263" s="193">
        <f t="shared" si="46"/>
        <v>0</v>
      </c>
      <c r="BH263" s="193">
        <f t="shared" si="47"/>
        <v>0</v>
      </c>
      <c r="BI263" s="193">
        <f t="shared" si="48"/>
        <v>0</v>
      </c>
      <c r="BJ263" s="18" t="s">
        <v>81</v>
      </c>
      <c r="BK263" s="193">
        <f t="shared" si="49"/>
        <v>0</v>
      </c>
      <c r="BL263" s="18" t="s">
        <v>286</v>
      </c>
      <c r="BM263" s="192" t="s">
        <v>4398</v>
      </c>
    </row>
    <row r="264" spans="1:65" s="2" customFormat="1" ht="24.25" customHeight="1">
      <c r="A264" s="35"/>
      <c r="B264" s="36"/>
      <c r="C264" s="180" t="s">
        <v>73</v>
      </c>
      <c r="D264" s="180" t="s">
        <v>175</v>
      </c>
      <c r="E264" s="181" t="s">
        <v>4399</v>
      </c>
      <c r="F264" s="182" t="s">
        <v>4400</v>
      </c>
      <c r="G264" s="183" t="s">
        <v>4066</v>
      </c>
      <c r="H264" s="184">
        <v>2</v>
      </c>
      <c r="I264" s="185"/>
      <c r="J264" s="186">
        <f t="shared" si="40"/>
        <v>0</v>
      </c>
      <c r="K264" s="187"/>
      <c r="L264" s="40"/>
      <c r="M264" s="188" t="s">
        <v>1</v>
      </c>
      <c r="N264" s="189" t="s">
        <v>38</v>
      </c>
      <c r="O264" s="72"/>
      <c r="P264" s="190">
        <f t="shared" si="41"/>
        <v>0</v>
      </c>
      <c r="Q264" s="190">
        <v>0</v>
      </c>
      <c r="R264" s="190">
        <f t="shared" si="42"/>
        <v>0</v>
      </c>
      <c r="S264" s="190">
        <v>0</v>
      </c>
      <c r="T264" s="191">
        <f t="shared" si="4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2" t="s">
        <v>286</v>
      </c>
      <c r="AT264" s="192" t="s">
        <v>175</v>
      </c>
      <c r="AU264" s="192" t="s">
        <v>81</v>
      </c>
      <c r="AY264" s="18" t="s">
        <v>174</v>
      </c>
      <c r="BE264" s="193">
        <f t="shared" si="44"/>
        <v>0</v>
      </c>
      <c r="BF264" s="193">
        <f t="shared" si="45"/>
        <v>0</v>
      </c>
      <c r="BG264" s="193">
        <f t="shared" si="46"/>
        <v>0</v>
      </c>
      <c r="BH264" s="193">
        <f t="shared" si="47"/>
        <v>0</v>
      </c>
      <c r="BI264" s="193">
        <f t="shared" si="48"/>
        <v>0</v>
      </c>
      <c r="BJ264" s="18" t="s">
        <v>81</v>
      </c>
      <c r="BK264" s="193">
        <f t="shared" si="49"/>
        <v>0</v>
      </c>
      <c r="BL264" s="18" t="s">
        <v>286</v>
      </c>
      <c r="BM264" s="192" t="s">
        <v>4401</v>
      </c>
    </row>
    <row r="265" spans="1:65" s="2" customFormat="1" ht="24.25" customHeight="1">
      <c r="A265" s="35"/>
      <c r="B265" s="36"/>
      <c r="C265" s="180" t="s">
        <v>73</v>
      </c>
      <c r="D265" s="180" t="s">
        <v>175</v>
      </c>
      <c r="E265" s="181" t="s">
        <v>4402</v>
      </c>
      <c r="F265" s="182" t="s">
        <v>4403</v>
      </c>
      <c r="G265" s="183" t="s">
        <v>4066</v>
      </c>
      <c r="H265" s="184">
        <v>3</v>
      </c>
      <c r="I265" s="185"/>
      <c r="J265" s="186">
        <f t="shared" si="40"/>
        <v>0</v>
      </c>
      <c r="K265" s="187"/>
      <c r="L265" s="40"/>
      <c r="M265" s="188" t="s">
        <v>1</v>
      </c>
      <c r="N265" s="189" t="s">
        <v>38</v>
      </c>
      <c r="O265" s="72"/>
      <c r="P265" s="190">
        <f t="shared" si="41"/>
        <v>0</v>
      </c>
      <c r="Q265" s="190">
        <v>0</v>
      </c>
      <c r="R265" s="190">
        <f t="shared" si="42"/>
        <v>0</v>
      </c>
      <c r="S265" s="190">
        <v>0</v>
      </c>
      <c r="T265" s="191">
        <f t="shared" si="4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2" t="s">
        <v>286</v>
      </c>
      <c r="AT265" s="192" t="s">
        <v>175</v>
      </c>
      <c r="AU265" s="192" t="s">
        <v>81</v>
      </c>
      <c r="AY265" s="18" t="s">
        <v>174</v>
      </c>
      <c r="BE265" s="193">
        <f t="shared" si="44"/>
        <v>0</v>
      </c>
      <c r="BF265" s="193">
        <f t="shared" si="45"/>
        <v>0</v>
      </c>
      <c r="BG265" s="193">
        <f t="shared" si="46"/>
        <v>0</v>
      </c>
      <c r="BH265" s="193">
        <f t="shared" si="47"/>
        <v>0</v>
      </c>
      <c r="BI265" s="193">
        <f t="shared" si="48"/>
        <v>0</v>
      </c>
      <c r="BJ265" s="18" t="s">
        <v>81</v>
      </c>
      <c r="BK265" s="193">
        <f t="shared" si="49"/>
        <v>0</v>
      </c>
      <c r="BL265" s="18" t="s">
        <v>286</v>
      </c>
      <c r="BM265" s="192" t="s">
        <v>4404</v>
      </c>
    </row>
    <row r="266" spans="1:65" s="2" customFormat="1" ht="24.25" customHeight="1">
      <c r="A266" s="35"/>
      <c r="B266" s="36"/>
      <c r="C266" s="180" t="s">
        <v>73</v>
      </c>
      <c r="D266" s="180" t="s">
        <v>175</v>
      </c>
      <c r="E266" s="181" t="s">
        <v>4405</v>
      </c>
      <c r="F266" s="182" t="s">
        <v>4406</v>
      </c>
      <c r="G266" s="183" t="s">
        <v>4066</v>
      </c>
      <c r="H266" s="184">
        <v>2</v>
      </c>
      <c r="I266" s="185"/>
      <c r="J266" s="186">
        <f t="shared" si="40"/>
        <v>0</v>
      </c>
      <c r="K266" s="187"/>
      <c r="L266" s="40"/>
      <c r="M266" s="188" t="s">
        <v>1</v>
      </c>
      <c r="N266" s="189" t="s">
        <v>38</v>
      </c>
      <c r="O266" s="72"/>
      <c r="P266" s="190">
        <f t="shared" si="41"/>
        <v>0</v>
      </c>
      <c r="Q266" s="190">
        <v>0</v>
      </c>
      <c r="R266" s="190">
        <f t="shared" si="42"/>
        <v>0</v>
      </c>
      <c r="S266" s="190">
        <v>0</v>
      </c>
      <c r="T266" s="191">
        <f t="shared" si="4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2" t="s">
        <v>286</v>
      </c>
      <c r="AT266" s="192" t="s">
        <v>175</v>
      </c>
      <c r="AU266" s="192" t="s">
        <v>81</v>
      </c>
      <c r="AY266" s="18" t="s">
        <v>174</v>
      </c>
      <c r="BE266" s="193">
        <f t="shared" si="44"/>
        <v>0</v>
      </c>
      <c r="BF266" s="193">
        <f t="shared" si="45"/>
        <v>0</v>
      </c>
      <c r="BG266" s="193">
        <f t="shared" si="46"/>
        <v>0</v>
      </c>
      <c r="BH266" s="193">
        <f t="shared" si="47"/>
        <v>0</v>
      </c>
      <c r="BI266" s="193">
        <f t="shared" si="48"/>
        <v>0</v>
      </c>
      <c r="BJ266" s="18" t="s">
        <v>81</v>
      </c>
      <c r="BK266" s="193">
        <f t="shared" si="49"/>
        <v>0</v>
      </c>
      <c r="BL266" s="18" t="s">
        <v>286</v>
      </c>
      <c r="BM266" s="192" t="s">
        <v>4407</v>
      </c>
    </row>
    <row r="267" spans="1:65" s="2" customFormat="1" ht="24.25" customHeight="1">
      <c r="A267" s="35"/>
      <c r="B267" s="36"/>
      <c r="C267" s="180" t="s">
        <v>73</v>
      </c>
      <c r="D267" s="180" t="s">
        <v>175</v>
      </c>
      <c r="E267" s="181" t="s">
        <v>4408</v>
      </c>
      <c r="F267" s="182" t="s">
        <v>4409</v>
      </c>
      <c r="G267" s="183" t="s">
        <v>4066</v>
      </c>
      <c r="H267" s="184">
        <v>3</v>
      </c>
      <c r="I267" s="185"/>
      <c r="J267" s="186">
        <f t="shared" si="40"/>
        <v>0</v>
      </c>
      <c r="K267" s="187"/>
      <c r="L267" s="40"/>
      <c r="M267" s="188" t="s">
        <v>1</v>
      </c>
      <c r="N267" s="189" t="s">
        <v>38</v>
      </c>
      <c r="O267" s="72"/>
      <c r="P267" s="190">
        <f t="shared" si="41"/>
        <v>0</v>
      </c>
      <c r="Q267" s="190">
        <v>0</v>
      </c>
      <c r="R267" s="190">
        <f t="shared" si="42"/>
        <v>0</v>
      </c>
      <c r="S267" s="190">
        <v>0</v>
      </c>
      <c r="T267" s="191">
        <f t="shared" si="4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2" t="s">
        <v>286</v>
      </c>
      <c r="AT267" s="192" t="s">
        <v>175</v>
      </c>
      <c r="AU267" s="192" t="s">
        <v>81</v>
      </c>
      <c r="AY267" s="18" t="s">
        <v>174</v>
      </c>
      <c r="BE267" s="193">
        <f t="shared" si="44"/>
        <v>0</v>
      </c>
      <c r="BF267" s="193">
        <f t="shared" si="45"/>
        <v>0</v>
      </c>
      <c r="BG267" s="193">
        <f t="shared" si="46"/>
        <v>0</v>
      </c>
      <c r="BH267" s="193">
        <f t="shared" si="47"/>
        <v>0</v>
      </c>
      <c r="BI267" s="193">
        <f t="shared" si="48"/>
        <v>0</v>
      </c>
      <c r="BJ267" s="18" t="s">
        <v>81</v>
      </c>
      <c r="BK267" s="193">
        <f t="shared" si="49"/>
        <v>0</v>
      </c>
      <c r="BL267" s="18" t="s">
        <v>286</v>
      </c>
      <c r="BM267" s="192" t="s">
        <v>4410</v>
      </c>
    </row>
    <row r="268" spans="1:65" s="2" customFormat="1" ht="16.5" customHeight="1">
      <c r="A268" s="35"/>
      <c r="B268" s="36"/>
      <c r="C268" s="180" t="s">
        <v>73</v>
      </c>
      <c r="D268" s="180" t="s">
        <v>175</v>
      </c>
      <c r="E268" s="181" t="s">
        <v>4411</v>
      </c>
      <c r="F268" s="182" t="s">
        <v>4412</v>
      </c>
      <c r="G268" s="183" t="s">
        <v>4066</v>
      </c>
      <c r="H268" s="184">
        <v>1</v>
      </c>
      <c r="I268" s="185"/>
      <c r="J268" s="186">
        <f t="shared" si="40"/>
        <v>0</v>
      </c>
      <c r="K268" s="187"/>
      <c r="L268" s="40"/>
      <c r="M268" s="188" t="s">
        <v>1</v>
      </c>
      <c r="N268" s="189" t="s">
        <v>38</v>
      </c>
      <c r="O268" s="72"/>
      <c r="P268" s="190">
        <f t="shared" si="41"/>
        <v>0</v>
      </c>
      <c r="Q268" s="190">
        <v>0</v>
      </c>
      <c r="R268" s="190">
        <f t="shared" si="42"/>
        <v>0</v>
      </c>
      <c r="S268" s="190">
        <v>0</v>
      </c>
      <c r="T268" s="191">
        <f t="shared" si="4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2" t="s">
        <v>286</v>
      </c>
      <c r="AT268" s="192" t="s">
        <v>175</v>
      </c>
      <c r="AU268" s="192" t="s">
        <v>81</v>
      </c>
      <c r="AY268" s="18" t="s">
        <v>174</v>
      </c>
      <c r="BE268" s="193">
        <f t="shared" si="44"/>
        <v>0</v>
      </c>
      <c r="BF268" s="193">
        <f t="shared" si="45"/>
        <v>0</v>
      </c>
      <c r="BG268" s="193">
        <f t="shared" si="46"/>
        <v>0</v>
      </c>
      <c r="BH268" s="193">
        <f t="shared" si="47"/>
        <v>0</v>
      </c>
      <c r="BI268" s="193">
        <f t="shared" si="48"/>
        <v>0</v>
      </c>
      <c r="BJ268" s="18" t="s">
        <v>81</v>
      </c>
      <c r="BK268" s="193">
        <f t="shared" si="49"/>
        <v>0</v>
      </c>
      <c r="BL268" s="18" t="s">
        <v>286</v>
      </c>
      <c r="BM268" s="192" t="s">
        <v>4413</v>
      </c>
    </row>
    <row r="269" spans="1:65" s="2" customFormat="1" ht="16.5" customHeight="1">
      <c r="A269" s="35"/>
      <c r="B269" s="36"/>
      <c r="C269" s="180" t="s">
        <v>73</v>
      </c>
      <c r="D269" s="180" t="s">
        <v>175</v>
      </c>
      <c r="E269" s="181" t="s">
        <v>4414</v>
      </c>
      <c r="F269" s="182" t="s">
        <v>4415</v>
      </c>
      <c r="G269" s="183" t="s">
        <v>4066</v>
      </c>
      <c r="H269" s="184">
        <v>1</v>
      </c>
      <c r="I269" s="185"/>
      <c r="J269" s="186">
        <f t="shared" si="40"/>
        <v>0</v>
      </c>
      <c r="K269" s="187"/>
      <c r="L269" s="40"/>
      <c r="M269" s="188" t="s">
        <v>1</v>
      </c>
      <c r="N269" s="189" t="s">
        <v>38</v>
      </c>
      <c r="O269" s="72"/>
      <c r="P269" s="190">
        <f t="shared" si="41"/>
        <v>0</v>
      </c>
      <c r="Q269" s="190">
        <v>0</v>
      </c>
      <c r="R269" s="190">
        <f t="shared" si="42"/>
        <v>0</v>
      </c>
      <c r="S269" s="190">
        <v>0</v>
      </c>
      <c r="T269" s="191">
        <f t="shared" si="4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2" t="s">
        <v>286</v>
      </c>
      <c r="AT269" s="192" t="s">
        <v>175</v>
      </c>
      <c r="AU269" s="192" t="s">
        <v>81</v>
      </c>
      <c r="AY269" s="18" t="s">
        <v>174</v>
      </c>
      <c r="BE269" s="193">
        <f t="shared" si="44"/>
        <v>0</v>
      </c>
      <c r="BF269" s="193">
        <f t="shared" si="45"/>
        <v>0</v>
      </c>
      <c r="BG269" s="193">
        <f t="shared" si="46"/>
        <v>0</v>
      </c>
      <c r="BH269" s="193">
        <f t="shared" si="47"/>
        <v>0</v>
      </c>
      <c r="BI269" s="193">
        <f t="shared" si="48"/>
        <v>0</v>
      </c>
      <c r="BJ269" s="18" t="s">
        <v>81</v>
      </c>
      <c r="BK269" s="193">
        <f t="shared" si="49"/>
        <v>0</v>
      </c>
      <c r="BL269" s="18" t="s">
        <v>286</v>
      </c>
      <c r="BM269" s="192" t="s">
        <v>4416</v>
      </c>
    </row>
    <row r="270" spans="1:65" s="2" customFormat="1" ht="16.5" customHeight="1">
      <c r="A270" s="35"/>
      <c r="B270" s="36"/>
      <c r="C270" s="180" t="s">
        <v>73</v>
      </c>
      <c r="D270" s="180" t="s">
        <v>175</v>
      </c>
      <c r="E270" s="181" t="s">
        <v>4417</v>
      </c>
      <c r="F270" s="182" t="s">
        <v>4418</v>
      </c>
      <c r="G270" s="183" t="s">
        <v>4066</v>
      </c>
      <c r="H270" s="184">
        <v>1</v>
      </c>
      <c r="I270" s="185"/>
      <c r="J270" s="186">
        <f t="shared" si="40"/>
        <v>0</v>
      </c>
      <c r="K270" s="187"/>
      <c r="L270" s="40"/>
      <c r="M270" s="188" t="s">
        <v>1</v>
      </c>
      <c r="N270" s="189" t="s">
        <v>38</v>
      </c>
      <c r="O270" s="72"/>
      <c r="P270" s="190">
        <f t="shared" si="41"/>
        <v>0</v>
      </c>
      <c r="Q270" s="190">
        <v>0</v>
      </c>
      <c r="R270" s="190">
        <f t="shared" si="42"/>
        <v>0</v>
      </c>
      <c r="S270" s="190">
        <v>0</v>
      </c>
      <c r="T270" s="191">
        <f t="shared" si="4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2" t="s">
        <v>286</v>
      </c>
      <c r="AT270" s="192" t="s">
        <v>175</v>
      </c>
      <c r="AU270" s="192" t="s">
        <v>81</v>
      </c>
      <c r="AY270" s="18" t="s">
        <v>174</v>
      </c>
      <c r="BE270" s="193">
        <f t="shared" si="44"/>
        <v>0</v>
      </c>
      <c r="BF270" s="193">
        <f t="shared" si="45"/>
        <v>0</v>
      </c>
      <c r="BG270" s="193">
        <f t="shared" si="46"/>
        <v>0</v>
      </c>
      <c r="BH270" s="193">
        <f t="shared" si="47"/>
        <v>0</v>
      </c>
      <c r="BI270" s="193">
        <f t="shared" si="48"/>
        <v>0</v>
      </c>
      <c r="BJ270" s="18" t="s">
        <v>81</v>
      </c>
      <c r="BK270" s="193">
        <f t="shared" si="49"/>
        <v>0</v>
      </c>
      <c r="BL270" s="18" t="s">
        <v>286</v>
      </c>
      <c r="BM270" s="192" t="s">
        <v>4419</v>
      </c>
    </row>
    <row r="271" spans="1:65" s="2" customFormat="1" ht="21.75" customHeight="1">
      <c r="A271" s="35"/>
      <c r="B271" s="36"/>
      <c r="C271" s="180" t="s">
        <v>73</v>
      </c>
      <c r="D271" s="180" t="s">
        <v>175</v>
      </c>
      <c r="E271" s="181" t="s">
        <v>4420</v>
      </c>
      <c r="F271" s="182" t="s">
        <v>4421</v>
      </c>
      <c r="G271" s="183" t="s">
        <v>4113</v>
      </c>
      <c r="H271" s="184">
        <v>303.89999999999998</v>
      </c>
      <c r="I271" s="185"/>
      <c r="J271" s="186">
        <f t="shared" si="40"/>
        <v>0</v>
      </c>
      <c r="K271" s="187"/>
      <c r="L271" s="40"/>
      <c r="M271" s="188" t="s">
        <v>1</v>
      </c>
      <c r="N271" s="189" t="s">
        <v>38</v>
      </c>
      <c r="O271" s="72"/>
      <c r="P271" s="190">
        <f t="shared" si="41"/>
        <v>0</v>
      </c>
      <c r="Q271" s="190">
        <v>0</v>
      </c>
      <c r="R271" s="190">
        <f t="shared" si="42"/>
        <v>0</v>
      </c>
      <c r="S271" s="190">
        <v>0</v>
      </c>
      <c r="T271" s="191">
        <f t="shared" si="4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2" t="s">
        <v>286</v>
      </c>
      <c r="AT271" s="192" t="s">
        <v>175</v>
      </c>
      <c r="AU271" s="192" t="s">
        <v>81</v>
      </c>
      <c r="AY271" s="18" t="s">
        <v>174</v>
      </c>
      <c r="BE271" s="193">
        <f t="shared" si="44"/>
        <v>0</v>
      </c>
      <c r="BF271" s="193">
        <f t="shared" si="45"/>
        <v>0</v>
      </c>
      <c r="BG271" s="193">
        <f t="shared" si="46"/>
        <v>0</v>
      </c>
      <c r="BH271" s="193">
        <f t="shared" si="47"/>
        <v>0</v>
      </c>
      <c r="BI271" s="193">
        <f t="shared" si="48"/>
        <v>0</v>
      </c>
      <c r="BJ271" s="18" t="s">
        <v>81</v>
      </c>
      <c r="BK271" s="193">
        <f t="shared" si="49"/>
        <v>0</v>
      </c>
      <c r="BL271" s="18" t="s">
        <v>286</v>
      </c>
      <c r="BM271" s="192" t="s">
        <v>4422</v>
      </c>
    </row>
    <row r="272" spans="1:65" s="2" customFormat="1" ht="21.75" customHeight="1">
      <c r="A272" s="35"/>
      <c r="B272" s="36"/>
      <c r="C272" s="180" t="s">
        <v>73</v>
      </c>
      <c r="D272" s="180" t="s">
        <v>175</v>
      </c>
      <c r="E272" s="181" t="s">
        <v>4423</v>
      </c>
      <c r="F272" s="182" t="s">
        <v>4424</v>
      </c>
      <c r="G272" s="183" t="s">
        <v>4113</v>
      </c>
      <c r="H272" s="184">
        <v>303.89999999999998</v>
      </c>
      <c r="I272" s="185"/>
      <c r="J272" s="186">
        <f t="shared" si="40"/>
        <v>0</v>
      </c>
      <c r="K272" s="187"/>
      <c r="L272" s="40"/>
      <c r="M272" s="188" t="s">
        <v>1</v>
      </c>
      <c r="N272" s="189" t="s">
        <v>38</v>
      </c>
      <c r="O272" s="72"/>
      <c r="P272" s="190">
        <f t="shared" si="41"/>
        <v>0</v>
      </c>
      <c r="Q272" s="190">
        <v>0</v>
      </c>
      <c r="R272" s="190">
        <f t="shared" si="42"/>
        <v>0</v>
      </c>
      <c r="S272" s="190">
        <v>0</v>
      </c>
      <c r="T272" s="191">
        <f t="shared" si="4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2" t="s">
        <v>286</v>
      </c>
      <c r="AT272" s="192" t="s">
        <v>175</v>
      </c>
      <c r="AU272" s="192" t="s">
        <v>81</v>
      </c>
      <c r="AY272" s="18" t="s">
        <v>174</v>
      </c>
      <c r="BE272" s="193">
        <f t="shared" si="44"/>
        <v>0</v>
      </c>
      <c r="BF272" s="193">
        <f t="shared" si="45"/>
        <v>0</v>
      </c>
      <c r="BG272" s="193">
        <f t="shared" si="46"/>
        <v>0</v>
      </c>
      <c r="BH272" s="193">
        <f t="shared" si="47"/>
        <v>0</v>
      </c>
      <c r="BI272" s="193">
        <f t="shared" si="48"/>
        <v>0</v>
      </c>
      <c r="BJ272" s="18" t="s">
        <v>81</v>
      </c>
      <c r="BK272" s="193">
        <f t="shared" si="49"/>
        <v>0</v>
      </c>
      <c r="BL272" s="18" t="s">
        <v>286</v>
      </c>
      <c r="BM272" s="192" t="s">
        <v>4425</v>
      </c>
    </row>
    <row r="273" spans="1:65" s="11" customFormat="1" ht="26" customHeight="1">
      <c r="B273" s="166"/>
      <c r="C273" s="167"/>
      <c r="D273" s="168" t="s">
        <v>72</v>
      </c>
      <c r="E273" s="169" t="s">
        <v>1505</v>
      </c>
      <c r="F273" s="169" t="s">
        <v>4426</v>
      </c>
      <c r="G273" s="167"/>
      <c r="H273" s="167"/>
      <c r="I273" s="170"/>
      <c r="J273" s="171">
        <f>BK273</f>
        <v>0</v>
      </c>
      <c r="K273" s="167"/>
      <c r="L273" s="172"/>
      <c r="M273" s="173"/>
      <c r="N273" s="174"/>
      <c r="O273" s="174"/>
      <c r="P273" s="175">
        <f>SUM(P274:P325)</f>
        <v>0</v>
      </c>
      <c r="Q273" s="174"/>
      <c r="R273" s="175">
        <f>SUM(R274:R325)</f>
        <v>0</v>
      </c>
      <c r="S273" s="174"/>
      <c r="T273" s="176">
        <f>SUM(T274:T325)</f>
        <v>0</v>
      </c>
      <c r="AR273" s="177" t="s">
        <v>83</v>
      </c>
      <c r="AT273" s="178" t="s">
        <v>72</v>
      </c>
      <c r="AU273" s="178" t="s">
        <v>73</v>
      </c>
      <c r="AY273" s="177" t="s">
        <v>174</v>
      </c>
      <c r="BK273" s="179">
        <f>SUM(BK274:BK325)</f>
        <v>0</v>
      </c>
    </row>
    <row r="274" spans="1:65" s="2" customFormat="1" ht="16.5" customHeight="1">
      <c r="A274" s="35"/>
      <c r="B274" s="36"/>
      <c r="C274" s="180" t="s">
        <v>73</v>
      </c>
      <c r="D274" s="180" t="s">
        <v>175</v>
      </c>
      <c r="E274" s="181" t="s">
        <v>4427</v>
      </c>
      <c r="F274" s="182" t="s">
        <v>4428</v>
      </c>
      <c r="G274" s="183" t="s">
        <v>4066</v>
      </c>
      <c r="H274" s="184">
        <v>2</v>
      </c>
      <c r="I274" s="185"/>
      <c r="J274" s="186">
        <f t="shared" ref="J274:J305" si="50">ROUND(I274*H274,2)</f>
        <v>0</v>
      </c>
      <c r="K274" s="187"/>
      <c r="L274" s="40"/>
      <c r="M274" s="188" t="s">
        <v>1</v>
      </c>
      <c r="N274" s="189" t="s">
        <v>38</v>
      </c>
      <c r="O274" s="72"/>
      <c r="P274" s="190">
        <f t="shared" ref="P274:P305" si="51">O274*H274</f>
        <v>0</v>
      </c>
      <c r="Q274" s="190">
        <v>0</v>
      </c>
      <c r="R274" s="190">
        <f t="shared" ref="R274:R305" si="52">Q274*H274</f>
        <v>0</v>
      </c>
      <c r="S274" s="190">
        <v>0</v>
      </c>
      <c r="T274" s="191">
        <f t="shared" ref="T274:T305" si="53"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2" t="s">
        <v>286</v>
      </c>
      <c r="AT274" s="192" t="s">
        <v>175</v>
      </c>
      <c r="AU274" s="192" t="s">
        <v>81</v>
      </c>
      <c r="AY274" s="18" t="s">
        <v>174</v>
      </c>
      <c r="BE274" s="193">
        <f t="shared" ref="BE274:BE305" si="54">IF(N274="základní",J274,0)</f>
        <v>0</v>
      </c>
      <c r="BF274" s="193">
        <f t="shared" ref="BF274:BF305" si="55">IF(N274="snížená",J274,0)</f>
        <v>0</v>
      </c>
      <c r="BG274" s="193">
        <f t="shared" ref="BG274:BG305" si="56">IF(N274="zákl. přenesená",J274,0)</f>
        <v>0</v>
      </c>
      <c r="BH274" s="193">
        <f t="shared" ref="BH274:BH305" si="57">IF(N274="sníž. přenesená",J274,0)</f>
        <v>0</v>
      </c>
      <c r="BI274" s="193">
        <f t="shared" ref="BI274:BI305" si="58">IF(N274="nulová",J274,0)</f>
        <v>0</v>
      </c>
      <c r="BJ274" s="18" t="s">
        <v>81</v>
      </c>
      <c r="BK274" s="193">
        <f t="shared" ref="BK274:BK305" si="59">ROUND(I274*H274,2)</f>
        <v>0</v>
      </c>
      <c r="BL274" s="18" t="s">
        <v>286</v>
      </c>
      <c r="BM274" s="192" t="s">
        <v>4429</v>
      </c>
    </row>
    <row r="275" spans="1:65" s="2" customFormat="1" ht="24.25" customHeight="1">
      <c r="A275" s="35"/>
      <c r="B275" s="36"/>
      <c r="C275" s="180" t="s">
        <v>73</v>
      </c>
      <c r="D275" s="180" t="s">
        <v>175</v>
      </c>
      <c r="E275" s="181" t="s">
        <v>4430</v>
      </c>
      <c r="F275" s="182" t="s">
        <v>4431</v>
      </c>
      <c r="G275" s="183" t="s">
        <v>4066</v>
      </c>
      <c r="H275" s="184">
        <v>10</v>
      </c>
      <c r="I275" s="185"/>
      <c r="J275" s="186">
        <f t="shared" si="50"/>
        <v>0</v>
      </c>
      <c r="K275" s="187"/>
      <c r="L275" s="40"/>
      <c r="M275" s="188" t="s">
        <v>1</v>
      </c>
      <c r="N275" s="189" t="s">
        <v>38</v>
      </c>
      <c r="O275" s="72"/>
      <c r="P275" s="190">
        <f t="shared" si="51"/>
        <v>0</v>
      </c>
      <c r="Q275" s="190">
        <v>0</v>
      </c>
      <c r="R275" s="190">
        <f t="shared" si="52"/>
        <v>0</v>
      </c>
      <c r="S275" s="190">
        <v>0</v>
      </c>
      <c r="T275" s="191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2" t="s">
        <v>286</v>
      </c>
      <c r="AT275" s="192" t="s">
        <v>175</v>
      </c>
      <c r="AU275" s="192" t="s">
        <v>81</v>
      </c>
      <c r="AY275" s="18" t="s">
        <v>174</v>
      </c>
      <c r="BE275" s="193">
        <f t="shared" si="54"/>
        <v>0</v>
      </c>
      <c r="BF275" s="193">
        <f t="shared" si="55"/>
        <v>0</v>
      </c>
      <c r="BG275" s="193">
        <f t="shared" si="56"/>
        <v>0</v>
      </c>
      <c r="BH275" s="193">
        <f t="shared" si="57"/>
        <v>0</v>
      </c>
      <c r="BI275" s="193">
        <f t="shared" si="58"/>
        <v>0</v>
      </c>
      <c r="BJ275" s="18" t="s">
        <v>81</v>
      </c>
      <c r="BK275" s="193">
        <f t="shared" si="59"/>
        <v>0</v>
      </c>
      <c r="BL275" s="18" t="s">
        <v>286</v>
      </c>
      <c r="BM275" s="192" t="s">
        <v>4432</v>
      </c>
    </row>
    <row r="276" spans="1:65" s="2" customFormat="1" ht="24.25" customHeight="1">
      <c r="A276" s="35"/>
      <c r="B276" s="36"/>
      <c r="C276" s="180" t="s">
        <v>73</v>
      </c>
      <c r="D276" s="180" t="s">
        <v>175</v>
      </c>
      <c r="E276" s="181" t="s">
        <v>4433</v>
      </c>
      <c r="F276" s="182" t="s">
        <v>4434</v>
      </c>
      <c r="G276" s="183" t="s">
        <v>4066</v>
      </c>
      <c r="H276" s="184">
        <v>2</v>
      </c>
      <c r="I276" s="185"/>
      <c r="J276" s="186">
        <f t="shared" si="50"/>
        <v>0</v>
      </c>
      <c r="K276" s="187"/>
      <c r="L276" s="40"/>
      <c r="M276" s="188" t="s">
        <v>1</v>
      </c>
      <c r="N276" s="189" t="s">
        <v>38</v>
      </c>
      <c r="O276" s="72"/>
      <c r="P276" s="190">
        <f t="shared" si="51"/>
        <v>0</v>
      </c>
      <c r="Q276" s="190">
        <v>0</v>
      </c>
      <c r="R276" s="190">
        <f t="shared" si="52"/>
        <v>0</v>
      </c>
      <c r="S276" s="190">
        <v>0</v>
      </c>
      <c r="T276" s="191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2" t="s">
        <v>286</v>
      </c>
      <c r="AT276" s="192" t="s">
        <v>175</v>
      </c>
      <c r="AU276" s="192" t="s">
        <v>81</v>
      </c>
      <c r="AY276" s="18" t="s">
        <v>174</v>
      </c>
      <c r="BE276" s="193">
        <f t="shared" si="54"/>
        <v>0</v>
      </c>
      <c r="BF276" s="193">
        <f t="shared" si="55"/>
        <v>0</v>
      </c>
      <c r="BG276" s="193">
        <f t="shared" si="56"/>
        <v>0</v>
      </c>
      <c r="BH276" s="193">
        <f t="shared" si="57"/>
        <v>0</v>
      </c>
      <c r="BI276" s="193">
        <f t="shared" si="58"/>
        <v>0</v>
      </c>
      <c r="BJ276" s="18" t="s">
        <v>81</v>
      </c>
      <c r="BK276" s="193">
        <f t="shared" si="59"/>
        <v>0</v>
      </c>
      <c r="BL276" s="18" t="s">
        <v>286</v>
      </c>
      <c r="BM276" s="192" t="s">
        <v>4435</v>
      </c>
    </row>
    <row r="277" spans="1:65" s="2" customFormat="1" ht="24.25" customHeight="1">
      <c r="A277" s="35"/>
      <c r="B277" s="36"/>
      <c r="C277" s="180" t="s">
        <v>73</v>
      </c>
      <c r="D277" s="180" t="s">
        <v>175</v>
      </c>
      <c r="E277" s="181" t="s">
        <v>4436</v>
      </c>
      <c r="F277" s="182" t="s">
        <v>4437</v>
      </c>
      <c r="G277" s="183" t="s">
        <v>4066</v>
      </c>
      <c r="H277" s="184">
        <v>10</v>
      </c>
      <c r="I277" s="185"/>
      <c r="J277" s="186">
        <f t="shared" si="50"/>
        <v>0</v>
      </c>
      <c r="K277" s="187"/>
      <c r="L277" s="40"/>
      <c r="M277" s="188" t="s">
        <v>1</v>
      </c>
      <c r="N277" s="189" t="s">
        <v>38</v>
      </c>
      <c r="O277" s="72"/>
      <c r="P277" s="190">
        <f t="shared" si="51"/>
        <v>0</v>
      </c>
      <c r="Q277" s="190">
        <v>0</v>
      </c>
      <c r="R277" s="190">
        <f t="shared" si="52"/>
        <v>0</v>
      </c>
      <c r="S277" s="190">
        <v>0</v>
      </c>
      <c r="T277" s="191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2" t="s">
        <v>286</v>
      </c>
      <c r="AT277" s="192" t="s">
        <v>175</v>
      </c>
      <c r="AU277" s="192" t="s">
        <v>81</v>
      </c>
      <c r="AY277" s="18" t="s">
        <v>174</v>
      </c>
      <c r="BE277" s="193">
        <f t="shared" si="54"/>
        <v>0</v>
      </c>
      <c r="BF277" s="193">
        <f t="shared" si="55"/>
        <v>0</v>
      </c>
      <c r="BG277" s="193">
        <f t="shared" si="56"/>
        <v>0</v>
      </c>
      <c r="BH277" s="193">
        <f t="shared" si="57"/>
        <v>0</v>
      </c>
      <c r="BI277" s="193">
        <f t="shared" si="58"/>
        <v>0</v>
      </c>
      <c r="BJ277" s="18" t="s">
        <v>81</v>
      </c>
      <c r="BK277" s="193">
        <f t="shared" si="59"/>
        <v>0</v>
      </c>
      <c r="BL277" s="18" t="s">
        <v>286</v>
      </c>
      <c r="BM277" s="192" t="s">
        <v>4438</v>
      </c>
    </row>
    <row r="278" spans="1:65" s="2" customFormat="1" ht="16.5" customHeight="1">
      <c r="A278" s="35"/>
      <c r="B278" s="36"/>
      <c r="C278" s="180" t="s">
        <v>73</v>
      </c>
      <c r="D278" s="180" t="s">
        <v>175</v>
      </c>
      <c r="E278" s="181" t="s">
        <v>4439</v>
      </c>
      <c r="F278" s="182" t="s">
        <v>4440</v>
      </c>
      <c r="G278" s="183" t="s">
        <v>4066</v>
      </c>
      <c r="H278" s="184">
        <v>10</v>
      </c>
      <c r="I278" s="185"/>
      <c r="J278" s="186">
        <f t="shared" si="50"/>
        <v>0</v>
      </c>
      <c r="K278" s="187"/>
      <c r="L278" s="40"/>
      <c r="M278" s="188" t="s">
        <v>1</v>
      </c>
      <c r="N278" s="189" t="s">
        <v>38</v>
      </c>
      <c r="O278" s="72"/>
      <c r="P278" s="190">
        <f t="shared" si="51"/>
        <v>0</v>
      </c>
      <c r="Q278" s="190">
        <v>0</v>
      </c>
      <c r="R278" s="190">
        <f t="shared" si="52"/>
        <v>0</v>
      </c>
      <c r="S278" s="190">
        <v>0</v>
      </c>
      <c r="T278" s="191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2" t="s">
        <v>286</v>
      </c>
      <c r="AT278" s="192" t="s">
        <v>175</v>
      </c>
      <c r="AU278" s="192" t="s">
        <v>81</v>
      </c>
      <c r="AY278" s="18" t="s">
        <v>174</v>
      </c>
      <c r="BE278" s="193">
        <f t="shared" si="54"/>
        <v>0</v>
      </c>
      <c r="BF278" s="193">
        <f t="shared" si="55"/>
        <v>0</v>
      </c>
      <c r="BG278" s="193">
        <f t="shared" si="56"/>
        <v>0</v>
      </c>
      <c r="BH278" s="193">
        <f t="shared" si="57"/>
        <v>0</v>
      </c>
      <c r="BI278" s="193">
        <f t="shared" si="58"/>
        <v>0</v>
      </c>
      <c r="BJ278" s="18" t="s">
        <v>81</v>
      </c>
      <c r="BK278" s="193">
        <f t="shared" si="59"/>
        <v>0</v>
      </c>
      <c r="BL278" s="18" t="s">
        <v>286</v>
      </c>
      <c r="BM278" s="192" t="s">
        <v>4441</v>
      </c>
    </row>
    <row r="279" spans="1:65" s="2" customFormat="1" ht="16.5" customHeight="1">
      <c r="A279" s="35"/>
      <c r="B279" s="36"/>
      <c r="C279" s="180" t="s">
        <v>73</v>
      </c>
      <c r="D279" s="180" t="s">
        <v>175</v>
      </c>
      <c r="E279" s="181" t="s">
        <v>4442</v>
      </c>
      <c r="F279" s="182" t="s">
        <v>4443</v>
      </c>
      <c r="G279" s="183" t="s">
        <v>4066</v>
      </c>
      <c r="H279" s="184">
        <v>1</v>
      </c>
      <c r="I279" s="185"/>
      <c r="J279" s="186">
        <f t="shared" si="50"/>
        <v>0</v>
      </c>
      <c r="K279" s="187"/>
      <c r="L279" s="40"/>
      <c r="M279" s="188" t="s">
        <v>1</v>
      </c>
      <c r="N279" s="189" t="s">
        <v>38</v>
      </c>
      <c r="O279" s="72"/>
      <c r="P279" s="190">
        <f t="shared" si="51"/>
        <v>0</v>
      </c>
      <c r="Q279" s="190">
        <v>0</v>
      </c>
      <c r="R279" s="190">
        <f t="shared" si="52"/>
        <v>0</v>
      </c>
      <c r="S279" s="190">
        <v>0</v>
      </c>
      <c r="T279" s="191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2" t="s">
        <v>286</v>
      </c>
      <c r="AT279" s="192" t="s">
        <v>175</v>
      </c>
      <c r="AU279" s="192" t="s">
        <v>81</v>
      </c>
      <c r="AY279" s="18" t="s">
        <v>174</v>
      </c>
      <c r="BE279" s="193">
        <f t="shared" si="54"/>
        <v>0</v>
      </c>
      <c r="BF279" s="193">
        <f t="shared" si="55"/>
        <v>0</v>
      </c>
      <c r="BG279" s="193">
        <f t="shared" si="56"/>
        <v>0</v>
      </c>
      <c r="BH279" s="193">
        <f t="shared" si="57"/>
        <v>0</v>
      </c>
      <c r="BI279" s="193">
        <f t="shared" si="58"/>
        <v>0</v>
      </c>
      <c r="BJ279" s="18" t="s">
        <v>81</v>
      </c>
      <c r="BK279" s="193">
        <f t="shared" si="59"/>
        <v>0</v>
      </c>
      <c r="BL279" s="18" t="s">
        <v>286</v>
      </c>
      <c r="BM279" s="192" t="s">
        <v>4444</v>
      </c>
    </row>
    <row r="280" spans="1:65" s="2" customFormat="1" ht="24.25" customHeight="1">
      <c r="A280" s="35"/>
      <c r="B280" s="36"/>
      <c r="C280" s="180" t="s">
        <v>73</v>
      </c>
      <c r="D280" s="180" t="s">
        <v>175</v>
      </c>
      <c r="E280" s="181" t="s">
        <v>4445</v>
      </c>
      <c r="F280" s="182" t="s">
        <v>4446</v>
      </c>
      <c r="G280" s="183" t="s">
        <v>4066</v>
      </c>
      <c r="H280" s="184">
        <v>10</v>
      </c>
      <c r="I280" s="185"/>
      <c r="J280" s="186">
        <f t="shared" si="50"/>
        <v>0</v>
      </c>
      <c r="K280" s="187"/>
      <c r="L280" s="40"/>
      <c r="M280" s="188" t="s">
        <v>1</v>
      </c>
      <c r="N280" s="189" t="s">
        <v>38</v>
      </c>
      <c r="O280" s="72"/>
      <c r="P280" s="190">
        <f t="shared" si="51"/>
        <v>0</v>
      </c>
      <c r="Q280" s="190">
        <v>0</v>
      </c>
      <c r="R280" s="190">
        <f t="shared" si="52"/>
        <v>0</v>
      </c>
      <c r="S280" s="190">
        <v>0</v>
      </c>
      <c r="T280" s="191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2" t="s">
        <v>286</v>
      </c>
      <c r="AT280" s="192" t="s">
        <v>175</v>
      </c>
      <c r="AU280" s="192" t="s">
        <v>81</v>
      </c>
      <c r="AY280" s="18" t="s">
        <v>174</v>
      </c>
      <c r="BE280" s="193">
        <f t="shared" si="54"/>
        <v>0</v>
      </c>
      <c r="BF280" s="193">
        <f t="shared" si="55"/>
        <v>0</v>
      </c>
      <c r="BG280" s="193">
        <f t="shared" si="56"/>
        <v>0</v>
      </c>
      <c r="BH280" s="193">
        <f t="shared" si="57"/>
        <v>0</v>
      </c>
      <c r="BI280" s="193">
        <f t="shared" si="58"/>
        <v>0</v>
      </c>
      <c r="BJ280" s="18" t="s">
        <v>81</v>
      </c>
      <c r="BK280" s="193">
        <f t="shared" si="59"/>
        <v>0</v>
      </c>
      <c r="BL280" s="18" t="s">
        <v>286</v>
      </c>
      <c r="BM280" s="192" t="s">
        <v>4447</v>
      </c>
    </row>
    <row r="281" spans="1:65" s="2" customFormat="1" ht="24.25" customHeight="1">
      <c r="A281" s="35"/>
      <c r="B281" s="36"/>
      <c r="C281" s="180" t="s">
        <v>73</v>
      </c>
      <c r="D281" s="180" t="s">
        <v>175</v>
      </c>
      <c r="E281" s="181" t="s">
        <v>4448</v>
      </c>
      <c r="F281" s="182" t="s">
        <v>4449</v>
      </c>
      <c r="G281" s="183" t="s">
        <v>4066</v>
      </c>
      <c r="H281" s="184">
        <v>9</v>
      </c>
      <c r="I281" s="185"/>
      <c r="J281" s="186">
        <f t="shared" si="50"/>
        <v>0</v>
      </c>
      <c r="K281" s="187"/>
      <c r="L281" s="40"/>
      <c r="M281" s="188" t="s">
        <v>1</v>
      </c>
      <c r="N281" s="189" t="s">
        <v>38</v>
      </c>
      <c r="O281" s="72"/>
      <c r="P281" s="190">
        <f t="shared" si="51"/>
        <v>0</v>
      </c>
      <c r="Q281" s="190">
        <v>0</v>
      </c>
      <c r="R281" s="190">
        <f t="shared" si="52"/>
        <v>0</v>
      </c>
      <c r="S281" s="190">
        <v>0</v>
      </c>
      <c r="T281" s="191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2" t="s">
        <v>286</v>
      </c>
      <c r="AT281" s="192" t="s">
        <v>175</v>
      </c>
      <c r="AU281" s="192" t="s">
        <v>81</v>
      </c>
      <c r="AY281" s="18" t="s">
        <v>174</v>
      </c>
      <c r="BE281" s="193">
        <f t="shared" si="54"/>
        <v>0</v>
      </c>
      <c r="BF281" s="193">
        <f t="shared" si="55"/>
        <v>0</v>
      </c>
      <c r="BG281" s="193">
        <f t="shared" si="56"/>
        <v>0</v>
      </c>
      <c r="BH281" s="193">
        <f t="shared" si="57"/>
        <v>0</v>
      </c>
      <c r="BI281" s="193">
        <f t="shared" si="58"/>
        <v>0</v>
      </c>
      <c r="BJ281" s="18" t="s">
        <v>81</v>
      </c>
      <c r="BK281" s="193">
        <f t="shared" si="59"/>
        <v>0</v>
      </c>
      <c r="BL281" s="18" t="s">
        <v>286</v>
      </c>
      <c r="BM281" s="192" t="s">
        <v>4450</v>
      </c>
    </row>
    <row r="282" spans="1:65" s="2" customFormat="1" ht="24.25" customHeight="1">
      <c r="A282" s="35"/>
      <c r="B282" s="36"/>
      <c r="C282" s="180" t="s">
        <v>73</v>
      </c>
      <c r="D282" s="180" t="s">
        <v>175</v>
      </c>
      <c r="E282" s="181" t="s">
        <v>4451</v>
      </c>
      <c r="F282" s="182" t="s">
        <v>4452</v>
      </c>
      <c r="G282" s="183" t="s">
        <v>4066</v>
      </c>
      <c r="H282" s="184">
        <v>1</v>
      </c>
      <c r="I282" s="185"/>
      <c r="J282" s="186">
        <f t="shared" si="50"/>
        <v>0</v>
      </c>
      <c r="K282" s="187"/>
      <c r="L282" s="40"/>
      <c r="M282" s="188" t="s">
        <v>1</v>
      </c>
      <c r="N282" s="189" t="s">
        <v>38</v>
      </c>
      <c r="O282" s="72"/>
      <c r="P282" s="190">
        <f t="shared" si="51"/>
        <v>0</v>
      </c>
      <c r="Q282" s="190">
        <v>0</v>
      </c>
      <c r="R282" s="190">
        <f t="shared" si="52"/>
        <v>0</v>
      </c>
      <c r="S282" s="190">
        <v>0</v>
      </c>
      <c r="T282" s="191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2" t="s">
        <v>286</v>
      </c>
      <c r="AT282" s="192" t="s">
        <v>175</v>
      </c>
      <c r="AU282" s="192" t="s">
        <v>81</v>
      </c>
      <c r="AY282" s="18" t="s">
        <v>174</v>
      </c>
      <c r="BE282" s="193">
        <f t="shared" si="54"/>
        <v>0</v>
      </c>
      <c r="BF282" s="193">
        <f t="shared" si="55"/>
        <v>0</v>
      </c>
      <c r="BG282" s="193">
        <f t="shared" si="56"/>
        <v>0</v>
      </c>
      <c r="BH282" s="193">
        <f t="shared" si="57"/>
        <v>0</v>
      </c>
      <c r="BI282" s="193">
        <f t="shared" si="58"/>
        <v>0</v>
      </c>
      <c r="BJ282" s="18" t="s">
        <v>81</v>
      </c>
      <c r="BK282" s="193">
        <f t="shared" si="59"/>
        <v>0</v>
      </c>
      <c r="BL282" s="18" t="s">
        <v>286</v>
      </c>
      <c r="BM282" s="192" t="s">
        <v>4453</v>
      </c>
    </row>
    <row r="283" spans="1:65" s="2" customFormat="1" ht="21.75" customHeight="1">
      <c r="A283" s="35"/>
      <c r="B283" s="36"/>
      <c r="C283" s="180" t="s">
        <v>73</v>
      </c>
      <c r="D283" s="180" t="s">
        <v>175</v>
      </c>
      <c r="E283" s="181" t="s">
        <v>4454</v>
      </c>
      <c r="F283" s="182" t="s">
        <v>4455</v>
      </c>
      <c r="G283" s="183" t="s">
        <v>4066</v>
      </c>
      <c r="H283" s="184">
        <v>10</v>
      </c>
      <c r="I283" s="185"/>
      <c r="J283" s="186">
        <f t="shared" si="50"/>
        <v>0</v>
      </c>
      <c r="K283" s="187"/>
      <c r="L283" s="40"/>
      <c r="M283" s="188" t="s">
        <v>1</v>
      </c>
      <c r="N283" s="189" t="s">
        <v>38</v>
      </c>
      <c r="O283" s="72"/>
      <c r="P283" s="190">
        <f t="shared" si="51"/>
        <v>0</v>
      </c>
      <c r="Q283" s="190">
        <v>0</v>
      </c>
      <c r="R283" s="190">
        <f t="shared" si="52"/>
        <v>0</v>
      </c>
      <c r="S283" s="190">
        <v>0</v>
      </c>
      <c r="T283" s="191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2" t="s">
        <v>286</v>
      </c>
      <c r="AT283" s="192" t="s">
        <v>175</v>
      </c>
      <c r="AU283" s="192" t="s">
        <v>81</v>
      </c>
      <c r="AY283" s="18" t="s">
        <v>174</v>
      </c>
      <c r="BE283" s="193">
        <f t="shared" si="54"/>
        <v>0</v>
      </c>
      <c r="BF283" s="193">
        <f t="shared" si="55"/>
        <v>0</v>
      </c>
      <c r="BG283" s="193">
        <f t="shared" si="56"/>
        <v>0</v>
      </c>
      <c r="BH283" s="193">
        <f t="shared" si="57"/>
        <v>0</v>
      </c>
      <c r="BI283" s="193">
        <f t="shared" si="58"/>
        <v>0</v>
      </c>
      <c r="BJ283" s="18" t="s">
        <v>81</v>
      </c>
      <c r="BK283" s="193">
        <f t="shared" si="59"/>
        <v>0</v>
      </c>
      <c r="BL283" s="18" t="s">
        <v>286</v>
      </c>
      <c r="BM283" s="192" t="s">
        <v>4456</v>
      </c>
    </row>
    <row r="284" spans="1:65" s="2" customFormat="1" ht="16.5" customHeight="1">
      <c r="A284" s="35"/>
      <c r="B284" s="36"/>
      <c r="C284" s="180" t="s">
        <v>73</v>
      </c>
      <c r="D284" s="180" t="s">
        <v>175</v>
      </c>
      <c r="E284" s="181" t="s">
        <v>4457</v>
      </c>
      <c r="F284" s="182" t="s">
        <v>4458</v>
      </c>
      <c r="G284" s="183" t="s">
        <v>4066</v>
      </c>
      <c r="H284" s="184">
        <v>1</v>
      </c>
      <c r="I284" s="185"/>
      <c r="J284" s="186">
        <f t="shared" si="50"/>
        <v>0</v>
      </c>
      <c r="K284" s="187"/>
      <c r="L284" s="40"/>
      <c r="M284" s="188" t="s">
        <v>1</v>
      </c>
      <c r="N284" s="189" t="s">
        <v>38</v>
      </c>
      <c r="O284" s="72"/>
      <c r="P284" s="190">
        <f t="shared" si="51"/>
        <v>0</v>
      </c>
      <c r="Q284" s="190">
        <v>0</v>
      </c>
      <c r="R284" s="190">
        <f t="shared" si="52"/>
        <v>0</v>
      </c>
      <c r="S284" s="190">
        <v>0</v>
      </c>
      <c r="T284" s="191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2" t="s">
        <v>286</v>
      </c>
      <c r="AT284" s="192" t="s">
        <v>175</v>
      </c>
      <c r="AU284" s="192" t="s">
        <v>81</v>
      </c>
      <c r="AY284" s="18" t="s">
        <v>174</v>
      </c>
      <c r="BE284" s="193">
        <f t="shared" si="54"/>
        <v>0</v>
      </c>
      <c r="BF284" s="193">
        <f t="shared" si="55"/>
        <v>0</v>
      </c>
      <c r="BG284" s="193">
        <f t="shared" si="56"/>
        <v>0</v>
      </c>
      <c r="BH284" s="193">
        <f t="shared" si="57"/>
        <v>0</v>
      </c>
      <c r="BI284" s="193">
        <f t="shared" si="58"/>
        <v>0</v>
      </c>
      <c r="BJ284" s="18" t="s">
        <v>81</v>
      </c>
      <c r="BK284" s="193">
        <f t="shared" si="59"/>
        <v>0</v>
      </c>
      <c r="BL284" s="18" t="s">
        <v>286</v>
      </c>
      <c r="BM284" s="192" t="s">
        <v>4459</v>
      </c>
    </row>
    <row r="285" spans="1:65" s="2" customFormat="1" ht="21.75" customHeight="1">
      <c r="A285" s="35"/>
      <c r="B285" s="36"/>
      <c r="C285" s="180" t="s">
        <v>73</v>
      </c>
      <c r="D285" s="180" t="s">
        <v>175</v>
      </c>
      <c r="E285" s="181" t="s">
        <v>4460</v>
      </c>
      <c r="F285" s="182" t="s">
        <v>4461</v>
      </c>
      <c r="G285" s="183" t="s">
        <v>4066</v>
      </c>
      <c r="H285" s="184">
        <v>9</v>
      </c>
      <c r="I285" s="185"/>
      <c r="J285" s="186">
        <f t="shared" si="50"/>
        <v>0</v>
      </c>
      <c r="K285" s="187"/>
      <c r="L285" s="40"/>
      <c r="M285" s="188" t="s">
        <v>1</v>
      </c>
      <c r="N285" s="189" t="s">
        <v>38</v>
      </c>
      <c r="O285" s="72"/>
      <c r="P285" s="190">
        <f t="shared" si="51"/>
        <v>0</v>
      </c>
      <c r="Q285" s="190">
        <v>0</v>
      </c>
      <c r="R285" s="190">
        <f t="shared" si="52"/>
        <v>0</v>
      </c>
      <c r="S285" s="190">
        <v>0</v>
      </c>
      <c r="T285" s="191">
        <f t="shared" si="5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2" t="s">
        <v>286</v>
      </c>
      <c r="AT285" s="192" t="s">
        <v>175</v>
      </c>
      <c r="AU285" s="192" t="s">
        <v>81</v>
      </c>
      <c r="AY285" s="18" t="s">
        <v>174</v>
      </c>
      <c r="BE285" s="193">
        <f t="shared" si="54"/>
        <v>0</v>
      </c>
      <c r="BF285" s="193">
        <f t="shared" si="55"/>
        <v>0</v>
      </c>
      <c r="BG285" s="193">
        <f t="shared" si="56"/>
        <v>0</v>
      </c>
      <c r="BH285" s="193">
        <f t="shared" si="57"/>
        <v>0</v>
      </c>
      <c r="BI285" s="193">
        <f t="shared" si="58"/>
        <v>0</v>
      </c>
      <c r="BJ285" s="18" t="s">
        <v>81</v>
      </c>
      <c r="BK285" s="193">
        <f t="shared" si="59"/>
        <v>0</v>
      </c>
      <c r="BL285" s="18" t="s">
        <v>286</v>
      </c>
      <c r="BM285" s="192" t="s">
        <v>4462</v>
      </c>
    </row>
    <row r="286" spans="1:65" s="2" customFormat="1" ht="21.75" customHeight="1">
      <c r="A286" s="35"/>
      <c r="B286" s="36"/>
      <c r="C286" s="180" t="s">
        <v>73</v>
      </c>
      <c r="D286" s="180" t="s">
        <v>175</v>
      </c>
      <c r="E286" s="181" t="s">
        <v>4463</v>
      </c>
      <c r="F286" s="182" t="s">
        <v>4464</v>
      </c>
      <c r="G286" s="183" t="s">
        <v>4066</v>
      </c>
      <c r="H286" s="184">
        <v>2</v>
      </c>
      <c r="I286" s="185"/>
      <c r="J286" s="186">
        <f t="shared" si="50"/>
        <v>0</v>
      </c>
      <c r="K286" s="187"/>
      <c r="L286" s="40"/>
      <c r="M286" s="188" t="s">
        <v>1</v>
      </c>
      <c r="N286" s="189" t="s">
        <v>38</v>
      </c>
      <c r="O286" s="72"/>
      <c r="P286" s="190">
        <f t="shared" si="51"/>
        <v>0</v>
      </c>
      <c r="Q286" s="190">
        <v>0</v>
      </c>
      <c r="R286" s="190">
        <f t="shared" si="52"/>
        <v>0</v>
      </c>
      <c r="S286" s="190">
        <v>0</v>
      </c>
      <c r="T286" s="191">
        <f t="shared" si="5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2" t="s">
        <v>286</v>
      </c>
      <c r="AT286" s="192" t="s">
        <v>175</v>
      </c>
      <c r="AU286" s="192" t="s">
        <v>81</v>
      </c>
      <c r="AY286" s="18" t="s">
        <v>174</v>
      </c>
      <c r="BE286" s="193">
        <f t="shared" si="54"/>
        <v>0</v>
      </c>
      <c r="BF286" s="193">
        <f t="shared" si="55"/>
        <v>0</v>
      </c>
      <c r="BG286" s="193">
        <f t="shared" si="56"/>
        <v>0</v>
      </c>
      <c r="BH286" s="193">
        <f t="shared" si="57"/>
        <v>0</v>
      </c>
      <c r="BI286" s="193">
        <f t="shared" si="58"/>
        <v>0</v>
      </c>
      <c r="BJ286" s="18" t="s">
        <v>81</v>
      </c>
      <c r="BK286" s="193">
        <f t="shared" si="59"/>
        <v>0</v>
      </c>
      <c r="BL286" s="18" t="s">
        <v>286</v>
      </c>
      <c r="BM286" s="192" t="s">
        <v>4465</v>
      </c>
    </row>
    <row r="287" spans="1:65" s="2" customFormat="1" ht="21.75" customHeight="1">
      <c r="A287" s="35"/>
      <c r="B287" s="36"/>
      <c r="C287" s="180" t="s">
        <v>73</v>
      </c>
      <c r="D287" s="180" t="s">
        <v>175</v>
      </c>
      <c r="E287" s="181" t="s">
        <v>4466</v>
      </c>
      <c r="F287" s="182" t="s">
        <v>4467</v>
      </c>
      <c r="G287" s="183" t="s">
        <v>4066</v>
      </c>
      <c r="H287" s="184">
        <v>2</v>
      </c>
      <c r="I287" s="185"/>
      <c r="J287" s="186">
        <f t="shared" si="50"/>
        <v>0</v>
      </c>
      <c r="K287" s="187"/>
      <c r="L287" s="40"/>
      <c r="M287" s="188" t="s">
        <v>1</v>
      </c>
      <c r="N287" s="189" t="s">
        <v>38</v>
      </c>
      <c r="O287" s="72"/>
      <c r="P287" s="190">
        <f t="shared" si="51"/>
        <v>0</v>
      </c>
      <c r="Q287" s="190">
        <v>0</v>
      </c>
      <c r="R287" s="190">
        <f t="shared" si="52"/>
        <v>0</v>
      </c>
      <c r="S287" s="190">
        <v>0</v>
      </c>
      <c r="T287" s="191">
        <f t="shared" si="5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2" t="s">
        <v>286</v>
      </c>
      <c r="AT287" s="192" t="s">
        <v>175</v>
      </c>
      <c r="AU287" s="192" t="s">
        <v>81</v>
      </c>
      <c r="AY287" s="18" t="s">
        <v>174</v>
      </c>
      <c r="BE287" s="193">
        <f t="shared" si="54"/>
        <v>0</v>
      </c>
      <c r="BF287" s="193">
        <f t="shared" si="55"/>
        <v>0</v>
      </c>
      <c r="BG287" s="193">
        <f t="shared" si="56"/>
        <v>0</v>
      </c>
      <c r="BH287" s="193">
        <f t="shared" si="57"/>
        <v>0</v>
      </c>
      <c r="BI287" s="193">
        <f t="shared" si="58"/>
        <v>0</v>
      </c>
      <c r="BJ287" s="18" t="s">
        <v>81</v>
      </c>
      <c r="BK287" s="193">
        <f t="shared" si="59"/>
        <v>0</v>
      </c>
      <c r="BL287" s="18" t="s">
        <v>286</v>
      </c>
      <c r="BM287" s="192" t="s">
        <v>4468</v>
      </c>
    </row>
    <row r="288" spans="1:65" s="2" customFormat="1" ht="24.25" customHeight="1">
      <c r="A288" s="35"/>
      <c r="B288" s="36"/>
      <c r="C288" s="180" t="s">
        <v>73</v>
      </c>
      <c r="D288" s="180" t="s">
        <v>175</v>
      </c>
      <c r="E288" s="181" t="s">
        <v>4469</v>
      </c>
      <c r="F288" s="182" t="s">
        <v>4470</v>
      </c>
      <c r="G288" s="183" t="s">
        <v>4066</v>
      </c>
      <c r="H288" s="184">
        <v>11</v>
      </c>
      <c r="I288" s="185"/>
      <c r="J288" s="186">
        <f t="shared" si="50"/>
        <v>0</v>
      </c>
      <c r="K288" s="187"/>
      <c r="L288" s="40"/>
      <c r="M288" s="188" t="s">
        <v>1</v>
      </c>
      <c r="N288" s="189" t="s">
        <v>38</v>
      </c>
      <c r="O288" s="72"/>
      <c r="P288" s="190">
        <f t="shared" si="51"/>
        <v>0</v>
      </c>
      <c r="Q288" s="190">
        <v>0</v>
      </c>
      <c r="R288" s="190">
        <f t="shared" si="52"/>
        <v>0</v>
      </c>
      <c r="S288" s="190">
        <v>0</v>
      </c>
      <c r="T288" s="191">
        <f t="shared" si="5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2" t="s">
        <v>286</v>
      </c>
      <c r="AT288" s="192" t="s">
        <v>175</v>
      </c>
      <c r="AU288" s="192" t="s">
        <v>81</v>
      </c>
      <c r="AY288" s="18" t="s">
        <v>174</v>
      </c>
      <c r="BE288" s="193">
        <f t="shared" si="54"/>
        <v>0</v>
      </c>
      <c r="BF288" s="193">
        <f t="shared" si="55"/>
        <v>0</v>
      </c>
      <c r="BG288" s="193">
        <f t="shared" si="56"/>
        <v>0</v>
      </c>
      <c r="BH288" s="193">
        <f t="shared" si="57"/>
        <v>0</v>
      </c>
      <c r="BI288" s="193">
        <f t="shared" si="58"/>
        <v>0</v>
      </c>
      <c r="BJ288" s="18" t="s">
        <v>81</v>
      </c>
      <c r="BK288" s="193">
        <f t="shared" si="59"/>
        <v>0</v>
      </c>
      <c r="BL288" s="18" t="s">
        <v>286</v>
      </c>
      <c r="BM288" s="192" t="s">
        <v>4471</v>
      </c>
    </row>
    <row r="289" spans="1:65" s="2" customFormat="1" ht="21.75" customHeight="1">
      <c r="A289" s="35"/>
      <c r="B289" s="36"/>
      <c r="C289" s="180" t="s">
        <v>73</v>
      </c>
      <c r="D289" s="180" t="s">
        <v>175</v>
      </c>
      <c r="E289" s="181" t="s">
        <v>4472</v>
      </c>
      <c r="F289" s="182" t="s">
        <v>4473</v>
      </c>
      <c r="G289" s="183" t="s">
        <v>4066</v>
      </c>
      <c r="H289" s="184">
        <v>2</v>
      </c>
      <c r="I289" s="185"/>
      <c r="J289" s="186">
        <f t="shared" si="50"/>
        <v>0</v>
      </c>
      <c r="K289" s="187"/>
      <c r="L289" s="40"/>
      <c r="M289" s="188" t="s">
        <v>1</v>
      </c>
      <c r="N289" s="189" t="s">
        <v>38</v>
      </c>
      <c r="O289" s="72"/>
      <c r="P289" s="190">
        <f t="shared" si="51"/>
        <v>0</v>
      </c>
      <c r="Q289" s="190">
        <v>0</v>
      </c>
      <c r="R289" s="190">
        <f t="shared" si="52"/>
        <v>0</v>
      </c>
      <c r="S289" s="190">
        <v>0</v>
      </c>
      <c r="T289" s="191">
        <f t="shared" si="5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2" t="s">
        <v>286</v>
      </c>
      <c r="AT289" s="192" t="s">
        <v>175</v>
      </c>
      <c r="AU289" s="192" t="s">
        <v>81</v>
      </c>
      <c r="AY289" s="18" t="s">
        <v>174</v>
      </c>
      <c r="BE289" s="193">
        <f t="shared" si="54"/>
        <v>0</v>
      </c>
      <c r="BF289" s="193">
        <f t="shared" si="55"/>
        <v>0</v>
      </c>
      <c r="BG289" s="193">
        <f t="shared" si="56"/>
        <v>0</v>
      </c>
      <c r="BH289" s="193">
        <f t="shared" si="57"/>
        <v>0</v>
      </c>
      <c r="BI289" s="193">
        <f t="shared" si="58"/>
        <v>0</v>
      </c>
      <c r="BJ289" s="18" t="s">
        <v>81</v>
      </c>
      <c r="BK289" s="193">
        <f t="shared" si="59"/>
        <v>0</v>
      </c>
      <c r="BL289" s="18" t="s">
        <v>286</v>
      </c>
      <c r="BM289" s="192" t="s">
        <v>4474</v>
      </c>
    </row>
    <row r="290" spans="1:65" s="2" customFormat="1" ht="24.25" customHeight="1">
      <c r="A290" s="35"/>
      <c r="B290" s="36"/>
      <c r="C290" s="180" t="s">
        <v>73</v>
      </c>
      <c r="D290" s="180" t="s">
        <v>175</v>
      </c>
      <c r="E290" s="181" t="s">
        <v>4448</v>
      </c>
      <c r="F290" s="182" t="s">
        <v>4449</v>
      </c>
      <c r="G290" s="183" t="s">
        <v>4066</v>
      </c>
      <c r="H290" s="184">
        <v>9</v>
      </c>
      <c r="I290" s="185"/>
      <c r="J290" s="186">
        <f t="shared" si="50"/>
        <v>0</v>
      </c>
      <c r="K290" s="187"/>
      <c r="L290" s="40"/>
      <c r="M290" s="188" t="s">
        <v>1</v>
      </c>
      <c r="N290" s="189" t="s">
        <v>38</v>
      </c>
      <c r="O290" s="72"/>
      <c r="P290" s="190">
        <f t="shared" si="51"/>
        <v>0</v>
      </c>
      <c r="Q290" s="190">
        <v>0</v>
      </c>
      <c r="R290" s="190">
        <f t="shared" si="52"/>
        <v>0</v>
      </c>
      <c r="S290" s="190">
        <v>0</v>
      </c>
      <c r="T290" s="191">
        <f t="shared" si="5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2" t="s">
        <v>286</v>
      </c>
      <c r="AT290" s="192" t="s">
        <v>175</v>
      </c>
      <c r="AU290" s="192" t="s">
        <v>81</v>
      </c>
      <c r="AY290" s="18" t="s">
        <v>174</v>
      </c>
      <c r="BE290" s="193">
        <f t="shared" si="54"/>
        <v>0</v>
      </c>
      <c r="BF290" s="193">
        <f t="shared" si="55"/>
        <v>0</v>
      </c>
      <c r="BG290" s="193">
        <f t="shared" si="56"/>
        <v>0</v>
      </c>
      <c r="BH290" s="193">
        <f t="shared" si="57"/>
        <v>0</v>
      </c>
      <c r="BI290" s="193">
        <f t="shared" si="58"/>
        <v>0</v>
      </c>
      <c r="BJ290" s="18" t="s">
        <v>81</v>
      </c>
      <c r="BK290" s="193">
        <f t="shared" si="59"/>
        <v>0</v>
      </c>
      <c r="BL290" s="18" t="s">
        <v>286</v>
      </c>
      <c r="BM290" s="192" t="s">
        <v>4475</v>
      </c>
    </row>
    <row r="291" spans="1:65" s="2" customFormat="1" ht="24.25" customHeight="1">
      <c r="A291" s="35"/>
      <c r="B291" s="36"/>
      <c r="C291" s="180" t="s">
        <v>73</v>
      </c>
      <c r="D291" s="180" t="s">
        <v>175</v>
      </c>
      <c r="E291" s="181" t="s">
        <v>4476</v>
      </c>
      <c r="F291" s="182" t="s">
        <v>4477</v>
      </c>
      <c r="G291" s="183" t="s">
        <v>4066</v>
      </c>
      <c r="H291" s="184">
        <v>11</v>
      </c>
      <c r="I291" s="185"/>
      <c r="J291" s="186">
        <f t="shared" si="50"/>
        <v>0</v>
      </c>
      <c r="K291" s="187"/>
      <c r="L291" s="40"/>
      <c r="M291" s="188" t="s">
        <v>1</v>
      </c>
      <c r="N291" s="189" t="s">
        <v>38</v>
      </c>
      <c r="O291" s="72"/>
      <c r="P291" s="190">
        <f t="shared" si="51"/>
        <v>0</v>
      </c>
      <c r="Q291" s="190">
        <v>0</v>
      </c>
      <c r="R291" s="190">
        <f t="shared" si="52"/>
        <v>0</v>
      </c>
      <c r="S291" s="190">
        <v>0</v>
      </c>
      <c r="T291" s="191">
        <f t="shared" si="5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2" t="s">
        <v>286</v>
      </c>
      <c r="AT291" s="192" t="s">
        <v>175</v>
      </c>
      <c r="AU291" s="192" t="s">
        <v>81</v>
      </c>
      <c r="AY291" s="18" t="s">
        <v>174</v>
      </c>
      <c r="BE291" s="193">
        <f t="shared" si="54"/>
        <v>0</v>
      </c>
      <c r="BF291" s="193">
        <f t="shared" si="55"/>
        <v>0</v>
      </c>
      <c r="BG291" s="193">
        <f t="shared" si="56"/>
        <v>0</v>
      </c>
      <c r="BH291" s="193">
        <f t="shared" si="57"/>
        <v>0</v>
      </c>
      <c r="BI291" s="193">
        <f t="shared" si="58"/>
        <v>0</v>
      </c>
      <c r="BJ291" s="18" t="s">
        <v>81</v>
      </c>
      <c r="BK291" s="193">
        <f t="shared" si="59"/>
        <v>0</v>
      </c>
      <c r="BL291" s="18" t="s">
        <v>286</v>
      </c>
      <c r="BM291" s="192" t="s">
        <v>4478</v>
      </c>
    </row>
    <row r="292" spans="1:65" s="2" customFormat="1" ht="16.5" customHeight="1">
      <c r="A292" s="35"/>
      <c r="B292" s="36"/>
      <c r="C292" s="180" t="s">
        <v>73</v>
      </c>
      <c r="D292" s="180" t="s">
        <v>175</v>
      </c>
      <c r="E292" s="181" t="s">
        <v>4479</v>
      </c>
      <c r="F292" s="182" t="s">
        <v>4480</v>
      </c>
      <c r="G292" s="183" t="s">
        <v>4066</v>
      </c>
      <c r="H292" s="184">
        <v>1</v>
      </c>
      <c r="I292" s="185"/>
      <c r="J292" s="186">
        <f t="shared" si="50"/>
        <v>0</v>
      </c>
      <c r="K292" s="187"/>
      <c r="L292" s="40"/>
      <c r="M292" s="188" t="s">
        <v>1</v>
      </c>
      <c r="N292" s="189" t="s">
        <v>38</v>
      </c>
      <c r="O292" s="72"/>
      <c r="P292" s="190">
        <f t="shared" si="51"/>
        <v>0</v>
      </c>
      <c r="Q292" s="190">
        <v>0</v>
      </c>
      <c r="R292" s="190">
        <f t="shared" si="52"/>
        <v>0</v>
      </c>
      <c r="S292" s="190">
        <v>0</v>
      </c>
      <c r="T292" s="191">
        <f t="shared" si="5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2" t="s">
        <v>286</v>
      </c>
      <c r="AT292" s="192" t="s">
        <v>175</v>
      </c>
      <c r="AU292" s="192" t="s">
        <v>81</v>
      </c>
      <c r="AY292" s="18" t="s">
        <v>174</v>
      </c>
      <c r="BE292" s="193">
        <f t="shared" si="54"/>
        <v>0</v>
      </c>
      <c r="BF292" s="193">
        <f t="shared" si="55"/>
        <v>0</v>
      </c>
      <c r="BG292" s="193">
        <f t="shared" si="56"/>
        <v>0</v>
      </c>
      <c r="BH292" s="193">
        <f t="shared" si="57"/>
        <v>0</v>
      </c>
      <c r="BI292" s="193">
        <f t="shared" si="58"/>
        <v>0</v>
      </c>
      <c r="BJ292" s="18" t="s">
        <v>81</v>
      </c>
      <c r="BK292" s="193">
        <f t="shared" si="59"/>
        <v>0</v>
      </c>
      <c r="BL292" s="18" t="s">
        <v>286</v>
      </c>
      <c r="BM292" s="192" t="s">
        <v>4481</v>
      </c>
    </row>
    <row r="293" spans="1:65" s="2" customFormat="1" ht="16.5" customHeight="1">
      <c r="A293" s="35"/>
      <c r="B293" s="36"/>
      <c r="C293" s="180" t="s">
        <v>73</v>
      </c>
      <c r="D293" s="180" t="s">
        <v>175</v>
      </c>
      <c r="E293" s="181" t="s">
        <v>4482</v>
      </c>
      <c r="F293" s="182" t="s">
        <v>4483</v>
      </c>
      <c r="G293" s="183" t="s">
        <v>4066</v>
      </c>
      <c r="H293" s="184">
        <v>3</v>
      </c>
      <c r="I293" s="185"/>
      <c r="J293" s="186">
        <f t="shared" si="50"/>
        <v>0</v>
      </c>
      <c r="K293" s="187"/>
      <c r="L293" s="40"/>
      <c r="M293" s="188" t="s">
        <v>1</v>
      </c>
      <c r="N293" s="189" t="s">
        <v>38</v>
      </c>
      <c r="O293" s="72"/>
      <c r="P293" s="190">
        <f t="shared" si="51"/>
        <v>0</v>
      </c>
      <c r="Q293" s="190">
        <v>0</v>
      </c>
      <c r="R293" s="190">
        <f t="shared" si="52"/>
        <v>0</v>
      </c>
      <c r="S293" s="190">
        <v>0</v>
      </c>
      <c r="T293" s="191">
        <f t="shared" si="5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2" t="s">
        <v>286</v>
      </c>
      <c r="AT293" s="192" t="s">
        <v>175</v>
      </c>
      <c r="AU293" s="192" t="s">
        <v>81</v>
      </c>
      <c r="AY293" s="18" t="s">
        <v>174</v>
      </c>
      <c r="BE293" s="193">
        <f t="shared" si="54"/>
        <v>0</v>
      </c>
      <c r="BF293" s="193">
        <f t="shared" si="55"/>
        <v>0</v>
      </c>
      <c r="BG293" s="193">
        <f t="shared" si="56"/>
        <v>0</v>
      </c>
      <c r="BH293" s="193">
        <f t="shared" si="57"/>
        <v>0</v>
      </c>
      <c r="BI293" s="193">
        <f t="shared" si="58"/>
        <v>0</v>
      </c>
      <c r="BJ293" s="18" t="s">
        <v>81</v>
      </c>
      <c r="BK293" s="193">
        <f t="shared" si="59"/>
        <v>0</v>
      </c>
      <c r="BL293" s="18" t="s">
        <v>286</v>
      </c>
      <c r="BM293" s="192" t="s">
        <v>4484</v>
      </c>
    </row>
    <row r="294" spans="1:65" s="2" customFormat="1" ht="33" customHeight="1">
      <c r="A294" s="35"/>
      <c r="B294" s="36"/>
      <c r="C294" s="180" t="s">
        <v>73</v>
      </c>
      <c r="D294" s="180" t="s">
        <v>175</v>
      </c>
      <c r="E294" s="181" t="s">
        <v>4485</v>
      </c>
      <c r="F294" s="182" t="s">
        <v>4486</v>
      </c>
      <c r="G294" s="183" t="s">
        <v>4066</v>
      </c>
      <c r="H294" s="184">
        <v>2</v>
      </c>
      <c r="I294" s="185"/>
      <c r="J294" s="186">
        <f t="shared" si="50"/>
        <v>0</v>
      </c>
      <c r="K294" s="187"/>
      <c r="L294" s="40"/>
      <c r="M294" s="188" t="s">
        <v>1</v>
      </c>
      <c r="N294" s="189" t="s">
        <v>38</v>
      </c>
      <c r="O294" s="72"/>
      <c r="P294" s="190">
        <f t="shared" si="51"/>
        <v>0</v>
      </c>
      <c r="Q294" s="190">
        <v>0</v>
      </c>
      <c r="R294" s="190">
        <f t="shared" si="52"/>
        <v>0</v>
      </c>
      <c r="S294" s="190">
        <v>0</v>
      </c>
      <c r="T294" s="191">
        <f t="shared" si="5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2" t="s">
        <v>286</v>
      </c>
      <c r="AT294" s="192" t="s">
        <v>175</v>
      </c>
      <c r="AU294" s="192" t="s">
        <v>81</v>
      </c>
      <c r="AY294" s="18" t="s">
        <v>174</v>
      </c>
      <c r="BE294" s="193">
        <f t="shared" si="54"/>
        <v>0</v>
      </c>
      <c r="BF294" s="193">
        <f t="shared" si="55"/>
        <v>0</v>
      </c>
      <c r="BG294" s="193">
        <f t="shared" si="56"/>
        <v>0</v>
      </c>
      <c r="BH294" s="193">
        <f t="shared" si="57"/>
        <v>0</v>
      </c>
      <c r="BI294" s="193">
        <f t="shared" si="58"/>
        <v>0</v>
      </c>
      <c r="BJ294" s="18" t="s">
        <v>81</v>
      </c>
      <c r="BK294" s="193">
        <f t="shared" si="59"/>
        <v>0</v>
      </c>
      <c r="BL294" s="18" t="s">
        <v>286</v>
      </c>
      <c r="BM294" s="192" t="s">
        <v>4487</v>
      </c>
    </row>
    <row r="295" spans="1:65" s="2" customFormat="1" ht="24.25" customHeight="1">
      <c r="A295" s="35"/>
      <c r="B295" s="36"/>
      <c r="C295" s="180" t="s">
        <v>73</v>
      </c>
      <c r="D295" s="180" t="s">
        <v>175</v>
      </c>
      <c r="E295" s="181" t="s">
        <v>4488</v>
      </c>
      <c r="F295" s="182" t="s">
        <v>4489</v>
      </c>
      <c r="G295" s="183" t="s">
        <v>4066</v>
      </c>
      <c r="H295" s="184">
        <v>1</v>
      </c>
      <c r="I295" s="185"/>
      <c r="J295" s="186">
        <f t="shared" si="50"/>
        <v>0</v>
      </c>
      <c r="K295" s="187"/>
      <c r="L295" s="40"/>
      <c r="M295" s="188" t="s">
        <v>1</v>
      </c>
      <c r="N295" s="189" t="s">
        <v>38</v>
      </c>
      <c r="O295" s="72"/>
      <c r="P295" s="190">
        <f t="shared" si="51"/>
        <v>0</v>
      </c>
      <c r="Q295" s="190">
        <v>0</v>
      </c>
      <c r="R295" s="190">
        <f t="shared" si="52"/>
        <v>0</v>
      </c>
      <c r="S295" s="190">
        <v>0</v>
      </c>
      <c r="T295" s="191">
        <f t="shared" si="5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2" t="s">
        <v>286</v>
      </c>
      <c r="AT295" s="192" t="s">
        <v>175</v>
      </c>
      <c r="AU295" s="192" t="s">
        <v>81</v>
      </c>
      <c r="AY295" s="18" t="s">
        <v>174</v>
      </c>
      <c r="BE295" s="193">
        <f t="shared" si="54"/>
        <v>0</v>
      </c>
      <c r="BF295" s="193">
        <f t="shared" si="55"/>
        <v>0</v>
      </c>
      <c r="BG295" s="193">
        <f t="shared" si="56"/>
        <v>0</v>
      </c>
      <c r="BH295" s="193">
        <f t="shared" si="57"/>
        <v>0</v>
      </c>
      <c r="BI295" s="193">
        <f t="shared" si="58"/>
        <v>0</v>
      </c>
      <c r="BJ295" s="18" t="s">
        <v>81</v>
      </c>
      <c r="BK295" s="193">
        <f t="shared" si="59"/>
        <v>0</v>
      </c>
      <c r="BL295" s="18" t="s">
        <v>286</v>
      </c>
      <c r="BM295" s="192" t="s">
        <v>4490</v>
      </c>
    </row>
    <row r="296" spans="1:65" s="2" customFormat="1" ht="21.75" customHeight="1">
      <c r="A296" s="35"/>
      <c r="B296" s="36"/>
      <c r="C296" s="180" t="s">
        <v>73</v>
      </c>
      <c r="D296" s="180" t="s">
        <v>175</v>
      </c>
      <c r="E296" s="181" t="s">
        <v>4491</v>
      </c>
      <c r="F296" s="182" t="s">
        <v>4492</v>
      </c>
      <c r="G296" s="183" t="s">
        <v>4066</v>
      </c>
      <c r="H296" s="184">
        <v>1</v>
      </c>
      <c r="I296" s="185"/>
      <c r="J296" s="186">
        <f t="shared" si="50"/>
        <v>0</v>
      </c>
      <c r="K296" s="187"/>
      <c r="L296" s="40"/>
      <c r="M296" s="188" t="s">
        <v>1</v>
      </c>
      <c r="N296" s="189" t="s">
        <v>38</v>
      </c>
      <c r="O296" s="72"/>
      <c r="P296" s="190">
        <f t="shared" si="51"/>
        <v>0</v>
      </c>
      <c r="Q296" s="190">
        <v>0</v>
      </c>
      <c r="R296" s="190">
        <f t="shared" si="52"/>
        <v>0</v>
      </c>
      <c r="S296" s="190">
        <v>0</v>
      </c>
      <c r="T296" s="191">
        <f t="shared" si="5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2" t="s">
        <v>286</v>
      </c>
      <c r="AT296" s="192" t="s">
        <v>175</v>
      </c>
      <c r="AU296" s="192" t="s">
        <v>81</v>
      </c>
      <c r="AY296" s="18" t="s">
        <v>174</v>
      </c>
      <c r="BE296" s="193">
        <f t="shared" si="54"/>
        <v>0</v>
      </c>
      <c r="BF296" s="193">
        <f t="shared" si="55"/>
        <v>0</v>
      </c>
      <c r="BG296" s="193">
        <f t="shared" si="56"/>
        <v>0</v>
      </c>
      <c r="BH296" s="193">
        <f t="shared" si="57"/>
        <v>0</v>
      </c>
      <c r="BI296" s="193">
        <f t="shared" si="58"/>
        <v>0</v>
      </c>
      <c r="BJ296" s="18" t="s">
        <v>81</v>
      </c>
      <c r="BK296" s="193">
        <f t="shared" si="59"/>
        <v>0</v>
      </c>
      <c r="BL296" s="18" t="s">
        <v>286</v>
      </c>
      <c r="BM296" s="192" t="s">
        <v>4493</v>
      </c>
    </row>
    <row r="297" spans="1:65" s="2" customFormat="1" ht="16.5" customHeight="1">
      <c r="A297" s="35"/>
      <c r="B297" s="36"/>
      <c r="C297" s="180" t="s">
        <v>73</v>
      </c>
      <c r="D297" s="180" t="s">
        <v>175</v>
      </c>
      <c r="E297" s="181" t="s">
        <v>4494</v>
      </c>
      <c r="F297" s="182" t="s">
        <v>4495</v>
      </c>
      <c r="G297" s="183" t="s">
        <v>4066</v>
      </c>
      <c r="H297" s="184">
        <v>1</v>
      </c>
      <c r="I297" s="185"/>
      <c r="J297" s="186">
        <f t="shared" si="50"/>
        <v>0</v>
      </c>
      <c r="K297" s="187"/>
      <c r="L297" s="40"/>
      <c r="M297" s="188" t="s">
        <v>1</v>
      </c>
      <c r="N297" s="189" t="s">
        <v>38</v>
      </c>
      <c r="O297" s="72"/>
      <c r="P297" s="190">
        <f t="shared" si="51"/>
        <v>0</v>
      </c>
      <c r="Q297" s="190">
        <v>0</v>
      </c>
      <c r="R297" s="190">
        <f t="shared" si="52"/>
        <v>0</v>
      </c>
      <c r="S297" s="190">
        <v>0</v>
      </c>
      <c r="T297" s="191">
        <f t="shared" si="5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2" t="s">
        <v>286</v>
      </c>
      <c r="AT297" s="192" t="s">
        <v>175</v>
      </c>
      <c r="AU297" s="192" t="s">
        <v>81</v>
      </c>
      <c r="AY297" s="18" t="s">
        <v>174</v>
      </c>
      <c r="BE297" s="193">
        <f t="shared" si="54"/>
        <v>0</v>
      </c>
      <c r="BF297" s="193">
        <f t="shared" si="55"/>
        <v>0</v>
      </c>
      <c r="BG297" s="193">
        <f t="shared" si="56"/>
        <v>0</v>
      </c>
      <c r="BH297" s="193">
        <f t="shared" si="57"/>
        <v>0</v>
      </c>
      <c r="BI297" s="193">
        <f t="shared" si="58"/>
        <v>0</v>
      </c>
      <c r="BJ297" s="18" t="s">
        <v>81</v>
      </c>
      <c r="BK297" s="193">
        <f t="shared" si="59"/>
        <v>0</v>
      </c>
      <c r="BL297" s="18" t="s">
        <v>286</v>
      </c>
      <c r="BM297" s="192" t="s">
        <v>4496</v>
      </c>
    </row>
    <row r="298" spans="1:65" s="2" customFormat="1" ht="24.25" customHeight="1">
      <c r="A298" s="35"/>
      <c r="B298" s="36"/>
      <c r="C298" s="180" t="s">
        <v>73</v>
      </c>
      <c r="D298" s="180" t="s">
        <v>175</v>
      </c>
      <c r="E298" s="181" t="s">
        <v>4497</v>
      </c>
      <c r="F298" s="182" t="s">
        <v>4498</v>
      </c>
      <c r="G298" s="183" t="s">
        <v>4066</v>
      </c>
      <c r="H298" s="184">
        <v>1</v>
      </c>
      <c r="I298" s="185"/>
      <c r="J298" s="186">
        <f t="shared" si="50"/>
        <v>0</v>
      </c>
      <c r="K298" s="187"/>
      <c r="L298" s="40"/>
      <c r="M298" s="188" t="s">
        <v>1</v>
      </c>
      <c r="N298" s="189" t="s">
        <v>38</v>
      </c>
      <c r="O298" s="72"/>
      <c r="P298" s="190">
        <f t="shared" si="51"/>
        <v>0</v>
      </c>
      <c r="Q298" s="190">
        <v>0</v>
      </c>
      <c r="R298" s="190">
        <f t="shared" si="52"/>
        <v>0</v>
      </c>
      <c r="S298" s="190">
        <v>0</v>
      </c>
      <c r="T298" s="191">
        <f t="shared" si="5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2" t="s">
        <v>286</v>
      </c>
      <c r="AT298" s="192" t="s">
        <v>175</v>
      </c>
      <c r="AU298" s="192" t="s">
        <v>81</v>
      </c>
      <c r="AY298" s="18" t="s">
        <v>174</v>
      </c>
      <c r="BE298" s="193">
        <f t="shared" si="54"/>
        <v>0</v>
      </c>
      <c r="BF298" s="193">
        <f t="shared" si="55"/>
        <v>0</v>
      </c>
      <c r="BG298" s="193">
        <f t="shared" si="56"/>
        <v>0</v>
      </c>
      <c r="BH298" s="193">
        <f t="shared" si="57"/>
        <v>0</v>
      </c>
      <c r="BI298" s="193">
        <f t="shared" si="58"/>
        <v>0</v>
      </c>
      <c r="BJ298" s="18" t="s">
        <v>81</v>
      </c>
      <c r="BK298" s="193">
        <f t="shared" si="59"/>
        <v>0</v>
      </c>
      <c r="BL298" s="18" t="s">
        <v>286</v>
      </c>
      <c r="BM298" s="192" t="s">
        <v>4499</v>
      </c>
    </row>
    <row r="299" spans="1:65" s="2" customFormat="1" ht="16.5" customHeight="1">
      <c r="A299" s="35"/>
      <c r="B299" s="36"/>
      <c r="C299" s="180" t="s">
        <v>73</v>
      </c>
      <c r="D299" s="180" t="s">
        <v>175</v>
      </c>
      <c r="E299" s="181" t="s">
        <v>4500</v>
      </c>
      <c r="F299" s="182" t="s">
        <v>4501</v>
      </c>
      <c r="G299" s="183" t="s">
        <v>4066</v>
      </c>
      <c r="H299" s="184">
        <v>3</v>
      </c>
      <c r="I299" s="185"/>
      <c r="J299" s="186">
        <f t="shared" si="50"/>
        <v>0</v>
      </c>
      <c r="K299" s="187"/>
      <c r="L299" s="40"/>
      <c r="M299" s="188" t="s">
        <v>1</v>
      </c>
      <c r="N299" s="189" t="s">
        <v>38</v>
      </c>
      <c r="O299" s="72"/>
      <c r="P299" s="190">
        <f t="shared" si="51"/>
        <v>0</v>
      </c>
      <c r="Q299" s="190">
        <v>0</v>
      </c>
      <c r="R299" s="190">
        <f t="shared" si="52"/>
        <v>0</v>
      </c>
      <c r="S299" s="190">
        <v>0</v>
      </c>
      <c r="T299" s="191">
        <f t="shared" si="5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2" t="s">
        <v>286</v>
      </c>
      <c r="AT299" s="192" t="s">
        <v>175</v>
      </c>
      <c r="AU299" s="192" t="s">
        <v>81</v>
      </c>
      <c r="AY299" s="18" t="s">
        <v>174</v>
      </c>
      <c r="BE299" s="193">
        <f t="shared" si="54"/>
        <v>0</v>
      </c>
      <c r="BF299" s="193">
        <f t="shared" si="55"/>
        <v>0</v>
      </c>
      <c r="BG299" s="193">
        <f t="shared" si="56"/>
        <v>0</v>
      </c>
      <c r="BH299" s="193">
        <f t="shared" si="57"/>
        <v>0</v>
      </c>
      <c r="BI299" s="193">
        <f t="shared" si="58"/>
        <v>0</v>
      </c>
      <c r="BJ299" s="18" t="s">
        <v>81</v>
      </c>
      <c r="BK299" s="193">
        <f t="shared" si="59"/>
        <v>0</v>
      </c>
      <c r="BL299" s="18" t="s">
        <v>286</v>
      </c>
      <c r="BM299" s="192" t="s">
        <v>4502</v>
      </c>
    </row>
    <row r="300" spans="1:65" s="2" customFormat="1" ht="24.25" customHeight="1">
      <c r="A300" s="35"/>
      <c r="B300" s="36"/>
      <c r="C300" s="180" t="s">
        <v>73</v>
      </c>
      <c r="D300" s="180" t="s">
        <v>175</v>
      </c>
      <c r="E300" s="181" t="s">
        <v>4503</v>
      </c>
      <c r="F300" s="182" t="s">
        <v>4504</v>
      </c>
      <c r="G300" s="183" t="s">
        <v>4066</v>
      </c>
      <c r="H300" s="184">
        <v>2</v>
      </c>
      <c r="I300" s="185"/>
      <c r="J300" s="186">
        <f t="shared" si="50"/>
        <v>0</v>
      </c>
      <c r="K300" s="187"/>
      <c r="L300" s="40"/>
      <c r="M300" s="188" t="s">
        <v>1</v>
      </c>
      <c r="N300" s="189" t="s">
        <v>38</v>
      </c>
      <c r="O300" s="72"/>
      <c r="P300" s="190">
        <f t="shared" si="51"/>
        <v>0</v>
      </c>
      <c r="Q300" s="190">
        <v>0</v>
      </c>
      <c r="R300" s="190">
        <f t="shared" si="52"/>
        <v>0</v>
      </c>
      <c r="S300" s="190">
        <v>0</v>
      </c>
      <c r="T300" s="191">
        <f t="shared" si="5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2" t="s">
        <v>286</v>
      </c>
      <c r="AT300" s="192" t="s">
        <v>175</v>
      </c>
      <c r="AU300" s="192" t="s">
        <v>81</v>
      </c>
      <c r="AY300" s="18" t="s">
        <v>174</v>
      </c>
      <c r="BE300" s="193">
        <f t="shared" si="54"/>
        <v>0</v>
      </c>
      <c r="BF300" s="193">
        <f t="shared" si="55"/>
        <v>0</v>
      </c>
      <c r="BG300" s="193">
        <f t="shared" si="56"/>
        <v>0</v>
      </c>
      <c r="BH300" s="193">
        <f t="shared" si="57"/>
        <v>0</v>
      </c>
      <c r="BI300" s="193">
        <f t="shared" si="58"/>
        <v>0</v>
      </c>
      <c r="BJ300" s="18" t="s">
        <v>81</v>
      </c>
      <c r="BK300" s="193">
        <f t="shared" si="59"/>
        <v>0</v>
      </c>
      <c r="BL300" s="18" t="s">
        <v>286</v>
      </c>
      <c r="BM300" s="192" t="s">
        <v>4505</v>
      </c>
    </row>
    <row r="301" spans="1:65" s="2" customFormat="1" ht="16.5" customHeight="1">
      <c r="A301" s="35"/>
      <c r="B301" s="36"/>
      <c r="C301" s="180" t="s">
        <v>73</v>
      </c>
      <c r="D301" s="180" t="s">
        <v>175</v>
      </c>
      <c r="E301" s="181" t="s">
        <v>4506</v>
      </c>
      <c r="F301" s="182" t="s">
        <v>4507</v>
      </c>
      <c r="G301" s="183" t="s">
        <v>4066</v>
      </c>
      <c r="H301" s="184">
        <v>4</v>
      </c>
      <c r="I301" s="185"/>
      <c r="J301" s="186">
        <f t="shared" si="50"/>
        <v>0</v>
      </c>
      <c r="K301" s="187"/>
      <c r="L301" s="40"/>
      <c r="M301" s="188" t="s">
        <v>1</v>
      </c>
      <c r="N301" s="189" t="s">
        <v>38</v>
      </c>
      <c r="O301" s="72"/>
      <c r="P301" s="190">
        <f t="shared" si="51"/>
        <v>0</v>
      </c>
      <c r="Q301" s="190">
        <v>0</v>
      </c>
      <c r="R301" s="190">
        <f t="shared" si="52"/>
        <v>0</v>
      </c>
      <c r="S301" s="190">
        <v>0</v>
      </c>
      <c r="T301" s="191">
        <f t="shared" si="5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2" t="s">
        <v>286</v>
      </c>
      <c r="AT301" s="192" t="s">
        <v>175</v>
      </c>
      <c r="AU301" s="192" t="s">
        <v>81</v>
      </c>
      <c r="AY301" s="18" t="s">
        <v>174</v>
      </c>
      <c r="BE301" s="193">
        <f t="shared" si="54"/>
        <v>0</v>
      </c>
      <c r="BF301" s="193">
        <f t="shared" si="55"/>
        <v>0</v>
      </c>
      <c r="BG301" s="193">
        <f t="shared" si="56"/>
        <v>0</v>
      </c>
      <c r="BH301" s="193">
        <f t="shared" si="57"/>
        <v>0</v>
      </c>
      <c r="BI301" s="193">
        <f t="shared" si="58"/>
        <v>0</v>
      </c>
      <c r="BJ301" s="18" t="s">
        <v>81</v>
      </c>
      <c r="BK301" s="193">
        <f t="shared" si="59"/>
        <v>0</v>
      </c>
      <c r="BL301" s="18" t="s">
        <v>286</v>
      </c>
      <c r="BM301" s="192" t="s">
        <v>4508</v>
      </c>
    </row>
    <row r="302" spans="1:65" s="2" customFormat="1" ht="16.5" customHeight="1">
      <c r="A302" s="35"/>
      <c r="B302" s="36"/>
      <c r="C302" s="180" t="s">
        <v>73</v>
      </c>
      <c r="D302" s="180" t="s">
        <v>175</v>
      </c>
      <c r="E302" s="181" t="s">
        <v>4509</v>
      </c>
      <c r="F302" s="182" t="s">
        <v>4510</v>
      </c>
      <c r="G302" s="183" t="s">
        <v>4066</v>
      </c>
      <c r="H302" s="184">
        <v>2</v>
      </c>
      <c r="I302" s="185"/>
      <c r="J302" s="186">
        <f t="shared" si="50"/>
        <v>0</v>
      </c>
      <c r="K302" s="187"/>
      <c r="L302" s="40"/>
      <c r="M302" s="188" t="s">
        <v>1</v>
      </c>
      <c r="N302" s="189" t="s">
        <v>38</v>
      </c>
      <c r="O302" s="72"/>
      <c r="P302" s="190">
        <f t="shared" si="51"/>
        <v>0</v>
      </c>
      <c r="Q302" s="190">
        <v>0</v>
      </c>
      <c r="R302" s="190">
        <f t="shared" si="52"/>
        <v>0</v>
      </c>
      <c r="S302" s="190">
        <v>0</v>
      </c>
      <c r="T302" s="191">
        <f t="shared" si="5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2" t="s">
        <v>286</v>
      </c>
      <c r="AT302" s="192" t="s">
        <v>175</v>
      </c>
      <c r="AU302" s="192" t="s">
        <v>81</v>
      </c>
      <c r="AY302" s="18" t="s">
        <v>174</v>
      </c>
      <c r="BE302" s="193">
        <f t="shared" si="54"/>
        <v>0</v>
      </c>
      <c r="BF302" s="193">
        <f t="shared" si="55"/>
        <v>0</v>
      </c>
      <c r="BG302" s="193">
        <f t="shared" si="56"/>
        <v>0</v>
      </c>
      <c r="BH302" s="193">
        <f t="shared" si="57"/>
        <v>0</v>
      </c>
      <c r="BI302" s="193">
        <f t="shared" si="58"/>
        <v>0</v>
      </c>
      <c r="BJ302" s="18" t="s">
        <v>81</v>
      </c>
      <c r="BK302" s="193">
        <f t="shared" si="59"/>
        <v>0</v>
      </c>
      <c r="BL302" s="18" t="s">
        <v>286</v>
      </c>
      <c r="BM302" s="192" t="s">
        <v>4511</v>
      </c>
    </row>
    <row r="303" spans="1:65" s="2" customFormat="1" ht="24.25" customHeight="1">
      <c r="A303" s="35"/>
      <c r="B303" s="36"/>
      <c r="C303" s="180" t="s">
        <v>73</v>
      </c>
      <c r="D303" s="180" t="s">
        <v>175</v>
      </c>
      <c r="E303" s="181" t="s">
        <v>4512</v>
      </c>
      <c r="F303" s="182" t="s">
        <v>4513</v>
      </c>
      <c r="G303" s="183" t="s">
        <v>4066</v>
      </c>
      <c r="H303" s="184">
        <v>2</v>
      </c>
      <c r="I303" s="185"/>
      <c r="J303" s="186">
        <f t="shared" si="50"/>
        <v>0</v>
      </c>
      <c r="K303" s="187"/>
      <c r="L303" s="40"/>
      <c r="M303" s="188" t="s">
        <v>1</v>
      </c>
      <c r="N303" s="189" t="s">
        <v>38</v>
      </c>
      <c r="O303" s="72"/>
      <c r="P303" s="190">
        <f t="shared" si="51"/>
        <v>0</v>
      </c>
      <c r="Q303" s="190">
        <v>0</v>
      </c>
      <c r="R303" s="190">
        <f t="shared" si="52"/>
        <v>0</v>
      </c>
      <c r="S303" s="190">
        <v>0</v>
      </c>
      <c r="T303" s="191">
        <f t="shared" si="5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2" t="s">
        <v>286</v>
      </c>
      <c r="AT303" s="192" t="s">
        <v>175</v>
      </c>
      <c r="AU303" s="192" t="s">
        <v>81</v>
      </c>
      <c r="AY303" s="18" t="s">
        <v>174</v>
      </c>
      <c r="BE303" s="193">
        <f t="shared" si="54"/>
        <v>0</v>
      </c>
      <c r="BF303" s="193">
        <f t="shared" si="55"/>
        <v>0</v>
      </c>
      <c r="BG303" s="193">
        <f t="shared" si="56"/>
        <v>0</v>
      </c>
      <c r="BH303" s="193">
        <f t="shared" si="57"/>
        <v>0</v>
      </c>
      <c r="BI303" s="193">
        <f t="shared" si="58"/>
        <v>0</v>
      </c>
      <c r="BJ303" s="18" t="s">
        <v>81</v>
      </c>
      <c r="BK303" s="193">
        <f t="shared" si="59"/>
        <v>0</v>
      </c>
      <c r="BL303" s="18" t="s">
        <v>286</v>
      </c>
      <c r="BM303" s="192" t="s">
        <v>4514</v>
      </c>
    </row>
    <row r="304" spans="1:65" s="2" customFormat="1" ht="16.5" customHeight="1">
      <c r="A304" s="35"/>
      <c r="B304" s="36"/>
      <c r="C304" s="180" t="s">
        <v>73</v>
      </c>
      <c r="D304" s="180" t="s">
        <v>175</v>
      </c>
      <c r="E304" s="181" t="s">
        <v>4515</v>
      </c>
      <c r="F304" s="182" t="s">
        <v>4516</v>
      </c>
      <c r="G304" s="183" t="s">
        <v>4066</v>
      </c>
      <c r="H304" s="184">
        <v>1</v>
      </c>
      <c r="I304" s="185"/>
      <c r="J304" s="186">
        <f t="shared" si="50"/>
        <v>0</v>
      </c>
      <c r="K304" s="187"/>
      <c r="L304" s="40"/>
      <c r="M304" s="188" t="s">
        <v>1</v>
      </c>
      <c r="N304" s="189" t="s">
        <v>38</v>
      </c>
      <c r="O304" s="72"/>
      <c r="P304" s="190">
        <f t="shared" si="51"/>
        <v>0</v>
      </c>
      <c r="Q304" s="190">
        <v>0</v>
      </c>
      <c r="R304" s="190">
        <f t="shared" si="52"/>
        <v>0</v>
      </c>
      <c r="S304" s="190">
        <v>0</v>
      </c>
      <c r="T304" s="191">
        <f t="shared" si="5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2" t="s">
        <v>286</v>
      </c>
      <c r="AT304" s="192" t="s">
        <v>175</v>
      </c>
      <c r="AU304" s="192" t="s">
        <v>81</v>
      </c>
      <c r="AY304" s="18" t="s">
        <v>174</v>
      </c>
      <c r="BE304" s="193">
        <f t="shared" si="54"/>
        <v>0</v>
      </c>
      <c r="BF304" s="193">
        <f t="shared" si="55"/>
        <v>0</v>
      </c>
      <c r="BG304" s="193">
        <f t="shared" si="56"/>
        <v>0</v>
      </c>
      <c r="BH304" s="193">
        <f t="shared" si="57"/>
        <v>0</v>
      </c>
      <c r="BI304" s="193">
        <f t="shared" si="58"/>
        <v>0</v>
      </c>
      <c r="BJ304" s="18" t="s">
        <v>81</v>
      </c>
      <c r="BK304" s="193">
        <f t="shared" si="59"/>
        <v>0</v>
      </c>
      <c r="BL304" s="18" t="s">
        <v>286</v>
      </c>
      <c r="BM304" s="192" t="s">
        <v>4517</v>
      </c>
    </row>
    <row r="305" spans="1:65" s="2" customFormat="1" ht="16.5" customHeight="1">
      <c r="A305" s="35"/>
      <c r="B305" s="36"/>
      <c r="C305" s="180" t="s">
        <v>73</v>
      </c>
      <c r="D305" s="180" t="s">
        <v>175</v>
      </c>
      <c r="E305" s="181" t="s">
        <v>4518</v>
      </c>
      <c r="F305" s="182" t="s">
        <v>4519</v>
      </c>
      <c r="G305" s="183" t="s">
        <v>4066</v>
      </c>
      <c r="H305" s="184">
        <v>14</v>
      </c>
      <c r="I305" s="185"/>
      <c r="J305" s="186">
        <f t="shared" si="50"/>
        <v>0</v>
      </c>
      <c r="K305" s="187"/>
      <c r="L305" s="40"/>
      <c r="M305" s="188" t="s">
        <v>1</v>
      </c>
      <c r="N305" s="189" t="s">
        <v>38</v>
      </c>
      <c r="O305" s="72"/>
      <c r="P305" s="190">
        <f t="shared" si="51"/>
        <v>0</v>
      </c>
      <c r="Q305" s="190">
        <v>0</v>
      </c>
      <c r="R305" s="190">
        <f t="shared" si="52"/>
        <v>0</v>
      </c>
      <c r="S305" s="190">
        <v>0</v>
      </c>
      <c r="T305" s="191">
        <f t="shared" si="5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2" t="s">
        <v>286</v>
      </c>
      <c r="AT305" s="192" t="s">
        <v>175</v>
      </c>
      <c r="AU305" s="192" t="s">
        <v>81</v>
      </c>
      <c r="AY305" s="18" t="s">
        <v>174</v>
      </c>
      <c r="BE305" s="193">
        <f t="shared" si="54"/>
        <v>0</v>
      </c>
      <c r="BF305" s="193">
        <f t="shared" si="55"/>
        <v>0</v>
      </c>
      <c r="BG305" s="193">
        <f t="shared" si="56"/>
        <v>0</v>
      </c>
      <c r="BH305" s="193">
        <f t="shared" si="57"/>
        <v>0</v>
      </c>
      <c r="BI305" s="193">
        <f t="shared" si="58"/>
        <v>0</v>
      </c>
      <c r="BJ305" s="18" t="s">
        <v>81</v>
      </c>
      <c r="BK305" s="193">
        <f t="shared" si="59"/>
        <v>0</v>
      </c>
      <c r="BL305" s="18" t="s">
        <v>286</v>
      </c>
      <c r="BM305" s="192" t="s">
        <v>4520</v>
      </c>
    </row>
    <row r="306" spans="1:65" s="2" customFormat="1" ht="16.5" customHeight="1">
      <c r="A306" s="35"/>
      <c r="B306" s="36"/>
      <c r="C306" s="180" t="s">
        <v>73</v>
      </c>
      <c r="D306" s="180" t="s">
        <v>175</v>
      </c>
      <c r="E306" s="181" t="s">
        <v>4521</v>
      </c>
      <c r="F306" s="182" t="s">
        <v>4522</v>
      </c>
      <c r="G306" s="183" t="s">
        <v>4066</v>
      </c>
      <c r="H306" s="184">
        <v>1</v>
      </c>
      <c r="I306" s="185"/>
      <c r="J306" s="186">
        <f t="shared" ref="J306:J337" si="60">ROUND(I306*H306,2)</f>
        <v>0</v>
      </c>
      <c r="K306" s="187"/>
      <c r="L306" s="40"/>
      <c r="M306" s="188" t="s">
        <v>1</v>
      </c>
      <c r="N306" s="189" t="s">
        <v>38</v>
      </c>
      <c r="O306" s="72"/>
      <c r="P306" s="190">
        <f t="shared" ref="P306:P337" si="61">O306*H306</f>
        <v>0</v>
      </c>
      <c r="Q306" s="190">
        <v>0</v>
      </c>
      <c r="R306" s="190">
        <f t="shared" ref="R306:R337" si="62">Q306*H306</f>
        <v>0</v>
      </c>
      <c r="S306" s="190">
        <v>0</v>
      </c>
      <c r="T306" s="191">
        <f t="shared" ref="T306:T337" si="63"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2" t="s">
        <v>286</v>
      </c>
      <c r="AT306" s="192" t="s">
        <v>175</v>
      </c>
      <c r="AU306" s="192" t="s">
        <v>81</v>
      </c>
      <c r="AY306" s="18" t="s">
        <v>174</v>
      </c>
      <c r="BE306" s="193">
        <f t="shared" ref="BE306:BE325" si="64">IF(N306="základní",J306,0)</f>
        <v>0</v>
      </c>
      <c r="BF306" s="193">
        <f t="shared" ref="BF306:BF325" si="65">IF(N306="snížená",J306,0)</f>
        <v>0</v>
      </c>
      <c r="BG306" s="193">
        <f t="shared" ref="BG306:BG325" si="66">IF(N306="zákl. přenesená",J306,0)</f>
        <v>0</v>
      </c>
      <c r="BH306" s="193">
        <f t="shared" ref="BH306:BH325" si="67">IF(N306="sníž. přenesená",J306,0)</f>
        <v>0</v>
      </c>
      <c r="BI306" s="193">
        <f t="shared" ref="BI306:BI325" si="68">IF(N306="nulová",J306,0)</f>
        <v>0</v>
      </c>
      <c r="BJ306" s="18" t="s">
        <v>81</v>
      </c>
      <c r="BK306" s="193">
        <f t="shared" ref="BK306:BK325" si="69">ROUND(I306*H306,2)</f>
        <v>0</v>
      </c>
      <c r="BL306" s="18" t="s">
        <v>286</v>
      </c>
      <c r="BM306" s="192" t="s">
        <v>4523</v>
      </c>
    </row>
    <row r="307" spans="1:65" s="2" customFormat="1" ht="24.25" customHeight="1">
      <c r="A307" s="35"/>
      <c r="B307" s="36"/>
      <c r="C307" s="180" t="s">
        <v>73</v>
      </c>
      <c r="D307" s="180" t="s">
        <v>175</v>
      </c>
      <c r="E307" s="181" t="s">
        <v>4524</v>
      </c>
      <c r="F307" s="182" t="s">
        <v>4525</v>
      </c>
      <c r="G307" s="183" t="s">
        <v>4066</v>
      </c>
      <c r="H307" s="184">
        <v>1</v>
      </c>
      <c r="I307" s="185"/>
      <c r="J307" s="186">
        <f t="shared" si="60"/>
        <v>0</v>
      </c>
      <c r="K307" s="187"/>
      <c r="L307" s="40"/>
      <c r="M307" s="188" t="s">
        <v>1</v>
      </c>
      <c r="N307" s="189" t="s">
        <v>38</v>
      </c>
      <c r="O307" s="72"/>
      <c r="P307" s="190">
        <f t="shared" si="61"/>
        <v>0</v>
      </c>
      <c r="Q307" s="190">
        <v>0</v>
      </c>
      <c r="R307" s="190">
        <f t="shared" si="62"/>
        <v>0</v>
      </c>
      <c r="S307" s="190">
        <v>0</v>
      </c>
      <c r="T307" s="191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2" t="s">
        <v>286</v>
      </c>
      <c r="AT307" s="192" t="s">
        <v>175</v>
      </c>
      <c r="AU307" s="192" t="s">
        <v>81</v>
      </c>
      <c r="AY307" s="18" t="s">
        <v>174</v>
      </c>
      <c r="BE307" s="193">
        <f t="shared" si="64"/>
        <v>0</v>
      </c>
      <c r="BF307" s="193">
        <f t="shared" si="65"/>
        <v>0</v>
      </c>
      <c r="BG307" s="193">
        <f t="shared" si="66"/>
        <v>0</v>
      </c>
      <c r="BH307" s="193">
        <f t="shared" si="67"/>
        <v>0</v>
      </c>
      <c r="BI307" s="193">
        <f t="shared" si="68"/>
        <v>0</v>
      </c>
      <c r="BJ307" s="18" t="s">
        <v>81</v>
      </c>
      <c r="BK307" s="193">
        <f t="shared" si="69"/>
        <v>0</v>
      </c>
      <c r="BL307" s="18" t="s">
        <v>286</v>
      </c>
      <c r="BM307" s="192" t="s">
        <v>4526</v>
      </c>
    </row>
    <row r="308" spans="1:65" s="2" customFormat="1" ht="33" customHeight="1">
      <c r="A308" s="35"/>
      <c r="B308" s="36"/>
      <c r="C308" s="180" t="s">
        <v>73</v>
      </c>
      <c r="D308" s="180" t="s">
        <v>175</v>
      </c>
      <c r="E308" s="181" t="s">
        <v>4527</v>
      </c>
      <c r="F308" s="182" t="s">
        <v>4528</v>
      </c>
      <c r="G308" s="183" t="s">
        <v>4066</v>
      </c>
      <c r="H308" s="184">
        <v>1</v>
      </c>
      <c r="I308" s="185"/>
      <c r="J308" s="186">
        <f t="shared" si="60"/>
        <v>0</v>
      </c>
      <c r="K308" s="187"/>
      <c r="L308" s="40"/>
      <c r="M308" s="188" t="s">
        <v>1</v>
      </c>
      <c r="N308" s="189" t="s">
        <v>38</v>
      </c>
      <c r="O308" s="72"/>
      <c r="P308" s="190">
        <f t="shared" si="61"/>
        <v>0</v>
      </c>
      <c r="Q308" s="190">
        <v>0</v>
      </c>
      <c r="R308" s="190">
        <f t="shared" si="62"/>
        <v>0</v>
      </c>
      <c r="S308" s="190">
        <v>0</v>
      </c>
      <c r="T308" s="191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2" t="s">
        <v>286</v>
      </c>
      <c r="AT308" s="192" t="s">
        <v>175</v>
      </c>
      <c r="AU308" s="192" t="s">
        <v>81</v>
      </c>
      <c r="AY308" s="18" t="s">
        <v>174</v>
      </c>
      <c r="BE308" s="193">
        <f t="shared" si="64"/>
        <v>0</v>
      </c>
      <c r="BF308" s="193">
        <f t="shared" si="65"/>
        <v>0</v>
      </c>
      <c r="BG308" s="193">
        <f t="shared" si="66"/>
        <v>0</v>
      </c>
      <c r="BH308" s="193">
        <f t="shared" si="67"/>
        <v>0</v>
      </c>
      <c r="BI308" s="193">
        <f t="shared" si="68"/>
        <v>0</v>
      </c>
      <c r="BJ308" s="18" t="s">
        <v>81</v>
      </c>
      <c r="BK308" s="193">
        <f t="shared" si="69"/>
        <v>0</v>
      </c>
      <c r="BL308" s="18" t="s">
        <v>286</v>
      </c>
      <c r="BM308" s="192" t="s">
        <v>4529</v>
      </c>
    </row>
    <row r="309" spans="1:65" s="2" customFormat="1" ht="16.5" customHeight="1">
      <c r="A309" s="35"/>
      <c r="B309" s="36"/>
      <c r="C309" s="180" t="s">
        <v>73</v>
      </c>
      <c r="D309" s="180" t="s">
        <v>175</v>
      </c>
      <c r="E309" s="181" t="s">
        <v>4530</v>
      </c>
      <c r="F309" s="182" t="s">
        <v>4531</v>
      </c>
      <c r="G309" s="183" t="s">
        <v>4066</v>
      </c>
      <c r="H309" s="184">
        <v>14</v>
      </c>
      <c r="I309" s="185"/>
      <c r="J309" s="186">
        <f t="shared" si="60"/>
        <v>0</v>
      </c>
      <c r="K309" s="187"/>
      <c r="L309" s="40"/>
      <c r="M309" s="188" t="s">
        <v>1</v>
      </c>
      <c r="N309" s="189" t="s">
        <v>38</v>
      </c>
      <c r="O309" s="72"/>
      <c r="P309" s="190">
        <f t="shared" si="61"/>
        <v>0</v>
      </c>
      <c r="Q309" s="190">
        <v>0</v>
      </c>
      <c r="R309" s="190">
        <f t="shared" si="62"/>
        <v>0</v>
      </c>
      <c r="S309" s="190">
        <v>0</v>
      </c>
      <c r="T309" s="191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2" t="s">
        <v>286</v>
      </c>
      <c r="AT309" s="192" t="s">
        <v>175</v>
      </c>
      <c r="AU309" s="192" t="s">
        <v>81</v>
      </c>
      <c r="AY309" s="18" t="s">
        <v>174</v>
      </c>
      <c r="BE309" s="193">
        <f t="shared" si="64"/>
        <v>0</v>
      </c>
      <c r="BF309" s="193">
        <f t="shared" si="65"/>
        <v>0</v>
      </c>
      <c r="BG309" s="193">
        <f t="shared" si="66"/>
        <v>0</v>
      </c>
      <c r="BH309" s="193">
        <f t="shared" si="67"/>
        <v>0</v>
      </c>
      <c r="BI309" s="193">
        <f t="shared" si="68"/>
        <v>0</v>
      </c>
      <c r="BJ309" s="18" t="s">
        <v>81</v>
      </c>
      <c r="BK309" s="193">
        <f t="shared" si="69"/>
        <v>0</v>
      </c>
      <c r="BL309" s="18" t="s">
        <v>286</v>
      </c>
      <c r="BM309" s="192" t="s">
        <v>4532</v>
      </c>
    </row>
    <row r="310" spans="1:65" s="2" customFormat="1" ht="16.5" customHeight="1">
      <c r="A310" s="35"/>
      <c r="B310" s="36"/>
      <c r="C310" s="180" t="s">
        <v>73</v>
      </c>
      <c r="D310" s="180" t="s">
        <v>175</v>
      </c>
      <c r="E310" s="181" t="s">
        <v>4533</v>
      </c>
      <c r="F310" s="182" t="s">
        <v>4534</v>
      </c>
      <c r="G310" s="183" t="s">
        <v>4066</v>
      </c>
      <c r="H310" s="184">
        <v>4</v>
      </c>
      <c r="I310" s="185"/>
      <c r="J310" s="186">
        <f t="shared" si="60"/>
        <v>0</v>
      </c>
      <c r="K310" s="187"/>
      <c r="L310" s="40"/>
      <c r="M310" s="188" t="s">
        <v>1</v>
      </c>
      <c r="N310" s="189" t="s">
        <v>38</v>
      </c>
      <c r="O310" s="72"/>
      <c r="P310" s="190">
        <f t="shared" si="61"/>
        <v>0</v>
      </c>
      <c r="Q310" s="190">
        <v>0</v>
      </c>
      <c r="R310" s="190">
        <f t="shared" si="62"/>
        <v>0</v>
      </c>
      <c r="S310" s="190">
        <v>0</v>
      </c>
      <c r="T310" s="191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2" t="s">
        <v>286</v>
      </c>
      <c r="AT310" s="192" t="s">
        <v>175</v>
      </c>
      <c r="AU310" s="192" t="s">
        <v>81</v>
      </c>
      <c r="AY310" s="18" t="s">
        <v>174</v>
      </c>
      <c r="BE310" s="193">
        <f t="shared" si="64"/>
        <v>0</v>
      </c>
      <c r="BF310" s="193">
        <f t="shared" si="65"/>
        <v>0</v>
      </c>
      <c r="BG310" s="193">
        <f t="shared" si="66"/>
        <v>0</v>
      </c>
      <c r="BH310" s="193">
        <f t="shared" si="67"/>
        <v>0</v>
      </c>
      <c r="BI310" s="193">
        <f t="shared" si="68"/>
        <v>0</v>
      </c>
      <c r="BJ310" s="18" t="s">
        <v>81</v>
      </c>
      <c r="BK310" s="193">
        <f t="shared" si="69"/>
        <v>0</v>
      </c>
      <c r="BL310" s="18" t="s">
        <v>286</v>
      </c>
      <c r="BM310" s="192" t="s">
        <v>4535</v>
      </c>
    </row>
    <row r="311" spans="1:65" s="2" customFormat="1" ht="16.5" customHeight="1">
      <c r="A311" s="35"/>
      <c r="B311" s="36"/>
      <c r="C311" s="180" t="s">
        <v>73</v>
      </c>
      <c r="D311" s="180" t="s">
        <v>175</v>
      </c>
      <c r="E311" s="181" t="s">
        <v>4536</v>
      </c>
      <c r="F311" s="182" t="s">
        <v>4537</v>
      </c>
      <c r="G311" s="183" t="s">
        <v>4066</v>
      </c>
      <c r="H311" s="184">
        <v>2</v>
      </c>
      <c r="I311" s="185"/>
      <c r="J311" s="186">
        <f t="shared" si="60"/>
        <v>0</v>
      </c>
      <c r="K311" s="187"/>
      <c r="L311" s="40"/>
      <c r="M311" s="188" t="s">
        <v>1</v>
      </c>
      <c r="N311" s="189" t="s">
        <v>38</v>
      </c>
      <c r="O311" s="72"/>
      <c r="P311" s="190">
        <f t="shared" si="61"/>
        <v>0</v>
      </c>
      <c r="Q311" s="190">
        <v>0</v>
      </c>
      <c r="R311" s="190">
        <f t="shared" si="62"/>
        <v>0</v>
      </c>
      <c r="S311" s="190">
        <v>0</v>
      </c>
      <c r="T311" s="191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2" t="s">
        <v>286</v>
      </c>
      <c r="AT311" s="192" t="s">
        <v>175</v>
      </c>
      <c r="AU311" s="192" t="s">
        <v>81</v>
      </c>
      <c r="AY311" s="18" t="s">
        <v>174</v>
      </c>
      <c r="BE311" s="193">
        <f t="shared" si="64"/>
        <v>0</v>
      </c>
      <c r="BF311" s="193">
        <f t="shared" si="65"/>
        <v>0</v>
      </c>
      <c r="BG311" s="193">
        <f t="shared" si="66"/>
        <v>0</v>
      </c>
      <c r="BH311" s="193">
        <f t="shared" si="67"/>
        <v>0</v>
      </c>
      <c r="BI311" s="193">
        <f t="shared" si="68"/>
        <v>0</v>
      </c>
      <c r="BJ311" s="18" t="s">
        <v>81</v>
      </c>
      <c r="BK311" s="193">
        <f t="shared" si="69"/>
        <v>0</v>
      </c>
      <c r="BL311" s="18" t="s">
        <v>286</v>
      </c>
      <c r="BM311" s="192" t="s">
        <v>4538</v>
      </c>
    </row>
    <row r="312" spans="1:65" s="2" customFormat="1" ht="24.25" customHeight="1">
      <c r="A312" s="35"/>
      <c r="B312" s="36"/>
      <c r="C312" s="180" t="s">
        <v>73</v>
      </c>
      <c r="D312" s="180" t="s">
        <v>175</v>
      </c>
      <c r="E312" s="181" t="s">
        <v>4539</v>
      </c>
      <c r="F312" s="182" t="s">
        <v>4540</v>
      </c>
      <c r="G312" s="183" t="s">
        <v>4066</v>
      </c>
      <c r="H312" s="184">
        <v>5</v>
      </c>
      <c r="I312" s="185"/>
      <c r="J312" s="186">
        <f t="shared" si="60"/>
        <v>0</v>
      </c>
      <c r="K312" s="187"/>
      <c r="L312" s="40"/>
      <c r="M312" s="188" t="s">
        <v>1</v>
      </c>
      <c r="N312" s="189" t="s">
        <v>38</v>
      </c>
      <c r="O312" s="72"/>
      <c r="P312" s="190">
        <f t="shared" si="61"/>
        <v>0</v>
      </c>
      <c r="Q312" s="190">
        <v>0</v>
      </c>
      <c r="R312" s="190">
        <f t="shared" si="62"/>
        <v>0</v>
      </c>
      <c r="S312" s="190">
        <v>0</v>
      </c>
      <c r="T312" s="191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2" t="s">
        <v>286</v>
      </c>
      <c r="AT312" s="192" t="s">
        <v>175</v>
      </c>
      <c r="AU312" s="192" t="s">
        <v>81</v>
      </c>
      <c r="AY312" s="18" t="s">
        <v>174</v>
      </c>
      <c r="BE312" s="193">
        <f t="shared" si="64"/>
        <v>0</v>
      </c>
      <c r="BF312" s="193">
        <f t="shared" si="65"/>
        <v>0</v>
      </c>
      <c r="BG312" s="193">
        <f t="shared" si="66"/>
        <v>0</v>
      </c>
      <c r="BH312" s="193">
        <f t="shared" si="67"/>
        <v>0</v>
      </c>
      <c r="BI312" s="193">
        <f t="shared" si="68"/>
        <v>0</v>
      </c>
      <c r="BJ312" s="18" t="s">
        <v>81</v>
      </c>
      <c r="BK312" s="193">
        <f t="shared" si="69"/>
        <v>0</v>
      </c>
      <c r="BL312" s="18" t="s">
        <v>286</v>
      </c>
      <c r="BM312" s="192" t="s">
        <v>4541</v>
      </c>
    </row>
    <row r="313" spans="1:65" s="2" customFormat="1" ht="24.25" customHeight="1">
      <c r="A313" s="35"/>
      <c r="B313" s="36"/>
      <c r="C313" s="180" t="s">
        <v>73</v>
      </c>
      <c r="D313" s="180" t="s">
        <v>175</v>
      </c>
      <c r="E313" s="181" t="s">
        <v>4542</v>
      </c>
      <c r="F313" s="182" t="s">
        <v>4543</v>
      </c>
      <c r="G313" s="183" t="s">
        <v>4066</v>
      </c>
      <c r="H313" s="184">
        <v>1</v>
      </c>
      <c r="I313" s="185"/>
      <c r="J313" s="186">
        <f t="shared" si="60"/>
        <v>0</v>
      </c>
      <c r="K313" s="187"/>
      <c r="L313" s="40"/>
      <c r="M313" s="188" t="s">
        <v>1</v>
      </c>
      <c r="N313" s="189" t="s">
        <v>38</v>
      </c>
      <c r="O313" s="72"/>
      <c r="P313" s="190">
        <f t="shared" si="61"/>
        <v>0</v>
      </c>
      <c r="Q313" s="190">
        <v>0</v>
      </c>
      <c r="R313" s="190">
        <f t="shared" si="62"/>
        <v>0</v>
      </c>
      <c r="S313" s="190">
        <v>0</v>
      </c>
      <c r="T313" s="191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2" t="s">
        <v>286</v>
      </c>
      <c r="AT313" s="192" t="s">
        <v>175</v>
      </c>
      <c r="AU313" s="192" t="s">
        <v>81</v>
      </c>
      <c r="AY313" s="18" t="s">
        <v>174</v>
      </c>
      <c r="BE313" s="193">
        <f t="shared" si="64"/>
        <v>0</v>
      </c>
      <c r="BF313" s="193">
        <f t="shared" si="65"/>
        <v>0</v>
      </c>
      <c r="BG313" s="193">
        <f t="shared" si="66"/>
        <v>0</v>
      </c>
      <c r="BH313" s="193">
        <f t="shared" si="67"/>
        <v>0</v>
      </c>
      <c r="BI313" s="193">
        <f t="shared" si="68"/>
        <v>0</v>
      </c>
      <c r="BJ313" s="18" t="s">
        <v>81</v>
      </c>
      <c r="BK313" s="193">
        <f t="shared" si="69"/>
        <v>0</v>
      </c>
      <c r="BL313" s="18" t="s">
        <v>286</v>
      </c>
      <c r="BM313" s="192" t="s">
        <v>4544</v>
      </c>
    </row>
    <row r="314" spans="1:65" s="2" customFormat="1" ht="24.25" customHeight="1">
      <c r="A314" s="35"/>
      <c r="B314" s="36"/>
      <c r="C314" s="180" t="s">
        <v>73</v>
      </c>
      <c r="D314" s="180" t="s">
        <v>175</v>
      </c>
      <c r="E314" s="181" t="s">
        <v>4545</v>
      </c>
      <c r="F314" s="182" t="s">
        <v>4546</v>
      </c>
      <c r="G314" s="183" t="s">
        <v>4066</v>
      </c>
      <c r="H314" s="184">
        <v>3</v>
      </c>
      <c r="I314" s="185"/>
      <c r="J314" s="186">
        <f t="shared" si="60"/>
        <v>0</v>
      </c>
      <c r="K314" s="187"/>
      <c r="L314" s="40"/>
      <c r="M314" s="188" t="s">
        <v>1</v>
      </c>
      <c r="N314" s="189" t="s">
        <v>38</v>
      </c>
      <c r="O314" s="72"/>
      <c r="P314" s="190">
        <f t="shared" si="61"/>
        <v>0</v>
      </c>
      <c r="Q314" s="190">
        <v>0</v>
      </c>
      <c r="R314" s="190">
        <f t="shared" si="62"/>
        <v>0</v>
      </c>
      <c r="S314" s="190">
        <v>0</v>
      </c>
      <c r="T314" s="191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2" t="s">
        <v>286</v>
      </c>
      <c r="AT314" s="192" t="s">
        <v>175</v>
      </c>
      <c r="AU314" s="192" t="s">
        <v>81</v>
      </c>
      <c r="AY314" s="18" t="s">
        <v>174</v>
      </c>
      <c r="BE314" s="193">
        <f t="shared" si="64"/>
        <v>0</v>
      </c>
      <c r="BF314" s="193">
        <f t="shared" si="65"/>
        <v>0</v>
      </c>
      <c r="BG314" s="193">
        <f t="shared" si="66"/>
        <v>0</v>
      </c>
      <c r="BH314" s="193">
        <f t="shared" si="67"/>
        <v>0</v>
      </c>
      <c r="BI314" s="193">
        <f t="shared" si="68"/>
        <v>0</v>
      </c>
      <c r="BJ314" s="18" t="s">
        <v>81</v>
      </c>
      <c r="BK314" s="193">
        <f t="shared" si="69"/>
        <v>0</v>
      </c>
      <c r="BL314" s="18" t="s">
        <v>286</v>
      </c>
      <c r="BM314" s="192" t="s">
        <v>4547</v>
      </c>
    </row>
    <row r="315" spans="1:65" s="2" customFormat="1" ht="16.5" customHeight="1">
      <c r="A315" s="35"/>
      <c r="B315" s="36"/>
      <c r="C315" s="180" t="s">
        <v>73</v>
      </c>
      <c r="D315" s="180" t="s">
        <v>175</v>
      </c>
      <c r="E315" s="181" t="s">
        <v>4548</v>
      </c>
      <c r="F315" s="182" t="s">
        <v>4549</v>
      </c>
      <c r="G315" s="183" t="s">
        <v>4066</v>
      </c>
      <c r="H315" s="184">
        <v>2</v>
      </c>
      <c r="I315" s="185"/>
      <c r="J315" s="186">
        <f t="shared" si="60"/>
        <v>0</v>
      </c>
      <c r="K315" s="187"/>
      <c r="L315" s="40"/>
      <c r="M315" s="188" t="s">
        <v>1</v>
      </c>
      <c r="N315" s="189" t="s">
        <v>38</v>
      </c>
      <c r="O315" s="72"/>
      <c r="P315" s="190">
        <f t="shared" si="61"/>
        <v>0</v>
      </c>
      <c r="Q315" s="190">
        <v>0</v>
      </c>
      <c r="R315" s="190">
        <f t="shared" si="62"/>
        <v>0</v>
      </c>
      <c r="S315" s="190">
        <v>0</v>
      </c>
      <c r="T315" s="191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2" t="s">
        <v>286</v>
      </c>
      <c r="AT315" s="192" t="s">
        <v>175</v>
      </c>
      <c r="AU315" s="192" t="s">
        <v>81</v>
      </c>
      <c r="AY315" s="18" t="s">
        <v>174</v>
      </c>
      <c r="BE315" s="193">
        <f t="shared" si="64"/>
        <v>0</v>
      </c>
      <c r="BF315" s="193">
        <f t="shared" si="65"/>
        <v>0</v>
      </c>
      <c r="BG315" s="193">
        <f t="shared" si="66"/>
        <v>0</v>
      </c>
      <c r="BH315" s="193">
        <f t="shared" si="67"/>
        <v>0</v>
      </c>
      <c r="BI315" s="193">
        <f t="shared" si="68"/>
        <v>0</v>
      </c>
      <c r="BJ315" s="18" t="s">
        <v>81</v>
      </c>
      <c r="BK315" s="193">
        <f t="shared" si="69"/>
        <v>0</v>
      </c>
      <c r="BL315" s="18" t="s">
        <v>286</v>
      </c>
      <c r="BM315" s="192" t="s">
        <v>4550</v>
      </c>
    </row>
    <row r="316" spans="1:65" s="2" customFormat="1" ht="24.25" customHeight="1">
      <c r="A316" s="35"/>
      <c r="B316" s="36"/>
      <c r="C316" s="180" t="s">
        <v>73</v>
      </c>
      <c r="D316" s="180" t="s">
        <v>175</v>
      </c>
      <c r="E316" s="181" t="s">
        <v>4551</v>
      </c>
      <c r="F316" s="182" t="s">
        <v>4552</v>
      </c>
      <c r="G316" s="183" t="s">
        <v>4066</v>
      </c>
      <c r="H316" s="184">
        <v>2</v>
      </c>
      <c r="I316" s="185"/>
      <c r="J316" s="186">
        <f t="shared" si="60"/>
        <v>0</v>
      </c>
      <c r="K316" s="187"/>
      <c r="L316" s="40"/>
      <c r="M316" s="188" t="s">
        <v>1</v>
      </c>
      <c r="N316" s="189" t="s">
        <v>38</v>
      </c>
      <c r="O316" s="72"/>
      <c r="P316" s="190">
        <f t="shared" si="61"/>
        <v>0</v>
      </c>
      <c r="Q316" s="190">
        <v>0</v>
      </c>
      <c r="R316" s="190">
        <f t="shared" si="62"/>
        <v>0</v>
      </c>
      <c r="S316" s="190">
        <v>0</v>
      </c>
      <c r="T316" s="191">
        <f t="shared" si="6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2" t="s">
        <v>286</v>
      </c>
      <c r="AT316" s="192" t="s">
        <v>175</v>
      </c>
      <c r="AU316" s="192" t="s">
        <v>81</v>
      </c>
      <c r="AY316" s="18" t="s">
        <v>174</v>
      </c>
      <c r="BE316" s="193">
        <f t="shared" si="64"/>
        <v>0</v>
      </c>
      <c r="BF316" s="193">
        <f t="shared" si="65"/>
        <v>0</v>
      </c>
      <c r="BG316" s="193">
        <f t="shared" si="66"/>
        <v>0</v>
      </c>
      <c r="BH316" s="193">
        <f t="shared" si="67"/>
        <v>0</v>
      </c>
      <c r="BI316" s="193">
        <f t="shared" si="68"/>
        <v>0</v>
      </c>
      <c r="BJ316" s="18" t="s">
        <v>81</v>
      </c>
      <c r="BK316" s="193">
        <f t="shared" si="69"/>
        <v>0</v>
      </c>
      <c r="BL316" s="18" t="s">
        <v>286</v>
      </c>
      <c r="BM316" s="192" t="s">
        <v>4553</v>
      </c>
    </row>
    <row r="317" spans="1:65" s="2" customFormat="1" ht="24.25" customHeight="1">
      <c r="A317" s="35"/>
      <c r="B317" s="36"/>
      <c r="C317" s="180" t="s">
        <v>73</v>
      </c>
      <c r="D317" s="180" t="s">
        <v>175</v>
      </c>
      <c r="E317" s="181" t="s">
        <v>4554</v>
      </c>
      <c r="F317" s="182" t="s">
        <v>4555</v>
      </c>
      <c r="G317" s="183" t="s">
        <v>4066</v>
      </c>
      <c r="H317" s="184">
        <v>9</v>
      </c>
      <c r="I317" s="185"/>
      <c r="J317" s="186">
        <f t="shared" si="60"/>
        <v>0</v>
      </c>
      <c r="K317" s="187"/>
      <c r="L317" s="40"/>
      <c r="M317" s="188" t="s">
        <v>1</v>
      </c>
      <c r="N317" s="189" t="s">
        <v>38</v>
      </c>
      <c r="O317" s="72"/>
      <c r="P317" s="190">
        <f t="shared" si="61"/>
        <v>0</v>
      </c>
      <c r="Q317" s="190">
        <v>0</v>
      </c>
      <c r="R317" s="190">
        <f t="shared" si="62"/>
        <v>0</v>
      </c>
      <c r="S317" s="190">
        <v>0</v>
      </c>
      <c r="T317" s="191">
        <f t="shared" si="6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2" t="s">
        <v>286</v>
      </c>
      <c r="AT317" s="192" t="s">
        <v>175</v>
      </c>
      <c r="AU317" s="192" t="s">
        <v>81</v>
      </c>
      <c r="AY317" s="18" t="s">
        <v>174</v>
      </c>
      <c r="BE317" s="193">
        <f t="shared" si="64"/>
        <v>0</v>
      </c>
      <c r="BF317" s="193">
        <f t="shared" si="65"/>
        <v>0</v>
      </c>
      <c r="BG317" s="193">
        <f t="shared" si="66"/>
        <v>0</v>
      </c>
      <c r="BH317" s="193">
        <f t="shared" si="67"/>
        <v>0</v>
      </c>
      <c r="BI317" s="193">
        <f t="shared" si="68"/>
        <v>0</v>
      </c>
      <c r="BJ317" s="18" t="s">
        <v>81</v>
      </c>
      <c r="BK317" s="193">
        <f t="shared" si="69"/>
        <v>0</v>
      </c>
      <c r="BL317" s="18" t="s">
        <v>286</v>
      </c>
      <c r="BM317" s="192" t="s">
        <v>4556</v>
      </c>
    </row>
    <row r="318" spans="1:65" s="2" customFormat="1" ht="24.25" customHeight="1">
      <c r="A318" s="35"/>
      <c r="B318" s="36"/>
      <c r="C318" s="180" t="s">
        <v>73</v>
      </c>
      <c r="D318" s="180" t="s">
        <v>175</v>
      </c>
      <c r="E318" s="181" t="s">
        <v>4557</v>
      </c>
      <c r="F318" s="182" t="s">
        <v>4558</v>
      </c>
      <c r="G318" s="183" t="s">
        <v>4066</v>
      </c>
      <c r="H318" s="184">
        <v>1</v>
      </c>
      <c r="I318" s="185"/>
      <c r="J318" s="186">
        <f t="shared" si="60"/>
        <v>0</v>
      </c>
      <c r="K318" s="187"/>
      <c r="L318" s="40"/>
      <c r="M318" s="188" t="s">
        <v>1</v>
      </c>
      <c r="N318" s="189" t="s">
        <v>38</v>
      </c>
      <c r="O318" s="72"/>
      <c r="P318" s="190">
        <f t="shared" si="61"/>
        <v>0</v>
      </c>
      <c r="Q318" s="190">
        <v>0</v>
      </c>
      <c r="R318" s="190">
        <f t="shared" si="62"/>
        <v>0</v>
      </c>
      <c r="S318" s="190">
        <v>0</v>
      </c>
      <c r="T318" s="191">
        <f t="shared" si="6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2" t="s">
        <v>286</v>
      </c>
      <c r="AT318" s="192" t="s">
        <v>175</v>
      </c>
      <c r="AU318" s="192" t="s">
        <v>81</v>
      </c>
      <c r="AY318" s="18" t="s">
        <v>174</v>
      </c>
      <c r="BE318" s="193">
        <f t="shared" si="64"/>
        <v>0</v>
      </c>
      <c r="BF318" s="193">
        <f t="shared" si="65"/>
        <v>0</v>
      </c>
      <c r="BG318" s="193">
        <f t="shared" si="66"/>
        <v>0</v>
      </c>
      <c r="BH318" s="193">
        <f t="shared" si="67"/>
        <v>0</v>
      </c>
      <c r="BI318" s="193">
        <f t="shared" si="68"/>
        <v>0</v>
      </c>
      <c r="BJ318" s="18" t="s">
        <v>81</v>
      </c>
      <c r="BK318" s="193">
        <f t="shared" si="69"/>
        <v>0</v>
      </c>
      <c r="BL318" s="18" t="s">
        <v>286</v>
      </c>
      <c r="BM318" s="192" t="s">
        <v>4559</v>
      </c>
    </row>
    <row r="319" spans="1:65" s="2" customFormat="1" ht="24.25" customHeight="1">
      <c r="A319" s="35"/>
      <c r="B319" s="36"/>
      <c r="C319" s="180" t="s">
        <v>73</v>
      </c>
      <c r="D319" s="180" t="s">
        <v>175</v>
      </c>
      <c r="E319" s="181" t="s">
        <v>4560</v>
      </c>
      <c r="F319" s="182" t="s">
        <v>4561</v>
      </c>
      <c r="G319" s="183" t="s">
        <v>4066</v>
      </c>
      <c r="H319" s="184">
        <v>4</v>
      </c>
      <c r="I319" s="185"/>
      <c r="J319" s="186">
        <f t="shared" si="60"/>
        <v>0</v>
      </c>
      <c r="K319" s="187"/>
      <c r="L319" s="40"/>
      <c r="M319" s="188" t="s">
        <v>1</v>
      </c>
      <c r="N319" s="189" t="s">
        <v>38</v>
      </c>
      <c r="O319" s="72"/>
      <c r="P319" s="190">
        <f t="shared" si="61"/>
        <v>0</v>
      </c>
      <c r="Q319" s="190">
        <v>0</v>
      </c>
      <c r="R319" s="190">
        <f t="shared" si="62"/>
        <v>0</v>
      </c>
      <c r="S319" s="190">
        <v>0</v>
      </c>
      <c r="T319" s="191">
        <f t="shared" si="6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2" t="s">
        <v>286</v>
      </c>
      <c r="AT319" s="192" t="s">
        <v>175</v>
      </c>
      <c r="AU319" s="192" t="s">
        <v>81</v>
      </c>
      <c r="AY319" s="18" t="s">
        <v>174</v>
      </c>
      <c r="BE319" s="193">
        <f t="shared" si="64"/>
        <v>0</v>
      </c>
      <c r="BF319" s="193">
        <f t="shared" si="65"/>
        <v>0</v>
      </c>
      <c r="BG319" s="193">
        <f t="shared" si="66"/>
        <v>0</v>
      </c>
      <c r="BH319" s="193">
        <f t="shared" si="67"/>
        <v>0</v>
      </c>
      <c r="BI319" s="193">
        <f t="shared" si="68"/>
        <v>0</v>
      </c>
      <c r="BJ319" s="18" t="s">
        <v>81</v>
      </c>
      <c r="BK319" s="193">
        <f t="shared" si="69"/>
        <v>0</v>
      </c>
      <c r="BL319" s="18" t="s">
        <v>286</v>
      </c>
      <c r="BM319" s="192" t="s">
        <v>4562</v>
      </c>
    </row>
    <row r="320" spans="1:65" s="2" customFormat="1" ht="24.25" customHeight="1">
      <c r="A320" s="35"/>
      <c r="B320" s="36"/>
      <c r="C320" s="180" t="s">
        <v>73</v>
      </c>
      <c r="D320" s="180" t="s">
        <v>175</v>
      </c>
      <c r="E320" s="181" t="s">
        <v>4563</v>
      </c>
      <c r="F320" s="182" t="s">
        <v>4564</v>
      </c>
      <c r="G320" s="183" t="s">
        <v>4066</v>
      </c>
      <c r="H320" s="184">
        <v>2</v>
      </c>
      <c r="I320" s="185"/>
      <c r="J320" s="186">
        <f t="shared" si="60"/>
        <v>0</v>
      </c>
      <c r="K320" s="187"/>
      <c r="L320" s="40"/>
      <c r="M320" s="188" t="s">
        <v>1</v>
      </c>
      <c r="N320" s="189" t="s">
        <v>38</v>
      </c>
      <c r="O320" s="72"/>
      <c r="P320" s="190">
        <f t="shared" si="61"/>
        <v>0</v>
      </c>
      <c r="Q320" s="190">
        <v>0</v>
      </c>
      <c r="R320" s="190">
        <f t="shared" si="62"/>
        <v>0</v>
      </c>
      <c r="S320" s="190">
        <v>0</v>
      </c>
      <c r="T320" s="191">
        <f t="shared" si="6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2" t="s">
        <v>286</v>
      </c>
      <c r="AT320" s="192" t="s">
        <v>175</v>
      </c>
      <c r="AU320" s="192" t="s">
        <v>81</v>
      </c>
      <c r="AY320" s="18" t="s">
        <v>174</v>
      </c>
      <c r="BE320" s="193">
        <f t="shared" si="64"/>
        <v>0</v>
      </c>
      <c r="BF320" s="193">
        <f t="shared" si="65"/>
        <v>0</v>
      </c>
      <c r="BG320" s="193">
        <f t="shared" si="66"/>
        <v>0</v>
      </c>
      <c r="BH320" s="193">
        <f t="shared" si="67"/>
        <v>0</v>
      </c>
      <c r="BI320" s="193">
        <f t="shared" si="68"/>
        <v>0</v>
      </c>
      <c r="BJ320" s="18" t="s">
        <v>81</v>
      </c>
      <c r="BK320" s="193">
        <f t="shared" si="69"/>
        <v>0</v>
      </c>
      <c r="BL320" s="18" t="s">
        <v>286</v>
      </c>
      <c r="BM320" s="192" t="s">
        <v>4565</v>
      </c>
    </row>
    <row r="321" spans="1:65" s="2" customFormat="1" ht="37.75" customHeight="1">
      <c r="A321" s="35"/>
      <c r="B321" s="36"/>
      <c r="C321" s="180" t="s">
        <v>73</v>
      </c>
      <c r="D321" s="180" t="s">
        <v>175</v>
      </c>
      <c r="E321" s="181" t="s">
        <v>4566</v>
      </c>
      <c r="F321" s="182" t="s">
        <v>4567</v>
      </c>
      <c r="G321" s="183" t="s">
        <v>4066</v>
      </c>
      <c r="H321" s="184">
        <v>3</v>
      </c>
      <c r="I321" s="185"/>
      <c r="J321" s="186">
        <f t="shared" si="60"/>
        <v>0</v>
      </c>
      <c r="K321" s="187"/>
      <c r="L321" s="40"/>
      <c r="M321" s="188" t="s">
        <v>1</v>
      </c>
      <c r="N321" s="189" t="s">
        <v>38</v>
      </c>
      <c r="O321" s="72"/>
      <c r="P321" s="190">
        <f t="shared" si="61"/>
        <v>0</v>
      </c>
      <c r="Q321" s="190">
        <v>0</v>
      </c>
      <c r="R321" s="190">
        <f t="shared" si="62"/>
        <v>0</v>
      </c>
      <c r="S321" s="190">
        <v>0</v>
      </c>
      <c r="T321" s="191">
        <f t="shared" si="6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2" t="s">
        <v>286</v>
      </c>
      <c r="AT321" s="192" t="s">
        <v>175</v>
      </c>
      <c r="AU321" s="192" t="s">
        <v>81</v>
      </c>
      <c r="AY321" s="18" t="s">
        <v>174</v>
      </c>
      <c r="BE321" s="193">
        <f t="shared" si="64"/>
        <v>0</v>
      </c>
      <c r="BF321" s="193">
        <f t="shared" si="65"/>
        <v>0</v>
      </c>
      <c r="BG321" s="193">
        <f t="shared" si="66"/>
        <v>0</v>
      </c>
      <c r="BH321" s="193">
        <f t="shared" si="67"/>
        <v>0</v>
      </c>
      <c r="BI321" s="193">
        <f t="shared" si="68"/>
        <v>0</v>
      </c>
      <c r="BJ321" s="18" t="s">
        <v>81</v>
      </c>
      <c r="BK321" s="193">
        <f t="shared" si="69"/>
        <v>0</v>
      </c>
      <c r="BL321" s="18" t="s">
        <v>286</v>
      </c>
      <c r="BM321" s="192" t="s">
        <v>4568</v>
      </c>
    </row>
    <row r="322" spans="1:65" s="2" customFormat="1" ht="24.25" customHeight="1">
      <c r="A322" s="35"/>
      <c r="B322" s="36"/>
      <c r="C322" s="180" t="s">
        <v>73</v>
      </c>
      <c r="D322" s="180" t="s">
        <v>175</v>
      </c>
      <c r="E322" s="181" t="s">
        <v>4569</v>
      </c>
      <c r="F322" s="182" t="s">
        <v>4570</v>
      </c>
      <c r="G322" s="183" t="s">
        <v>4066</v>
      </c>
      <c r="H322" s="184">
        <v>1</v>
      </c>
      <c r="I322" s="185"/>
      <c r="J322" s="186">
        <f t="shared" si="60"/>
        <v>0</v>
      </c>
      <c r="K322" s="187"/>
      <c r="L322" s="40"/>
      <c r="M322" s="188" t="s">
        <v>1</v>
      </c>
      <c r="N322" s="189" t="s">
        <v>38</v>
      </c>
      <c r="O322" s="72"/>
      <c r="P322" s="190">
        <f t="shared" si="61"/>
        <v>0</v>
      </c>
      <c r="Q322" s="190">
        <v>0</v>
      </c>
      <c r="R322" s="190">
        <f t="shared" si="62"/>
        <v>0</v>
      </c>
      <c r="S322" s="190">
        <v>0</v>
      </c>
      <c r="T322" s="191">
        <f t="shared" si="6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2" t="s">
        <v>286</v>
      </c>
      <c r="AT322" s="192" t="s">
        <v>175</v>
      </c>
      <c r="AU322" s="192" t="s">
        <v>81</v>
      </c>
      <c r="AY322" s="18" t="s">
        <v>174</v>
      </c>
      <c r="BE322" s="193">
        <f t="shared" si="64"/>
        <v>0</v>
      </c>
      <c r="BF322" s="193">
        <f t="shared" si="65"/>
        <v>0</v>
      </c>
      <c r="BG322" s="193">
        <f t="shared" si="66"/>
        <v>0</v>
      </c>
      <c r="BH322" s="193">
        <f t="shared" si="67"/>
        <v>0</v>
      </c>
      <c r="BI322" s="193">
        <f t="shared" si="68"/>
        <v>0</v>
      </c>
      <c r="BJ322" s="18" t="s">
        <v>81</v>
      </c>
      <c r="BK322" s="193">
        <f t="shared" si="69"/>
        <v>0</v>
      </c>
      <c r="BL322" s="18" t="s">
        <v>286</v>
      </c>
      <c r="BM322" s="192" t="s">
        <v>4571</v>
      </c>
    </row>
    <row r="323" spans="1:65" s="2" customFormat="1" ht="21.75" customHeight="1">
      <c r="A323" s="35"/>
      <c r="B323" s="36"/>
      <c r="C323" s="180" t="s">
        <v>73</v>
      </c>
      <c r="D323" s="180" t="s">
        <v>175</v>
      </c>
      <c r="E323" s="181" t="s">
        <v>4572</v>
      </c>
      <c r="F323" s="182" t="s">
        <v>4573</v>
      </c>
      <c r="G323" s="183" t="s">
        <v>4066</v>
      </c>
      <c r="H323" s="184">
        <v>3</v>
      </c>
      <c r="I323" s="185"/>
      <c r="J323" s="186">
        <f t="shared" si="60"/>
        <v>0</v>
      </c>
      <c r="K323" s="187"/>
      <c r="L323" s="40"/>
      <c r="M323" s="188" t="s">
        <v>1</v>
      </c>
      <c r="N323" s="189" t="s">
        <v>38</v>
      </c>
      <c r="O323" s="72"/>
      <c r="P323" s="190">
        <f t="shared" si="61"/>
        <v>0</v>
      </c>
      <c r="Q323" s="190">
        <v>0</v>
      </c>
      <c r="R323" s="190">
        <f t="shared" si="62"/>
        <v>0</v>
      </c>
      <c r="S323" s="190">
        <v>0</v>
      </c>
      <c r="T323" s="191">
        <f t="shared" si="6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2" t="s">
        <v>286</v>
      </c>
      <c r="AT323" s="192" t="s">
        <v>175</v>
      </c>
      <c r="AU323" s="192" t="s">
        <v>81</v>
      </c>
      <c r="AY323" s="18" t="s">
        <v>174</v>
      </c>
      <c r="BE323" s="193">
        <f t="shared" si="64"/>
        <v>0</v>
      </c>
      <c r="BF323" s="193">
        <f t="shared" si="65"/>
        <v>0</v>
      </c>
      <c r="BG323" s="193">
        <f t="shared" si="66"/>
        <v>0</v>
      </c>
      <c r="BH323" s="193">
        <f t="shared" si="67"/>
        <v>0</v>
      </c>
      <c r="BI323" s="193">
        <f t="shared" si="68"/>
        <v>0</v>
      </c>
      <c r="BJ323" s="18" t="s">
        <v>81</v>
      </c>
      <c r="BK323" s="193">
        <f t="shared" si="69"/>
        <v>0</v>
      </c>
      <c r="BL323" s="18" t="s">
        <v>286</v>
      </c>
      <c r="BM323" s="192" t="s">
        <v>4574</v>
      </c>
    </row>
    <row r="324" spans="1:65" s="2" customFormat="1" ht="24.25" customHeight="1">
      <c r="A324" s="35"/>
      <c r="B324" s="36"/>
      <c r="C324" s="180" t="s">
        <v>73</v>
      </c>
      <c r="D324" s="180" t="s">
        <v>175</v>
      </c>
      <c r="E324" s="181" t="s">
        <v>4575</v>
      </c>
      <c r="F324" s="182" t="s">
        <v>4576</v>
      </c>
      <c r="G324" s="183" t="s">
        <v>4066</v>
      </c>
      <c r="H324" s="184">
        <v>2</v>
      </c>
      <c r="I324" s="185"/>
      <c r="J324" s="186">
        <f t="shared" si="60"/>
        <v>0</v>
      </c>
      <c r="K324" s="187"/>
      <c r="L324" s="40"/>
      <c r="M324" s="188" t="s">
        <v>1</v>
      </c>
      <c r="N324" s="189" t="s">
        <v>38</v>
      </c>
      <c r="O324" s="72"/>
      <c r="P324" s="190">
        <f t="shared" si="61"/>
        <v>0</v>
      </c>
      <c r="Q324" s="190">
        <v>0</v>
      </c>
      <c r="R324" s="190">
        <f t="shared" si="62"/>
        <v>0</v>
      </c>
      <c r="S324" s="190">
        <v>0</v>
      </c>
      <c r="T324" s="191">
        <f t="shared" si="6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2" t="s">
        <v>286</v>
      </c>
      <c r="AT324" s="192" t="s">
        <v>175</v>
      </c>
      <c r="AU324" s="192" t="s">
        <v>81</v>
      </c>
      <c r="AY324" s="18" t="s">
        <v>174</v>
      </c>
      <c r="BE324" s="193">
        <f t="shared" si="64"/>
        <v>0</v>
      </c>
      <c r="BF324" s="193">
        <f t="shared" si="65"/>
        <v>0</v>
      </c>
      <c r="BG324" s="193">
        <f t="shared" si="66"/>
        <v>0</v>
      </c>
      <c r="BH324" s="193">
        <f t="shared" si="67"/>
        <v>0</v>
      </c>
      <c r="BI324" s="193">
        <f t="shared" si="68"/>
        <v>0</v>
      </c>
      <c r="BJ324" s="18" t="s">
        <v>81</v>
      </c>
      <c r="BK324" s="193">
        <f t="shared" si="69"/>
        <v>0</v>
      </c>
      <c r="BL324" s="18" t="s">
        <v>286</v>
      </c>
      <c r="BM324" s="192" t="s">
        <v>4577</v>
      </c>
    </row>
    <row r="325" spans="1:65" s="2" customFormat="1" ht="24.25" customHeight="1">
      <c r="A325" s="35"/>
      <c r="B325" s="36"/>
      <c r="C325" s="180" t="s">
        <v>73</v>
      </c>
      <c r="D325" s="180" t="s">
        <v>175</v>
      </c>
      <c r="E325" s="181" t="s">
        <v>4578</v>
      </c>
      <c r="F325" s="182" t="s">
        <v>4579</v>
      </c>
      <c r="G325" s="183" t="s">
        <v>4066</v>
      </c>
      <c r="H325" s="184">
        <v>1</v>
      </c>
      <c r="I325" s="185"/>
      <c r="J325" s="186">
        <f t="shared" si="60"/>
        <v>0</v>
      </c>
      <c r="K325" s="187"/>
      <c r="L325" s="40"/>
      <c r="M325" s="188" t="s">
        <v>1</v>
      </c>
      <c r="N325" s="189" t="s">
        <v>38</v>
      </c>
      <c r="O325" s="72"/>
      <c r="P325" s="190">
        <f t="shared" si="61"/>
        <v>0</v>
      </c>
      <c r="Q325" s="190">
        <v>0</v>
      </c>
      <c r="R325" s="190">
        <f t="shared" si="62"/>
        <v>0</v>
      </c>
      <c r="S325" s="190">
        <v>0</v>
      </c>
      <c r="T325" s="191">
        <f t="shared" si="6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2" t="s">
        <v>286</v>
      </c>
      <c r="AT325" s="192" t="s">
        <v>175</v>
      </c>
      <c r="AU325" s="192" t="s">
        <v>81</v>
      </c>
      <c r="AY325" s="18" t="s">
        <v>174</v>
      </c>
      <c r="BE325" s="193">
        <f t="shared" si="64"/>
        <v>0</v>
      </c>
      <c r="BF325" s="193">
        <f t="shared" si="65"/>
        <v>0</v>
      </c>
      <c r="BG325" s="193">
        <f t="shared" si="66"/>
        <v>0</v>
      </c>
      <c r="BH325" s="193">
        <f t="shared" si="67"/>
        <v>0</v>
      </c>
      <c r="BI325" s="193">
        <f t="shared" si="68"/>
        <v>0</v>
      </c>
      <c r="BJ325" s="18" t="s">
        <v>81</v>
      </c>
      <c r="BK325" s="193">
        <f t="shared" si="69"/>
        <v>0</v>
      </c>
      <c r="BL325" s="18" t="s">
        <v>286</v>
      </c>
      <c r="BM325" s="192" t="s">
        <v>4580</v>
      </c>
    </row>
    <row r="326" spans="1:65" s="11" customFormat="1" ht="26" customHeight="1">
      <c r="B326" s="166"/>
      <c r="C326" s="167"/>
      <c r="D326" s="168" t="s">
        <v>72</v>
      </c>
      <c r="E326" s="169" t="s">
        <v>4581</v>
      </c>
      <c r="F326" s="169" t="s">
        <v>4582</v>
      </c>
      <c r="G326" s="167"/>
      <c r="H326" s="167"/>
      <c r="I326" s="170"/>
      <c r="J326" s="171">
        <f>BK326</f>
        <v>0</v>
      </c>
      <c r="K326" s="167"/>
      <c r="L326" s="172"/>
      <c r="M326" s="173"/>
      <c r="N326" s="174"/>
      <c r="O326" s="174"/>
      <c r="P326" s="175">
        <f>SUM(P327:P331)</f>
        <v>0</v>
      </c>
      <c r="Q326" s="174"/>
      <c r="R326" s="175">
        <f>SUM(R327:R331)</f>
        <v>0</v>
      </c>
      <c r="S326" s="174"/>
      <c r="T326" s="176">
        <f>SUM(T327:T331)</f>
        <v>0</v>
      </c>
      <c r="AR326" s="177" t="s">
        <v>214</v>
      </c>
      <c r="AT326" s="178" t="s">
        <v>72</v>
      </c>
      <c r="AU326" s="178" t="s">
        <v>73</v>
      </c>
      <c r="AY326" s="177" t="s">
        <v>174</v>
      </c>
      <c r="BK326" s="179">
        <f>SUM(BK327:BK331)</f>
        <v>0</v>
      </c>
    </row>
    <row r="327" spans="1:65" s="2" customFormat="1" ht="16.5" customHeight="1">
      <c r="A327" s="35"/>
      <c r="B327" s="36"/>
      <c r="C327" s="180" t="s">
        <v>83</v>
      </c>
      <c r="D327" s="180" t="s">
        <v>175</v>
      </c>
      <c r="E327" s="181" t="s">
        <v>4583</v>
      </c>
      <c r="F327" s="182" t="s">
        <v>4584</v>
      </c>
      <c r="G327" s="183" t="s">
        <v>4585</v>
      </c>
      <c r="H327" s="184">
        <v>8</v>
      </c>
      <c r="I327" s="185"/>
      <c r="J327" s="186">
        <f>ROUND(I327*H327,2)</f>
        <v>0</v>
      </c>
      <c r="K327" s="187"/>
      <c r="L327" s="40"/>
      <c r="M327" s="188" t="s">
        <v>1</v>
      </c>
      <c r="N327" s="189" t="s">
        <v>38</v>
      </c>
      <c r="O327" s="72"/>
      <c r="P327" s="190">
        <f>O327*H327</f>
        <v>0</v>
      </c>
      <c r="Q327" s="190">
        <v>0</v>
      </c>
      <c r="R327" s="190">
        <f>Q327*H327</f>
        <v>0</v>
      </c>
      <c r="S327" s="190">
        <v>0</v>
      </c>
      <c r="T327" s="191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2" t="s">
        <v>4586</v>
      </c>
      <c r="AT327" s="192" t="s">
        <v>175</v>
      </c>
      <c r="AU327" s="192" t="s">
        <v>81</v>
      </c>
      <c r="AY327" s="18" t="s">
        <v>174</v>
      </c>
      <c r="BE327" s="193">
        <f>IF(N327="základní",J327,0)</f>
        <v>0</v>
      </c>
      <c r="BF327" s="193">
        <f>IF(N327="snížená",J327,0)</f>
        <v>0</v>
      </c>
      <c r="BG327" s="193">
        <f>IF(N327="zákl. přenesená",J327,0)</f>
        <v>0</v>
      </c>
      <c r="BH327" s="193">
        <f>IF(N327="sníž. přenesená",J327,0)</f>
        <v>0</v>
      </c>
      <c r="BI327" s="193">
        <f>IF(N327="nulová",J327,0)</f>
        <v>0</v>
      </c>
      <c r="BJ327" s="18" t="s">
        <v>81</v>
      </c>
      <c r="BK327" s="193">
        <f>ROUND(I327*H327,2)</f>
        <v>0</v>
      </c>
      <c r="BL327" s="18" t="s">
        <v>4586</v>
      </c>
      <c r="BM327" s="192" t="s">
        <v>4587</v>
      </c>
    </row>
    <row r="328" spans="1:65" s="2" customFormat="1" ht="16.5" customHeight="1">
      <c r="A328" s="35"/>
      <c r="B328" s="36"/>
      <c r="C328" s="180" t="s">
        <v>219</v>
      </c>
      <c r="D328" s="180" t="s">
        <v>175</v>
      </c>
      <c r="E328" s="181" t="s">
        <v>4588</v>
      </c>
      <c r="F328" s="182" t="s">
        <v>4589</v>
      </c>
      <c r="G328" s="183" t="s">
        <v>217</v>
      </c>
      <c r="H328" s="184">
        <v>1</v>
      </c>
      <c r="I328" s="185"/>
      <c r="J328" s="186">
        <f>ROUND(I328*H328,2)</f>
        <v>0</v>
      </c>
      <c r="K328" s="187"/>
      <c r="L328" s="40"/>
      <c r="M328" s="188" t="s">
        <v>1</v>
      </c>
      <c r="N328" s="189" t="s">
        <v>38</v>
      </c>
      <c r="O328" s="72"/>
      <c r="P328" s="190">
        <f>O328*H328</f>
        <v>0</v>
      </c>
      <c r="Q328" s="190">
        <v>0</v>
      </c>
      <c r="R328" s="190">
        <f>Q328*H328</f>
        <v>0</v>
      </c>
      <c r="S328" s="190">
        <v>0</v>
      </c>
      <c r="T328" s="191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2" t="s">
        <v>4586</v>
      </c>
      <c r="AT328" s="192" t="s">
        <v>175</v>
      </c>
      <c r="AU328" s="192" t="s">
        <v>81</v>
      </c>
      <c r="AY328" s="18" t="s">
        <v>174</v>
      </c>
      <c r="BE328" s="193">
        <f>IF(N328="základní",J328,0)</f>
        <v>0</v>
      </c>
      <c r="BF328" s="193">
        <f>IF(N328="snížená",J328,0)</f>
        <v>0</v>
      </c>
      <c r="BG328" s="193">
        <f>IF(N328="zákl. přenesená",J328,0)</f>
        <v>0</v>
      </c>
      <c r="BH328" s="193">
        <f>IF(N328="sníž. přenesená",J328,0)</f>
        <v>0</v>
      </c>
      <c r="BI328" s="193">
        <f>IF(N328="nulová",J328,0)</f>
        <v>0</v>
      </c>
      <c r="BJ328" s="18" t="s">
        <v>81</v>
      </c>
      <c r="BK328" s="193">
        <f>ROUND(I328*H328,2)</f>
        <v>0</v>
      </c>
      <c r="BL328" s="18" t="s">
        <v>4586</v>
      </c>
      <c r="BM328" s="192" t="s">
        <v>4590</v>
      </c>
    </row>
    <row r="329" spans="1:65" s="2" customFormat="1" ht="16.5" customHeight="1">
      <c r="A329" s="35"/>
      <c r="B329" s="36"/>
      <c r="C329" s="180" t="s">
        <v>204</v>
      </c>
      <c r="D329" s="180" t="s">
        <v>175</v>
      </c>
      <c r="E329" s="181" t="s">
        <v>4591</v>
      </c>
      <c r="F329" s="182" t="s">
        <v>4592</v>
      </c>
      <c r="G329" s="183" t="s">
        <v>217</v>
      </c>
      <c r="H329" s="184">
        <v>1</v>
      </c>
      <c r="I329" s="185"/>
      <c r="J329" s="186">
        <f>ROUND(I329*H329,2)</f>
        <v>0</v>
      </c>
      <c r="K329" s="187"/>
      <c r="L329" s="40"/>
      <c r="M329" s="188" t="s">
        <v>1</v>
      </c>
      <c r="N329" s="189" t="s">
        <v>38</v>
      </c>
      <c r="O329" s="72"/>
      <c r="P329" s="190">
        <f>O329*H329</f>
        <v>0</v>
      </c>
      <c r="Q329" s="190">
        <v>0</v>
      </c>
      <c r="R329" s="190">
        <f>Q329*H329</f>
        <v>0</v>
      </c>
      <c r="S329" s="190">
        <v>0</v>
      </c>
      <c r="T329" s="191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2" t="s">
        <v>4586</v>
      </c>
      <c r="AT329" s="192" t="s">
        <v>175</v>
      </c>
      <c r="AU329" s="192" t="s">
        <v>81</v>
      </c>
      <c r="AY329" s="18" t="s">
        <v>174</v>
      </c>
      <c r="BE329" s="193">
        <f>IF(N329="základní",J329,0)</f>
        <v>0</v>
      </c>
      <c r="BF329" s="193">
        <f>IF(N329="snížená",J329,0)</f>
        <v>0</v>
      </c>
      <c r="BG329" s="193">
        <f>IF(N329="zákl. přenesená",J329,0)</f>
        <v>0</v>
      </c>
      <c r="BH329" s="193">
        <f>IF(N329="sníž. přenesená",J329,0)</f>
        <v>0</v>
      </c>
      <c r="BI329" s="193">
        <f>IF(N329="nulová",J329,0)</f>
        <v>0</v>
      </c>
      <c r="BJ329" s="18" t="s">
        <v>81</v>
      </c>
      <c r="BK329" s="193">
        <f>ROUND(I329*H329,2)</f>
        <v>0</v>
      </c>
      <c r="BL329" s="18" t="s">
        <v>4586</v>
      </c>
      <c r="BM329" s="192" t="s">
        <v>4593</v>
      </c>
    </row>
    <row r="330" spans="1:65" s="2" customFormat="1" ht="16.5" customHeight="1">
      <c r="A330" s="35"/>
      <c r="B330" s="36"/>
      <c r="C330" s="180" t="s">
        <v>179</v>
      </c>
      <c r="D330" s="180" t="s">
        <v>175</v>
      </c>
      <c r="E330" s="181" t="s">
        <v>4594</v>
      </c>
      <c r="F330" s="182" t="s">
        <v>4595</v>
      </c>
      <c r="G330" s="183" t="s">
        <v>217</v>
      </c>
      <c r="H330" s="184">
        <v>1</v>
      </c>
      <c r="I330" s="185"/>
      <c r="J330" s="186">
        <f>ROUND(I330*H330,2)</f>
        <v>0</v>
      </c>
      <c r="K330" s="187"/>
      <c r="L330" s="40"/>
      <c r="M330" s="188" t="s">
        <v>1</v>
      </c>
      <c r="N330" s="189" t="s">
        <v>38</v>
      </c>
      <c r="O330" s="72"/>
      <c r="P330" s="190">
        <f>O330*H330</f>
        <v>0</v>
      </c>
      <c r="Q330" s="190">
        <v>0</v>
      </c>
      <c r="R330" s="190">
        <f>Q330*H330</f>
        <v>0</v>
      </c>
      <c r="S330" s="190">
        <v>0</v>
      </c>
      <c r="T330" s="191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2" t="s">
        <v>4586</v>
      </c>
      <c r="AT330" s="192" t="s">
        <v>175</v>
      </c>
      <c r="AU330" s="192" t="s">
        <v>81</v>
      </c>
      <c r="AY330" s="18" t="s">
        <v>174</v>
      </c>
      <c r="BE330" s="193">
        <f>IF(N330="základní",J330,0)</f>
        <v>0</v>
      </c>
      <c r="BF330" s="193">
        <f>IF(N330="snížená",J330,0)</f>
        <v>0</v>
      </c>
      <c r="BG330" s="193">
        <f>IF(N330="zákl. přenesená",J330,0)</f>
        <v>0</v>
      </c>
      <c r="BH330" s="193">
        <f>IF(N330="sníž. přenesená",J330,0)</f>
        <v>0</v>
      </c>
      <c r="BI330" s="193">
        <f>IF(N330="nulová",J330,0)</f>
        <v>0</v>
      </c>
      <c r="BJ330" s="18" t="s">
        <v>81</v>
      </c>
      <c r="BK330" s="193">
        <f>ROUND(I330*H330,2)</f>
        <v>0</v>
      </c>
      <c r="BL330" s="18" t="s">
        <v>4586</v>
      </c>
      <c r="BM330" s="192" t="s">
        <v>4596</v>
      </c>
    </row>
    <row r="331" spans="1:65" s="2" customFormat="1" ht="16.5" customHeight="1">
      <c r="A331" s="35"/>
      <c r="B331" s="36"/>
      <c r="C331" s="180" t="s">
        <v>214</v>
      </c>
      <c r="D331" s="180" t="s">
        <v>175</v>
      </c>
      <c r="E331" s="181" t="s">
        <v>4597</v>
      </c>
      <c r="F331" s="182" t="s">
        <v>1214</v>
      </c>
      <c r="G331" s="183" t="s">
        <v>217</v>
      </c>
      <c r="H331" s="184">
        <v>1</v>
      </c>
      <c r="I331" s="185"/>
      <c r="J331" s="186">
        <f>ROUND(I331*H331,2)</f>
        <v>0</v>
      </c>
      <c r="K331" s="187"/>
      <c r="L331" s="40"/>
      <c r="M331" s="250" t="s">
        <v>1</v>
      </c>
      <c r="N331" s="251" t="s">
        <v>38</v>
      </c>
      <c r="O331" s="252"/>
      <c r="P331" s="253">
        <f>O331*H331</f>
        <v>0</v>
      </c>
      <c r="Q331" s="253">
        <v>0</v>
      </c>
      <c r="R331" s="253">
        <f>Q331*H331</f>
        <v>0</v>
      </c>
      <c r="S331" s="253">
        <v>0</v>
      </c>
      <c r="T331" s="254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2" t="s">
        <v>4586</v>
      </c>
      <c r="AT331" s="192" t="s">
        <v>175</v>
      </c>
      <c r="AU331" s="192" t="s">
        <v>81</v>
      </c>
      <c r="AY331" s="18" t="s">
        <v>174</v>
      </c>
      <c r="BE331" s="193">
        <f>IF(N331="základní",J331,0)</f>
        <v>0</v>
      </c>
      <c r="BF331" s="193">
        <f>IF(N331="snížená",J331,0)</f>
        <v>0</v>
      </c>
      <c r="BG331" s="193">
        <f>IF(N331="zákl. přenesená",J331,0)</f>
        <v>0</v>
      </c>
      <c r="BH331" s="193">
        <f>IF(N331="sníž. přenesená",J331,0)</f>
        <v>0</v>
      </c>
      <c r="BI331" s="193">
        <f>IF(N331="nulová",J331,0)</f>
        <v>0</v>
      </c>
      <c r="BJ331" s="18" t="s">
        <v>81</v>
      </c>
      <c r="BK331" s="193">
        <f>ROUND(I331*H331,2)</f>
        <v>0</v>
      </c>
      <c r="BL331" s="18" t="s">
        <v>4586</v>
      </c>
      <c r="BM331" s="192" t="s">
        <v>4598</v>
      </c>
    </row>
    <row r="332" spans="1:65" s="2" customFormat="1" ht="7" customHeight="1">
      <c r="A332" s="35"/>
      <c r="B332" s="55"/>
      <c r="C332" s="56"/>
      <c r="D332" s="56"/>
      <c r="E332" s="56"/>
      <c r="F332" s="56"/>
      <c r="G332" s="56"/>
      <c r="H332" s="56"/>
      <c r="I332" s="56"/>
      <c r="J332" s="56"/>
      <c r="K332" s="56"/>
      <c r="L332" s="40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</row>
  </sheetData>
  <sheetProtection algorithmName="SHA-512" hashValue="KS6gr4CbBV4wtXP8p8X9hUka48OpRwPU3iZCTz/PX3UpMG6ypLhhPiRZGIvmj75jFV+nezER3Mh0AiR3UN+jVw==" saltValue="/P7P5USHVVFVcldqzA1d5eK2EJOqZuv0/xe4n0MDsniyEsR0IaSMCbWLwoXFnhxoxDTb3hTPwJhiXeRqt59Oiw==" spinCount="100000" sheet="1" objects="1" scenarios="1" formatColumns="0" formatRows="0" autoFilter="0"/>
  <autoFilter ref="C126:K331" xr:uid="{00000000-0009-0000-0000-000007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55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AT2" s="18" t="s">
        <v>104</v>
      </c>
    </row>
    <row r="3" spans="1:46" s="1" customFormat="1" ht="7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83</v>
      </c>
    </row>
    <row r="4" spans="1:46" s="1" customFormat="1" ht="25" customHeight="1">
      <c r="B4" s="21"/>
      <c r="D4" s="111" t="s">
        <v>129</v>
      </c>
      <c r="L4" s="21"/>
      <c r="M4" s="112" t="s">
        <v>10</v>
      </c>
      <c r="AT4" s="18" t="s">
        <v>4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04" t="str">
        <f>'Rekapitulace stavby'!K6</f>
        <v>Rekonstrukce a přístavba MŠ Blučina</v>
      </c>
      <c r="F7" s="305"/>
      <c r="G7" s="305"/>
      <c r="H7" s="305"/>
      <c r="L7" s="21"/>
    </row>
    <row r="8" spans="1:46" s="2" customFormat="1" ht="12" customHeight="1">
      <c r="A8" s="35"/>
      <c r="B8" s="40"/>
      <c r="C8" s="35"/>
      <c r="D8" s="113" t="s">
        <v>130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06" t="s">
        <v>4599</v>
      </c>
      <c r="F9" s="307"/>
      <c r="G9" s="307"/>
      <c r="H9" s="307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14" t="s">
        <v>1</v>
      </c>
      <c r="G11" s="35"/>
      <c r="H11" s="35"/>
      <c r="I11" s="113" t="s">
        <v>19</v>
      </c>
      <c r="J11" s="11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20</v>
      </c>
      <c r="E12" s="35"/>
      <c r="F12" s="114" t="s">
        <v>21</v>
      </c>
      <c r="G12" s="35"/>
      <c r="H12" s="35"/>
      <c r="I12" s="113" t="s">
        <v>22</v>
      </c>
      <c r="J12" s="115" t="str">
        <f>'Rekapitulace stavby'!AN8</f>
        <v>26. 5. 2021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75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1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4" t="s">
        <v>21</v>
      </c>
      <c r="F15" s="35"/>
      <c r="G15" s="35"/>
      <c r="H15" s="35"/>
      <c r="I15" s="113" t="s">
        <v>26</v>
      </c>
      <c r="J15" s="11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27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08" t="str">
        <f>'Rekapitulace stavby'!E14</f>
        <v>Vyplň údaj</v>
      </c>
      <c r="F18" s="309"/>
      <c r="G18" s="309"/>
      <c r="H18" s="309"/>
      <c r="I18" s="113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29</v>
      </c>
      <c r="E20" s="35"/>
      <c r="F20" s="35"/>
      <c r="G20" s="35"/>
      <c r="H20" s="35"/>
      <c r="I20" s="113" t="s">
        <v>25</v>
      </c>
      <c r="J20" s="11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4" t="s">
        <v>21</v>
      </c>
      <c r="F21" s="35"/>
      <c r="G21" s="35"/>
      <c r="H21" s="35"/>
      <c r="I21" s="113" t="s">
        <v>26</v>
      </c>
      <c r="J21" s="11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31</v>
      </c>
      <c r="E23" s="35"/>
      <c r="F23" s="35"/>
      <c r="G23" s="35"/>
      <c r="H23" s="35"/>
      <c r="I23" s="113" t="s">
        <v>25</v>
      </c>
      <c r="J23" s="11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4" t="s">
        <v>21</v>
      </c>
      <c r="F24" s="35"/>
      <c r="G24" s="35"/>
      <c r="H24" s="35"/>
      <c r="I24" s="113" t="s">
        <v>26</v>
      </c>
      <c r="J24" s="11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32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10" t="s">
        <v>1</v>
      </c>
      <c r="F27" s="310"/>
      <c r="G27" s="310"/>
      <c r="H27" s="310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7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5" customHeight="1">
      <c r="A30" s="35"/>
      <c r="B30" s="40"/>
      <c r="C30" s="35"/>
      <c r="D30" s="120" t="s">
        <v>33</v>
      </c>
      <c r="E30" s="35"/>
      <c r="F30" s="35"/>
      <c r="G30" s="35"/>
      <c r="H30" s="35"/>
      <c r="I30" s="35"/>
      <c r="J30" s="121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7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35"/>
      <c r="B32" s="40"/>
      <c r="C32" s="35"/>
      <c r="D32" s="35"/>
      <c r="E32" s="35"/>
      <c r="F32" s="122" t="s">
        <v>35</v>
      </c>
      <c r="G32" s="35"/>
      <c r="H32" s="35"/>
      <c r="I32" s="122" t="s">
        <v>34</v>
      </c>
      <c r="J32" s="122" t="s">
        <v>36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5" customHeight="1">
      <c r="A33" s="35"/>
      <c r="B33" s="40"/>
      <c r="C33" s="35"/>
      <c r="D33" s="123" t="s">
        <v>37</v>
      </c>
      <c r="E33" s="113" t="s">
        <v>38</v>
      </c>
      <c r="F33" s="124">
        <f>ROUND((SUM(BE123:BE154)),  2)</f>
        <v>0</v>
      </c>
      <c r="G33" s="35"/>
      <c r="H33" s="35"/>
      <c r="I33" s="125">
        <v>0.21</v>
      </c>
      <c r="J33" s="124">
        <f>ROUND(((SUM(BE123:BE154))*I33),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5" customHeight="1">
      <c r="A34" s="35"/>
      <c r="B34" s="40"/>
      <c r="C34" s="35"/>
      <c r="D34" s="35"/>
      <c r="E34" s="113" t="s">
        <v>39</v>
      </c>
      <c r="F34" s="124">
        <f>ROUND((SUM(BF123:BF154)),  2)</f>
        <v>0</v>
      </c>
      <c r="G34" s="35"/>
      <c r="H34" s="35"/>
      <c r="I34" s="125">
        <v>0.15</v>
      </c>
      <c r="J34" s="124">
        <f>ROUND(((SUM(BF123:BF154))*I34),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hidden="1" customHeight="1">
      <c r="A35" s="35"/>
      <c r="B35" s="40"/>
      <c r="C35" s="35"/>
      <c r="D35" s="35"/>
      <c r="E35" s="113" t="s">
        <v>40</v>
      </c>
      <c r="F35" s="124">
        <f>ROUND((SUM(BG123:BG154)),  2)</f>
        <v>0</v>
      </c>
      <c r="G35" s="35"/>
      <c r="H35" s="35"/>
      <c r="I35" s="125">
        <v>0.21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hidden="1" customHeight="1">
      <c r="A36" s="35"/>
      <c r="B36" s="40"/>
      <c r="C36" s="35"/>
      <c r="D36" s="35"/>
      <c r="E36" s="113" t="s">
        <v>41</v>
      </c>
      <c r="F36" s="124">
        <f>ROUND((SUM(BH123:BH154)),  2)</f>
        <v>0</v>
      </c>
      <c r="G36" s="35"/>
      <c r="H36" s="35"/>
      <c r="I36" s="125">
        <v>0.15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hidden="1" customHeight="1">
      <c r="A37" s="35"/>
      <c r="B37" s="40"/>
      <c r="C37" s="35"/>
      <c r="D37" s="35"/>
      <c r="E37" s="113" t="s">
        <v>42</v>
      </c>
      <c r="F37" s="124">
        <f>ROUND((SUM(BI123:BI154)),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7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5" customHeight="1">
      <c r="A39" s="35"/>
      <c r="B39" s="40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5"/>
      <c r="B61" s="40"/>
      <c r="C61" s="35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5"/>
      <c r="B65" s="40"/>
      <c r="C65" s="35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5"/>
      <c r="B76" s="40"/>
      <c r="C76" s="35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5" customHeight="1">
      <c r="A77" s="35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7" customHeight="1">
      <c r="A81" s="35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5" customHeight="1">
      <c r="A82" s="35"/>
      <c r="B82" s="36"/>
      <c r="C82" s="24" t="s">
        <v>132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7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11" t="str">
        <f>E7</f>
        <v>Rekonstrukce a přístavba MŠ Blučina</v>
      </c>
      <c r="F85" s="312"/>
      <c r="G85" s="312"/>
      <c r="H85" s="312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130</v>
      </c>
      <c r="D86" s="37"/>
      <c r="E86" s="37"/>
      <c r="F86" s="37"/>
      <c r="G86" s="37"/>
      <c r="H86" s="37"/>
      <c r="I86" s="37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267" t="str">
        <f>E9</f>
        <v>D.1.4.2 - Plynová zařízení</v>
      </c>
      <c r="F87" s="313"/>
      <c r="G87" s="313"/>
      <c r="H87" s="31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7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 xml:space="preserve"> </v>
      </c>
      <c r="G89" s="37"/>
      <c r="H89" s="37"/>
      <c r="I89" s="30" t="s">
        <v>22</v>
      </c>
      <c r="J89" s="67" t="str">
        <f>IF(J12="","",J12)</f>
        <v>26. 5. 2021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7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5" customHeight="1">
      <c r="A91" s="35"/>
      <c r="B91" s="36"/>
      <c r="C91" s="30" t="s">
        <v>24</v>
      </c>
      <c r="D91" s="37"/>
      <c r="E91" s="37"/>
      <c r="F91" s="28" t="str">
        <f>E15</f>
        <v xml:space="preserve"> </v>
      </c>
      <c r="G91" s="37"/>
      <c r="H91" s="37"/>
      <c r="I91" s="30" t="s">
        <v>29</v>
      </c>
      <c r="J91" s="33" t="str">
        <f>E21</f>
        <v xml:space="preserve"> 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31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2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44" t="s">
        <v>133</v>
      </c>
      <c r="D94" s="145"/>
      <c r="E94" s="145"/>
      <c r="F94" s="145"/>
      <c r="G94" s="145"/>
      <c r="H94" s="145"/>
      <c r="I94" s="145"/>
      <c r="J94" s="146" t="s">
        <v>134</v>
      </c>
      <c r="K94" s="14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2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75" customHeight="1">
      <c r="A96" s="35"/>
      <c r="B96" s="36"/>
      <c r="C96" s="147" t="s">
        <v>135</v>
      </c>
      <c r="D96" s="37"/>
      <c r="E96" s="37"/>
      <c r="F96" s="37"/>
      <c r="G96" s="37"/>
      <c r="H96" s="37"/>
      <c r="I96" s="37"/>
      <c r="J96" s="85">
        <f>J123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136</v>
      </c>
    </row>
    <row r="97" spans="1:31" s="9" customFormat="1" ht="25" customHeight="1">
      <c r="B97" s="148"/>
      <c r="C97" s="149"/>
      <c r="D97" s="150" t="s">
        <v>4600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9" customFormat="1" ht="25" customHeight="1">
      <c r="B98" s="148"/>
      <c r="C98" s="149"/>
      <c r="D98" s="150" t="s">
        <v>3995</v>
      </c>
      <c r="E98" s="151"/>
      <c r="F98" s="151"/>
      <c r="G98" s="151"/>
      <c r="H98" s="151"/>
      <c r="I98" s="151"/>
      <c r="J98" s="152">
        <f>J128</f>
        <v>0</v>
      </c>
      <c r="K98" s="149"/>
      <c r="L98" s="153"/>
    </row>
    <row r="99" spans="1:31" s="9" customFormat="1" ht="25" customHeight="1">
      <c r="B99" s="148"/>
      <c r="C99" s="149"/>
      <c r="D99" s="150" t="s">
        <v>3996</v>
      </c>
      <c r="E99" s="151"/>
      <c r="F99" s="151"/>
      <c r="G99" s="151"/>
      <c r="H99" s="151"/>
      <c r="I99" s="151"/>
      <c r="J99" s="152">
        <f>J131</f>
        <v>0</v>
      </c>
      <c r="K99" s="149"/>
      <c r="L99" s="153"/>
    </row>
    <row r="100" spans="1:31" s="9" customFormat="1" ht="25" customHeight="1">
      <c r="B100" s="148"/>
      <c r="C100" s="149"/>
      <c r="D100" s="150" t="s">
        <v>4601</v>
      </c>
      <c r="E100" s="151"/>
      <c r="F100" s="151"/>
      <c r="G100" s="151"/>
      <c r="H100" s="151"/>
      <c r="I100" s="151"/>
      <c r="J100" s="152">
        <f>J134</f>
        <v>0</v>
      </c>
      <c r="K100" s="149"/>
      <c r="L100" s="153"/>
    </row>
    <row r="101" spans="1:31" s="9" customFormat="1" ht="25" customHeight="1">
      <c r="B101" s="148"/>
      <c r="C101" s="149"/>
      <c r="D101" s="150" t="s">
        <v>4602</v>
      </c>
      <c r="E101" s="151"/>
      <c r="F101" s="151"/>
      <c r="G101" s="151"/>
      <c r="H101" s="151"/>
      <c r="I101" s="151"/>
      <c r="J101" s="152">
        <f>J143</f>
        <v>0</v>
      </c>
      <c r="K101" s="149"/>
      <c r="L101" s="153"/>
    </row>
    <row r="102" spans="1:31" s="9" customFormat="1" ht="25" customHeight="1">
      <c r="B102" s="148"/>
      <c r="C102" s="149"/>
      <c r="D102" s="150" t="s">
        <v>4603</v>
      </c>
      <c r="E102" s="151"/>
      <c r="F102" s="151"/>
      <c r="G102" s="151"/>
      <c r="H102" s="151"/>
      <c r="I102" s="151"/>
      <c r="J102" s="152">
        <f>J147</f>
        <v>0</v>
      </c>
      <c r="K102" s="149"/>
      <c r="L102" s="153"/>
    </row>
    <row r="103" spans="1:31" s="9" customFormat="1" ht="25" customHeight="1">
      <c r="B103" s="148"/>
      <c r="C103" s="149"/>
      <c r="D103" s="150" t="s">
        <v>4003</v>
      </c>
      <c r="E103" s="151"/>
      <c r="F103" s="151"/>
      <c r="G103" s="151"/>
      <c r="H103" s="151"/>
      <c r="I103" s="151"/>
      <c r="J103" s="152">
        <f>J149</f>
        <v>0</v>
      </c>
      <c r="K103" s="149"/>
      <c r="L103" s="153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7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7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5" customHeight="1">
      <c r="A110" s="35"/>
      <c r="B110" s="36"/>
      <c r="C110" s="24" t="s">
        <v>159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7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11" t="str">
        <f>E7</f>
        <v>Rekonstrukce a přístavba MŠ Blučina</v>
      </c>
      <c r="F113" s="312"/>
      <c r="G113" s="312"/>
      <c r="H113" s="312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267" t="str">
        <f>E9</f>
        <v>D.1.4.2 - Plynová zařízení</v>
      </c>
      <c r="F115" s="313"/>
      <c r="G115" s="313"/>
      <c r="H115" s="313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7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20</v>
      </c>
      <c r="D117" s="37"/>
      <c r="E117" s="37"/>
      <c r="F117" s="28" t="str">
        <f>F12</f>
        <v xml:space="preserve"> </v>
      </c>
      <c r="G117" s="37"/>
      <c r="H117" s="37"/>
      <c r="I117" s="30" t="s">
        <v>22</v>
      </c>
      <c r="J117" s="67" t="str">
        <f>IF(J12="","",J12)</f>
        <v>26. 5. 2021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7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5" customHeight="1">
      <c r="A119" s="35"/>
      <c r="B119" s="36"/>
      <c r="C119" s="30" t="s">
        <v>24</v>
      </c>
      <c r="D119" s="37"/>
      <c r="E119" s="37"/>
      <c r="F119" s="28" t="str">
        <f>E15</f>
        <v xml:space="preserve"> </v>
      </c>
      <c r="G119" s="37"/>
      <c r="H119" s="37"/>
      <c r="I119" s="30" t="s">
        <v>29</v>
      </c>
      <c r="J119" s="33" t="str">
        <f>E21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31</v>
      </c>
      <c r="J120" s="33" t="str">
        <f>E24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2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0" customFormat="1" ht="29.25" customHeight="1">
      <c r="A122" s="154"/>
      <c r="B122" s="155"/>
      <c r="C122" s="156" t="s">
        <v>160</v>
      </c>
      <c r="D122" s="157" t="s">
        <v>58</v>
      </c>
      <c r="E122" s="157" t="s">
        <v>54</v>
      </c>
      <c r="F122" s="157" t="s">
        <v>55</v>
      </c>
      <c r="G122" s="157" t="s">
        <v>161</v>
      </c>
      <c r="H122" s="157" t="s">
        <v>162</v>
      </c>
      <c r="I122" s="157" t="s">
        <v>163</v>
      </c>
      <c r="J122" s="158" t="s">
        <v>134</v>
      </c>
      <c r="K122" s="159" t="s">
        <v>164</v>
      </c>
      <c r="L122" s="160"/>
      <c r="M122" s="76" t="s">
        <v>1</v>
      </c>
      <c r="N122" s="77" t="s">
        <v>37</v>
      </c>
      <c r="O122" s="77" t="s">
        <v>165</v>
      </c>
      <c r="P122" s="77" t="s">
        <v>166</v>
      </c>
      <c r="Q122" s="77" t="s">
        <v>167</v>
      </c>
      <c r="R122" s="77" t="s">
        <v>168</v>
      </c>
      <c r="S122" s="77" t="s">
        <v>169</v>
      </c>
      <c r="T122" s="78" t="s">
        <v>170</v>
      </c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</row>
    <row r="123" spans="1:65" s="2" customFormat="1" ht="22.75" customHeight="1">
      <c r="A123" s="35"/>
      <c r="B123" s="36"/>
      <c r="C123" s="83" t="s">
        <v>171</v>
      </c>
      <c r="D123" s="37"/>
      <c r="E123" s="37"/>
      <c r="F123" s="37"/>
      <c r="G123" s="37"/>
      <c r="H123" s="37"/>
      <c r="I123" s="37"/>
      <c r="J123" s="161">
        <f>BK123</f>
        <v>0</v>
      </c>
      <c r="K123" s="37"/>
      <c r="L123" s="40"/>
      <c r="M123" s="79"/>
      <c r="N123" s="162"/>
      <c r="O123" s="80"/>
      <c r="P123" s="163">
        <f>P124+P128+P131+P134+P143+P147+P149</f>
        <v>0</v>
      </c>
      <c r="Q123" s="80"/>
      <c r="R123" s="163">
        <f>R124+R128+R131+R134+R143+R147+R149</f>
        <v>0</v>
      </c>
      <c r="S123" s="80"/>
      <c r="T123" s="164">
        <f>T124+T128+T131+T134+T143+T147+T149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72</v>
      </c>
      <c r="AU123" s="18" t="s">
        <v>136</v>
      </c>
      <c r="BK123" s="165">
        <f>BK124+BK128+BK131+BK134+BK143+BK147+BK149</f>
        <v>0</v>
      </c>
    </row>
    <row r="124" spans="1:65" s="11" customFormat="1" ht="26" customHeight="1">
      <c r="B124" s="166"/>
      <c r="C124" s="167"/>
      <c r="D124" s="168" t="s">
        <v>72</v>
      </c>
      <c r="E124" s="169" t="s">
        <v>81</v>
      </c>
      <c r="F124" s="169" t="s">
        <v>4604</v>
      </c>
      <c r="G124" s="167"/>
      <c r="H124" s="167"/>
      <c r="I124" s="170"/>
      <c r="J124" s="171">
        <f>BK124</f>
        <v>0</v>
      </c>
      <c r="K124" s="167"/>
      <c r="L124" s="172"/>
      <c r="M124" s="173"/>
      <c r="N124" s="174"/>
      <c r="O124" s="174"/>
      <c r="P124" s="175">
        <f>SUM(P125:P127)</f>
        <v>0</v>
      </c>
      <c r="Q124" s="174"/>
      <c r="R124" s="175">
        <f>SUM(R125:R127)</f>
        <v>0</v>
      </c>
      <c r="S124" s="174"/>
      <c r="T124" s="176">
        <f>SUM(T125:T127)</f>
        <v>0</v>
      </c>
      <c r="AR124" s="177" t="s">
        <v>81</v>
      </c>
      <c r="AT124" s="178" t="s">
        <v>72</v>
      </c>
      <c r="AU124" s="178" t="s">
        <v>73</v>
      </c>
      <c r="AY124" s="177" t="s">
        <v>174</v>
      </c>
      <c r="BK124" s="179">
        <f>SUM(BK125:BK127)</f>
        <v>0</v>
      </c>
    </row>
    <row r="125" spans="1:65" s="2" customFormat="1" ht="24.25" customHeight="1">
      <c r="A125" s="35"/>
      <c r="B125" s="36"/>
      <c r="C125" s="180" t="s">
        <v>73</v>
      </c>
      <c r="D125" s="180" t="s">
        <v>175</v>
      </c>
      <c r="E125" s="181" t="s">
        <v>4605</v>
      </c>
      <c r="F125" s="182" t="s">
        <v>4606</v>
      </c>
      <c r="G125" s="183" t="s">
        <v>4066</v>
      </c>
      <c r="H125" s="184">
        <v>2</v>
      </c>
      <c r="I125" s="185"/>
      <c r="J125" s="186">
        <f>ROUND(I125*H125,2)</f>
        <v>0</v>
      </c>
      <c r="K125" s="187"/>
      <c r="L125" s="40"/>
      <c r="M125" s="188" t="s">
        <v>1</v>
      </c>
      <c r="N125" s="189" t="s">
        <v>38</v>
      </c>
      <c r="O125" s="72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2" t="s">
        <v>179</v>
      </c>
      <c r="AT125" s="192" t="s">
        <v>175</v>
      </c>
      <c r="AU125" s="192" t="s">
        <v>81</v>
      </c>
      <c r="AY125" s="18" t="s">
        <v>174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18" t="s">
        <v>81</v>
      </c>
      <c r="BK125" s="193">
        <f>ROUND(I125*H125,2)</f>
        <v>0</v>
      </c>
      <c r="BL125" s="18" t="s">
        <v>179</v>
      </c>
      <c r="BM125" s="192" t="s">
        <v>4607</v>
      </c>
    </row>
    <row r="126" spans="1:65" s="2" customFormat="1" ht="16.5" customHeight="1">
      <c r="A126" s="35"/>
      <c r="B126" s="36"/>
      <c r="C126" s="180" t="s">
        <v>73</v>
      </c>
      <c r="D126" s="180" t="s">
        <v>175</v>
      </c>
      <c r="E126" s="181" t="s">
        <v>4608</v>
      </c>
      <c r="F126" s="182" t="s">
        <v>4609</v>
      </c>
      <c r="G126" s="183" t="s">
        <v>4113</v>
      </c>
      <c r="H126" s="184">
        <v>13</v>
      </c>
      <c r="I126" s="185"/>
      <c r="J126" s="186">
        <f>ROUND(I126*H126,2)</f>
        <v>0</v>
      </c>
      <c r="K126" s="187"/>
      <c r="L126" s="40"/>
      <c r="M126" s="188" t="s">
        <v>1</v>
      </c>
      <c r="N126" s="189" t="s">
        <v>38</v>
      </c>
      <c r="O126" s="72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2" t="s">
        <v>179</v>
      </c>
      <c r="AT126" s="192" t="s">
        <v>175</v>
      </c>
      <c r="AU126" s="192" t="s">
        <v>81</v>
      </c>
      <c r="AY126" s="18" t="s">
        <v>174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8" t="s">
        <v>81</v>
      </c>
      <c r="BK126" s="193">
        <f>ROUND(I126*H126,2)</f>
        <v>0</v>
      </c>
      <c r="BL126" s="18" t="s">
        <v>179</v>
      </c>
      <c r="BM126" s="192" t="s">
        <v>4610</v>
      </c>
    </row>
    <row r="127" spans="1:65" s="2" customFormat="1" ht="21.75" customHeight="1">
      <c r="A127" s="35"/>
      <c r="B127" s="36"/>
      <c r="C127" s="180" t="s">
        <v>73</v>
      </c>
      <c r="D127" s="180" t="s">
        <v>175</v>
      </c>
      <c r="E127" s="181" t="s">
        <v>4611</v>
      </c>
      <c r="F127" s="182" t="s">
        <v>4612</v>
      </c>
      <c r="G127" s="183" t="s">
        <v>4054</v>
      </c>
      <c r="H127" s="184">
        <v>0.123</v>
      </c>
      <c r="I127" s="185"/>
      <c r="J127" s="186">
        <f>ROUND(I127*H127,2)</f>
        <v>0</v>
      </c>
      <c r="K127" s="187"/>
      <c r="L127" s="40"/>
      <c r="M127" s="188" t="s">
        <v>1</v>
      </c>
      <c r="N127" s="189" t="s">
        <v>38</v>
      </c>
      <c r="O127" s="72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2" t="s">
        <v>179</v>
      </c>
      <c r="AT127" s="192" t="s">
        <v>175</v>
      </c>
      <c r="AU127" s="192" t="s">
        <v>81</v>
      </c>
      <c r="AY127" s="18" t="s">
        <v>174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8" t="s">
        <v>81</v>
      </c>
      <c r="BK127" s="193">
        <f>ROUND(I127*H127,2)</f>
        <v>0</v>
      </c>
      <c r="BL127" s="18" t="s">
        <v>179</v>
      </c>
      <c r="BM127" s="192" t="s">
        <v>4613</v>
      </c>
    </row>
    <row r="128" spans="1:65" s="11" customFormat="1" ht="26" customHeight="1">
      <c r="B128" s="166"/>
      <c r="C128" s="167"/>
      <c r="D128" s="168" t="s">
        <v>72</v>
      </c>
      <c r="E128" s="169" t="s">
        <v>286</v>
      </c>
      <c r="F128" s="169" t="s">
        <v>4029</v>
      </c>
      <c r="G128" s="167"/>
      <c r="H128" s="167"/>
      <c r="I128" s="170"/>
      <c r="J128" s="171">
        <f>BK128</f>
        <v>0</v>
      </c>
      <c r="K128" s="167"/>
      <c r="L128" s="172"/>
      <c r="M128" s="173"/>
      <c r="N128" s="174"/>
      <c r="O128" s="174"/>
      <c r="P128" s="175">
        <f>SUM(P129:P130)</f>
        <v>0</v>
      </c>
      <c r="Q128" s="174"/>
      <c r="R128" s="175">
        <f>SUM(R129:R130)</f>
        <v>0</v>
      </c>
      <c r="S128" s="174"/>
      <c r="T128" s="176">
        <f>SUM(T129:T130)</f>
        <v>0</v>
      </c>
      <c r="AR128" s="177" t="s">
        <v>81</v>
      </c>
      <c r="AT128" s="178" t="s">
        <v>72</v>
      </c>
      <c r="AU128" s="178" t="s">
        <v>73</v>
      </c>
      <c r="AY128" s="177" t="s">
        <v>174</v>
      </c>
      <c r="BK128" s="179">
        <f>SUM(BK129:BK130)</f>
        <v>0</v>
      </c>
    </row>
    <row r="129" spans="1:65" s="2" customFormat="1" ht="16.5" customHeight="1">
      <c r="A129" s="35"/>
      <c r="B129" s="36"/>
      <c r="C129" s="180" t="s">
        <v>73</v>
      </c>
      <c r="D129" s="180" t="s">
        <v>175</v>
      </c>
      <c r="E129" s="181" t="s">
        <v>4005</v>
      </c>
      <c r="F129" s="182" t="s">
        <v>4614</v>
      </c>
      <c r="G129" s="183" t="s">
        <v>4054</v>
      </c>
      <c r="H129" s="184">
        <v>0.123</v>
      </c>
      <c r="I129" s="185"/>
      <c r="J129" s="186">
        <f>ROUND(I129*H129,2)</f>
        <v>0</v>
      </c>
      <c r="K129" s="187"/>
      <c r="L129" s="40"/>
      <c r="M129" s="188" t="s">
        <v>1</v>
      </c>
      <c r="N129" s="189" t="s">
        <v>38</v>
      </c>
      <c r="O129" s="72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2" t="s">
        <v>179</v>
      </c>
      <c r="AT129" s="192" t="s">
        <v>175</v>
      </c>
      <c r="AU129" s="192" t="s">
        <v>81</v>
      </c>
      <c r="AY129" s="18" t="s">
        <v>174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8" t="s">
        <v>81</v>
      </c>
      <c r="BK129" s="193">
        <f>ROUND(I129*H129,2)</f>
        <v>0</v>
      </c>
      <c r="BL129" s="18" t="s">
        <v>179</v>
      </c>
      <c r="BM129" s="192" t="s">
        <v>4615</v>
      </c>
    </row>
    <row r="130" spans="1:65" s="2" customFormat="1" ht="16.5" customHeight="1">
      <c r="A130" s="35"/>
      <c r="B130" s="36"/>
      <c r="C130" s="180" t="s">
        <v>73</v>
      </c>
      <c r="D130" s="180" t="s">
        <v>175</v>
      </c>
      <c r="E130" s="181" t="s">
        <v>4009</v>
      </c>
      <c r="F130" s="182" t="s">
        <v>4616</v>
      </c>
      <c r="G130" s="183" t="s">
        <v>4054</v>
      </c>
      <c r="H130" s="184">
        <v>0.123</v>
      </c>
      <c r="I130" s="185"/>
      <c r="J130" s="186">
        <f>ROUND(I130*H130,2)</f>
        <v>0</v>
      </c>
      <c r="K130" s="187"/>
      <c r="L130" s="40"/>
      <c r="M130" s="188" t="s">
        <v>1</v>
      </c>
      <c r="N130" s="189" t="s">
        <v>38</v>
      </c>
      <c r="O130" s="72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2" t="s">
        <v>179</v>
      </c>
      <c r="AT130" s="192" t="s">
        <v>175</v>
      </c>
      <c r="AU130" s="192" t="s">
        <v>81</v>
      </c>
      <c r="AY130" s="18" t="s">
        <v>174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8" t="s">
        <v>81</v>
      </c>
      <c r="BK130" s="193">
        <f>ROUND(I130*H130,2)</f>
        <v>0</v>
      </c>
      <c r="BL130" s="18" t="s">
        <v>179</v>
      </c>
      <c r="BM130" s="192" t="s">
        <v>4617</v>
      </c>
    </row>
    <row r="131" spans="1:65" s="11" customFormat="1" ht="26" customHeight="1">
      <c r="B131" s="166"/>
      <c r="C131" s="167"/>
      <c r="D131" s="168" t="s">
        <v>72</v>
      </c>
      <c r="E131" s="169" t="s">
        <v>293</v>
      </c>
      <c r="F131" s="169" t="s">
        <v>4039</v>
      </c>
      <c r="G131" s="167"/>
      <c r="H131" s="167"/>
      <c r="I131" s="170"/>
      <c r="J131" s="171">
        <f>BK131</f>
        <v>0</v>
      </c>
      <c r="K131" s="167"/>
      <c r="L131" s="172"/>
      <c r="M131" s="173"/>
      <c r="N131" s="174"/>
      <c r="O131" s="174"/>
      <c r="P131" s="175">
        <f>SUM(P132:P133)</f>
        <v>0</v>
      </c>
      <c r="Q131" s="174"/>
      <c r="R131" s="175">
        <f>SUM(R132:R133)</f>
        <v>0</v>
      </c>
      <c r="S131" s="174"/>
      <c r="T131" s="176">
        <f>SUM(T132:T133)</f>
        <v>0</v>
      </c>
      <c r="AR131" s="177" t="s">
        <v>81</v>
      </c>
      <c r="AT131" s="178" t="s">
        <v>72</v>
      </c>
      <c r="AU131" s="178" t="s">
        <v>73</v>
      </c>
      <c r="AY131" s="177" t="s">
        <v>174</v>
      </c>
      <c r="BK131" s="179">
        <f>SUM(BK132:BK133)</f>
        <v>0</v>
      </c>
    </row>
    <row r="132" spans="1:65" s="2" customFormat="1" ht="21.75" customHeight="1">
      <c r="A132" s="35"/>
      <c r="B132" s="36"/>
      <c r="C132" s="180" t="s">
        <v>73</v>
      </c>
      <c r="D132" s="180" t="s">
        <v>175</v>
      </c>
      <c r="E132" s="181" t="s">
        <v>4012</v>
      </c>
      <c r="F132" s="182" t="s">
        <v>4618</v>
      </c>
      <c r="G132" s="183" t="s">
        <v>4054</v>
      </c>
      <c r="H132" s="184">
        <v>0.123</v>
      </c>
      <c r="I132" s="185"/>
      <c r="J132" s="186">
        <f>ROUND(I132*H132,2)</f>
        <v>0</v>
      </c>
      <c r="K132" s="187"/>
      <c r="L132" s="40"/>
      <c r="M132" s="188" t="s">
        <v>1</v>
      </c>
      <c r="N132" s="189" t="s">
        <v>38</v>
      </c>
      <c r="O132" s="72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2" t="s">
        <v>179</v>
      </c>
      <c r="AT132" s="192" t="s">
        <v>175</v>
      </c>
      <c r="AU132" s="192" t="s">
        <v>81</v>
      </c>
      <c r="AY132" s="18" t="s">
        <v>174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18" t="s">
        <v>81</v>
      </c>
      <c r="BK132" s="193">
        <f>ROUND(I132*H132,2)</f>
        <v>0</v>
      </c>
      <c r="BL132" s="18" t="s">
        <v>179</v>
      </c>
      <c r="BM132" s="192" t="s">
        <v>4619</v>
      </c>
    </row>
    <row r="133" spans="1:65" s="2" customFormat="1" ht="24.25" customHeight="1">
      <c r="A133" s="35"/>
      <c r="B133" s="36"/>
      <c r="C133" s="180" t="s">
        <v>73</v>
      </c>
      <c r="D133" s="180" t="s">
        <v>175</v>
      </c>
      <c r="E133" s="181" t="s">
        <v>4016</v>
      </c>
      <c r="F133" s="182" t="s">
        <v>4620</v>
      </c>
      <c r="G133" s="183" t="s">
        <v>4054</v>
      </c>
      <c r="H133" s="184">
        <v>0.123</v>
      </c>
      <c r="I133" s="185"/>
      <c r="J133" s="186">
        <f>ROUND(I133*H133,2)</f>
        <v>0</v>
      </c>
      <c r="K133" s="187"/>
      <c r="L133" s="40"/>
      <c r="M133" s="188" t="s">
        <v>1</v>
      </c>
      <c r="N133" s="189" t="s">
        <v>38</v>
      </c>
      <c r="O133" s="72"/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2" t="s">
        <v>179</v>
      </c>
      <c r="AT133" s="192" t="s">
        <v>175</v>
      </c>
      <c r="AU133" s="192" t="s">
        <v>81</v>
      </c>
      <c r="AY133" s="18" t="s">
        <v>174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18" t="s">
        <v>81</v>
      </c>
      <c r="BK133" s="193">
        <f>ROUND(I133*H133,2)</f>
        <v>0</v>
      </c>
      <c r="BL133" s="18" t="s">
        <v>179</v>
      </c>
      <c r="BM133" s="192" t="s">
        <v>4621</v>
      </c>
    </row>
    <row r="134" spans="1:65" s="11" customFormat="1" ht="26" customHeight="1">
      <c r="B134" s="166"/>
      <c r="C134" s="167"/>
      <c r="D134" s="168" t="s">
        <v>72</v>
      </c>
      <c r="E134" s="169" t="s">
        <v>4622</v>
      </c>
      <c r="F134" s="169" t="s">
        <v>4623</v>
      </c>
      <c r="G134" s="167"/>
      <c r="H134" s="167"/>
      <c r="I134" s="170"/>
      <c r="J134" s="171">
        <f>BK134</f>
        <v>0</v>
      </c>
      <c r="K134" s="167"/>
      <c r="L134" s="172"/>
      <c r="M134" s="173"/>
      <c r="N134" s="174"/>
      <c r="O134" s="174"/>
      <c r="P134" s="175">
        <f>SUM(P135:P142)</f>
        <v>0</v>
      </c>
      <c r="Q134" s="174"/>
      <c r="R134" s="175">
        <f>SUM(R135:R142)</f>
        <v>0</v>
      </c>
      <c r="S134" s="174"/>
      <c r="T134" s="176">
        <f>SUM(T135:T142)</f>
        <v>0</v>
      </c>
      <c r="AR134" s="177" t="s">
        <v>83</v>
      </c>
      <c r="AT134" s="178" t="s">
        <v>72</v>
      </c>
      <c r="AU134" s="178" t="s">
        <v>73</v>
      </c>
      <c r="AY134" s="177" t="s">
        <v>174</v>
      </c>
      <c r="BK134" s="179">
        <f>SUM(BK135:BK142)</f>
        <v>0</v>
      </c>
    </row>
    <row r="135" spans="1:65" s="2" customFormat="1" ht="21.75" customHeight="1">
      <c r="A135" s="35"/>
      <c r="B135" s="36"/>
      <c r="C135" s="180" t="s">
        <v>73</v>
      </c>
      <c r="D135" s="180" t="s">
        <v>175</v>
      </c>
      <c r="E135" s="181" t="s">
        <v>4624</v>
      </c>
      <c r="F135" s="182" t="s">
        <v>4625</v>
      </c>
      <c r="G135" s="183" t="s">
        <v>4113</v>
      </c>
      <c r="H135" s="184">
        <v>21</v>
      </c>
      <c r="I135" s="185"/>
      <c r="J135" s="186">
        <f t="shared" ref="J135:J142" si="0">ROUND(I135*H135,2)</f>
        <v>0</v>
      </c>
      <c r="K135" s="187"/>
      <c r="L135" s="40"/>
      <c r="M135" s="188" t="s">
        <v>1</v>
      </c>
      <c r="N135" s="189" t="s">
        <v>38</v>
      </c>
      <c r="O135" s="72"/>
      <c r="P135" s="190">
        <f t="shared" ref="P135:P142" si="1">O135*H135</f>
        <v>0</v>
      </c>
      <c r="Q135" s="190">
        <v>0</v>
      </c>
      <c r="R135" s="190">
        <f t="shared" ref="R135:R142" si="2">Q135*H135</f>
        <v>0</v>
      </c>
      <c r="S135" s="190">
        <v>0</v>
      </c>
      <c r="T135" s="191">
        <f t="shared" ref="T135:T142" si="3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2" t="s">
        <v>286</v>
      </c>
      <c r="AT135" s="192" t="s">
        <v>175</v>
      </c>
      <c r="AU135" s="192" t="s">
        <v>81</v>
      </c>
      <c r="AY135" s="18" t="s">
        <v>174</v>
      </c>
      <c r="BE135" s="193">
        <f t="shared" ref="BE135:BE142" si="4">IF(N135="základní",J135,0)</f>
        <v>0</v>
      </c>
      <c r="BF135" s="193">
        <f t="shared" ref="BF135:BF142" si="5">IF(N135="snížená",J135,0)</f>
        <v>0</v>
      </c>
      <c r="BG135" s="193">
        <f t="shared" ref="BG135:BG142" si="6">IF(N135="zákl. přenesená",J135,0)</f>
        <v>0</v>
      </c>
      <c r="BH135" s="193">
        <f t="shared" ref="BH135:BH142" si="7">IF(N135="sníž. přenesená",J135,0)</f>
        <v>0</v>
      </c>
      <c r="BI135" s="193">
        <f t="shared" ref="BI135:BI142" si="8">IF(N135="nulová",J135,0)</f>
        <v>0</v>
      </c>
      <c r="BJ135" s="18" t="s">
        <v>81</v>
      </c>
      <c r="BK135" s="193">
        <f t="shared" ref="BK135:BK142" si="9">ROUND(I135*H135,2)</f>
        <v>0</v>
      </c>
      <c r="BL135" s="18" t="s">
        <v>286</v>
      </c>
      <c r="BM135" s="192" t="s">
        <v>4626</v>
      </c>
    </row>
    <row r="136" spans="1:65" s="2" customFormat="1" ht="21.75" customHeight="1">
      <c r="A136" s="35"/>
      <c r="B136" s="36"/>
      <c r="C136" s="180" t="s">
        <v>73</v>
      </c>
      <c r="D136" s="180" t="s">
        <v>175</v>
      </c>
      <c r="E136" s="181" t="s">
        <v>4627</v>
      </c>
      <c r="F136" s="182" t="s">
        <v>4628</v>
      </c>
      <c r="G136" s="183" t="s">
        <v>4113</v>
      </c>
      <c r="H136" s="184">
        <v>21</v>
      </c>
      <c r="I136" s="185"/>
      <c r="J136" s="186">
        <f t="shared" si="0"/>
        <v>0</v>
      </c>
      <c r="K136" s="187"/>
      <c r="L136" s="40"/>
      <c r="M136" s="188" t="s">
        <v>1</v>
      </c>
      <c r="N136" s="189" t="s">
        <v>38</v>
      </c>
      <c r="O136" s="72"/>
      <c r="P136" s="190">
        <f t="shared" si="1"/>
        <v>0</v>
      </c>
      <c r="Q136" s="190">
        <v>0</v>
      </c>
      <c r="R136" s="190">
        <f t="shared" si="2"/>
        <v>0</v>
      </c>
      <c r="S136" s="190">
        <v>0</v>
      </c>
      <c r="T136" s="191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2" t="s">
        <v>286</v>
      </c>
      <c r="AT136" s="192" t="s">
        <v>175</v>
      </c>
      <c r="AU136" s="192" t="s">
        <v>81</v>
      </c>
      <c r="AY136" s="18" t="s">
        <v>174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8" t="s">
        <v>81</v>
      </c>
      <c r="BK136" s="193">
        <f t="shared" si="9"/>
        <v>0</v>
      </c>
      <c r="BL136" s="18" t="s">
        <v>286</v>
      </c>
      <c r="BM136" s="192" t="s">
        <v>4629</v>
      </c>
    </row>
    <row r="137" spans="1:65" s="2" customFormat="1" ht="16.5" customHeight="1">
      <c r="A137" s="35"/>
      <c r="B137" s="36"/>
      <c r="C137" s="180" t="s">
        <v>73</v>
      </c>
      <c r="D137" s="180" t="s">
        <v>175</v>
      </c>
      <c r="E137" s="181" t="s">
        <v>4121</v>
      </c>
      <c r="F137" s="182" t="s">
        <v>4630</v>
      </c>
      <c r="G137" s="183" t="s">
        <v>4113</v>
      </c>
      <c r="H137" s="184">
        <v>0.6</v>
      </c>
      <c r="I137" s="185"/>
      <c r="J137" s="186">
        <f t="shared" si="0"/>
        <v>0</v>
      </c>
      <c r="K137" s="187"/>
      <c r="L137" s="40"/>
      <c r="M137" s="188" t="s">
        <v>1</v>
      </c>
      <c r="N137" s="189" t="s">
        <v>38</v>
      </c>
      <c r="O137" s="72"/>
      <c r="P137" s="190">
        <f t="shared" si="1"/>
        <v>0</v>
      </c>
      <c r="Q137" s="190">
        <v>0</v>
      </c>
      <c r="R137" s="190">
        <f t="shared" si="2"/>
        <v>0</v>
      </c>
      <c r="S137" s="190">
        <v>0</v>
      </c>
      <c r="T137" s="191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2" t="s">
        <v>286</v>
      </c>
      <c r="AT137" s="192" t="s">
        <v>175</v>
      </c>
      <c r="AU137" s="192" t="s">
        <v>81</v>
      </c>
      <c r="AY137" s="18" t="s">
        <v>174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8" t="s">
        <v>81</v>
      </c>
      <c r="BK137" s="193">
        <f t="shared" si="9"/>
        <v>0</v>
      </c>
      <c r="BL137" s="18" t="s">
        <v>286</v>
      </c>
      <c r="BM137" s="192" t="s">
        <v>4631</v>
      </c>
    </row>
    <row r="138" spans="1:65" s="2" customFormat="1" ht="21.75" customHeight="1">
      <c r="A138" s="35"/>
      <c r="B138" s="36"/>
      <c r="C138" s="180" t="s">
        <v>73</v>
      </c>
      <c r="D138" s="180" t="s">
        <v>175</v>
      </c>
      <c r="E138" s="181" t="s">
        <v>4632</v>
      </c>
      <c r="F138" s="182" t="s">
        <v>4633</v>
      </c>
      <c r="G138" s="183" t="s">
        <v>4066</v>
      </c>
      <c r="H138" s="184">
        <v>1</v>
      </c>
      <c r="I138" s="185"/>
      <c r="J138" s="186">
        <f t="shared" si="0"/>
        <v>0</v>
      </c>
      <c r="K138" s="187"/>
      <c r="L138" s="40"/>
      <c r="M138" s="188" t="s">
        <v>1</v>
      </c>
      <c r="N138" s="189" t="s">
        <v>38</v>
      </c>
      <c r="O138" s="72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2" t="s">
        <v>286</v>
      </c>
      <c r="AT138" s="192" t="s">
        <v>175</v>
      </c>
      <c r="AU138" s="192" t="s">
        <v>81</v>
      </c>
      <c r="AY138" s="18" t="s">
        <v>174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8" t="s">
        <v>81</v>
      </c>
      <c r="BK138" s="193">
        <f t="shared" si="9"/>
        <v>0</v>
      </c>
      <c r="BL138" s="18" t="s">
        <v>286</v>
      </c>
      <c r="BM138" s="192" t="s">
        <v>4634</v>
      </c>
    </row>
    <row r="139" spans="1:65" s="2" customFormat="1" ht="16.5" customHeight="1">
      <c r="A139" s="35"/>
      <c r="B139" s="36"/>
      <c r="C139" s="180" t="s">
        <v>73</v>
      </c>
      <c r="D139" s="180" t="s">
        <v>175</v>
      </c>
      <c r="E139" s="181" t="s">
        <v>4635</v>
      </c>
      <c r="F139" s="182" t="s">
        <v>4636</v>
      </c>
      <c r="G139" s="183" t="s">
        <v>4113</v>
      </c>
      <c r="H139" s="184">
        <v>21</v>
      </c>
      <c r="I139" s="185"/>
      <c r="J139" s="186">
        <f t="shared" si="0"/>
        <v>0</v>
      </c>
      <c r="K139" s="187"/>
      <c r="L139" s="40"/>
      <c r="M139" s="188" t="s">
        <v>1</v>
      </c>
      <c r="N139" s="189" t="s">
        <v>38</v>
      </c>
      <c r="O139" s="72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2" t="s">
        <v>286</v>
      </c>
      <c r="AT139" s="192" t="s">
        <v>175</v>
      </c>
      <c r="AU139" s="192" t="s">
        <v>81</v>
      </c>
      <c r="AY139" s="18" t="s">
        <v>174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8" t="s">
        <v>81</v>
      </c>
      <c r="BK139" s="193">
        <f t="shared" si="9"/>
        <v>0</v>
      </c>
      <c r="BL139" s="18" t="s">
        <v>286</v>
      </c>
      <c r="BM139" s="192" t="s">
        <v>4637</v>
      </c>
    </row>
    <row r="140" spans="1:65" s="2" customFormat="1" ht="16.5" customHeight="1">
      <c r="A140" s="35"/>
      <c r="B140" s="36"/>
      <c r="C140" s="180" t="s">
        <v>73</v>
      </c>
      <c r="D140" s="180" t="s">
        <v>175</v>
      </c>
      <c r="E140" s="181" t="s">
        <v>4638</v>
      </c>
      <c r="F140" s="182" t="s">
        <v>4639</v>
      </c>
      <c r="G140" s="183" t="s">
        <v>4113</v>
      </c>
      <c r="H140" s="184">
        <v>21</v>
      </c>
      <c r="I140" s="185"/>
      <c r="J140" s="186">
        <f t="shared" si="0"/>
        <v>0</v>
      </c>
      <c r="K140" s="187"/>
      <c r="L140" s="40"/>
      <c r="M140" s="188" t="s">
        <v>1</v>
      </c>
      <c r="N140" s="189" t="s">
        <v>38</v>
      </c>
      <c r="O140" s="72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2" t="s">
        <v>286</v>
      </c>
      <c r="AT140" s="192" t="s">
        <v>175</v>
      </c>
      <c r="AU140" s="192" t="s">
        <v>81</v>
      </c>
      <c r="AY140" s="18" t="s">
        <v>174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8" t="s">
        <v>81</v>
      </c>
      <c r="BK140" s="193">
        <f t="shared" si="9"/>
        <v>0</v>
      </c>
      <c r="BL140" s="18" t="s">
        <v>286</v>
      </c>
      <c r="BM140" s="192" t="s">
        <v>4640</v>
      </c>
    </row>
    <row r="141" spans="1:65" s="2" customFormat="1" ht="21.75" customHeight="1">
      <c r="A141" s="35"/>
      <c r="B141" s="36"/>
      <c r="C141" s="180" t="s">
        <v>73</v>
      </c>
      <c r="D141" s="180" t="s">
        <v>175</v>
      </c>
      <c r="E141" s="181" t="s">
        <v>4641</v>
      </c>
      <c r="F141" s="182" t="s">
        <v>4642</v>
      </c>
      <c r="G141" s="183" t="s">
        <v>4066</v>
      </c>
      <c r="H141" s="184">
        <v>1</v>
      </c>
      <c r="I141" s="185"/>
      <c r="J141" s="186">
        <f t="shared" si="0"/>
        <v>0</v>
      </c>
      <c r="K141" s="187"/>
      <c r="L141" s="40"/>
      <c r="M141" s="188" t="s">
        <v>1</v>
      </c>
      <c r="N141" s="189" t="s">
        <v>38</v>
      </c>
      <c r="O141" s="72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2" t="s">
        <v>286</v>
      </c>
      <c r="AT141" s="192" t="s">
        <v>175</v>
      </c>
      <c r="AU141" s="192" t="s">
        <v>81</v>
      </c>
      <c r="AY141" s="18" t="s">
        <v>174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8" t="s">
        <v>81</v>
      </c>
      <c r="BK141" s="193">
        <f t="shared" si="9"/>
        <v>0</v>
      </c>
      <c r="BL141" s="18" t="s">
        <v>286</v>
      </c>
      <c r="BM141" s="192" t="s">
        <v>4643</v>
      </c>
    </row>
    <row r="142" spans="1:65" s="2" customFormat="1" ht="16.5" customHeight="1">
      <c r="A142" s="35"/>
      <c r="B142" s="36"/>
      <c r="C142" s="180" t="s">
        <v>73</v>
      </c>
      <c r="D142" s="180" t="s">
        <v>175</v>
      </c>
      <c r="E142" s="181" t="s">
        <v>4124</v>
      </c>
      <c r="F142" s="182" t="s">
        <v>4644</v>
      </c>
      <c r="G142" s="183" t="s">
        <v>4066</v>
      </c>
      <c r="H142" s="184">
        <v>2</v>
      </c>
      <c r="I142" s="185"/>
      <c r="J142" s="186">
        <f t="shared" si="0"/>
        <v>0</v>
      </c>
      <c r="K142" s="187"/>
      <c r="L142" s="40"/>
      <c r="M142" s="188" t="s">
        <v>1</v>
      </c>
      <c r="N142" s="189" t="s">
        <v>38</v>
      </c>
      <c r="O142" s="72"/>
      <c r="P142" s="190">
        <f t="shared" si="1"/>
        <v>0</v>
      </c>
      <c r="Q142" s="190">
        <v>0</v>
      </c>
      <c r="R142" s="190">
        <f t="shared" si="2"/>
        <v>0</v>
      </c>
      <c r="S142" s="190">
        <v>0</v>
      </c>
      <c r="T142" s="191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2" t="s">
        <v>286</v>
      </c>
      <c r="AT142" s="192" t="s">
        <v>175</v>
      </c>
      <c r="AU142" s="192" t="s">
        <v>81</v>
      </c>
      <c r="AY142" s="18" t="s">
        <v>174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18" t="s">
        <v>81</v>
      </c>
      <c r="BK142" s="193">
        <f t="shared" si="9"/>
        <v>0</v>
      </c>
      <c r="BL142" s="18" t="s">
        <v>286</v>
      </c>
      <c r="BM142" s="192" t="s">
        <v>4645</v>
      </c>
    </row>
    <row r="143" spans="1:65" s="11" customFormat="1" ht="26" customHeight="1">
      <c r="B143" s="166"/>
      <c r="C143" s="167"/>
      <c r="D143" s="168" t="s">
        <v>72</v>
      </c>
      <c r="E143" s="169" t="s">
        <v>1694</v>
      </c>
      <c r="F143" s="169" t="s">
        <v>4646</v>
      </c>
      <c r="G143" s="167"/>
      <c r="H143" s="167"/>
      <c r="I143" s="170"/>
      <c r="J143" s="171">
        <f>BK143</f>
        <v>0</v>
      </c>
      <c r="K143" s="167"/>
      <c r="L143" s="172"/>
      <c r="M143" s="173"/>
      <c r="N143" s="174"/>
      <c r="O143" s="174"/>
      <c r="P143" s="175">
        <f>SUM(P144:P146)</f>
        <v>0</v>
      </c>
      <c r="Q143" s="174"/>
      <c r="R143" s="175">
        <f>SUM(R144:R146)</f>
        <v>0</v>
      </c>
      <c r="S143" s="174"/>
      <c r="T143" s="176">
        <f>SUM(T144:T146)</f>
        <v>0</v>
      </c>
      <c r="AR143" s="177" t="s">
        <v>83</v>
      </c>
      <c r="AT143" s="178" t="s">
        <v>72</v>
      </c>
      <c r="AU143" s="178" t="s">
        <v>73</v>
      </c>
      <c r="AY143" s="177" t="s">
        <v>174</v>
      </c>
      <c r="BK143" s="179">
        <f>SUM(BK144:BK146)</f>
        <v>0</v>
      </c>
    </row>
    <row r="144" spans="1:65" s="2" customFormat="1" ht="16.5" customHeight="1">
      <c r="A144" s="35"/>
      <c r="B144" s="36"/>
      <c r="C144" s="180" t="s">
        <v>73</v>
      </c>
      <c r="D144" s="180" t="s">
        <v>175</v>
      </c>
      <c r="E144" s="181" t="s">
        <v>4647</v>
      </c>
      <c r="F144" s="182" t="s">
        <v>4648</v>
      </c>
      <c r="G144" s="183" t="s">
        <v>4649</v>
      </c>
      <c r="H144" s="184">
        <v>4</v>
      </c>
      <c r="I144" s="185"/>
      <c r="J144" s="186">
        <f>ROUND(I144*H144,2)</f>
        <v>0</v>
      </c>
      <c r="K144" s="187"/>
      <c r="L144" s="40"/>
      <c r="M144" s="188" t="s">
        <v>1</v>
      </c>
      <c r="N144" s="189" t="s">
        <v>38</v>
      </c>
      <c r="O144" s="72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2" t="s">
        <v>286</v>
      </c>
      <c r="AT144" s="192" t="s">
        <v>175</v>
      </c>
      <c r="AU144" s="192" t="s">
        <v>81</v>
      </c>
      <c r="AY144" s="18" t="s">
        <v>174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18" t="s">
        <v>81</v>
      </c>
      <c r="BK144" s="193">
        <f>ROUND(I144*H144,2)</f>
        <v>0</v>
      </c>
      <c r="BL144" s="18" t="s">
        <v>286</v>
      </c>
      <c r="BM144" s="192" t="s">
        <v>4650</v>
      </c>
    </row>
    <row r="145" spans="1:65" s="2" customFormat="1" ht="16.5" customHeight="1">
      <c r="A145" s="35"/>
      <c r="B145" s="36"/>
      <c r="C145" s="180" t="s">
        <v>73</v>
      </c>
      <c r="D145" s="180" t="s">
        <v>175</v>
      </c>
      <c r="E145" s="181" t="s">
        <v>4651</v>
      </c>
      <c r="F145" s="182" t="s">
        <v>4652</v>
      </c>
      <c r="G145" s="183" t="s">
        <v>4066</v>
      </c>
      <c r="H145" s="184">
        <v>10</v>
      </c>
      <c r="I145" s="185"/>
      <c r="J145" s="186">
        <f>ROUND(I145*H145,2)</f>
        <v>0</v>
      </c>
      <c r="K145" s="187"/>
      <c r="L145" s="40"/>
      <c r="M145" s="188" t="s">
        <v>1</v>
      </c>
      <c r="N145" s="189" t="s">
        <v>38</v>
      </c>
      <c r="O145" s="72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2" t="s">
        <v>286</v>
      </c>
      <c r="AT145" s="192" t="s">
        <v>175</v>
      </c>
      <c r="AU145" s="192" t="s">
        <v>81</v>
      </c>
      <c r="AY145" s="18" t="s">
        <v>174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18" t="s">
        <v>81</v>
      </c>
      <c r="BK145" s="193">
        <f>ROUND(I145*H145,2)</f>
        <v>0</v>
      </c>
      <c r="BL145" s="18" t="s">
        <v>286</v>
      </c>
      <c r="BM145" s="192" t="s">
        <v>4653</v>
      </c>
    </row>
    <row r="146" spans="1:65" s="2" customFormat="1" ht="16.5" customHeight="1">
      <c r="A146" s="35"/>
      <c r="B146" s="36"/>
      <c r="C146" s="180" t="s">
        <v>73</v>
      </c>
      <c r="D146" s="180" t="s">
        <v>175</v>
      </c>
      <c r="E146" s="181" t="s">
        <v>4654</v>
      </c>
      <c r="F146" s="182" t="s">
        <v>4655</v>
      </c>
      <c r="G146" s="183" t="s">
        <v>4066</v>
      </c>
      <c r="H146" s="184">
        <v>10</v>
      </c>
      <c r="I146" s="185"/>
      <c r="J146" s="186">
        <f>ROUND(I146*H146,2)</f>
        <v>0</v>
      </c>
      <c r="K146" s="187"/>
      <c r="L146" s="40"/>
      <c r="M146" s="188" t="s">
        <v>1</v>
      </c>
      <c r="N146" s="189" t="s">
        <v>38</v>
      </c>
      <c r="O146" s="72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2" t="s">
        <v>286</v>
      </c>
      <c r="AT146" s="192" t="s">
        <v>175</v>
      </c>
      <c r="AU146" s="192" t="s">
        <v>81</v>
      </c>
      <c r="AY146" s="18" t="s">
        <v>174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18" t="s">
        <v>81</v>
      </c>
      <c r="BK146" s="193">
        <f>ROUND(I146*H146,2)</f>
        <v>0</v>
      </c>
      <c r="BL146" s="18" t="s">
        <v>286</v>
      </c>
      <c r="BM146" s="192" t="s">
        <v>4656</v>
      </c>
    </row>
    <row r="147" spans="1:65" s="11" customFormat="1" ht="26" customHeight="1">
      <c r="B147" s="166"/>
      <c r="C147" s="167"/>
      <c r="D147" s="168" t="s">
        <v>72</v>
      </c>
      <c r="E147" s="169" t="s">
        <v>4657</v>
      </c>
      <c r="F147" s="169" t="s">
        <v>4658</v>
      </c>
      <c r="G147" s="167"/>
      <c r="H147" s="167"/>
      <c r="I147" s="170"/>
      <c r="J147" s="171">
        <f>BK147</f>
        <v>0</v>
      </c>
      <c r="K147" s="167"/>
      <c r="L147" s="172"/>
      <c r="M147" s="173"/>
      <c r="N147" s="174"/>
      <c r="O147" s="174"/>
      <c r="P147" s="175">
        <f>P148</f>
        <v>0</v>
      </c>
      <c r="Q147" s="174"/>
      <c r="R147" s="175">
        <f>R148</f>
        <v>0</v>
      </c>
      <c r="S147" s="174"/>
      <c r="T147" s="176">
        <f>T148</f>
        <v>0</v>
      </c>
      <c r="AR147" s="177" t="s">
        <v>83</v>
      </c>
      <c r="AT147" s="178" t="s">
        <v>72</v>
      </c>
      <c r="AU147" s="178" t="s">
        <v>73</v>
      </c>
      <c r="AY147" s="177" t="s">
        <v>174</v>
      </c>
      <c r="BK147" s="179">
        <f>BK148</f>
        <v>0</v>
      </c>
    </row>
    <row r="148" spans="1:65" s="2" customFormat="1" ht="16.5" customHeight="1">
      <c r="A148" s="35"/>
      <c r="B148" s="36"/>
      <c r="C148" s="180" t="s">
        <v>73</v>
      </c>
      <c r="D148" s="180" t="s">
        <v>175</v>
      </c>
      <c r="E148" s="181" t="s">
        <v>4659</v>
      </c>
      <c r="F148" s="182" t="s">
        <v>4660</v>
      </c>
      <c r="G148" s="183" t="s">
        <v>4113</v>
      </c>
      <c r="H148" s="184">
        <v>21</v>
      </c>
      <c r="I148" s="185"/>
      <c r="J148" s="186">
        <f>ROUND(I148*H148,2)</f>
        <v>0</v>
      </c>
      <c r="K148" s="187"/>
      <c r="L148" s="40"/>
      <c r="M148" s="188" t="s">
        <v>1</v>
      </c>
      <c r="N148" s="189" t="s">
        <v>38</v>
      </c>
      <c r="O148" s="72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2" t="s">
        <v>286</v>
      </c>
      <c r="AT148" s="192" t="s">
        <v>175</v>
      </c>
      <c r="AU148" s="192" t="s">
        <v>81</v>
      </c>
      <c r="AY148" s="18" t="s">
        <v>174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18" t="s">
        <v>81</v>
      </c>
      <c r="BK148" s="193">
        <f>ROUND(I148*H148,2)</f>
        <v>0</v>
      </c>
      <c r="BL148" s="18" t="s">
        <v>286</v>
      </c>
      <c r="BM148" s="192" t="s">
        <v>4661</v>
      </c>
    </row>
    <row r="149" spans="1:65" s="11" customFormat="1" ht="26" customHeight="1">
      <c r="B149" s="166"/>
      <c r="C149" s="167"/>
      <c r="D149" s="168" t="s">
        <v>72</v>
      </c>
      <c r="E149" s="169" t="s">
        <v>4581</v>
      </c>
      <c r="F149" s="169" t="s">
        <v>4582</v>
      </c>
      <c r="G149" s="167"/>
      <c r="H149" s="167"/>
      <c r="I149" s="170"/>
      <c r="J149" s="171">
        <f>BK149</f>
        <v>0</v>
      </c>
      <c r="K149" s="167"/>
      <c r="L149" s="172"/>
      <c r="M149" s="173"/>
      <c r="N149" s="174"/>
      <c r="O149" s="174"/>
      <c r="P149" s="175">
        <f>SUM(P150:P154)</f>
        <v>0</v>
      </c>
      <c r="Q149" s="174"/>
      <c r="R149" s="175">
        <f>SUM(R150:R154)</f>
        <v>0</v>
      </c>
      <c r="S149" s="174"/>
      <c r="T149" s="176">
        <f>SUM(T150:T154)</f>
        <v>0</v>
      </c>
      <c r="AR149" s="177" t="s">
        <v>214</v>
      </c>
      <c r="AT149" s="178" t="s">
        <v>72</v>
      </c>
      <c r="AU149" s="178" t="s">
        <v>73</v>
      </c>
      <c r="AY149" s="177" t="s">
        <v>174</v>
      </c>
      <c r="BK149" s="179">
        <f>SUM(BK150:BK154)</f>
        <v>0</v>
      </c>
    </row>
    <row r="150" spans="1:65" s="2" customFormat="1" ht="16.5" customHeight="1">
      <c r="A150" s="35"/>
      <c r="B150" s="36"/>
      <c r="C150" s="180" t="s">
        <v>81</v>
      </c>
      <c r="D150" s="180" t="s">
        <v>175</v>
      </c>
      <c r="E150" s="181" t="s">
        <v>1207</v>
      </c>
      <c r="F150" s="182" t="s">
        <v>4662</v>
      </c>
      <c r="G150" s="183" t="s">
        <v>217</v>
      </c>
      <c r="H150" s="184">
        <v>1</v>
      </c>
      <c r="I150" s="185"/>
      <c r="J150" s="186">
        <f>ROUND(I150*H150,2)</f>
        <v>0</v>
      </c>
      <c r="K150" s="187"/>
      <c r="L150" s="40"/>
      <c r="M150" s="188" t="s">
        <v>1</v>
      </c>
      <c r="N150" s="189" t="s">
        <v>38</v>
      </c>
      <c r="O150" s="72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2" t="s">
        <v>4586</v>
      </c>
      <c r="AT150" s="192" t="s">
        <v>175</v>
      </c>
      <c r="AU150" s="192" t="s">
        <v>81</v>
      </c>
      <c r="AY150" s="18" t="s">
        <v>174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8" t="s">
        <v>81</v>
      </c>
      <c r="BK150" s="193">
        <f>ROUND(I150*H150,2)</f>
        <v>0</v>
      </c>
      <c r="BL150" s="18" t="s">
        <v>4586</v>
      </c>
      <c r="BM150" s="192" t="s">
        <v>4663</v>
      </c>
    </row>
    <row r="151" spans="1:65" s="2" customFormat="1" ht="16.5" customHeight="1">
      <c r="A151" s="35"/>
      <c r="B151" s="36"/>
      <c r="C151" s="180" t="s">
        <v>83</v>
      </c>
      <c r="D151" s="180" t="s">
        <v>175</v>
      </c>
      <c r="E151" s="181" t="s">
        <v>4583</v>
      </c>
      <c r="F151" s="182" t="s">
        <v>4584</v>
      </c>
      <c r="G151" s="183" t="s">
        <v>4585</v>
      </c>
      <c r="H151" s="184">
        <v>3</v>
      </c>
      <c r="I151" s="185"/>
      <c r="J151" s="186">
        <f>ROUND(I151*H151,2)</f>
        <v>0</v>
      </c>
      <c r="K151" s="187"/>
      <c r="L151" s="40"/>
      <c r="M151" s="188" t="s">
        <v>1</v>
      </c>
      <c r="N151" s="189" t="s">
        <v>38</v>
      </c>
      <c r="O151" s="72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2" t="s">
        <v>4586</v>
      </c>
      <c r="AT151" s="192" t="s">
        <v>175</v>
      </c>
      <c r="AU151" s="192" t="s">
        <v>81</v>
      </c>
      <c r="AY151" s="18" t="s">
        <v>174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8" t="s">
        <v>81</v>
      </c>
      <c r="BK151" s="193">
        <f>ROUND(I151*H151,2)</f>
        <v>0</v>
      </c>
      <c r="BL151" s="18" t="s">
        <v>4586</v>
      </c>
      <c r="BM151" s="192" t="s">
        <v>4664</v>
      </c>
    </row>
    <row r="152" spans="1:65" s="2" customFormat="1" ht="16.5" customHeight="1">
      <c r="A152" s="35"/>
      <c r="B152" s="36"/>
      <c r="C152" s="180" t="s">
        <v>204</v>
      </c>
      <c r="D152" s="180" t="s">
        <v>175</v>
      </c>
      <c r="E152" s="181" t="s">
        <v>4591</v>
      </c>
      <c r="F152" s="182" t="s">
        <v>4592</v>
      </c>
      <c r="G152" s="183" t="s">
        <v>217</v>
      </c>
      <c r="H152" s="184">
        <v>1</v>
      </c>
      <c r="I152" s="185"/>
      <c r="J152" s="186">
        <f>ROUND(I152*H152,2)</f>
        <v>0</v>
      </c>
      <c r="K152" s="187"/>
      <c r="L152" s="40"/>
      <c r="M152" s="188" t="s">
        <v>1</v>
      </c>
      <c r="N152" s="189" t="s">
        <v>38</v>
      </c>
      <c r="O152" s="72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2" t="s">
        <v>4586</v>
      </c>
      <c r="AT152" s="192" t="s">
        <v>175</v>
      </c>
      <c r="AU152" s="192" t="s">
        <v>81</v>
      </c>
      <c r="AY152" s="18" t="s">
        <v>174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18" t="s">
        <v>81</v>
      </c>
      <c r="BK152" s="193">
        <f>ROUND(I152*H152,2)</f>
        <v>0</v>
      </c>
      <c r="BL152" s="18" t="s">
        <v>4586</v>
      </c>
      <c r="BM152" s="192" t="s">
        <v>4665</v>
      </c>
    </row>
    <row r="153" spans="1:65" s="2" customFormat="1" ht="16.5" customHeight="1">
      <c r="A153" s="35"/>
      <c r="B153" s="36"/>
      <c r="C153" s="180" t="s">
        <v>179</v>
      </c>
      <c r="D153" s="180" t="s">
        <v>175</v>
      </c>
      <c r="E153" s="181" t="s">
        <v>4594</v>
      </c>
      <c r="F153" s="182" t="s">
        <v>4595</v>
      </c>
      <c r="G153" s="183" t="s">
        <v>217</v>
      </c>
      <c r="H153" s="184">
        <v>1</v>
      </c>
      <c r="I153" s="185"/>
      <c r="J153" s="186">
        <f>ROUND(I153*H153,2)</f>
        <v>0</v>
      </c>
      <c r="K153" s="187"/>
      <c r="L153" s="40"/>
      <c r="M153" s="188" t="s">
        <v>1</v>
      </c>
      <c r="N153" s="189" t="s">
        <v>38</v>
      </c>
      <c r="O153" s="72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2" t="s">
        <v>4586</v>
      </c>
      <c r="AT153" s="192" t="s">
        <v>175</v>
      </c>
      <c r="AU153" s="192" t="s">
        <v>81</v>
      </c>
      <c r="AY153" s="18" t="s">
        <v>174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18" t="s">
        <v>81</v>
      </c>
      <c r="BK153" s="193">
        <f>ROUND(I153*H153,2)</f>
        <v>0</v>
      </c>
      <c r="BL153" s="18" t="s">
        <v>4586</v>
      </c>
      <c r="BM153" s="192" t="s">
        <v>4666</v>
      </c>
    </row>
    <row r="154" spans="1:65" s="2" customFormat="1" ht="16.5" customHeight="1">
      <c r="A154" s="35"/>
      <c r="B154" s="36"/>
      <c r="C154" s="180" t="s">
        <v>214</v>
      </c>
      <c r="D154" s="180" t="s">
        <v>175</v>
      </c>
      <c r="E154" s="181" t="s">
        <v>4597</v>
      </c>
      <c r="F154" s="182" t="s">
        <v>1214</v>
      </c>
      <c r="G154" s="183" t="s">
        <v>217</v>
      </c>
      <c r="H154" s="184">
        <v>1</v>
      </c>
      <c r="I154" s="185"/>
      <c r="J154" s="186">
        <f>ROUND(I154*H154,2)</f>
        <v>0</v>
      </c>
      <c r="K154" s="187"/>
      <c r="L154" s="40"/>
      <c r="M154" s="250" t="s">
        <v>1</v>
      </c>
      <c r="N154" s="251" t="s">
        <v>38</v>
      </c>
      <c r="O154" s="252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2" t="s">
        <v>4586</v>
      </c>
      <c r="AT154" s="192" t="s">
        <v>175</v>
      </c>
      <c r="AU154" s="192" t="s">
        <v>81</v>
      </c>
      <c r="AY154" s="18" t="s">
        <v>174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18" t="s">
        <v>81</v>
      </c>
      <c r="BK154" s="193">
        <f>ROUND(I154*H154,2)</f>
        <v>0</v>
      </c>
      <c r="BL154" s="18" t="s">
        <v>4586</v>
      </c>
      <c r="BM154" s="192" t="s">
        <v>4667</v>
      </c>
    </row>
    <row r="155" spans="1:65" s="2" customFormat="1" ht="7" customHeight="1">
      <c r="A155" s="35"/>
      <c r="B155" s="55"/>
      <c r="C155" s="56"/>
      <c r="D155" s="56"/>
      <c r="E155" s="56"/>
      <c r="F155" s="56"/>
      <c r="G155" s="56"/>
      <c r="H155" s="56"/>
      <c r="I155" s="56"/>
      <c r="J155" s="56"/>
      <c r="K155" s="56"/>
      <c r="L155" s="40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algorithmName="SHA-512" hashValue="INGTp53/85tGO1tpFQKG3xGLNfEqNPkKDJA4VCsSyJfArBFRL5VvtSR1KdvMFMbbOkDYJEC4DnJY7GnxqlXWiQ==" saltValue="1PxdDlv2umPm+SXvCfwaDvcGyZIGPDXTAiq8qmAba5C+RbIx/88msQJImmSH9sUet0zcLfGjncUuHd7x33iB+g==" spinCount="100000" sheet="1" objects="1" scenarios="1" formatColumns="0" formatRows="0" autoFilter="0"/>
  <autoFilter ref="C122:K154" xr:uid="{00000000-0009-0000-0000-00000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34</vt:i4>
      </vt:variant>
    </vt:vector>
  </HeadingPairs>
  <TitlesOfParts>
    <vt:vector size="51" baseType="lpstr">
      <vt:lpstr>Rekapitulace stavby</vt:lpstr>
      <vt:lpstr>1-SO01A - Stavební úpravy MŠ</vt:lpstr>
      <vt:lpstr>1-SO01A-1 - Stavební úpra...</vt:lpstr>
      <vt:lpstr>1-SO01B - Přístavba mateř...</vt:lpstr>
      <vt:lpstr>1-SO02 - Dvůr MŠ</vt:lpstr>
      <vt:lpstr>1-SO03 - Parkovací stání ...</vt:lpstr>
      <vt:lpstr>1-SO04 - Terénní úpravy</vt:lpstr>
      <vt:lpstr>D.1.4.1 - Zdravotně-techn...</vt:lpstr>
      <vt:lpstr>D.1.4.2 - Plynová zařízení</vt:lpstr>
      <vt:lpstr>D.1.4.3 - Vytápění</vt:lpstr>
      <vt:lpstr>D.1.4.4 - Vzduchotechnika</vt:lpstr>
      <vt:lpstr>D.1.4.5 - Gastrotechnologie</vt:lpstr>
      <vt:lpstr>D.1.4.6 - Silnoproud</vt:lpstr>
      <vt:lpstr>D.1.4.7 CCTV - Slaboproud...</vt:lpstr>
      <vt:lpstr>D.1.4.7 DAT - Slaboproud ...</vt:lpstr>
      <vt:lpstr>D.1.4.7 EZS - Slaboproud ...</vt:lpstr>
      <vt:lpstr>D.1.4.7. VoIP - Slaboprou...</vt:lpstr>
      <vt:lpstr>'1-SO01A - Stavební úpravy MŠ'!Názvy_tisku</vt:lpstr>
      <vt:lpstr>'1-SO01A-1 - Stavební úpra...'!Názvy_tisku</vt:lpstr>
      <vt:lpstr>'1-SO01B - Přístavba mateř...'!Názvy_tisku</vt:lpstr>
      <vt:lpstr>'1-SO02 - Dvůr MŠ'!Názvy_tisku</vt:lpstr>
      <vt:lpstr>'1-SO03 - Parkovací stání ...'!Názvy_tisku</vt:lpstr>
      <vt:lpstr>'1-SO04 - Terénní úpravy'!Názvy_tisku</vt:lpstr>
      <vt:lpstr>'D.1.4.1 - Zdravotně-techn...'!Názvy_tisku</vt:lpstr>
      <vt:lpstr>'D.1.4.2 - Plynová zařízení'!Názvy_tisku</vt:lpstr>
      <vt:lpstr>'D.1.4.3 - Vytápění'!Názvy_tisku</vt:lpstr>
      <vt:lpstr>'D.1.4.4 - Vzduchotechnika'!Názvy_tisku</vt:lpstr>
      <vt:lpstr>'D.1.4.5 - Gastrotechnologie'!Názvy_tisku</vt:lpstr>
      <vt:lpstr>'D.1.4.6 - Silnoproud'!Názvy_tisku</vt:lpstr>
      <vt:lpstr>'D.1.4.7 CCTV - Slaboproud...'!Názvy_tisku</vt:lpstr>
      <vt:lpstr>'D.1.4.7 DAT - Slaboproud ...'!Názvy_tisku</vt:lpstr>
      <vt:lpstr>'D.1.4.7 EZS - Slaboproud ...'!Názvy_tisku</vt:lpstr>
      <vt:lpstr>'D.1.4.7. VoIP - Slaboprou...'!Názvy_tisku</vt:lpstr>
      <vt:lpstr>'Rekapitulace stavby'!Názvy_tisku</vt:lpstr>
      <vt:lpstr>'1-SO01A - Stavební úpravy MŠ'!Oblast_tisku</vt:lpstr>
      <vt:lpstr>'1-SO01A-1 - Stavební úpra...'!Oblast_tisku</vt:lpstr>
      <vt:lpstr>'1-SO01B - Přístavba mateř...'!Oblast_tisku</vt:lpstr>
      <vt:lpstr>'1-SO02 - Dvůr MŠ'!Oblast_tisku</vt:lpstr>
      <vt:lpstr>'1-SO03 - Parkovací stání ...'!Oblast_tisku</vt:lpstr>
      <vt:lpstr>'1-SO04 - Terénní úpravy'!Oblast_tisku</vt:lpstr>
      <vt:lpstr>'D.1.4.1 - Zdravotně-techn...'!Oblast_tisku</vt:lpstr>
      <vt:lpstr>'D.1.4.2 - Plynová zařízení'!Oblast_tisku</vt:lpstr>
      <vt:lpstr>'D.1.4.3 - Vytápění'!Oblast_tisku</vt:lpstr>
      <vt:lpstr>'D.1.4.4 - Vzduchotechnika'!Oblast_tisku</vt:lpstr>
      <vt:lpstr>'D.1.4.5 - Gastrotechnologie'!Oblast_tisku</vt:lpstr>
      <vt:lpstr>'D.1.4.6 - Silnoproud'!Oblast_tisku</vt:lpstr>
      <vt:lpstr>'D.1.4.7 CCTV - Slaboproud...'!Oblast_tisku</vt:lpstr>
      <vt:lpstr>'D.1.4.7 DAT - Slaboproud ...'!Oblast_tisku</vt:lpstr>
      <vt:lpstr>'D.1.4.7 EZS - Slaboproud ...'!Oblast_tisku</vt:lpstr>
      <vt:lpstr>'D.1.4.7. VoIP - Slaboprou...'!Oblast_tisku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STA-168\Podpleska</dc:creator>
  <cp:lastModifiedBy>Jan Husák</cp:lastModifiedBy>
  <dcterms:created xsi:type="dcterms:W3CDTF">2021-11-22T07:19:33Z</dcterms:created>
  <dcterms:modified xsi:type="dcterms:W3CDTF">2021-11-22T14:50:19Z</dcterms:modified>
</cp:coreProperties>
</file>