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2022\24695_planá_na příkopech 143_zš\24695_CD_Na Valech_sanace_DEF\"/>
    </mc:Choice>
  </mc:AlternateContent>
  <xr:revisionPtr revIDLastSave="0" documentId="8_{BF3D3C2D-914A-4378-B505-FD649B6E9B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2 S0 02.04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02 S0 02.04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02 S0 02.04 Pol'!$A$1:$X$204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G42" i="1" s="1"/>
  <c r="G25" i="1" s="1"/>
  <c r="A25" i="1" s="1"/>
  <c r="F39" i="1"/>
  <c r="G194" i="12"/>
  <c r="BA133" i="12"/>
  <c r="BA129" i="12"/>
  <c r="BA124" i="12"/>
  <c r="BA122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G11" i="12"/>
  <c r="M11" i="12" s="1"/>
  <c r="I11" i="12"/>
  <c r="K11" i="12"/>
  <c r="O11" i="12"/>
  <c r="Q11" i="12"/>
  <c r="V11" i="12"/>
  <c r="G13" i="12"/>
  <c r="I13" i="12"/>
  <c r="K13" i="12"/>
  <c r="M13" i="12"/>
  <c r="O13" i="12"/>
  <c r="Q13" i="12"/>
  <c r="V13" i="12"/>
  <c r="V8" i="12" s="1"/>
  <c r="G15" i="12"/>
  <c r="I15" i="12"/>
  <c r="K15" i="12"/>
  <c r="M15" i="12"/>
  <c r="O15" i="12"/>
  <c r="Q15" i="12"/>
  <c r="V15" i="12"/>
  <c r="G17" i="12"/>
  <c r="I17" i="12"/>
  <c r="K17" i="12"/>
  <c r="M17" i="12"/>
  <c r="O17" i="12"/>
  <c r="Q17" i="12"/>
  <c r="V17" i="12"/>
  <c r="G19" i="12"/>
  <c r="M19" i="12" s="1"/>
  <c r="I19" i="12"/>
  <c r="K19" i="12"/>
  <c r="O19" i="12"/>
  <c r="Q19" i="12"/>
  <c r="V19" i="12"/>
  <c r="G21" i="12"/>
  <c r="I21" i="12"/>
  <c r="K21" i="12"/>
  <c r="M21" i="12"/>
  <c r="O21" i="12"/>
  <c r="Q21" i="12"/>
  <c r="V21" i="12"/>
  <c r="G23" i="12"/>
  <c r="M23" i="12" s="1"/>
  <c r="I23" i="12"/>
  <c r="K23" i="12"/>
  <c r="O23" i="12"/>
  <c r="Q23" i="12"/>
  <c r="V23" i="12"/>
  <c r="G25" i="12"/>
  <c r="G26" i="12"/>
  <c r="M26" i="12" s="1"/>
  <c r="I26" i="12"/>
  <c r="K26" i="12"/>
  <c r="K25" i="12" s="1"/>
  <c r="O26" i="12"/>
  <c r="Q26" i="12"/>
  <c r="Q25" i="12" s="1"/>
  <c r="V26" i="12"/>
  <c r="V25" i="12" s="1"/>
  <c r="G28" i="12"/>
  <c r="M28" i="12" s="1"/>
  <c r="I28" i="12"/>
  <c r="I25" i="12" s="1"/>
  <c r="K28" i="12"/>
  <c r="O28" i="12"/>
  <c r="Q28" i="12"/>
  <c r="V28" i="12"/>
  <c r="G30" i="12"/>
  <c r="I30" i="12"/>
  <c r="K30" i="12"/>
  <c r="M30" i="12"/>
  <c r="O30" i="12"/>
  <c r="Q30" i="12"/>
  <c r="V30" i="12"/>
  <c r="G32" i="12"/>
  <c r="M32" i="12" s="1"/>
  <c r="I32" i="12"/>
  <c r="K32" i="12"/>
  <c r="O32" i="12"/>
  <c r="Q32" i="12"/>
  <c r="V32" i="12"/>
  <c r="G35" i="12"/>
  <c r="I35" i="12"/>
  <c r="K35" i="12"/>
  <c r="M35" i="12"/>
  <c r="O35" i="12"/>
  <c r="Q35" i="12"/>
  <c r="V35" i="12"/>
  <c r="G37" i="12"/>
  <c r="I37" i="12"/>
  <c r="K37" i="12"/>
  <c r="M37" i="12"/>
  <c r="O37" i="12"/>
  <c r="Q37" i="12"/>
  <c r="V37" i="12"/>
  <c r="G40" i="12"/>
  <c r="I40" i="12"/>
  <c r="K40" i="12"/>
  <c r="M40" i="12"/>
  <c r="O40" i="12"/>
  <c r="Q40" i="12"/>
  <c r="V40" i="12"/>
  <c r="G43" i="12"/>
  <c r="M43" i="12" s="1"/>
  <c r="I43" i="12"/>
  <c r="K43" i="12"/>
  <c r="O43" i="12"/>
  <c r="O25" i="12" s="1"/>
  <c r="Q43" i="12"/>
  <c r="V43" i="12"/>
  <c r="G45" i="12"/>
  <c r="G46" i="12"/>
  <c r="I46" i="12"/>
  <c r="K46" i="12"/>
  <c r="K45" i="12" s="1"/>
  <c r="M46" i="12"/>
  <c r="O46" i="12"/>
  <c r="O45" i="12" s="1"/>
  <c r="Q46" i="12"/>
  <c r="Q45" i="12" s="1"/>
  <c r="V46" i="12"/>
  <c r="V45" i="12" s="1"/>
  <c r="G62" i="12"/>
  <c r="I62" i="12"/>
  <c r="K62" i="12"/>
  <c r="M62" i="12"/>
  <c r="O62" i="12"/>
  <c r="Q62" i="12"/>
  <c r="V62" i="12"/>
  <c r="G64" i="12"/>
  <c r="I64" i="12"/>
  <c r="K64" i="12"/>
  <c r="M64" i="12"/>
  <c r="O64" i="12"/>
  <c r="Q64" i="12"/>
  <c r="V64" i="12"/>
  <c r="G66" i="12"/>
  <c r="M66" i="12" s="1"/>
  <c r="I66" i="12"/>
  <c r="K66" i="12"/>
  <c r="O66" i="12"/>
  <c r="Q66" i="12"/>
  <c r="V66" i="12"/>
  <c r="G69" i="12"/>
  <c r="M69" i="12" s="1"/>
  <c r="I69" i="12"/>
  <c r="I45" i="12" s="1"/>
  <c r="K69" i="12"/>
  <c r="O69" i="12"/>
  <c r="Q69" i="12"/>
  <c r="V69" i="12"/>
  <c r="G72" i="12"/>
  <c r="I72" i="12"/>
  <c r="K72" i="12"/>
  <c r="M72" i="12"/>
  <c r="O72" i="12"/>
  <c r="Q72" i="12"/>
  <c r="V72" i="12"/>
  <c r="G76" i="12"/>
  <c r="M76" i="12" s="1"/>
  <c r="I76" i="12"/>
  <c r="K76" i="12"/>
  <c r="O76" i="12"/>
  <c r="Q76" i="12"/>
  <c r="V76" i="12"/>
  <c r="G89" i="12"/>
  <c r="I89" i="12"/>
  <c r="K89" i="12"/>
  <c r="M89" i="12"/>
  <c r="O89" i="12"/>
  <c r="Q89" i="12"/>
  <c r="V89" i="12"/>
  <c r="G92" i="12"/>
  <c r="I92" i="12"/>
  <c r="K92" i="12"/>
  <c r="M92" i="12"/>
  <c r="O92" i="12"/>
  <c r="Q92" i="12"/>
  <c r="V92" i="12"/>
  <c r="K94" i="12"/>
  <c r="G95" i="12"/>
  <c r="M95" i="12" s="1"/>
  <c r="I95" i="12"/>
  <c r="I94" i="12" s="1"/>
  <c r="K95" i="12"/>
  <c r="O95" i="12"/>
  <c r="O94" i="12" s="1"/>
  <c r="Q95" i="12"/>
  <c r="Q94" i="12" s="1"/>
  <c r="V95" i="12"/>
  <c r="V94" i="12" s="1"/>
  <c r="G97" i="12"/>
  <c r="M97" i="12" s="1"/>
  <c r="I97" i="12"/>
  <c r="K97" i="12"/>
  <c r="O97" i="12"/>
  <c r="Q97" i="12"/>
  <c r="V97" i="12"/>
  <c r="G113" i="12"/>
  <c r="I113" i="12"/>
  <c r="K113" i="12"/>
  <c r="M113" i="12"/>
  <c r="O113" i="12"/>
  <c r="Q113" i="12"/>
  <c r="V113" i="12"/>
  <c r="G116" i="12"/>
  <c r="G115" i="12" s="1"/>
  <c r="I116" i="12"/>
  <c r="I115" i="12" s="1"/>
  <c r="K116" i="12"/>
  <c r="K115" i="12" s="1"/>
  <c r="M116" i="12"/>
  <c r="O116" i="12"/>
  <c r="O115" i="12" s="1"/>
  <c r="Q116" i="12"/>
  <c r="Q115" i="12" s="1"/>
  <c r="V116" i="12"/>
  <c r="V115" i="12" s="1"/>
  <c r="G117" i="12"/>
  <c r="M117" i="12" s="1"/>
  <c r="I117" i="12"/>
  <c r="K117" i="12"/>
  <c r="O117" i="12"/>
  <c r="Q117" i="12"/>
  <c r="V117" i="12"/>
  <c r="G119" i="12"/>
  <c r="I119" i="12"/>
  <c r="G120" i="12"/>
  <c r="I120" i="12"/>
  <c r="K120" i="12"/>
  <c r="M120" i="12"/>
  <c r="O120" i="12"/>
  <c r="O119" i="12" s="1"/>
  <c r="Q120" i="12"/>
  <c r="Q119" i="12" s="1"/>
  <c r="V120" i="12"/>
  <c r="V119" i="12" s="1"/>
  <c r="G121" i="12"/>
  <c r="M121" i="12" s="1"/>
  <c r="I121" i="12"/>
  <c r="K121" i="12"/>
  <c r="O121" i="12"/>
  <c r="Q121" i="12"/>
  <c r="V121" i="12"/>
  <c r="G123" i="12"/>
  <c r="I123" i="12"/>
  <c r="K123" i="12"/>
  <c r="K119" i="12" s="1"/>
  <c r="M123" i="12"/>
  <c r="O123" i="12"/>
  <c r="Q123" i="12"/>
  <c r="V123" i="12"/>
  <c r="G128" i="12"/>
  <c r="I128" i="12"/>
  <c r="K128" i="12"/>
  <c r="M128" i="12"/>
  <c r="O128" i="12"/>
  <c r="Q128" i="12"/>
  <c r="V128" i="12"/>
  <c r="G130" i="12"/>
  <c r="M130" i="12" s="1"/>
  <c r="I130" i="12"/>
  <c r="K130" i="12"/>
  <c r="O130" i="12"/>
  <c r="Q130" i="12"/>
  <c r="V130" i="12"/>
  <c r="G132" i="12"/>
  <c r="M132" i="12" s="1"/>
  <c r="I132" i="12"/>
  <c r="K132" i="12"/>
  <c r="O132" i="12"/>
  <c r="Q132" i="12"/>
  <c r="V132" i="12"/>
  <c r="G134" i="12"/>
  <c r="G135" i="12"/>
  <c r="I135" i="12"/>
  <c r="K135" i="12"/>
  <c r="K134" i="12" s="1"/>
  <c r="M135" i="12"/>
  <c r="O135" i="12"/>
  <c r="O134" i="12" s="1"/>
  <c r="Q135" i="12"/>
  <c r="Q134" i="12" s="1"/>
  <c r="V135" i="12"/>
  <c r="V134" i="12" s="1"/>
  <c r="G140" i="12"/>
  <c r="M140" i="12" s="1"/>
  <c r="I140" i="12"/>
  <c r="K140" i="12"/>
  <c r="O140" i="12"/>
  <c r="Q140" i="12"/>
  <c r="V140" i="12"/>
  <c r="G145" i="12"/>
  <c r="I145" i="12"/>
  <c r="I134" i="12" s="1"/>
  <c r="K145" i="12"/>
  <c r="M145" i="12"/>
  <c r="O145" i="12"/>
  <c r="Q145" i="12"/>
  <c r="V145" i="12"/>
  <c r="G149" i="12"/>
  <c r="M149" i="12" s="1"/>
  <c r="I149" i="12"/>
  <c r="K149" i="12"/>
  <c r="O149" i="12"/>
  <c r="Q149" i="12"/>
  <c r="V149" i="12"/>
  <c r="G154" i="12"/>
  <c r="M154" i="12" s="1"/>
  <c r="I154" i="12"/>
  <c r="K154" i="12"/>
  <c r="O154" i="12"/>
  <c r="Q154" i="12"/>
  <c r="V154" i="12"/>
  <c r="G159" i="12"/>
  <c r="I159" i="12"/>
  <c r="K159" i="12"/>
  <c r="M159" i="12"/>
  <c r="O159" i="12"/>
  <c r="Q159" i="12"/>
  <c r="V159" i="12"/>
  <c r="G164" i="12"/>
  <c r="G165" i="12"/>
  <c r="I165" i="12"/>
  <c r="I164" i="12" s="1"/>
  <c r="K165" i="12"/>
  <c r="K164" i="12" s="1"/>
  <c r="M165" i="12"/>
  <c r="O165" i="12"/>
  <c r="O164" i="12" s="1"/>
  <c r="Q165" i="12"/>
  <c r="Q164" i="12" s="1"/>
  <c r="V165" i="12"/>
  <c r="V164" i="12" s="1"/>
  <c r="G168" i="12"/>
  <c r="I168" i="12"/>
  <c r="K168" i="12"/>
  <c r="M168" i="12"/>
  <c r="O168" i="12"/>
  <c r="Q168" i="12"/>
  <c r="V168" i="12"/>
  <c r="G172" i="12"/>
  <c r="I172" i="12"/>
  <c r="K172" i="12"/>
  <c r="M172" i="12"/>
  <c r="O172" i="12"/>
  <c r="Q172" i="12"/>
  <c r="V172" i="12"/>
  <c r="G175" i="12"/>
  <c r="M175" i="12" s="1"/>
  <c r="I175" i="12"/>
  <c r="K175" i="12"/>
  <c r="O175" i="12"/>
  <c r="Q175" i="12"/>
  <c r="V175" i="12"/>
  <c r="G180" i="12"/>
  <c r="M180" i="12" s="1"/>
  <c r="I180" i="12"/>
  <c r="K180" i="12"/>
  <c r="O180" i="12"/>
  <c r="Q180" i="12"/>
  <c r="V180" i="12"/>
  <c r="G185" i="12"/>
  <c r="I185" i="12"/>
  <c r="K185" i="12"/>
  <c r="M185" i="12"/>
  <c r="O185" i="12"/>
  <c r="Q185" i="12"/>
  <c r="V185" i="12"/>
  <c r="G192" i="12"/>
  <c r="G191" i="12" s="1"/>
  <c r="I192" i="12"/>
  <c r="I191" i="12" s="1"/>
  <c r="K192" i="12"/>
  <c r="K191" i="12" s="1"/>
  <c r="M192" i="12"/>
  <c r="M191" i="12" s="1"/>
  <c r="O192" i="12"/>
  <c r="O191" i="12" s="1"/>
  <c r="Q192" i="12"/>
  <c r="Q191" i="12" s="1"/>
  <c r="V192" i="12"/>
  <c r="V191" i="12" s="1"/>
  <c r="AE194" i="12"/>
  <c r="I20" i="1"/>
  <c r="I19" i="1"/>
  <c r="I18" i="1"/>
  <c r="I17" i="1"/>
  <c r="I16" i="1"/>
  <c r="I58" i="1"/>
  <c r="J57" i="1" s="1"/>
  <c r="F42" i="1"/>
  <c r="G23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J51" i="1" l="1"/>
  <c r="J54" i="1"/>
  <c r="J52" i="1"/>
  <c r="J55" i="1"/>
  <c r="J53" i="1"/>
  <c r="J49" i="1"/>
  <c r="J50" i="1"/>
  <c r="J56" i="1"/>
  <c r="A26" i="1"/>
  <c r="G26" i="1"/>
  <c r="H39" i="1"/>
  <c r="I39" i="1" s="1"/>
  <c r="I42" i="1" s="1"/>
  <c r="J40" i="1" s="1"/>
  <c r="A23" i="1"/>
  <c r="G28" i="1"/>
  <c r="M164" i="12"/>
  <c r="M25" i="12"/>
  <c r="M134" i="12"/>
  <c r="M45" i="12"/>
  <c r="M8" i="12"/>
  <c r="M94" i="12"/>
  <c r="M119" i="12"/>
  <c r="M115" i="12"/>
  <c r="G94" i="12"/>
  <c r="G8" i="12"/>
  <c r="AF194" i="12"/>
  <c r="I21" i="1"/>
  <c r="H42" i="1"/>
  <c r="J58" i="1" l="1"/>
  <c r="J39" i="1"/>
  <c r="J42" i="1" s="1"/>
  <c r="J41" i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spravce</author>
  </authors>
  <commentList>
    <comment ref="S6" authorId="0" shapeId="0" xr:uid="{928BE4F2-7CDC-4CFA-B25D-A6C3EED5B58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5A03C9E-8441-4BB0-A03D-28B0436990B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<sst xmlns="http://schemas.openxmlformats.org/spreadsheetml/2006/main" count="787" uniqueCount="287">
  <si>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</si>
  <si>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</si>
  <si>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</si>
  <si>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</si>
  <si>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</si>
  <si>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</si>
  <si>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</si>
  <si>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</si>
  <si>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</si>
  <si>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</si>
  <si>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</si>
  <si>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</si>
  <si>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</si>
  <si>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</si>
  <si>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</si>
  <si>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</si>
  <si>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</si>
  <si>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</si>
  <si>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</si>
  <si>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</si>
  <si>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</si>
  <si>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</si>
  <si>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</si>
  <si>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</si>
  <si>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</si>
  <si>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</si>
  <si>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</si>
  <si>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</si>
  <si>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</si>
  <si>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</si>
  <si>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</si>
  <si>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</si>
  <si>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</si>
  <si>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</si>
  <si>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</si>
  <si>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</si>
  <si>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</si>
  <si>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</si>
  <si>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</si>
  <si>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</si>
  <si>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</si>
  <si>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</si>
  <si>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</si>
  <si>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S0 02.04</t>
  </si>
  <si>
    <t>ZŠ Na Valech - sanace spodní stavby</t>
  </si>
  <si>
    <t>SO 02</t>
  </si>
  <si>
    <t>Stavební úpravy základní školy Planá SO 02 budova na Valech</t>
  </si>
  <si>
    <t>Objekt:</t>
  </si>
  <si>
    <t>Rozpočet:</t>
  </si>
  <si>
    <t>24695</t>
  </si>
  <si>
    <t>Stavební úpravy základní školy Na Valech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</si>
  <si>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</si>
  <si>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</si>
  <si>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</si>
  <si>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</si>
  <si>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</si>
  <si>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</si>
  <si>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</si>
  <si>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</si>
  <si>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</si>
  <si>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61</t>
  </si>
  <si>
    <t>Úpravy povrchů vnitřní</t>
  </si>
  <si>
    <t>96</t>
  </si>
  <si>
    <t>Bourání konstrukcí</t>
  </si>
  <si>
    <t>S01</t>
  </si>
  <si>
    <t>Prorážení otvorů</t>
  </si>
  <si>
    <t>SA</t>
  </si>
  <si>
    <t>Sanace</t>
  </si>
  <si>
    <t>711</t>
  </si>
  <si>
    <t>Izolace proti vodě</t>
  </si>
  <si>
    <t>97</t>
  </si>
  <si>
    <t>Přesuny suti a vybouraných hmot</t>
  </si>
  <si>
    <t>PSU</t>
  </si>
  <si>
    <t>D96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</si>
  <si>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</si>
  <si>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</si>
  <si>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</si>
  <si>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</si>
  <si>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</si>
  <si>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</si>
  <si>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</si>
  <si>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</si>
  <si>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</si>
  <si>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</si>
  <si>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</si>
  <si>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</si>
  <si>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</si>
  <si>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</si>
  <si>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</si>
  <si>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</si>
  <si>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</si>
  <si>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</si>
  <si>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</si>
  <si>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</si>
  <si>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</si>
  <si>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</si>
  <si>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</si>
  <si>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</si>
  <si>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</si>
  <si>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</si>
  <si>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</si>
  <si>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</si>
  <si>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</si>
  <si>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113108315R00</t>
  </si>
  <si>
    <t>Odstranění asfaltové vrstvy pl. do 50 m2, tl.15 cm</t>
  </si>
  <si>
    <t>m2</t>
  </si>
  <si>
    <t>RTS 21/ II</t>
  </si>
  <si>
    <t>Práce</t>
  </si>
  <si>
    <t>POL1_</t>
  </si>
  <si>
    <t>severní strana : 0,8*9,4</t>
  </si>
  <si>
    <t>VV</t>
  </si>
  <si>
    <t>139601102R00</t>
  </si>
  <si>
    <t>Ruční výkop jam, rýh a šachet v hornině tř. 3</t>
  </si>
  <si>
    <t>m3</t>
  </si>
  <si>
    <t>severní strana : 0,7*0,8*9,4</t>
  </si>
  <si>
    <t>161101101R00</t>
  </si>
  <si>
    <t>Svislé přemístění výkopku z hor.1-4 do 2,5 m</t>
  </si>
  <si>
    <t>Odkaz na mn. položky pořadí 2 : 5,26400</t>
  </si>
  <si>
    <t>171201101R00</t>
  </si>
  <si>
    <t>Uložení sypaniny do násypů nezhutněných, v místě výkopu</t>
  </si>
  <si>
    <t>174101101R00</t>
  </si>
  <si>
    <t>Zásyp jam, rýh, šachet se zhutněním</t>
  </si>
  <si>
    <t>181101111R00</t>
  </si>
  <si>
    <t>Úprava pláně v zářezech se zhutněním - ručně</t>
  </si>
  <si>
    <t>severní strana : 0,7*9,4</t>
  </si>
  <si>
    <t>460030081R00</t>
  </si>
  <si>
    <t>Řezání spáry v asfaltu nebo betonu</t>
  </si>
  <si>
    <t>m</t>
  </si>
  <si>
    <t>Kalkul</t>
  </si>
  <si>
    <t>severní strana : 9,4</t>
  </si>
  <si>
    <t>841990211RAB</t>
  </si>
  <si>
    <t>Příplatek za trasu v chodníku z litého asfaltu šířka rýhy 80 cm</t>
  </si>
  <si>
    <t>Součtová</t>
  </si>
  <si>
    <t>Agregovaná položka</t>
  </si>
  <si>
    <t>POL2_</t>
  </si>
  <si>
    <t>213151121R00</t>
  </si>
  <si>
    <t>Montáž geotextílie</t>
  </si>
  <si>
    <t>severní strana : 9,4*1,1</t>
  </si>
  <si>
    <t>289970111R00</t>
  </si>
  <si>
    <t>Vrstva geotextilie Geofiltex 300g/m2</t>
  </si>
  <si>
    <t>Odkaz na mn. položky pořadí 9 : 10,34000</t>
  </si>
  <si>
    <t>311419812R00</t>
  </si>
  <si>
    <t>Izolace perimetr. deskami tl. 10 cm</t>
  </si>
  <si>
    <t>severní strana : 9,4*0,8</t>
  </si>
  <si>
    <t>612451121R00</t>
  </si>
  <si>
    <t>Pordrovnání zdiva, omítka hladká zatřená, pro aplika stěrek</t>
  </si>
  <si>
    <t>m.č. 010 : 11,0*2,07</t>
  </si>
  <si>
    <t>711132311R00</t>
  </si>
  <si>
    <t>Prov. izolace nopovou fólií svisle, vč.uchyc.prvků</t>
  </si>
  <si>
    <t>711212000R00</t>
  </si>
  <si>
    <t>Penetrace podkladu pod hydroizolační nátěr,vč.dod.</t>
  </si>
  <si>
    <t>711212012RT3</t>
  </si>
  <si>
    <t>Hydroizolační povlak pružná hydroizolace</t>
  </si>
  <si>
    <t>711823129RT5</t>
  </si>
  <si>
    <t>Montáž ukončovací lišty na přiložené desky včetně dodávky lišty DEKDREN T20</t>
  </si>
  <si>
    <t>601015103R00</t>
  </si>
  <si>
    <t>Postřik stěn a stropů vápenný ručně</t>
  </si>
  <si>
    <t>Včetně pomocného lešení.</t>
  </si>
  <si>
    <t>POP</t>
  </si>
  <si>
    <t xml:space="preserve">Stěny - sanační omítka : </t>
  </si>
  <si>
    <t>m.č. 008 : 0,5*2,07</t>
  </si>
  <si>
    <t>Mezisoučet</t>
  </si>
  <si>
    <t xml:space="preserve">Stěny a ostění - tepelně-izolační omítky : </t>
  </si>
  <si>
    <t>m.č. 009 : 2,0*1,9</t>
  </si>
  <si>
    <t xml:space="preserve">Stropy - tepelně-izolační omítky : </t>
  </si>
  <si>
    <t>m.č. 008 : 4,55*1,95</t>
  </si>
  <si>
    <t>m.č. 010 : 3,67*1,71</t>
  </si>
  <si>
    <t xml:space="preserve">Parapety - tepelně-izolační omítky : </t>
  </si>
  <si>
    <t>m.č. 009 : (1,2*0,5)*2,0</t>
  </si>
  <si>
    <t>601021141RT1</t>
  </si>
  <si>
    <t>Štuk sanační, ručně tloušťka vrstvy 2 mm</t>
  </si>
  <si>
    <t>Odkaz na mn. položky pořadí 17 : 43,95320</t>
  </si>
  <si>
    <t>602011124R00</t>
  </si>
  <si>
    <t>Podhoz sanační vápenný, jímající sůl</t>
  </si>
  <si>
    <t>610411129R00</t>
  </si>
  <si>
    <t>Nástřik roztokem " Esco - Fluat "</t>
  </si>
  <si>
    <t>první vrstva</t>
  </si>
  <si>
    <t>druhá vrstva</t>
  </si>
  <si>
    <t>612434154RT1</t>
  </si>
  <si>
    <t>Sanační porézní jádrová omítka, jímající sů, tl. 2,0</t>
  </si>
  <si>
    <t>622476334R01</t>
  </si>
  <si>
    <t>Omítka vnitřní vápenná tepelně-izolační, tl. 3,0 cm</t>
  </si>
  <si>
    <t>Vlastní</t>
  </si>
  <si>
    <t>Indiv</t>
  </si>
  <si>
    <t>omítková směs vápenná s tepelně-izolačními vlastnostmi</t>
  </si>
  <si>
    <t>R-01</t>
  </si>
  <si>
    <t xml:space="preserve">Desinfekce prostor proti plísním aktivním ozónem </t>
  </si>
  <si>
    <t>kompletní výměra suterénních prostor</t>
  </si>
  <si>
    <t>místnost: 002, 003, 004, 005, 006, 007, 011, 012, 013, 014, 015, 016, 017, 018 : 1410,501</t>
  </si>
  <si>
    <t>San. odsol.2</t>
  </si>
  <si>
    <t>Snížení salinity zdiva propařováním</t>
  </si>
  <si>
    <t>100001500R00</t>
  </si>
  <si>
    <t>Dočištění stěny</t>
  </si>
  <si>
    <t>severná strana - stěna ve výkopu : 9,4*0,8*0,02</t>
  </si>
  <si>
    <t>289902111R00</t>
  </si>
  <si>
    <t>Otlučení nebo odsekání omítek stěn</t>
  </si>
  <si>
    <t>Včetně vyškrabání spár a dočištění povrchu zdiva ocelovým kartáčem</t>
  </si>
  <si>
    <t>978023411R00</t>
  </si>
  <si>
    <t>Vysekání a úprava spár zdiva cihelného mimo komín.</t>
  </si>
  <si>
    <t>Odkaz na mn. položky pořadí 27 : 43,95320</t>
  </si>
  <si>
    <t>970031018R00</t>
  </si>
  <si>
    <t>Vrtání jádrové do zdiva cihelného d 14-18 mm</t>
  </si>
  <si>
    <t>970031035R00</t>
  </si>
  <si>
    <t>Vrtání jádrové do zdiva cihelného d 35-39 mm , pro katody systému elektroosmózy ( 1ks / 1,0bm )</t>
  </si>
  <si>
    <t>Standardní provedení je hloubka 1,0m pro instalaci 1ks katody, hlubší vývrty viz. výkaz výměr</t>
  </si>
  <si>
    <t>900      R02</t>
  </si>
  <si>
    <t>HZS vytýčení systému drátové elektroosmózy, kladných a záporných pólů, průvrtů</t>
  </si>
  <si>
    <t>h</t>
  </si>
  <si>
    <t>R - EL. 1001</t>
  </si>
  <si>
    <t>D+M mírné drátové elektroosmózy - řídící jednotka systému elektroosmózy</t>
  </si>
  <si>
    <t>ks</t>
  </si>
  <si>
    <t>Dodávka, montáž a uvedení do provozu řídící jednotky systému mírné drátové elektroosmózy. Výstupní hodnoty ŘJ -  napětí max. 6V s účinnou efektivní hodnotou 2,8V, záznam údajů (průtok proudu v mA, počítadlo provozních hodin), napojení na síťový rozvod 230V/50Hz ( zřízení přívodního kabelu napájení není součástí dodávky )</t>
  </si>
  <si>
    <t>R - EL. 1002</t>
  </si>
  <si>
    <t>D+M mírné drátové elektroosmózy - provedení  kladné pásové elektrody ( ANODY )</t>
  </si>
  <si>
    <t>bm</t>
  </si>
  <si>
    <t>Síťová elektroda (anoda + pól) -  pás ze skelných vláken potažených vodivým plastem vysoký 25-30cm, kontaktní vodič titan, popř. titan stříbro (3:4). Instalace na zdivo zbavené stávajících omítek vč. spárování, po předchozím podrovnáním maltou vápenné báze ( standard Knauf MV 1 ), krytí kontaktní maltou s vodivou příměsí.</t>
  </si>
  <si>
    <t>m.č. 009 : 4,9</t>
  </si>
  <si>
    <t>m.č. 011 : 1,0</t>
  </si>
  <si>
    <t>R - EL. 1003</t>
  </si>
  <si>
    <t>D+M mírné drátové elektroosmózy - provedení  záporné tyčové elektrody ( KATODY )</t>
  </si>
  <si>
    <t>Zemní elektroda (katoda -pól) - tyčové elektrody na bázi grafitu v délce 450-650mm  průměru min 20mm, osová rozteč do 4,5m ( není li projektem stanoveno jinak ), provozované napětí 1,4V. Položka zahrnuje, instalaci katody do vývrtu a její zalití kontaktním lakem na bázi grafitu, vč. dodávky laku. Vývrt ( hl.1,0m/1ks ) není součástí položky a je oceněn v oddíle prorážení otvorů.</t>
  </si>
  <si>
    <t>R - EL. 1004</t>
  </si>
  <si>
    <t xml:space="preserve">D+M mírné drátové elektroosmózy - propojovací vedení systému </t>
  </si>
  <si>
    <t>vč. dodávky systémových vodičů a těsněných spojů</t>
  </si>
  <si>
    <t>R - EL. 1005</t>
  </si>
  <si>
    <t>Vybudování kontrolních bodů systému mírné drátové elektroosmózy</t>
  </si>
  <si>
    <t>Zřízení  vývodu katodového a anodového okruhu s vyvedením přes svorkovnici uloženou v podomítkové krabičce, vč. dodávky a usazení el. krabičky a souvisejících propojovacích vedení a těsněných spojů.</t>
  </si>
  <si>
    <t>281604111R00</t>
  </si>
  <si>
    <t>Injektáž vápenným mlékem pro aktivizaci dodatečné horizontální izolace</t>
  </si>
  <si>
    <t xml:space="preserve">m2    </t>
  </si>
  <si>
    <t>m.č. 001 : (1,67*0,48)+(1,84*0,8)+(3,3*0,8)</t>
  </si>
  <si>
    <t>m.č. 002 : (6,08*0,9)+(0,8*1,16)</t>
  </si>
  <si>
    <t>m.č. 008 : (3,75*0,15)+(1,1*0,32)+(2,0*0,5)+(1,95*0,6)</t>
  </si>
  <si>
    <t>m.č. 009 : (6,34*0,3)+(2,9*0,52)+(1,0*0,85)+(1,4*0,18)</t>
  </si>
  <si>
    <t>281606211.SA02T00</t>
  </si>
  <si>
    <t>Injektáž - vyčištění otvorů stlačeným vzduchem, d=16-18 mm</t>
  </si>
  <si>
    <t>281606214.T02</t>
  </si>
  <si>
    <t>Svislá nízkotlaká jednořadá chemická injektáž zdiva, vrty d=12mm osově 100- 120 mm na sebou infúzní clona křemičitan alkalického kovu ( silikonát ) spotřeba min. 15kg/m2</t>
  </si>
  <si>
    <t>infúzní clona křemičitan alkalického kovu ( silikonát ) spotřeba min. 15kg/m2</t>
  </si>
  <si>
    <t>m.č. 008 : 0,6*2,07</t>
  </si>
  <si>
    <t>m.č. 009 : (0,3*3,36)+(0,18*3,36)+(1,25*0,36)</t>
  </si>
  <si>
    <t>281606215.T02</t>
  </si>
  <si>
    <t>Zpětná výplň vrtů po dvouřadé chemické injektáží, v celé hloubce vrtu nesmrštivou maltou</t>
  </si>
  <si>
    <t>281606215.T03</t>
  </si>
  <si>
    <t>Provedení injektáže vápennou výplňovou maltou s trassem pro stabilizaci  vyplnění kaveren a spár,  vrty d=16-18mm osově 300mm</t>
  </si>
  <si>
    <t>281606214.T01</t>
  </si>
  <si>
    <t>Nízkotlaká dvouřadá chemická injektáž zdiva, vrty d=16-18mm osově 150mm, řady 80mm na sebou infúzní clona silikonový mikroemulzní koncentrát pro silně zatížené zdivo</t>
  </si>
  <si>
    <t>VC</t>
  </si>
  <si>
    <t>R-položka</t>
  </si>
  <si>
    <t>POL12_1</t>
  </si>
  <si>
    <t>979017111R00</t>
  </si>
  <si>
    <t>Svislé přemístění suti nošením na H do 3,5 m</t>
  </si>
  <si>
    <t>t</t>
  </si>
  <si>
    <t>sutě z omítek : 43,95320*0,04*1,8</t>
  </si>
  <si>
    <t>sutě dočištění zdiva pod terénem : 0,1504*0,02*1,8</t>
  </si>
  <si>
    <t>979081121R00</t>
  </si>
  <si>
    <t>Příplatek k odvozu za každý další 1 km</t>
  </si>
  <si>
    <t>sutě z omítek : 43,95320*0,04*1,8*10,0</t>
  </si>
  <si>
    <t>asfaltovvý povrch : 9,4*0,8*0,1*10,0</t>
  </si>
  <si>
    <t>sutě dočištění zdiva pod terénem : 0,1504*0,02*1,8*10,0</t>
  </si>
  <si>
    <t>979999998R00</t>
  </si>
  <si>
    <t xml:space="preserve">Poplatek za skládku suti </t>
  </si>
  <si>
    <t>RTS 21/ I</t>
  </si>
  <si>
    <t>979087311R00</t>
  </si>
  <si>
    <t>Vodorovné přemístění suti nošením do 10 m</t>
  </si>
  <si>
    <t>asfaltovvý povrch : 9,4*0,8*0,1</t>
  </si>
  <si>
    <t>979087391R00</t>
  </si>
  <si>
    <t>Příplatek za nošení suti každých dalších 10 m</t>
  </si>
  <si>
    <t>sutě z omítek : 43,95320*0,04*1,8*6,0</t>
  </si>
  <si>
    <t>sutě dočištění zdiva pod terénem : 0,1504*0,02*1,8*6,0</t>
  </si>
  <si>
    <t>asfaltovvý povrch : 9,4*0,8*0,1*6,0</t>
  </si>
  <si>
    <t>979081111T00</t>
  </si>
  <si>
    <t>Odvoz suti a vybour. hmot na skládku do 1 km</t>
  </si>
  <si>
    <t>Včetně naložení na dopravní prostředek a složení na skládku, bez poplatku za skládku.</t>
  </si>
  <si>
    <t>979990121R00</t>
  </si>
  <si>
    <t>Poplatek za uložení suti - asfaltové pásy, skupina odpadu 170302</t>
  </si>
  <si>
    <t>Přesun suti</t>
  </si>
  <si>
    <t>POL8_</t>
  </si>
  <si>
    <t>SUM</t>
  </si>
  <si>
    <t>Poznámky uchazeče k zadání</t>
  </si>
  <si>
    <t>POPUZIV</t>
  </si>
  <si>
    <t>END</t>
  </si>
  <si>
    <t>Město Planá</t>
  </si>
  <si>
    <t>00260096</t>
  </si>
  <si>
    <t>Náměstí Svobody 1</t>
  </si>
  <si>
    <t>CZ00260096</t>
  </si>
  <si>
    <t>348 15 Planá u Mariánských Lázní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</si>
</sst>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S-VM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opLeftCell="B1" zoomScaleNormal="100" zoomScaleSheetLayoutView="75" workbookViewId="0">
      <selection activeCell="N7" sqref="N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0" t="s">
        <v>24</v>
      </c>
      <c r="C2" s="111"/>
      <c r="D2" s="112" t="s">
        <v>49</v>
      </c>
      <c r="E2" s="113" t="s">
        <v>50</v>
      </c>
      <c r="F2" s="114"/>
      <c r="G2" s="114"/>
      <c r="H2" s="114"/>
      <c r="I2" s="114"/>
      <c r="J2" s="115"/>
      <c r="O2" s="1"/>
    </row>
    <row r="3" spans="1:15" ht="27" customHeight="1" x14ac:dyDescent="0.2">
      <c r="A3" s="2"/>
      <c r="B3" s="116" t="s">
        <v>47</v>
      </c>
      <c r="C3" s="111"/>
      <c r="D3" s="117" t="s">
        <v>45</v>
      </c>
      <c r="E3" s="118" t="s">
        <v>46</v>
      </c>
      <c r="F3" s="119"/>
      <c r="G3" s="119"/>
      <c r="H3" s="119"/>
      <c r="I3" s="119"/>
      <c r="J3" s="120"/>
    </row>
    <row r="4" spans="1:15" ht="23.25" customHeight="1" x14ac:dyDescent="0.2">
      <c r="A4" s="109">
        <v>1694</v>
      </c>
      <c r="B4" s="121" t="s">
        <v>48</v>
      </c>
      <c r="C4" s="122"/>
      <c r="D4" s="123" t="s">
        <v>43</v>
      </c>
      <c r="E4" s="124" t="s">
        <v>44</v>
      </c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23</v>
      </c>
      <c r="D5" s="92" t="s">
        <v>282</v>
      </c>
      <c r="E5" s="93"/>
      <c r="F5" s="93"/>
      <c r="G5" s="93"/>
      <c r="H5" s="272" t="s">
        <v>42</v>
      </c>
      <c r="I5" s="279" t="s">
        <v>283</v>
      </c>
      <c r="J5" s="8"/>
    </row>
    <row r="6" spans="1:15" ht="15.75" customHeight="1" x14ac:dyDescent="0.2">
      <c r="A6" s="2"/>
      <c r="B6" s="28"/>
      <c r="C6" s="55"/>
      <c r="D6" s="86" t="s">
        <v>284</v>
      </c>
      <c r="E6" s="94"/>
      <c r="F6" s="94"/>
      <c r="G6" s="94"/>
      <c r="H6" s="272" t="s">
        <v>36</v>
      </c>
      <c r="I6" s="273" t="s">
        <v>285</v>
      </c>
      <c r="J6" s="8"/>
    </row>
    <row r="7" spans="1:15" ht="15.75" customHeight="1" x14ac:dyDescent="0.2">
      <c r="A7" s="2"/>
      <c r="B7" s="29"/>
      <c r="C7" s="56"/>
      <c r="D7" s="277" t="s">
        <v>286</v>
      </c>
      <c r="E7" s="278"/>
      <c r="F7" s="275"/>
      <c r="G7" s="275"/>
      <c r="H7" s="274"/>
      <c r="I7" s="276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SUMIF(F49:F57,A16,I49:I57)+SUMIF(F49:F57,"PSU",I49:I57)</f>
        <v>0</v>
      </c>
      <c r="J16" s="85"/>
    </row>
    <row r="17" spans="1:10" ht="23.25" customHeight="1" x14ac:dyDescent="0.2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SUMIF(F49:F57,A17,I49:I57)</f>
        <v>0</v>
      </c>
      <c r="J17" s="85"/>
    </row>
    <row r="18" spans="1:10" ht="23.25" customHeight="1" x14ac:dyDescent="0.2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SUMIF(F49:F57,A18,I49:I57)</f>
        <v>0</v>
      </c>
      <c r="J18" s="85"/>
    </row>
    <row r="19" spans="1:10" ht="23.25" customHeight="1" x14ac:dyDescent="0.2">
      <c r="A19" s="194" t="s">
        <v>74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SUMIF(F49:F57,A19,I49:I57)</f>
        <v>0</v>
      </c>
      <c r="J19" s="85"/>
    </row>
    <row r="20" spans="1:10" ht="23.25" customHeight="1" x14ac:dyDescent="0.2">
      <c r="A20" s="194" t="s">
        <v>75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SUMIF(F49:F57,A20,I49:I57)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8">
        <f>ZakladDPHSniVypocet</f>
        <v>0</v>
      </c>
      <c r="H23" s="99"/>
      <c r="I23" s="9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6">
        <f>A23</f>
        <v>0</v>
      </c>
      <c r="H24" s="97"/>
      <c r="I24" s="9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8">
        <f>ZakladDPHZaklVypocet</f>
        <v>0</v>
      </c>
      <c r="H25" s="99"/>
      <c r="I25" s="9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4" t="s">
        <v>25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4" t="s">
        <v>37</v>
      </c>
      <c r="C29" s="170"/>
      <c r="D29" s="170"/>
      <c r="E29" s="170"/>
      <c r="F29" s="171"/>
      <c r="G29" s="172">
        <f>A27</f>
        <v>0</v>
      </c>
      <c r="H29" s="172"/>
      <c r="I29" s="172"/>
      <c r="J29" s="173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1"/>
      <c r="E34" s="102"/>
      <c r="G34" s="103"/>
      <c r="H34" s="104"/>
      <c r="I34" s="104"/>
      <c r="J34" s="25"/>
    </row>
    <row r="35" spans="1:10" ht="12.75" customHeight="1" x14ac:dyDescent="0.2">
      <c r="A35" s="2"/>
      <c r="B35" s="2"/>
      <c r="D35" s="95" t="s">
        <v>2</v>
      </c>
      <c r="E35" s="9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6" t="s">
        <v>17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hidden="1" customHeight="1" x14ac:dyDescent="0.2">
      <c r="A38" s="135" t="s">
        <v>39</v>
      </c>
      <c r="B38" s="140" t="s">
        <v>18</v>
      </c>
      <c r="C38" s="141" t="s">
        <v>6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19</v>
      </c>
      <c r="I38" s="143" t="s">
        <v>1</v>
      </c>
      <c r="J38" s="144" t="s">
        <v>0</v>
      </c>
    </row>
    <row r="39" spans="1:10" ht="25.5" hidden="1" customHeight="1" x14ac:dyDescent="0.2">
      <c r="A39" s="135">
        <v>1</v>
      </c>
      <c r="B39" s="145" t="s">
        <v>51</v>
      </c>
      <c r="C39" s="146"/>
      <c r="D39" s="146"/>
      <c r="E39" s="146"/>
      <c r="F39" s="147">
        <f>'SO 02 S0 02.04 Pol'!AE194</f>
        <v>0</v>
      </c>
      <c r="G39" s="148">
        <f>'SO 02 S0 02.04 Pol'!AF194</f>
        <v>0</v>
      </c>
      <c r="H39" s="149">
        <f>(F39*SazbaDPH1/100)+(G39*SazbaDPH2/100)</f>
        <v>0</v>
      </c>
      <c r="I39" s="149">
        <f>F39+G39+H39</f>
        <v>0</v>
      </c>
      <c r="J39" s="150" t="str">
        <f>IF(_xlfn.SINGLE(CenaCelkemVypocet)=0,"",I39/_xlfn.SINGLE(CenaCelkemVypocet)*100)</f>
        <v/>
      </c>
    </row>
    <row r="40" spans="1:10" ht="25.5" hidden="1" customHeight="1" x14ac:dyDescent="0.2">
      <c r="A40" s="135">
        <v>2</v>
      </c>
      <c r="B40" s="151" t="s">
        <v>45</v>
      </c>
      <c r="C40" s="152" t="s">
        <v>46</v>
      </c>
      <c r="D40" s="152"/>
      <c r="E40" s="152"/>
      <c r="F40" s="153">
        <f>'SO 02 S0 02.04 Pol'!AE194</f>
        <v>0</v>
      </c>
      <c r="G40" s="154">
        <f>'SO 02 S0 02.04 Pol'!AF194</f>
        <v>0</v>
      </c>
      <c r="H40" s="154">
        <f>(F40*SazbaDPH1/100)+(G40*SazbaDPH2/100)</f>
        <v>0</v>
      </c>
      <c r="I40" s="154">
        <f>F40+G40+H40</f>
        <v>0</v>
      </c>
      <c r="J40" s="155" t="str">
        <f>IF(_xlfn.SINGLE(CenaCelkemVypocet)=0,"",I40/_xlfn.SINGLE(CenaCelkemVypocet)*100)</f>
        <v/>
      </c>
    </row>
    <row r="41" spans="1:10" ht="25.5" hidden="1" customHeight="1" x14ac:dyDescent="0.2">
      <c r="A41" s="135">
        <v>3</v>
      </c>
      <c r="B41" s="156" t="s">
        <v>43</v>
      </c>
      <c r="C41" s="146" t="s">
        <v>44</v>
      </c>
      <c r="D41" s="146"/>
      <c r="E41" s="146"/>
      <c r="F41" s="157">
        <f>'SO 02 S0 02.04 Pol'!AE194</f>
        <v>0</v>
      </c>
      <c r="G41" s="149">
        <f>'SO 02 S0 02.04 Pol'!AF194</f>
        <v>0</v>
      </c>
      <c r="H41" s="149">
        <f>(F41*SazbaDPH1/100)+(G41*SazbaDPH2/100)</f>
        <v>0</v>
      </c>
      <c r="I41" s="149">
        <f>F41+G41+H41</f>
        <v>0</v>
      </c>
      <c r="J41" s="150" t="str">
        <f>IF(_xlfn.SINGLE(CenaCelkemVypocet)=0,"",I41/_xlfn.SINGLE(CenaCelkemVypocet)*100)</f>
        <v/>
      </c>
    </row>
    <row r="42" spans="1:10" ht="25.5" hidden="1" customHeight="1" x14ac:dyDescent="0.2">
      <c r="A42" s="135"/>
      <c r="B42" s="158" t="s">
        <v>52</v>
      </c>
      <c r="C42" s="159"/>
      <c r="D42" s="159"/>
      <c r="E42" s="160"/>
      <c r="F42" s="161">
        <f>SUMIF(A39:A41,"=1",F39:F41)</f>
        <v>0</v>
      </c>
      <c r="G42" s="162">
        <f>SUMIF(A39:A41,"=1",G39:G41)</f>
        <v>0</v>
      </c>
      <c r="H42" s="162">
        <f>SUMIF(A39:A41,"=1",H39:H41)</f>
        <v>0</v>
      </c>
      <c r="I42" s="162">
        <f>SUMIF(A39:A41,"=1",I39:I41)</f>
        <v>0</v>
      </c>
      <c r="J42" s="163">
        <f>SUMIF(A39:A41,"=1",J39:J41)</f>
        <v>0</v>
      </c>
    </row>
    <row r="46" spans="1:10" ht="15.75" x14ac:dyDescent="0.25">
      <c r="B46" s="174" t="s">
        <v>54</v>
      </c>
    </row>
    <row r="48" spans="1:10" ht="25.5" customHeight="1" x14ac:dyDescent="0.2">
      <c r="A48" s="176"/>
      <c r="B48" s="179" t="s">
        <v>18</v>
      </c>
      <c r="C48" s="179" t="s">
        <v>6</v>
      </c>
      <c r="D48" s="180"/>
      <c r="E48" s="180"/>
      <c r="F48" s="181" t="s">
        <v>55</v>
      </c>
      <c r="G48" s="181"/>
      <c r="H48" s="181"/>
      <c r="I48" s="181" t="s">
        <v>31</v>
      </c>
      <c r="J48" s="181" t="s">
        <v>0</v>
      </c>
    </row>
    <row r="49" spans="1:10" ht="36.75" customHeight="1" x14ac:dyDescent="0.2">
      <c r="A49" s="177"/>
      <c r="B49" s="182" t="s">
        <v>56</v>
      </c>
      <c r="C49" s="183" t="s">
        <v>57</v>
      </c>
      <c r="D49" s="184"/>
      <c r="E49" s="184"/>
      <c r="F49" s="190" t="s">
        <v>26</v>
      </c>
      <c r="G49" s="191"/>
      <c r="H49" s="191"/>
      <c r="I49" s="191">
        <f>'SO 02 S0 02.04 Pol'!G8</f>
        <v>0</v>
      </c>
      <c r="J49" s="188" t="str">
        <f>IF(I58=0,"",I49/I58*100)</f>
        <v/>
      </c>
    </row>
    <row r="50" spans="1:10" ht="36.75" customHeight="1" x14ac:dyDescent="0.2">
      <c r="A50" s="177"/>
      <c r="B50" s="182" t="s">
        <v>58</v>
      </c>
      <c r="C50" s="183" t="s">
        <v>59</v>
      </c>
      <c r="D50" s="184"/>
      <c r="E50" s="184"/>
      <c r="F50" s="190" t="s">
        <v>26</v>
      </c>
      <c r="G50" s="191"/>
      <c r="H50" s="191"/>
      <c r="I50" s="191">
        <f>'SO 02 S0 02.04 Pol'!G25</f>
        <v>0</v>
      </c>
      <c r="J50" s="188" t="str">
        <f>IF(I58=0,"",I50/I58*100)</f>
        <v/>
      </c>
    </row>
    <row r="51" spans="1:10" ht="36.75" customHeight="1" x14ac:dyDescent="0.2">
      <c r="A51" s="177"/>
      <c r="B51" s="182" t="s">
        <v>60</v>
      </c>
      <c r="C51" s="183" t="s">
        <v>61</v>
      </c>
      <c r="D51" s="184"/>
      <c r="E51" s="184"/>
      <c r="F51" s="190" t="s">
        <v>26</v>
      </c>
      <c r="G51" s="191"/>
      <c r="H51" s="191"/>
      <c r="I51" s="191">
        <f>'SO 02 S0 02.04 Pol'!G45</f>
        <v>0</v>
      </c>
      <c r="J51" s="188" t="str">
        <f>IF(I58=0,"",I51/I58*100)</f>
        <v/>
      </c>
    </row>
    <row r="52" spans="1:10" ht="36.75" customHeight="1" x14ac:dyDescent="0.2">
      <c r="A52" s="177"/>
      <c r="B52" s="182" t="s">
        <v>62</v>
      </c>
      <c r="C52" s="183" t="s">
        <v>63</v>
      </c>
      <c r="D52" s="184"/>
      <c r="E52" s="184"/>
      <c r="F52" s="190" t="s">
        <v>26</v>
      </c>
      <c r="G52" s="191"/>
      <c r="H52" s="191"/>
      <c r="I52" s="191">
        <f>'SO 02 S0 02.04 Pol'!G94</f>
        <v>0</v>
      </c>
      <c r="J52" s="188" t="str">
        <f>IF(I58=0,"",I52/I58*100)</f>
        <v/>
      </c>
    </row>
    <row r="53" spans="1:10" ht="36.75" customHeight="1" x14ac:dyDescent="0.2">
      <c r="A53" s="177"/>
      <c r="B53" s="182" t="s">
        <v>64</v>
      </c>
      <c r="C53" s="183" t="s">
        <v>65</v>
      </c>
      <c r="D53" s="184"/>
      <c r="E53" s="184"/>
      <c r="F53" s="190" t="s">
        <v>26</v>
      </c>
      <c r="G53" s="191"/>
      <c r="H53" s="191"/>
      <c r="I53" s="191">
        <f>'SO 02 S0 02.04 Pol'!G115</f>
        <v>0</v>
      </c>
      <c r="J53" s="188" t="str">
        <f>IF(I58=0,"",I53/I58*100)</f>
        <v/>
      </c>
    </row>
    <row r="54" spans="1:10" ht="36.75" customHeight="1" x14ac:dyDescent="0.2">
      <c r="A54" s="177"/>
      <c r="B54" s="182" t="s">
        <v>66</v>
      </c>
      <c r="C54" s="183" t="s">
        <v>67</v>
      </c>
      <c r="D54" s="184"/>
      <c r="E54" s="184"/>
      <c r="F54" s="190" t="s">
        <v>26</v>
      </c>
      <c r="G54" s="191"/>
      <c r="H54" s="191"/>
      <c r="I54" s="191">
        <f>'SO 02 S0 02.04 Pol'!G119</f>
        <v>0</v>
      </c>
      <c r="J54" s="188" t="str">
        <f>IF(I58=0,"",I54/I58*100)</f>
        <v/>
      </c>
    </row>
    <row r="55" spans="1:10" ht="36.75" customHeight="1" x14ac:dyDescent="0.2">
      <c r="A55" s="177"/>
      <c r="B55" s="182" t="s">
        <v>68</v>
      </c>
      <c r="C55" s="183" t="s">
        <v>69</v>
      </c>
      <c r="D55" s="184"/>
      <c r="E55" s="184"/>
      <c r="F55" s="190" t="s">
        <v>27</v>
      </c>
      <c r="G55" s="191"/>
      <c r="H55" s="191"/>
      <c r="I55" s="191">
        <f>'SO 02 S0 02.04 Pol'!G134</f>
        <v>0</v>
      </c>
      <c r="J55" s="188" t="str">
        <f>IF(I58=0,"",I55/I58*100)</f>
        <v/>
      </c>
    </row>
    <row r="56" spans="1:10" ht="36.75" customHeight="1" x14ac:dyDescent="0.2">
      <c r="A56" s="177"/>
      <c r="B56" s="182" t="s">
        <v>70</v>
      </c>
      <c r="C56" s="183" t="s">
        <v>71</v>
      </c>
      <c r="D56" s="184"/>
      <c r="E56" s="184"/>
      <c r="F56" s="190" t="s">
        <v>72</v>
      </c>
      <c r="G56" s="191"/>
      <c r="H56" s="191"/>
      <c r="I56" s="191">
        <f>'SO 02 S0 02.04 Pol'!G164</f>
        <v>0</v>
      </c>
      <c r="J56" s="188" t="str">
        <f>IF(I58=0,"",I56/I58*100)</f>
        <v/>
      </c>
    </row>
    <row r="57" spans="1:10" ht="36.75" customHeight="1" x14ac:dyDescent="0.2">
      <c r="A57" s="177"/>
      <c r="B57" s="182" t="s">
        <v>73</v>
      </c>
      <c r="C57" s="183" t="s">
        <v>71</v>
      </c>
      <c r="D57" s="184"/>
      <c r="E57" s="184"/>
      <c r="F57" s="190" t="s">
        <v>72</v>
      </c>
      <c r="G57" s="191"/>
      <c r="H57" s="191"/>
      <c r="I57" s="191">
        <f>'SO 02 S0 02.04 Pol'!G191</f>
        <v>0</v>
      </c>
      <c r="J57" s="188" t="str">
        <f>IF(I58=0,"",I57/I58*100)</f>
        <v/>
      </c>
    </row>
    <row r="58" spans="1:10" ht="25.5" customHeight="1" x14ac:dyDescent="0.2">
      <c r="A58" s="178"/>
      <c r="B58" s="185" t="s">
        <v>1</v>
      </c>
      <c r="C58" s="186"/>
      <c r="D58" s="187"/>
      <c r="E58" s="187"/>
      <c r="F58" s="192"/>
      <c r="G58" s="193"/>
      <c r="H58" s="193"/>
      <c r="I58" s="193">
        <f>SUM(I49:I57)</f>
        <v>0</v>
      </c>
      <c r="J58" s="189">
        <f>SUM(J49:J57)</f>
        <v>0</v>
      </c>
    </row>
    <row r="59" spans="1:10" x14ac:dyDescent="0.2">
      <c r="F59" s="133"/>
      <c r="G59" s="133"/>
      <c r="H59" s="133"/>
      <c r="I59" s="133"/>
      <c r="J59" s="134"/>
    </row>
    <row r="60" spans="1:10" x14ac:dyDescent="0.2">
      <c r="F60" s="133"/>
      <c r="G60" s="133"/>
      <c r="H60" s="133"/>
      <c r="I60" s="133"/>
      <c r="J60" s="134"/>
    </row>
    <row r="61" spans="1:10" x14ac:dyDescent="0.2">
      <c r="F61" s="133"/>
      <c r="G61" s="133"/>
      <c r="H61" s="133"/>
      <c r="I61" s="133"/>
      <c r="J61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5:E55"/>
    <mergeCell ref="C56:E56"/>
    <mergeCell ref="C57:E57"/>
    <mergeCell ref="D5:G5"/>
    <mergeCell ref="D6:G6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5" t="s">
        <v>7</v>
      </c>
      <c r="B1" s="105"/>
      <c r="C1" s="106"/>
      <c r="D1" s="105"/>
      <c r="E1" s="105"/>
      <c r="F1" s="105"/>
      <c r="G1" s="105"/>
    </row>
    <row r="2" spans="1:7" ht="24.95" customHeight="1" x14ac:dyDescent="0.2">
      <c r="A2" s="50" t="s">
        <v>8</v>
      </c>
      <c r="B2" s="49"/>
      <c r="C2" s="107"/>
      <c r="D2" s="107"/>
      <c r="E2" s="107"/>
      <c r="F2" s="107"/>
      <c r="G2" s="108"/>
    </row>
    <row r="3" spans="1:7" ht="24.95" customHeight="1" x14ac:dyDescent="0.2">
      <c r="A3" s="50" t="s">
        <v>9</v>
      </c>
      <c r="B3" s="49"/>
      <c r="C3" s="107"/>
      <c r="D3" s="107"/>
      <c r="E3" s="107"/>
      <c r="F3" s="107"/>
      <c r="G3" s="108"/>
    </row>
    <row r="4" spans="1:7" ht="24.95" customHeight="1" x14ac:dyDescent="0.2">
      <c r="A4" s="50" t="s">
        <v>10</v>
      </c>
      <c r="B4" s="49"/>
      <c r="C4" s="107"/>
      <c r="D4" s="107"/>
      <c r="E4" s="107"/>
      <c r="F4" s="107"/>
      <c r="G4" s="108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9AD8-F29E-4E5C-8EC5-28EC8A0F1CD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5" customWidth="1"/>
    <col min="3" max="3" width="38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76</v>
      </c>
    </row>
    <row r="2" spans="1:60" ht="24.95" customHeight="1" x14ac:dyDescent="0.2">
      <c r="A2" s="196" t="s">
        <v>8</v>
      </c>
      <c r="B2" s="49" t="s">
        <v>49</v>
      </c>
      <c r="C2" s="199" t="s">
        <v>50</v>
      </c>
      <c r="D2" s="197"/>
      <c r="E2" s="197"/>
      <c r="F2" s="197"/>
      <c r="G2" s="198"/>
      <c r="AG2" t="s">
        <v>77</v>
      </c>
    </row>
    <row r="3" spans="1:60" ht="24.95" customHeight="1" x14ac:dyDescent="0.2">
      <c r="A3" s="196" t="s">
        <v>9</v>
      </c>
      <c r="B3" s="49" t="s">
        <v>45</v>
      </c>
      <c r="C3" s="199" t="s">
        <v>46</v>
      </c>
      <c r="D3" s="197"/>
      <c r="E3" s="197"/>
      <c r="F3" s="197"/>
      <c r="G3" s="198"/>
      <c r="AC3" s="175" t="s">
        <v>77</v>
      </c>
      <c r="AG3" t="s">
        <v>78</v>
      </c>
    </row>
    <row r="4" spans="1:60" ht="24.95" customHeight="1" x14ac:dyDescent="0.2">
      <c r="A4" s="200" t="s">
        <v>10</v>
      </c>
      <c r="B4" s="201" t="s">
        <v>43</v>
      </c>
      <c r="C4" s="202" t="s">
        <v>44</v>
      </c>
      <c r="D4" s="203"/>
      <c r="E4" s="203"/>
      <c r="F4" s="203"/>
      <c r="G4" s="204"/>
      <c r="AG4" t="s">
        <v>79</v>
      </c>
    </row>
    <row r="5" spans="1:60" x14ac:dyDescent="0.2">
      <c r="D5" s="10"/>
    </row>
    <row r="6" spans="1:60" ht="38.25" x14ac:dyDescent="0.2">
      <c r="A6" s="206" t="s">
        <v>80</v>
      </c>
      <c r="B6" s="208" t="s">
        <v>81</v>
      </c>
      <c r="C6" s="208" t="s">
        <v>82</v>
      </c>
      <c r="D6" s="207" t="s">
        <v>83</v>
      </c>
      <c r="E6" s="206" t="s">
        <v>84</v>
      </c>
      <c r="F6" s="205" t="s">
        <v>85</v>
      </c>
      <c r="G6" s="206" t="s">
        <v>31</v>
      </c>
      <c r="H6" s="209" t="s">
        <v>32</v>
      </c>
      <c r="I6" s="209" t="s">
        <v>86</v>
      </c>
      <c r="J6" s="209" t="s">
        <v>33</v>
      </c>
      <c r="K6" s="209" t="s">
        <v>87</v>
      </c>
      <c r="L6" s="209" t="s">
        <v>88</v>
      </c>
      <c r="M6" s="209" t="s">
        <v>89</v>
      </c>
      <c r="N6" s="209" t="s">
        <v>90</v>
      </c>
      <c r="O6" s="209" t="s">
        <v>91</v>
      </c>
      <c r="P6" s="209" t="s">
        <v>92</v>
      </c>
      <c r="Q6" s="209" t="s">
        <v>93</v>
      </c>
      <c r="R6" s="209" t="s">
        <v>94</v>
      </c>
      <c r="S6" s="209" t="s">
        <v>95</v>
      </c>
      <c r="T6" s="209" t="s">
        <v>96</v>
      </c>
      <c r="U6" s="209" t="s">
        <v>97</v>
      </c>
      <c r="V6" s="209" t="s">
        <v>98</v>
      </c>
      <c r="W6" s="209" t="s">
        <v>99</v>
      </c>
      <c r="X6" s="209" t="s">
        <v>100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</row>
    <row r="8" spans="1:60" x14ac:dyDescent="0.2">
      <c r="A8" s="236" t="s">
        <v>101</v>
      </c>
      <c r="B8" s="237" t="s">
        <v>56</v>
      </c>
      <c r="C8" s="259" t="s">
        <v>57</v>
      </c>
      <c r="D8" s="238"/>
      <c r="E8" s="239"/>
      <c r="F8" s="240"/>
      <c r="G8" s="240">
        <f>SUMIF(AG9:AG24,"&lt;&gt;NOR",G9:G24)</f>
        <v>0</v>
      </c>
      <c r="H8" s="240"/>
      <c r="I8" s="240">
        <f>SUM(I9:I24)</f>
        <v>0</v>
      </c>
      <c r="J8" s="240"/>
      <c r="K8" s="240">
        <f>SUM(K9:K24)</f>
        <v>0</v>
      </c>
      <c r="L8" s="240"/>
      <c r="M8" s="240">
        <f>SUM(M9:M24)</f>
        <v>0</v>
      </c>
      <c r="N8" s="239"/>
      <c r="O8" s="239">
        <f>SUM(O9:O24)</f>
        <v>4.0599999999999996</v>
      </c>
      <c r="P8" s="239"/>
      <c r="Q8" s="239">
        <f>SUM(Q9:Q24)</f>
        <v>6.6199999999999992</v>
      </c>
      <c r="R8" s="240"/>
      <c r="S8" s="240"/>
      <c r="T8" s="241"/>
      <c r="U8" s="235"/>
      <c r="V8" s="235">
        <f>SUM(V9:V24)</f>
        <v>38.78</v>
      </c>
      <c r="W8" s="235"/>
      <c r="X8" s="235"/>
      <c r="AG8" t="s">
        <v>102</v>
      </c>
    </row>
    <row r="9" spans="1:60" outlineLevel="1" x14ac:dyDescent="0.2">
      <c r="A9" s="242">
        <v>1</v>
      </c>
      <c r="B9" s="243" t="s">
        <v>103</v>
      </c>
      <c r="C9" s="260" t="s">
        <v>104</v>
      </c>
      <c r="D9" s="244" t="s">
        <v>105</v>
      </c>
      <c r="E9" s="245">
        <v>7.52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0.33</v>
      </c>
      <c r="Q9" s="245">
        <f>ROUND(E9*P9,2)</f>
        <v>2.48</v>
      </c>
      <c r="R9" s="247"/>
      <c r="S9" s="247" t="s">
        <v>106</v>
      </c>
      <c r="T9" s="248" t="s">
        <v>106</v>
      </c>
      <c r="U9" s="230">
        <v>0.625</v>
      </c>
      <c r="V9" s="230">
        <f>ROUND(E9*U9,2)</f>
        <v>4.7</v>
      </c>
      <c r="W9" s="230"/>
      <c r="X9" s="230" t="s">
        <v>107</v>
      </c>
      <c r="Y9" s="210"/>
      <c r="Z9" s="210"/>
      <c r="AA9" s="210"/>
      <c r="AB9" s="210"/>
      <c r="AC9" s="210"/>
      <c r="AD9" s="210"/>
      <c r="AE9" s="210"/>
      <c r="AF9" s="210"/>
      <c r="AG9" s="210" t="s">
        <v>108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27"/>
      <c r="B10" s="228"/>
      <c r="C10" s="261" t="s">
        <v>109</v>
      </c>
      <c r="D10" s="231"/>
      <c r="E10" s="232">
        <v>7.52</v>
      </c>
      <c r="F10" s="230"/>
      <c r="G10" s="23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10"/>
      <c r="Z10" s="210"/>
      <c r="AA10" s="210"/>
      <c r="AB10" s="210"/>
      <c r="AC10" s="210"/>
      <c r="AD10" s="210"/>
      <c r="AE10" s="210"/>
      <c r="AF10" s="210"/>
      <c r="AG10" s="210" t="s">
        <v>110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2">
        <v>2</v>
      </c>
      <c r="B11" s="243" t="s">
        <v>111</v>
      </c>
      <c r="C11" s="260" t="s">
        <v>112</v>
      </c>
      <c r="D11" s="244" t="s">
        <v>113</v>
      </c>
      <c r="E11" s="245">
        <v>5.2640000000000002</v>
      </c>
      <c r="F11" s="246"/>
      <c r="G11" s="247">
        <f>ROUND(E11*F11,2)</f>
        <v>0</v>
      </c>
      <c r="H11" s="246"/>
      <c r="I11" s="247">
        <f>ROUND(E11*H11,2)</f>
        <v>0</v>
      </c>
      <c r="J11" s="246"/>
      <c r="K11" s="247">
        <f>ROUND(E11*J11,2)</f>
        <v>0</v>
      </c>
      <c r="L11" s="247">
        <v>21</v>
      </c>
      <c r="M11" s="247">
        <f>G11*(1+L11/100)</f>
        <v>0</v>
      </c>
      <c r="N11" s="245">
        <v>0</v>
      </c>
      <c r="O11" s="245">
        <f>ROUND(E11*N11,2)</f>
        <v>0</v>
      </c>
      <c r="P11" s="245">
        <v>0</v>
      </c>
      <c r="Q11" s="245">
        <f>ROUND(E11*P11,2)</f>
        <v>0</v>
      </c>
      <c r="R11" s="247"/>
      <c r="S11" s="247" t="s">
        <v>106</v>
      </c>
      <c r="T11" s="248" t="s">
        <v>106</v>
      </c>
      <c r="U11" s="230">
        <v>3.5329999999999999</v>
      </c>
      <c r="V11" s="230">
        <f>ROUND(E11*U11,2)</f>
        <v>18.600000000000001</v>
      </c>
      <c r="W11" s="230"/>
      <c r="X11" s="230" t="s">
        <v>107</v>
      </c>
      <c r="Y11" s="210"/>
      <c r="Z11" s="210"/>
      <c r="AA11" s="210"/>
      <c r="AB11" s="210"/>
      <c r="AC11" s="210"/>
      <c r="AD11" s="210"/>
      <c r="AE11" s="210"/>
      <c r="AF11" s="210"/>
      <c r="AG11" s="210" t="s">
        <v>108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27"/>
      <c r="B12" s="228"/>
      <c r="C12" s="261" t="s">
        <v>114</v>
      </c>
      <c r="D12" s="231"/>
      <c r="E12" s="232">
        <v>5.2640000000000002</v>
      </c>
      <c r="F12" s="230"/>
      <c r="G12" s="230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10"/>
      <c r="Z12" s="210"/>
      <c r="AA12" s="210"/>
      <c r="AB12" s="210"/>
      <c r="AC12" s="210"/>
      <c r="AD12" s="210"/>
      <c r="AE12" s="210"/>
      <c r="AF12" s="210"/>
      <c r="AG12" s="210" t="s">
        <v>110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42">
        <v>3</v>
      </c>
      <c r="B13" s="243" t="s">
        <v>115</v>
      </c>
      <c r="C13" s="260" t="s">
        <v>116</v>
      </c>
      <c r="D13" s="244" t="s">
        <v>113</v>
      </c>
      <c r="E13" s="245">
        <v>5.2640000000000002</v>
      </c>
      <c r="F13" s="246"/>
      <c r="G13" s="247">
        <f>ROUND(E13*F13,2)</f>
        <v>0</v>
      </c>
      <c r="H13" s="246"/>
      <c r="I13" s="247">
        <f>ROUND(E13*H13,2)</f>
        <v>0</v>
      </c>
      <c r="J13" s="246"/>
      <c r="K13" s="247">
        <f>ROUND(E13*J13,2)</f>
        <v>0</v>
      </c>
      <c r="L13" s="247">
        <v>21</v>
      </c>
      <c r="M13" s="247">
        <f>G13*(1+L13/100)</f>
        <v>0</v>
      </c>
      <c r="N13" s="245">
        <v>0</v>
      </c>
      <c r="O13" s="245">
        <f>ROUND(E13*N13,2)</f>
        <v>0</v>
      </c>
      <c r="P13" s="245">
        <v>0</v>
      </c>
      <c r="Q13" s="245">
        <f>ROUND(E13*P13,2)</f>
        <v>0</v>
      </c>
      <c r="R13" s="247"/>
      <c r="S13" s="247" t="s">
        <v>106</v>
      </c>
      <c r="T13" s="248" t="s">
        <v>106</v>
      </c>
      <c r="U13" s="230">
        <v>0.34499999999999997</v>
      </c>
      <c r="V13" s="230">
        <f>ROUND(E13*U13,2)</f>
        <v>1.82</v>
      </c>
      <c r="W13" s="230"/>
      <c r="X13" s="230" t="s">
        <v>107</v>
      </c>
      <c r="Y13" s="210"/>
      <c r="Z13" s="210"/>
      <c r="AA13" s="210"/>
      <c r="AB13" s="210"/>
      <c r="AC13" s="210"/>
      <c r="AD13" s="210"/>
      <c r="AE13" s="210"/>
      <c r="AF13" s="210"/>
      <c r="AG13" s="210" t="s">
        <v>108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27"/>
      <c r="B14" s="228"/>
      <c r="C14" s="261" t="s">
        <v>117</v>
      </c>
      <c r="D14" s="231"/>
      <c r="E14" s="232">
        <v>5.2640000000000002</v>
      </c>
      <c r="F14" s="230"/>
      <c r="G14" s="230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10"/>
      <c r="Z14" s="210"/>
      <c r="AA14" s="210"/>
      <c r="AB14" s="210"/>
      <c r="AC14" s="210"/>
      <c r="AD14" s="210"/>
      <c r="AE14" s="210"/>
      <c r="AF14" s="210"/>
      <c r="AG14" s="210" t="s">
        <v>110</v>
      </c>
      <c r="AH14" s="210">
        <v>5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ht="22.5" outlineLevel="1" x14ac:dyDescent="0.2">
      <c r="A15" s="242">
        <v>4</v>
      </c>
      <c r="B15" s="243" t="s">
        <v>118</v>
      </c>
      <c r="C15" s="260" t="s">
        <v>119</v>
      </c>
      <c r="D15" s="244" t="s">
        <v>113</v>
      </c>
      <c r="E15" s="245">
        <v>5.2640000000000002</v>
      </c>
      <c r="F15" s="246"/>
      <c r="G15" s="247">
        <f>ROUND(E15*F15,2)</f>
        <v>0</v>
      </c>
      <c r="H15" s="246"/>
      <c r="I15" s="247">
        <f>ROUND(E15*H15,2)</f>
        <v>0</v>
      </c>
      <c r="J15" s="246"/>
      <c r="K15" s="247">
        <f>ROUND(E15*J15,2)</f>
        <v>0</v>
      </c>
      <c r="L15" s="247">
        <v>21</v>
      </c>
      <c r="M15" s="247">
        <f>G15*(1+L15/100)</f>
        <v>0</v>
      </c>
      <c r="N15" s="245">
        <v>0</v>
      </c>
      <c r="O15" s="245">
        <f>ROUND(E15*N15,2)</f>
        <v>0</v>
      </c>
      <c r="P15" s="245">
        <v>0</v>
      </c>
      <c r="Q15" s="245">
        <f>ROUND(E15*P15,2)</f>
        <v>0</v>
      </c>
      <c r="R15" s="247"/>
      <c r="S15" s="247" t="s">
        <v>106</v>
      </c>
      <c r="T15" s="248" t="s">
        <v>106</v>
      </c>
      <c r="U15" s="230">
        <v>3.1E-2</v>
      </c>
      <c r="V15" s="230">
        <f>ROUND(E15*U15,2)</f>
        <v>0.16</v>
      </c>
      <c r="W15" s="230"/>
      <c r="X15" s="230" t="s">
        <v>107</v>
      </c>
      <c r="Y15" s="210"/>
      <c r="Z15" s="210"/>
      <c r="AA15" s="210"/>
      <c r="AB15" s="210"/>
      <c r="AC15" s="210"/>
      <c r="AD15" s="210"/>
      <c r="AE15" s="210"/>
      <c r="AF15" s="210"/>
      <c r="AG15" s="210" t="s">
        <v>108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27"/>
      <c r="B16" s="228"/>
      <c r="C16" s="261" t="s">
        <v>117</v>
      </c>
      <c r="D16" s="231"/>
      <c r="E16" s="232">
        <v>5.2640000000000002</v>
      </c>
      <c r="F16" s="230"/>
      <c r="G16" s="230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10"/>
      <c r="Z16" s="210"/>
      <c r="AA16" s="210"/>
      <c r="AB16" s="210"/>
      <c r="AC16" s="210"/>
      <c r="AD16" s="210"/>
      <c r="AE16" s="210"/>
      <c r="AF16" s="210"/>
      <c r="AG16" s="210" t="s">
        <v>110</v>
      </c>
      <c r="AH16" s="210">
        <v>5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2">
        <v>5</v>
      </c>
      <c r="B17" s="243" t="s">
        <v>120</v>
      </c>
      <c r="C17" s="260" t="s">
        <v>121</v>
      </c>
      <c r="D17" s="244" t="s">
        <v>113</v>
      </c>
      <c r="E17" s="245">
        <v>5.2640000000000002</v>
      </c>
      <c r="F17" s="246"/>
      <c r="G17" s="247">
        <f>ROUND(E17*F17,2)</f>
        <v>0</v>
      </c>
      <c r="H17" s="246"/>
      <c r="I17" s="247">
        <f>ROUND(E17*H17,2)</f>
        <v>0</v>
      </c>
      <c r="J17" s="246"/>
      <c r="K17" s="247">
        <f>ROUND(E17*J17,2)</f>
        <v>0</v>
      </c>
      <c r="L17" s="247">
        <v>21</v>
      </c>
      <c r="M17" s="247">
        <f>G17*(1+L17/100)</f>
        <v>0</v>
      </c>
      <c r="N17" s="245">
        <v>0</v>
      </c>
      <c r="O17" s="245">
        <f>ROUND(E17*N17,2)</f>
        <v>0</v>
      </c>
      <c r="P17" s="245">
        <v>0</v>
      </c>
      <c r="Q17" s="245">
        <f>ROUND(E17*P17,2)</f>
        <v>0</v>
      </c>
      <c r="R17" s="247"/>
      <c r="S17" s="247" t="s">
        <v>106</v>
      </c>
      <c r="T17" s="248" t="s">
        <v>106</v>
      </c>
      <c r="U17" s="230">
        <v>0.20200000000000001</v>
      </c>
      <c r="V17" s="230">
        <f>ROUND(E17*U17,2)</f>
        <v>1.06</v>
      </c>
      <c r="W17" s="230"/>
      <c r="X17" s="230" t="s">
        <v>107</v>
      </c>
      <c r="Y17" s="210"/>
      <c r="Z17" s="210"/>
      <c r="AA17" s="210"/>
      <c r="AB17" s="210"/>
      <c r="AC17" s="210"/>
      <c r="AD17" s="210"/>
      <c r="AE17" s="210"/>
      <c r="AF17" s="210"/>
      <c r="AG17" s="210" t="s">
        <v>108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27"/>
      <c r="B18" s="228"/>
      <c r="C18" s="261" t="s">
        <v>117</v>
      </c>
      <c r="D18" s="231"/>
      <c r="E18" s="232">
        <v>5.2640000000000002</v>
      </c>
      <c r="F18" s="230"/>
      <c r="G18" s="230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10"/>
      <c r="Z18" s="210"/>
      <c r="AA18" s="210"/>
      <c r="AB18" s="210"/>
      <c r="AC18" s="210"/>
      <c r="AD18" s="210"/>
      <c r="AE18" s="210"/>
      <c r="AF18" s="210"/>
      <c r="AG18" s="210" t="s">
        <v>110</v>
      </c>
      <c r="AH18" s="210">
        <v>5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42">
        <v>6</v>
      </c>
      <c r="B19" s="243" t="s">
        <v>122</v>
      </c>
      <c r="C19" s="260" t="s">
        <v>123</v>
      </c>
      <c r="D19" s="244" t="s">
        <v>105</v>
      </c>
      <c r="E19" s="245">
        <v>6.58</v>
      </c>
      <c r="F19" s="246"/>
      <c r="G19" s="247">
        <f>ROUND(E19*F19,2)</f>
        <v>0</v>
      </c>
      <c r="H19" s="246"/>
      <c r="I19" s="247">
        <f>ROUND(E19*H19,2)</f>
        <v>0</v>
      </c>
      <c r="J19" s="246"/>
      <c r="K19" s="247">
        <f>ROUND(E19*J19,2)</f>
        <v>0</v>
      </c>
      <c r="L19" s="247">
        <v>21</v>
      </c>
      <c r="M19" s="247">
        <f>G19*(1+L19/100)</f>
        <v>0</v>
      </c>
      <c r="N19" s="245">
        <v>0</v>
      </c>
      <c r="O19" s="245">
        <f>ROUND(E19*N19,2)</f>
        <v>0</v>
      </c>
      <c r="P19" s="245">
        <v>0</v>
      </c>
      <c r="Q19" s="245">
        <f>ROUND(E19*P19,2)</f>
        <v>0</v>
      </c>
      <c r="R19" s="247"/>
      <c r="S19" s="247" t="s">
        <v>106</v>
      </c>
      <c r="T19" s="248" t="s">
        <v>106</v>
      </c>
      <c r="U19" s="230">
        <v>9.6000000000000002E-2</v>
      </c>
      <c r="V19" s="230">
        <f>ROUND(E19*U19,2)</f>
        <v>0.63</v>
      </c>
      <c r="W19" s="230"/>
      <c r="X19" s="230" t="s">
        <v>107</v>
      </c>
      <c r="Y19" s="210"/>
      <c r="Z19" s="210"/>
      <c r="AA19" s="210"/>
      <c r="AB19" s="210"/>
      <c r="AC19" s="210"/>
      <c r="AD19" s="210"/>
      <c r="AE19" s="210"/>
      <c r="AF19" s="210"/>
      <c r="AG19" s="210" t="s">
        <v>108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27"/>
      <c r="B20" s="228"/>
      <c r="C20" s="261" t="s">
        <v>124</v>
      </c>
      <c r="D20" s="231"/>
      <c r="E20" s="232">
        <v>6.58</v>
      </c>
      <c r="F20" s="230"/>
      <c r="G20" s="230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10"/>
      <c r="Z20" s="210"/>
      <c r="AA20" s="210"/>
      <c r="AB20" s="210"/>
      <c r="AC20" s="210"/>
      <c r="AD20" s="210"/>
      <c r="AE20" s="210"/>
      <c r="AF20" s="210"/>
      <c r="AG20" s="210" t="s">
        <v>110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42">
        <v>7</v>
      </c>
      <c r="B21" s="243" t="s">
        <v>125</v>
      </c>
      <c r="C21" s="260" t="s">
        <v>126</v>
      </c>
      <c r="D21" s="244" t="s">
        <v>127</v>
      </c>
      <c r="E21" s="245">
        <v>9.4</v>
      </c>
      <c r="F21" s="246"/>
      <c r="G21" s="247">
        <f>ROUND(E21*F21,2)</f>
        <v>0</v>
      </c>
      <c r="H21" s="246"/>
      <c r="I21" s="247">
        <f>ROUND(E21*H21,2)</f>
        <v>0</v>
      </c>
      <c r="J21" s="246"/>
      <c r="K21" s="247">
        <f>ROUND(E21*J21,2)</f>
        <v>0</v>
      </c>
      <c r="L21" s="247">
        <v>21</v>
      </c>
      <c r="M21" s="247">
        <f>G21*(1+L21/100)</f>
        <v>0</v>
      </c>
      <c r="N21" s="245">
        <v>0</v>
      </c>
      <c r="O21" s="245">
        <f>ROUND(E21*N21,2)</f>
        <v>0</v>
      </c>
      <c r="P21" s="245">
        <v>0</v>
      </c>
      <c r="Q21" s="245">
        <f>ROUND(E21*P21,2)</f>
        <v>0</v>
      </c>
      <c r="R21" s="247"/>
      <c r="S21" s="247" t="s">
        <v>106</v>
      </c>
      <c r="T21" s="248" t="s">
        <v>128</v>
      </c>
      <c r="U21" s="230">
        <v>0.14499999999999999</v>
      </c>
      <c r="V21" s="230">
        <f>ROUND(E21*U21,2)</f>
        <v>1.36</v>
      </c>
      <c r="W21" s="230"/>
      <c r="X21" s="230" t="s">
        <v>107</v>
      </c>
      <c r="Y21" s="210"/>
      <c r="Z21" s="210"/>
      <c r="AA21" s="210"/>
      <c r="AB21" s="210"/>
      <c r="AC21" s="210"/>
      <c r="AD21" s="210"/>
      <c r="AE21" s="210"/>
      <c r="AF21" s="210"/>
      <c r="AG21" s="210" t="s">
        <v>108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27"/>
      <c r="B22" s="228"/>
      <c r="C22" s="261" t="s">
        <v>129</v>
      </c>
      <c r="D22" s="231"/>
      <c r="E22" s="232">
        <v>9.4</v>
      </c>
      <c r="F22" s="230"/>
      <c r="G22" s="230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10"/>
      <c r="Z22" s="210"/>
      <c r="AA22" s="210"/>
      <c r="AB22" s="210"/>
      <c r="AC22" s="210"/>
      <c r="AD22" s="210"/>
      <c r="AE22" s="210"/>
      <c r="AF22" s="210"/>
      <c r="AG22" s="210" t="s">
        <v>110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2.5" outlineLevel="1" x14ac:dyDescent="0.2">
      <c r="A23" s="242">
        <v>8</v>
      </c>
      <c r="B23" s="243" t="s">
        <v>130</v>
      </c>
      <c r="C23" s="260" t="s">
        <v>131</v>
      </c>
      <c r="D23" s="244" t="s">
        <v>127</v>
      </c>
      <c r="E23" s="245">
        <v>9.4</v>
      </c>
      <c r="F23" s="246"/>
      <c r="G23" s="247">
        <f>ROUND(E23*F23,2)</f>
        <v>0</v>
      </c>
      <c r="H23" s="246"/>
      <c r="I23" s="247">
        <f>ROUND(E23*H23,2)</f>
        <v>0</v>
      </c>
      <c r="J23" s="246"/>
      <c r="K23" s="247">
        <f>ROUND(E23*J23,2)</f>
        <v>0</v>
      </c>
      <c r="L23" s="247">
        <v>21</v>
      </c>
      <c r="M23" s="247">
        <f>G23*(1+L23/100)</f>
        <v>0</v>
      </c>
      <c r="N23" s="245">
        <v>0.43171999999999999</v>
      </c>
      <c r="O23" s="245">
        <f>ROUND(E23*N23,2)</f>
        <v>4.0599999999999996</v>
      </c>
      <c r="P23" s="245">
        <v>0.44</v>
      </c>
      <c r="Q23" s="245">
        <f>ROUND(E23*P23,2)</f>
        <v>4.1399999999999997</v>
      </c>
      <c r="R23" s="247"/>
      <c r="S23" s="247" t="s">
        <v>106</v>
      </c>
      <c r="T23" s="248" t="s">
        <v>132</v>
      </c>
      <c r="U23" s="230">
        <v>1.1120699999999999</v>
      </c>
      <c r="V23" s="230">
        <f>ROUND(E23*U23,2)</f>
        <v>10.45</v>
      </c>
      <c r="W23" s="230"/>
      <c r="X23" s="230" t="s">
        <v>133</v>
      </c>
      <c r="Y23" s="210"/>
      <c r="Z23" s="210"/>
      <c r="AA23" s="210"/>
      <c r="AB23" s="210"/>
      <c r="AC23" s="210"/>
      <c r="AD23" s="210"/>
      <c r="AE23" s="210"/>
      <c r="AF23" s="210"/>
      <c r="AG23" s="210" t="s">
        <v>134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27"/>
      <c r="B24" s="228"/>
      <c r="C24" s="261" t="s">
        <v>129</v>
      </c>
      <c r="D24" s="231"/>
      <c r="E24" s="232">
        <v>9.4</v>
      </c>
      <c r="F24" s="230"/>
      <c r="G24" s="230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10"/>
      <c r="Z24" s="210"/>
      <c r="AA24" s="210"/>
      <c r="AB24" s="210"/>
      <c r="AC24" s="210"/>
      <c r="AD24" s="210"/>
      <c r="AE24" s="210"/>
      <c r="AF24" s="210"/>
      <c r="AG24" s="210" t="s">
        <v>110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x14ac:dyDescent="0.2">
      <c r="A25" s="236" t="s">
        <v>101</v>
      </c>
      <c r="B25" s="237" t="s">
        <v>58</v>
      </c>
      <c r="C25" s="259" t="s">
        <v>59</v>
      </c>
      <c r="D25" s="238"/>
      <c r="E25" s="239"/>
      <c r="F25" s="240"/>
      <c r="G25" s="240">
        <f>SUMIF(AG26:AG44,"&lt;&gt;NOR",G26:G44)</f>
        <v>0</v>
      </c>
      <c r="H25" s="240"/>
      <c r="I25" s="240">
        <f>SUM(I26:I44)</f>
        <v>0</v>
      </c>
      <c r="J25" s="240"/>
      <c r="K25" s="240">
        <f>SUM(K26:K44)</f>
        <v>0</v>
      </c>
      <c r="L25" s="240"/>
      <c r="M25" s="240">
        <f>SUM(M26:M44)</f>
        <v>0</v>
      </c>
      <c r="N25" s="239"/>
      <c r="O25" s="239">
        <f>SUM(O26:O44)</f>
        <v>1.57</v>
      </c>
      <c r="P25" s="239"/>
      <c r="Q25" s="239">
        <f>SUM(Q26:Q44)</f>
        <v>0</v>
      </c>
      <c r="R25" s="240"/>
      <c r="S25" s="240"/>
      <c r="T25" s="241"/>
      <c r="U25" s="235"/>
      <c r="V25" s="235">
        <f>SUM(V26:V44)</f>
        <v>48.019999999999996</v>
      </c>
      <c r="W25" s="235"/>
      <c r="X25" s="235"/>
      <c r="AG25" t="s">
        <v>102</v>
      </c>
    </row>
    <row r="26" spans="1:60" outlineLevel="1" x14ac:dyDescent="0.2">
      <c r="A26" s="242">
        <v>9</v>
      </c>
      <c r="B26" s="243" t="s">
        <v>135</v>
      </c>
      <c r="C26" s="260" t="s">
        <v>136</v>
      </c>
      <c r="D26" s="244" t="s">
        <v>105</v>
      </c>
      <c r="E26" s="245">
        <v>10.34</v>
      </c>
      <c r="F26" s="246"/>
      <c r="G26" s="247">
        <f>ROUND(E26*F26,2)</f>
        <v>0</v>
      </c>
      <c r="H26" s="246"/>
      <c r="I26" s="247">
        <f>ROUND(E26*H26,2)</f>
        <v>0</v>
      </c>
      <c r="J26" s="246"/>
      <c r="K26" s="247">
        <f>ROUND(E26*J26,2)</f>
        <v>0</v>
      </c>
      <c r="L26" s="247">
        <v>21</v>
      </c>
      <c r="M26" s="247">
        <f>G26*(1+L26/100)</f>
        <v>0</v>
      </c>
      <c r="N26" s="245">
        <v>4.0000000000000003E-5</v>
      </c>
      <c r="O26" s="245">
        <f>ROUND(E26*N26,2)</f>
        <v>0</v>
      </c>
      <c r="P26" s="245">
        <v>0</v>
      </c>
      <c r="Q26" s="245">
        <f>ROUND(E26*P26,2)</f>
        <v>0</v>
      </c>
      <c r="R26" s="247"/>
      <c r="S26" s="247" t="s">
        <v>106</v>
      </c>
      <c r="T26" s="248" t="s">
        <v>106</v>
      </c>
      <c r="U26" s="230">
        <v>0.06</v>
      </c>
      <c r="V26" s="230">
        <f>ROUND(E26*U26,2)</f>
        <v>0.62</v>
      </c>
      <c r="W26" s="230"/>
      <c r="X26" s="230" t="s">
        <v>107</v>
      </c>
      <c r="Y26" s="210"/>
      <c r="Z26" s="210"/>
      <c r="AA26" s="210"/>
      <c r="AB26" s="210"/>
      <c r="AC26" s="210"/>
      <c r="AD26" s="210"/>
      <c r="AE26" s="210"/>
      <c r="AF26" s="210"/>
      <c r="AG26" s="210" t="s">
        <v>108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27"/>
      <c r="B27" s="228"/>
      <c r="C27" s="261" t="s">
        <v>137</v>
      </c>
      <c r="D27" s="231"/>
      <c r="E27" s="232">
        <v>10.34</v>
      </c>
      <c r="F27" s="230"/>
      <c r="G27" s="230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10"/>
      <c r="Z27" s="210"/>
      <c r="AA27" s="210"/>
      <c r="AB27" s="210"/>
      <c r="AC27" s="210"/>
      <c r="AD27" s="210"/>
      <c r="AE27" s="210"/>
      <c r="AF27" s="210"/>
      <c r="AG27" s="210" t="s">
        <v>110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42">
        <v>10</v>
      </c>
      <c r="B28" s="243" t="s">
        <v>138</v>
      </c>
      <c r="C28" s="260" t="s">
        <v>139</v>
      </c>
      <c r="D28" s="244" t="s">
        <v>105</v>
      </c>
      <c r="E28" s="245">
        <v>10.34</v>
      </c>
      <c r="F28" s="246"/>
      <c r="G28" s="247">
        <f>ROUND(E28*F28,2)</f>
        <v>0</v>
      </c>
      <c r="H28" s="246"/>
      <c r="I28" s="247">
        <f>ROUND(E28*H28,2)</f>
        <v>0</v>
      </c>
      <c r="J28" s="246"/>
      <c r="K28" s="247">
        <f>ROUND(E28*J28,2)</f>
        <v>0</v>
      </c>
      <c r="L28" s="247">
        <v>21</v>
      </c>
      <c r="M28" s="247">
        <f>G28*(1+L28/100)</f>
        <v>0</v>
      </c>
      <c r="N28" s="245">
        <v>5.0000000000000001E-4</v>
      </c>
      <c r="O28" s="245">
        <f>ROUND(E28*N28,2)</f>
        <v>0.01</v>
      </c>
      <c r="P28" s="245">
        <v>0</v>
      </c>
      <c r="Q28" s="245">
        <f>ROUND(E28*P28,2)</f>
        <v>0</v>
      </c>
      <c r="R28" s="247"/>
      <c r="S28" s="247" t="s">
        <v>106</v>
      </c>
      <c r="T28" s="248" t="s">
        <v>106</v>
      </c>
      <c r="U28" s="230">
        <v>9.4E-2</v>
      </c>
      <c r="V28" s="230">
        <f>ROUND(E28*U28,2)</f>
        <v>0.97</v>
      </c>
      <c r="W28" s="230"/>
      <c r="X28" s="230" t="s">
        <v>107</v>
      </c>
      <c r="Y28" s="210"/>
      <c r="Z28" s="210"/>
      <c r="AA28" s="210"/>
      <c r="AB28" s="210"/>
      <c r="AC28" s="210"/>
      <c r="AD28" s="210"/>
      <c r="AE28" s="210"/>
      <c r="AF28" s="210"/>
      <c r="AG28" s="210" t="s">
        <v>108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27"/>
      <c r="B29" s="228"/>
      <c r="C29" s="261" t="s">
        <v>140</v>
      </c>
      <c r="D29" s="231"/>
      <c r="E29" s="232">
        <v>10.34</v>
      </c>
      <c r="F29" s="230"/>
      <c r="G29" s="230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10"/>
      <c r="Z29" s="210"/>
      <c r="AA29" s="210"/>
      <c r="AB29" s="210"/>
      <c r="AC29" s="210"/>
      <c r="AD29" s="210"/>
      <c r="AE29" s="210"/>
      <c r="AF29" s="210"/>
      <c r="AG29" s="210" t="s">
        <v>110</v>
      </c>
      <c r="AH29" s="210">
        <v>5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2">
        <v>11</v>
      </c>
      <c r="B30" s="243" t="s">
        <v>141</v>
      </c>
      <c r="C30" s="260" t="s">
        <v>142</v>
      </c>
      <c r="D30" s="244" t="s">
        <v>105</v>
      </c>
      <c r="E30" s="245">
        <v>7.52</v>
      </c>
      <c r="F30" s="246"/>
      <c r="G30" s="247">
        <f>ROUND(E30*F30,2)</f>
        <v>0</v>
      </c>
      <c r="H30" s="246"/>
      <c r="I30" s="247">
        <f>ROUND(E30*H30,2)</f>
        <v>0</v>
      </c>
      <c r="J30" s="246"/>
      <c r="K30" s="247">
        <f>ROUND(E30*J30,2)</f>
        <v>0</v>
      </c>
      <c r="L30" s="247">
        <v>21</v>
      </c>
      <c r="M30" s="247">
        <f>G30*(1+L30/100)</f>
        <v>0</v>
      </c>
      <c r="N30" s="245">
        <v>7.3200000000000001E-3</v>
      </c>
      <c r="O30" s="245">
        <f>ROUND(E30*N30,2)</f>
        <v>0.06</v>
      </c>
      <c r="P30" s="245">
        <v>0</v>
      </c>
      <c r="Q30" s="245">
        <f>ROUND(E30*P30,2)</f>
        <v>0</v>
      </c>
      <c r="R30" s="247"/>
      <c r="S30" s="247" t="s">
        <v>106</v>
      </c>
      <c r="T30" s="248" t="s">
        <v>106</v>
      </c>
      <c r="U30" s="230">
        <v>0.74299999999999999</v>
      </c>
      <c r="V30" s="230">
        <f>ROUND(E30*U30,2)</f>
        <v>5.59</v>
      </c>
      <c r="W30" s="230"/>
      <c r="X30" s="230" t="s">
        <v>107</v>
      </c>
      <c r="Y30" s="210"/>
      <c r="Z30" s="210"/>
      <c r="AA30" s="210"/>
      <c r="AB30" s="210"/>
      <c r="AC30" s="210"/>
      <c r="AD30" s="210"/>
      <c r="AE30" s="210"/>
      <c r="AF30" s="210"/>
      <c r="AG30" s="210" t="s">
        <v>108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27"/>
      <c r="B31" s="228"/>
      <c r="C31" s="261" t="s">
        <v>143</v>
      </c>
      <c r="D31" s="231"/>
      <c r="E31" s="232">
        <v>7.52</v>
      </c>
      <c r="F31" s="230"/>
      <c r="G31" s="23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10"/>
      <c r="Z31" s="210"/>
      <c r="AA31" s="210"/>
      <c r="AB31" s="210"/>
      <c r="AC31" s="210"/>
      <c r="AD31" s="210"/>
      <c r="AE31" s="210"/>
      <c r="AF31" s="210"/>
      <c r="AG31" s="210" t="s">
        <v>110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2.5" outlineLevel="1" x14ac:dyDescent="0.2">
      <c r="A32" s="242">
        <v>12</v>
      </c>
      <c r="B32" s="243" t="s">
        <v>144</v>
      </c>
      <c r="C32" s="260" t="s">
        <v>145</v>
      </c>
      <c r="D32" s="244" t="s">
        <v>105</v>
      </c>
      <c r="E32" s="245">
        <v>30.29</v>
      </c>
      <c r="F32" s="246"/>
      <c r="G32" s="247">
        <f>ROUND(E32*F32,2)</f>
        <v>0</v>
      </c>
      <c r="H32" s="246"/>
      <c r="I32" s="247">
        <f>ROUND(E32*H32,2)</f>
        <v>0</v>
      </c>
      <c r="J32" s="246"/>
      <c r="K32" s="247">
        <f>ROUND(E32*J32,2)</f>
        <v>0</v>
      </c>
      <c r="L32" s="247">
        <v>21</v>
      </c>
      <c r="M32" s="247">
        <f>G32*(1+L32/100)</f>
        <v>0</v>
      </c>
      <c r="N32" s="245">
        <v>4.5580000000000002E-2</v>
      </c>
      <c r="O32" s="245">
        <f>ROUND(E32*N32,2)</f>
        <v>1.38</v>
      </c>
      <c r="P32" s="245">
        <v>0</v>
      </c>
      <c r="Q32" s="245">
        <f>ROUND(E32*P32,2)</f>
        <v>0</v>
      </c>
      <c r="R32" s="247"/>
      <c r="S32" s="247" t="s">
        <v>106</v>
      </c>
      <c r="T32" s="248" t="s">
        <v>106</v>
      </c>
      <c r="U32" s="230">
        <v>0.60799999999999998</v>
      </c>
      <c r="V32" s="230">
        <f>ROUND(E32*U32,2)</f>
        <v>18.420000000000002</v>
      </c>
      <c r="W32" s="230"/>
      <c r="X32" s="230" t="s">
        <v>107</v>
      </c>
      <c r="Y32" s="210"/>
      <c r="Z32" s="210"/>
      <c r="AA32" s="210"/>
      <c r="AB32" s="210"/>
      <c r="AC32" s="210"/>
      <c r="AD32" s="210"/>
      <c r="AE32" s="210"/>
      <c r="AF32" s="210"/>
      <c r="AG32" s="210" t="s">
        <v>108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27"/>
      <c r="B33" s="228"/>
      <c r="C33" s="261" t="s">
        <v>146</v>
      </c>
      <c r="D33" s="231"/>
      <c r="E33" s="232">
        <v>22.77</v>
      </c>
      <c r="F33" s="230"/>
      <c r="G33" s="230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10"/>
      <c r="Z33" s="210"/>
      <c r="AA33" s="210"/>
      <c r="AB33" s="210"/>
      <c r="AC33" s="210"/>
      <c r="AD33" s="210"/>
      <c r="AE33" s="210"/>
      <c r="AF33" s="210"/>
      <c r="AG33" s="210" t="s">
        <v>110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27"/>
      <c r="B34" s="228"/>
      <c r="C34" s="261" t="s">
        <v>143</v>
      </c>
      <c r="D34" s="231"/>
      <c r="E34" s="232">
        <v>7.52</v>
      </c>
      <c r="F34" s="230"/>
      <c r="G34" s="230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10"/>
      <c r="Z34" s="210"/>
      <c r="AA34" s="210"/>
      <c r="AB34" s="210"/>
      <c r="AC34" s="210"/>
      <c r="AD34" s="210"/>
      <c r="AE34" s="210"/>
      <c r="AF34" s="210"/>
      <c r="AG34" s="210" t="s">
        <v>110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42">
        <v>13</v>
      </c>
      <c r="B35" s="243" t="s">
        <v>147</v>
      </c>
      <c r="C35" s="260" t="s">
        <v>148</v>
      </c>
      <c r="D35" s="244" t="s">
        <v>105</v>
      </c>
      <c r="E35" s="245">
        <v>10.34</v>
      </c>
      <c r="F35" s="246"/>
      <c r="G35" s="247">
        <f>ROUND(E35*F35,2)</f>
        <v>0</v>
      </c>
      <c r="H35" s="246"/>
      <c r="I35" s="247">
        <f>ROUND(E35*H35,2)</f>
        <v>0</v>
      </c>
      <c r="J35" s="246"/>
      <c r="K35" s="247">
        <f>ROUND(E35*J35,2)</f>
        <v>0</v>
      </c>
      <c r="L35" s="247">
        <v>21</v>
      </c>
      <c r="M35" s="247">
        <f>G35*(1+L35/100)</f>
        <v>0</v>
      </c>
      <c r="N35" s="245">
        <v>8.0000000000000007E-5</v>
      </c>
      <c r="O35" s="245">
        <f>ROUND(E35*N35,2)</f>
        <v>0</v>
      </c>
      <c r="P35" s="245">
        <v>0</v>
      </c>
      <c r="Q35" s="245">
        <f>ROUND(E35*P35,2)</f>
        <v>0</v>
      </c>
      <c r="R35" s="247"/>
      <c r="S35" s="247" t="s">
        <v>106</v>
      </c>
      <c r="T35" s="248" t="s">
        <v>106</v>
      </c>
      <c r="U35" s="230">
        <v>0.34</v>
      </c>
      <c r="V35" s="230">
        <f>ROUND(E35*U35,2)</f>
        <v>3.52</v>
      </c>
      <c r="W35" s="230"/>
      <c r="X35" s="230" t="s">
        <v>107</v>
      </c>
      <c r="Y35" s="210"/>
      <c r="Z35" s="210"/>
      <c r="AA35" s="210"/>
      <c r="AB35" s="210"/>
      <c r="AC35" s="210"/>
      <c r="AD35" s="210"/>
      <c r="AE35" s="210"/>
      <c r="AF35" s="210"/>
      <c r="AG35" s="210" t="s">
        <v>108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27"/>
      <c r="B36" s="228"/>
      <c r="C36" s="261" t="s">
        <v>140</v>
      </c>
      <c r="D36" s="231"/>
      <c r="E36" s="232">
        <v>10.34</v>
      </c>
      <c r="F36" s="230"/>
      <c r="G36" s="230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10"/>
      <c r="Z36" s="210"/>
      <c r="AA36" s="210"/>
      <c r="AB36" s="210"/>
      <c r="AC36" s="210"/>
      <c r="AD36" s="210"/>
      <c r="AE36" s="210"/>
      <c r="AF36" s="210"/>
      <c r="AG36" s="210" t="s">
        <v>110</v>
      </c>
      <c r="AH36" s="210">
        <v>5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2">
        <v>14</v>
      </c>
      <c r="B37" s="243" t="s">
        <v>149</v>
      </c>
      <c r="C37" s="260" t="s">
        <v>150</v>
      </c>
      <c r="D37" s="244" t="s">
        <v>105</v>
      </c>
      <c r="E37" s="245">
        <v>30.29</v>
      </c>
      <c r="F37" s="246"/>
      <c r="G37" s="247">
        <f>ROUND(E37*F37,2)</f>
        <v>0</v>
      </c>
      <c r="H37" s="246"/>
      <c r="I37" s="247">
        <f>ROUND(E37*H37,2)</f>
        <v>0</v>
      </c>
      <c r="J37" s="246"/>
      <c r="K37" s="247">
        <f>ROUND(E37*J37,2)</f>
        <v>0</v>
      </c>
      <c r="L37" s="247">
        <v>21</v>
      </c>
      <c r="M37" s="247">
        <f>G37*(1+L37/100)</f>
        <v>0</v>
      </c>
      <c r="N37" s="245">
        <v>2.1000000000000001E-4</v>
      </c>
      <c r="O37" s="245">
        <f>ROUND(E37*N37,2)</f>
        <v>0.01</v>
      </c>
      <c r="P37" s="245">
        <v>0</v>
      </c>
      <c r="Q37" s="245">
        <f>ROUND(E37*P37,2)</f>
        <v>0</v>
      </c>
      <c r="R37" s="247"/>
      <c r="S37" s="247" t="s">
        <v>106</v>
      </c>
      <c r="T37" s="248" t="s">
        <v>106</v>
      </c>
      <c r="U37" s="230">
        <v>9.5000000000000001E-2</v>
      </c>
      <c r="V37" s="230">
        <f>ROUND(E37*U37,2)</f>
        <v>2.88</v>
      </c>
      <c r="W37" s="230"/>
      <c r="X37" s="230" t="s">
        <v>107</v>
      </c>
      <c r="Y37" s="210"/>
      <c r="Z37" s="210"/>
      <c r="AA37" s="210"/>
      <c r="AB37" s="210"/>
      <c r="AC37" s="210"/>
      <c r="AD37" s="210"/>
      <c r="AE37" s="210"/>
      <c r="AF37" s="210"/>
      <c r="AG37" s="210" t="s">
        <v>108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27"/>
      <c r="B38" s="228"/>
      <c r="C38" s="261" t="s">
        <v>146</v>
      </c>
      <c r="D38" s="231"/>
      <c r="E38" s="232">
        <v>22.77</v>
      </c>
      <c r="F38" s="230"/>
      <c r="G38" s="23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10"/>
      <c r="Z38" s="210"/>
      <c r="AA38" s="210"/>
      <c r="AB38" s="210"/>
      <c r="AC38" s="210"/>
      <c r="AD38" s="210"/>
      <c r="AE38" s="210"/>
      <c r="AF38" s="210"/>
      <c r="AG38" s="210" t="s">
        <v>110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27"/>
      <c r="B39" s="228"/>
      <c r="C39" s="261" t="s">
        <v>143</v>
      </c>
      <c r="D39" s="231"/>
      <c r="E39" s="232">
        <v>7.52</v>
      </c>
      <c r="F39" s="230"/>
      <c r="G39" s="230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10"/>
      <c r="Z39" s="210"/>
      <c r="AA39" s="210"/>
      <c r="AB39" s="210"/>
      <c r="AC39" s="210"/>
      <c r="AD39" s="210"/>
      <c r="AE39" s="210"/>
      <c r="AF39" s="210"/>
      <c r="AG39" s="210" t="s">
        <v>110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42">
        <v>15</v>
      </c>
      <c r="B40" s="243" t="s">
        <v>151</v>
      </c>
      <c r="C40" s="260" t="s">
        <v>152</v>
      </c>
      <c r="D40" s="244" t="s">
        <v>105</v>
      </c>
      <c r="E40" s="245">
        <v>30.29</v>
      </c>
      <c r="F40" s="246"/>
      <c r="G40" s="247">
        <f>ROUND(E40*F40,2)</f>
        <v>0</v>
      </c>
      <c r="H40" s="246"/>
      <c r="I40" s="247">
        <f>ROUND(E40*H40,2)</f>
        <v>0</v>
      </c>
      <c r="J40" s="246"/>
      <c r="K40" s="247">
        <f>ROUND(E40*J40,2)</f>
        <v>0</v>
      </c>
      <c r="L40" s="247">
        <v>21</v>
      </c>
      <c r="M40" s="247">
        <f>G40*(1+L40/100)</f>
        <v>0</v>
      </c>
      <c r="N40" s="245">
        <v>3.5799999999999998E-3</v>
      </c>
      <c r="O40" s="245">
        <f>ROUND(E40*N40,2)</f>
        <v>0.11</v>
      </c>
      <c r="P40" s="245">
        <v>0</v>
      </c>
      <c r="Q40" s="245">
        <f>ROUND(E40*P40,2)</f>
        <v>0</v>
      </c>
      <c r="R40" s="247"/>
      <c r="S40" s="247" t="s">
        <v>106</v>
      </c>
      <c r="T40" s="248" t="s">
        <v>106</v>
      </c>
      <c r="U40" s="230">
        <v>0.498</v>
      </c>
      <c r="V40" s="230">
        <f>ROUND(E40*U40,2)</f>
        <v>15.08</v>
      </c>
      <c r="W40" s="230"/>
      <c r="X40" s="230" t="s">
        <v>107</v>
      </c>
      <c r="Y40" s="210"/>
      <c r="Z40" s="210"/>
      <c r="AA40" s="210"/>
      <c r="AB40" s="210"/>
      <c r="AC40" s="210"/>
      <c r="AD40" s="210"/>
      <c r="AE40" s="210"/>
      <c r="AF40" s="210"/>
      <c r="AG40" s="210" t="s">
        <v>108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27"/>
      <c r="B41" s="228"/>
      <c r="C41" s="261" t="s">
        <v>146</v>
      </c>
      <c r="D41" s="231"/>
      <c r="E41" s="232">
        <v>22.77</v>
      </c>
      <c r="F41" s="230"/>
      <c r="G41" s="230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10"/>
      <c r="Z41" s="210"/>
      <c r="AA41" s="210"/>
      <c r="AB41" s="210"/>
      <c r="AC41" s="210"/>
      <c r="AD41" s="210"/>
      <c r="AE41" s="210"/>
      <c r="AF41" s="210"/>
      <c r="AG41" s="210" t="s">
        <v>110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27"/>
      <c r="B42" s="228"/>
      <c r="C42" s="261" t="s">
        <v>143</v>
      </c>
      <c r="D42" s="231"/>
      <c r="E42" s="232">
        <v>7.52</v>
      </c>
      <c r="F42" s="230"/>
      <c r="G42" s="230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10"/>
      <c r="Z42" s="210"/>
      <c r="AA42" s="210"/>
      <c r="AB42" s="210"/>
      <c r="AC42" s="210"/>
      <c r="AD42" s="210"/>
      <c r="AE42" s="210"/>
      <c r="AF42" s="210"/>
      <c r="AG42" s="210" t="s">
        <v>110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ht="22.5" outlineLevel="1" x14ac:dyDescent="0.2">
      <c r="A43" s="242">
        <v>16</v>
      </c>
      <c r="B43" s="243" t="s">
        <v>153</v>
      </c>
      <c r="C43" s="260" t="s">
        <v>154</v>
      </c>
      <c r="D43" s="244" t="s">
        <v>127</v>
      </c>
      <c r="E43" s="245">
        <v>9.4</v>
      </c>
      <c r="F43" s="246"/>
      <c r="G43" s="247">
        <f>ROUND(E43*F43,2)</f>
        <v>0</v>
      </c>
      <c r="H43" s="246"/>
      <c r="I43" s="247">
        <f>ROUND(E43*H43,2)</f>
        <v>0</v>
      </c>
      <c r="J43" s="246"/>
      <c r="K43" s="247">
        <f>ROUND(E43*J43,2)</f>
        <v>0</v>
      </c>
      <c r="L43" s="247">
        <v>21</v>
      </c>
      <c r="M43" s="247">
        <f>G43*(1+L43/100)</f>
        <v>0</v>
      </c>
      <c r="N43" s="245">
        <v>3.3E-4</v>
      </c>
      <c r="O43" s="245">
        <f>ROUND(E43*N43,2)</f>
        <v>0</v>
      </c>
      <c r="P43" s="245">
        <v>0</v>
      </c>
      <c r="Q43" s="245">
        <f>ROUND(E43*P43,2)</f>
        <v>0</v>
      </c>
      <c r="R43" s="247"/>
      <c r="S43" s="247" t="s">
        <v>106</v>
      </c>
      <c r="T43" s="248" t="s">
        <v>106</v>
      </c>
      <c r="U43" s="230">
        <v>0.1</v>
      </c>
      <c r="V43" s="230">
        <f>ROUND(E43*U43,2)</f>
        <v>0.94</v>
      </c>
      <c r="W43" s="230"/>
      <c r="X43" s="230" t="s">
        <v>107</v>
      </c>
      <c r="Y43" s="210"/>
      <c r="Z43" s="210"/>
      <c r="AA43" s="210"/>
      <c r="AB43" s="210"/>
      <c r="AC43" s="210"/>
      <c r="AD43" s="210"/>
      <c r="AE43" s="210"/>
      <c r="AF43" s="210"/>
      <c r="AG43" s="210" t="s">
        <v>108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27"/>
      <c r="B44" s="228"/>
      <c r="C44" s="261" t="s">
        <v>129</v>
      </c>
      <c r="D44" s="231"/>
      <c r="E44" s="232">
        <v>9.4</v>
      </c>
      <c r="F44" s="230"/>
      <c r="G44" s="230"/>
      <c r="H44" s="230"/>
      <c r="I44" s="230"/>
      <c r="J44" s="230"/>
      <c r="K44" s="230"/>
      <c r="L44" s="230"/>
      <c r="M44" s="230"/>
      <c r="N44" s="229"/>
      <c r="O44" s="229"/>
      <c r="P44" s="229"/>
      <c r="Q44" s="229"/>
      <c r="R44" s="230"/>
      <c r="S44" s="230"/>
      <c r="T44" s="230"/>
      <c r="U44" s="230"/>
      <c r="V44" s="230"/>
      <c r="W44" s="230"/>
      <c r="X44" s="230"/>
      <c r="Y44" s="210"/>
      <c r="Z44" s="210"/>
      <c r="AA44" s="210"/>
      <c r="AB44" s="210"/>
      <c r="AC44" s="210"/>
      <c r="AD44" s="210"/>
      <c r="AE44" s="210"/>
      <c r="AF44" s="210"/>
      <c r="AG44" s="210" t="s">
        <v>110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">
      <c r="A45" s="236" t="s">
        <v>101</v>
      </c>
      <c r="B45" s="237" t="s">
        <v>60</v>
      </c>
      <c r="C45" s="259" t="s">
        <v>61</v>
      </c>
      <c r="D45" s="238"/>
      <c r="E45" s="239"/>
      <c r="F45" s="240"/>
      <c r="G45" s="240">
        <f>SUMIF(AG46:AG93,"&lt;&gt;NOR",G46:G93)</f>
        <v>0</v>
      </c>
      <c r="H45" s="240"/>
      <c r="I45" s="240">
        <f>SUM(I46:I93)</f>
        <v>0</v>
      </c>
      <c r="J45" s="240"/>
      <c r="K45" s="240">
        <f>SUM(K46:K93)</f>
        <v>0</v>
      </c>
      <c r="L45" s="240"/>
      <c r="M45" s="240">
        <f>SUM(M46:M93)</f>
        <v>0</v>
      </c>
      <c r="N45" s="239"/>
      <c r="O45" s="239">
        <f>SUM(O46:O93)</f>
        <v>3.62</v>
      </c>
      <c r="P45" s="239"/>
      <c r="Q45" s="239">
        <f>SUM(Q46:Q93)</f>
        <v>0</v>
      </c>
      <c r="R45" s="240"/>
      <c r="S45" s="240"/>
      <c r="T45" s="241"/>
      <c r="U45" s="235"/>
      <c r="V45" s="235">
        <f>SUM(V46:V93)</f>
        <v>136.57</v>
      </c>
      <c r="W45" s="235"/>
      <c r="X45" s="235"/>
      <c r="AG45" t="s">
        <v>102</v>
      </c>
    </row>
    <row r="46" spans="1:60" outlineLevel="1" x14ac:dyDescent="0.2">
      <c r="A46" s="242">
        <v>17</v>
      </c>
      <c r="B46" s="243" t="s">
        <v>155</v>
      </c>
      <c r="C46" s="260" t="s">
        <v>156</v>
      </c>
      <c r="D46" s="244" t="s">
        <v>105</v>
      </c>
      <c r="E46" s="245">
        <v>43.953200000000002</v>
      </c>
      <c r="F46" s="246"/>
      <c r="G46" s="247">
        <f>ROUND(E46*F46,2)</f>
        <v>0</v>
      </c>
      <c r="H46" s="246"/>
      <c r="I46" s="247">
        <f>ROUND(E46*H46,2)</f>
        <v>0</v>
      </c>
      <c r="J46" s="246"/>
      <c r="K46" s="247">
        <f>ROUND(E46*J46,2)</f>
        <v>0</v>
      </c>
      <c r="L46" s="247">
        <v>21</v>
      </c>
      <c r="M46" s="247">
        <f>G46*(1+L46/100)</f>
        <v>0</v>
      </c>
      <c r="N46" s="245">
        <v>9.9000000000000008E-3</v>
      </c>
      <c r="O46" s="245">
        <f>ROUND(E46*N46,2)</f>
        <v>0.44</v>
      </c>
      <c r="P46" s="245">
        <v>0</v>
      </c>
      <c r="Q46" s="245">
        <f>ROUND(E46*P46,2)</f>
        <v>0</v>
      </c>
      <c r="R46" s="247"/>
      <c r="S46" s="247" t="s">
        <v>106</v>
      </c>
      <c r="T46" s="248" t="s">
        <v>106</v>
      </c>
      <c r="U46" s="230">
        <v>0.13600000000000001</v>
      </c>
      <c r="V46" s="230">
        <f>ROUND(E46*U46,2)</f>
        <v>5.98</v>
      </c>
      <c r="W46" s="230"/>
      <c r="X46" s="230" t="s">
        <v>107</v>
      </c>
      <c r="Y46" s="210"/>
      <c r="Z46" s="210"/>
      <c r="AA46" s="210"/>
      <c r="AB46" s="210"/>
      <c r="AC46" s="210"/>
      <c r="AD46" s="210"/>
      <c r="AE46" s="210"/>
      <c r="AF46" s="210"/>
      <c r="AG46" s="210" t="s">
        <v>108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27"/>
      <c r="B47" s="228"/>
      <c r="C47" s="262" t="s">
        <v>157</v>
      </c>
      <c r="D47" s="249"/>
      <c r="E47" s="249"/>
      <c r="F47" s="249"/>
      <c r="G47" s="249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10"/>
      <c r="Z47" s="210"/>
      <c r="AA47" s="210"/>
      <c r="AB47" s="210"/>
      <c r="AC47" s="210"/>
      <c r="AD47" s="210"/>
      <c r="AE47" s="210"/>
      <c r="AF47" s="210"/>
      <c r="AG47" s="210" t="s">
        <v>158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27"/>
      <c r="B48" s="228"/>
      <c r="C48" s="261" t="s">
        <v>159</v>
      </c>
      <c r="D48" s="231"/>
      <c r="E48" s="232"/>
      <c r="F48" s="230"/>
      <c r="G48" s="23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10"/>
      <c r="Z48" s="210"/>
      <c r="AA48" s="210"/>
      <c r="AB48" s="210"/>
      <c r="AC48" s="210"/>
      <c r="AD48" s="210"/>
      <c r="AE48" s="210"/>
      <c r="AF48" s="210"/>
      <c r="AG48" s="210" t="s">
        <v>110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27"/>
      <c r="B49" s="228"/>
      <c r="C49" s="261" t="s">
        <v>160</v>
      </c>
      <c r="D49" s="231"/>
      <c r="E49" s="232">
        <v>1.0349999999999999</v>
      </c>
      <c r="F49" s="230"/>
      <c r="G49" s="230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10"/>
      <c r="Z49" s="210"/>
      <c r="AA49" s="210"/>
      <c r="AB49" s="210"/>
      <c r="AC49" s="210"/>
      <c r="AD49" s="210"/>
      <c r="AE49" s="210"/>
      <c r="AF49" s="210"/>
      <c r="AG49" s="210" t="s">
        <v>110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27"/>
      <c r="B50" s="228"/>
      <c r="C50" s="263" t="s">
        <v>161</v>
      </c>
      <c r="D50" s="233"/>
      <c r="E50" s="234">
        <v>1.0349999999999999</v>
      </c>
      <c r="F50" s="230"/>
      <c r="G50" s="230"/>
      <c r="H50" s="230"/>
      <c r="I50" s="230"/>
      <c r="J50" s="230"/>
      <c r="K50" s="230"/>
      <c r="L50" s="230"/>
      <c r="M50" s="230"/>
      <c r="N50" s="229"/>
      <c r="O50" s="229"/>
      <c r="P50" s="229"/>
      <c r="Q50" s="229"/>
      <c r="R50" s="230"/>
      <c r="S50" s="230"/>
      <c r="T50" s="230"/>
      <c r="U50" s="230"/>
      <c r="V50" s="230"/>
      <c r="W50" s="230"/>
      <c r="X50" s="230"/>
      <c r="Y50" s="210"/>
      <c r="Z50" s="210"/>
      <c r="AA50" s="210"/>
      <c r="AB50" s="210"/>
      <c r="AC50" s="210"/>
      <c r="AD50" s="210"/>
      <c r="AE50" s="210"/>
      <c r="AF50" s="210"/>
      <c r="AG50" s="210" t="s">
        <v>110</v>
      </c>
      <c r="AH50" s="210">
        <v>1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27"/>
      <c r="B51" s="228"/>
      <c r="C51" s="261" t="s">
        <v>162</v>
      </c>
      <c r="D51" s="231"/>
      <c r="E51" s="232"/>
      <c r="F51" s="230"/>
      <c r="G51" s="23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10"/>
      <c r="Z51" s="210"/>
      <c r="AA51" s="210"/>
      <c r="AB51" s="210"/>
      <c r="AC51" s="210"/>
      <c r="AD51" s="210"/>
      <c r="AE51" s="210"/>
      <c r="AF51" s="210"/>
      <c r="AG51" s="210" t="s">
        <v>110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27"/>
      <c r="B52" s="228"/>
      <c r="C52" s="261" t="s">
        <v>163</v>
      </c>
      <c r="D52" s="231"/>
      <c r="E52" s="232">
        <v>3.8</v>
      </c>
      <c r="F52" s="230"/>
      <c r="G52" s="230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10"/>
      <c r="Z52" s="210"/>
      <c r="AA52" s="210"/>
      <c r="AB52" s="210"/>
      <c r="AC52" s="210"/>
      <c r="AD52" s="210"/>
      <c r="AE52" s="210"/>
      <c r="AF52" s="210"/>
      <c r="AG52" s="210" t="s">
        <v>110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27"/>
      <c r="B53" s="228"/>
      <c r="C53" s="261" t="s">
        <v>146</v>
      </c>
      <c r="D53" s="231"/>
      <c r="E53" s="232">
        <v>22.77</v>
      </c>
      <c r="F53" s="230"/>
      <c r="G53" s="230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10"/>
      <c r="Z53" s="210"/>
      <c r="AA53" s="210"/>
      <c r="AB53" s="210"/>
      <c r="AC53" s="210"/>
      <c r="AD53" s="210"/>
      <c r="AE53" s="210"/>
      <c r="AF53" s="210"/>
      <c r="AG53" s="210" t="s">
        <v>110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27"/>
      <c r="B54" s="228"/>
      <c r="C54" s="263" t="s">
        <v>161</v>
      </c>
      <c r="D54" s="233"/>
      <c r="E54" s="234">
        <v>26.57</v>
      </c>
      <c r="F54" s="230"/>
      <c r="G54" s="230"/>
      <c r="H54" s="230"/>
      <c r="I54" s="230"/>
      <c r="J54" s="230"/>
      <c r="K54" s="230"/>
      <c r="L54" s="230"/>
      <c r="M54" s="230"/>
      <c r="N54" s="229"/>
      <c r="O54" s="229"/>
      <c r="P54" s="229"/>
      <c r="Q54" s="229"/>
      <c r="R54" s="230"/>
      <c r="S54" s="230"/>
      <c r="T54" s="230"/>
      <c r="U54" s="230"/>
      <c r="V54" s="230"/>
      <c r="W54" s="230"/>
      <c r="X54" s="230"/>
      <c r="Y54" s="210"/>
      <c r="Z54" s="210"/>
      <c r="AA54" s="210"/>
      <c r="AB54" s="210"/>
      <c r="AC54" s="210"/>
      <c r="AD54" s="210"/>
      <c r="AE54" s="210"/>
      <c r="AF54" s="210"/>
      <c r="AG54" s="210" t="s">
        <v>110</v>
      </c>
      <c r="AH54" s="210">
        <v>1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">
      <c r="A55" s="227"/>
      <c r="B55" s="228"/>
      <c r="C55" s="261" t="s">
        <v>164</v>
      </c>
      <c r="D55" s="231"/>
      <c r="E55" s="232"/>
      <c r="F55" s="230"/>
      <c r="G55" s="230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10"/>
      <c r="Z55" s="210"/>
      <c r="AA55" s="210"/>
      <c r="AB55" s="210"/>
      <c r="AC55" s="210"/>
      <c r="AD55" s="210"/>
      <c r="AE55" s="210"/>
      <c r="AF55" s="210"/>
      <c r="AG55" s="210" t="s">
        <v>110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27"/>
      <c r="B56" s="228"/>
      <c r="C56" s="261" t="s">
        <v>165</v>
      </c>
      <c r="D56" s="231"/>
      <c r="E56" s="232">
        <v>8.8725000000000005</v>
      </c>
      <c r="F56" s="230"/>
      <c r="G56" s="230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10"/>
      <c r="Z56" s="210"/>
      <c r="AA56" s="210"/>
      <c r="AB56" s="210"/>
      <c r="AC56" s="210"/>
      <c r="AD56" s="210"/>
      <c r="AE56" s="210"/>
      <c r="AF56" s="210"/>
      <c r="AG56" s="210" t="s">
        <v>110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27"/>
      <c r="B57" s="228"/>
      <c r="C57" s="261" t="s">
        <v>166</v>
      </c>
      <c r="D57" s="231"/>
      <c r="E57" s="232">
        <v>6.2756999999999996</v>
      </c>
      <c r="F57" s="230"/>
      <c r="G57" s="230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10"/>
      <c r="Z57" s="210"/>
      <c r="AA57" s="210"/>
      <c r="AB57" s="210"/>
      <c r="AC57" s="210"/>
      <c r="AD57" s="210"/>
      <c r="AE57" s="210"/>
      <c r="AF57" s="210"/>
      <c r="AG57" s="210" t="s">
        <v>110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27"/>
      <c r="B58" s="228"/>
      <c r="C58" s="263" t="s">
        <v>161</v>
      </c>
      <c r="D58" s="233"/>
      <c r="E58" s="234">
        <v>15.148199999999999</v>
      </c>
      <c r="F58" s="230"/>
      <c r="G58" s="230"/>
      <c r="H58" s="230"/>
      <c r="I58" s="230"/>
      <c r="J58" s="230"/>
      <c r="K58" s="230"/>
      <c r="L58" s="230"/>
      <c r="M58" s="230"/>
      <c r="N58" s="229"/>
      <c r="O58" s="229"/>
      <c r="P58" s="229"/>
      <c r="Q58" s="229"/>
      <c r="R58" s="230"/>
      <c r="S58" s="230"/>
      <c r="T58" s="230"/>
      <c r="U58" s="230"/>
      <c r="V58" s="230"/>
      <c r="W58" s="230"/>
      <c r="X58" s="230"/>
      <c r="Y58" s="210"/>
      <c r="Z58" s="210"/>
      <c r="AA58" s="210"/>
      <c r="AB58" s="210"/>
      <c r="AC58" s="210"/>
      <c r="AD58" s="210"/>
      <c r="AE58" s="210"/>
      <c r="AF58" s="210"/>
      <c r="AG58" s="210" t="s">
        <v>110</v>
      </c>
      <c r="AH58" s="210">
        <v>1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27"/>
      <c r="B59" s="228"/>
      <c r="C59" s="261" t="s">
        <v>167</v>
      </c>
      <c r="D59" s="231"/>
      <c r="E59" s="232"/>
      <c r="F59" s="230"/>
      <c r="G59" s="230"/>
      <c r="H59" s="230"/>
      <c r="I59" s="230"/>
      <c r="J59" s="230"/>
      <c r="K59" s="230"/>
      <c r="L59" s="230"/>
      <c r="M59" s="230"/>
      <c r="N59" s="229"/>
      <c r="O59" s="229"/>
      <c r="P59" s="229"/>
      <c r="Q59" s="229"/>
      <c r="R59" s="230"/>
      <c r="S59" s="230"/>
      <c r="T59" s="230"/>
      <c r="U59" s="230"/>
      <c r="V59" s="230"/>
      <c r="W59" s="230"/>
      <c r="X59" s="230"/>
      <c r="Y59" s="210"/>
      <c r="Z59" s="210"/>
      <c r="AA59" s="210"/>
      <c r="AB59" s="210"/>
      <c r="AC59" s="210"/>
      <c r="AD59" s="210"/>
      <c r="AE59" s="210"/>
      <c r="AF59" s="210"/>
      <c r="AG59" s="210" t="s">
        <v>110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27"/>
      <c r="B60" s="228"/>
      <c r="C60" s="261" t="s">
        <v>168</v>
      </c>
      <c r="D60" s="231"/>
      <c r="E60" s="232">
        <v>1.2</v>
      </c>
      <c r="F60" s="230"/>
      <c r="G60" s="230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10"/>
      <c r="Z60" s="210"/>
      <c r="AA60" s="210"/>
      <c r="AB60" s="210"/>
      <c r="AC60" s="210"/>
      <c r="AD60" s="210"/>
      <c r="AE60" s="210"/>
      <c r="AF60" s="210"/>
      <c r="AG60" s="210" t="s">
        <v>110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27"/>
      <c r="B61" s="228"/>
      <c r="C61" s="263" t="s">
        <v>161</v>
      </c>
      <c r="D61" s="233"/>
      <c r="E61" s="234">
        <v>1.2</v>
      </c>
      <c r="F61" s="230"/>
      <c r="G61" s="230"/>
      <c r="H61" s="230"/>
      <c r="I61" s="230"/>
      <c r="J61" s="230"/>
      <c r="K61" s="230"/>
      <c r="L61" s="230"/>
      <c r="M61" s="230"/>
      <c r="N61" s="229"/>
      <c r="O61" s="229"/>
      <c r="P61" s="229"/>
      <c r="Q61" s="229"/>
      <c r="R61" s="230"/>
      <c r="S61" s="230"/>
      <c r="T61" s="230"/>
      <c r="U61" s="230"/>
      <c r="V61" s="230"/>
      <c r="W61" s="230"/>
      <c r="X61" s="230"/>
      <c r="Y61" s="210"/>
      <c r="Z61" s="210"/>
      <c r="AA61" s="210"/>
      <c r="AB61" s="210"/>
      <c r="AC61" s="210"/>
      <c r="AD61" s="210"/>
      <c r="AE61" s="210"/>
      <c r="AF61" s="210"/>
      <c r="AG61" s="210" t="s">
        <v>110</v>
      </c>
      <c r="AH61" s="210">
        <v>1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42">
        <v>18</v>
      </c>
      <c r="B62" s="243" t="s">
        <v>169</v>
      </c>
      <c r="C62" s="260" t="s">
        <v>170</v>
      </c>
      <c r="D62" s="244" t="s">
        <v>105</v>
      </c>
      <c r="E62" s="245">
        <v>43.953200000000002</v>
      </c>
      <c r="F62" s="246"/>
      <c r="G62" s="247">
        <f>ROUND(E62*F62,2)</f>
        <v>0</v>
      </c>
      <c r="H62" s="246"/>
      <c r="I62" s="247">
        <f>ROUND(E62*H62,2)</f>
        <v>0</v>
      </c>
      <c r="J62" s="246"/>
      <c r="K62" s="247">
        <f>ROUND(E62*J62,2)</f>
        <v>0</v>
      </c>
      <c r="L62" s="247">
        <v>21</v>
      </c>
      <c r="M62" s="247">
        <f>G62*(1+L62/100)</f>
        <v>0</v>
      </c>
      <c r="N62" s="245">
        <v>2.97E-3</v>
      </c>
      <c r="O62" s="245">
        <f>ROUND(E62*N62,2)</f>
        <v>0.13</v>
      </c>
      <c r="P62" s="245">
        <v>0</v>
      </c>
      <c r="Q62" s="245">
        <f>ROUND(E62*P62,2)</f>
        <v>0</v>
      </c>
      <c r="R62" s="247"/>
      <c r="S62" s="247" t="s">
        <v>106</v>
      </c>
      <c r="T62" s="248" t="s">
        <v>106</v>
      </c>
      <c r="U62" s="230">
        <v>0.31</v>
      </c>
      <c r="V62" s="230">
        <f>ROUND(E62*U62,2)</f>
        <v>13.63</v>
      </c>
      <c r="W62" s="230"/>
      <c r="X62" s="230" t="s">
        <v>107</v>
      </c>
      <c r="Y62" s="210"/>
      <c r="Z62" s="210"/>
      <c r="AA62" s="210"/>
      <c r="AB62" s="210"/>
      <c r="AC62" s="210"/>
      <c r="AD62" s="210"/>
      <c r="AE62" s="210"/>
      <c r="AF62" s="210"/>
      <c r="AG62" s="210" t="s">
        <v>108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27"/>
      <c r="B63" s="228"/>
      <c r="C63" s="261" t="s">
        <v>171</v>
      </c>
      <c r="D63" s="231"/>
      <c r="E63" s="232">
        <v>43.953200000000002</v>
      </c>
      <c r="F63" s="230"/>
      <c r="G63" s="230"/>
      <c r="H63" s="230"/>
      <c r="I63" s="230"/>
      <c r="J63" s="230"/>
      <c r="K63" s="230"/>
      <c r="L63" s="230"/>
      <c r="M63" s="230"/>
      <c r="N63" s="229"/>
      <c r="O63" s="229"/>
      <c r="P63" s="229"/>
      <c r="Q63" s="229"/>
      <c r="R63" s="230"/>
      <c r="S63" s="230"/>
      <c r="T63" s="230"/>
      <c r="U63" s="230"/>
      <c r="V63" s="230"/>
      <c r="W63" s="230"/>
      <c r="X63" s="230"/>
      <c r="Y63" s="210"/>
      <c r="Z63" s="210"/>
      <c r="AA63" s="210"/>
      <c r="AB63" s="210"/>
      <c r="AC63" s="210"/>
      <c r="AD63" s="210"/>
      <c r="AE63" s="210"/>
      <c r="AF63" s="210"/>
      <c r="AG63" s="210" t="s">
        <v>110</v>
      </c>
      <c r="AH63" s="210">
        <v>5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42">
        <v>19</v>
      </c>
      <c r="B64" s="243" t="s">
        <v>172</v>
      </c>
      <c r="C64" s="260" t="s">
        <v>173</v>
      </c>
      <c r="D64" s="244" t="s">
        <v>105</v>
      </c>
      <c r="E64" s="245">
        <v>43.953200000000002</v>
      </c>
      <c r="F64" s="246"/>
      <c r="G64" s="247">
        <f>ROUND(E64*F64,2)</f>
        <v>0</v>
      </c>
      <c r="H64" s="246"/>
      <c r="I64" s="247">
        <f>ROUND(E64*H64,2)</f>
        <v>0</v>
      </c>
      <c r="J64" s="246"/>
      <c r="K64" s="247">
        <f>ROUND(E64*J64,2)</f>
        <v>0</v>
      </c>
      <c r="L64" s="247">
        <v>21</v>
      </c>
      <c r="M64" s="247">
        <f>G64*(1+L64/100)</f>
        <v>0</v>
      </c>
      <c r="N64" s="245">
        <v>1.7330000000000002E-2</v>
      </c>
      <c r="O64" s="245">
        <f>ROUND(E64*N64,2)</f>
        <v>0.76</v>
      </c>
      <c r="P64" s="245">
        <v>0</v>
      </c>
      <c r="Q64" s="245">
        <f>ROUND(E64*P64,2)</f>
        <v>0</v>
      </c>
      <c r="R64" s="247"/>
      <c r="S64" s="247" t="s">
        <v>106</v>
      </c>
      <c r="T64" s="248" t="s">
        <v>106</v>
      </c>
      <c r="U64" s="230">
        <v>0.39</v>
      </c>
      <c r="V64" s="230">
        <f>ROUND(E64*U64,2)</f>
        <v>17.14</v>
      </c>
      <c r="W64" s="230"/>
      <c r="X64" s="230" t="s">
        <v>107</v>
      </c>
      <c r="Y64" s="210"/>
      <c r="Z64" s="210"/>
      <c r="AA64" s="210"/>
      <c r="AB64" s="210"/>
      <c r="AC64" s="210"/>
      <c r="AD64" s="210"/>
      <c r="AE64" s="210"/>
      <c r="AF64" s="210"/>
      <c r="AG64" s="210" t="s">
        <v>108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">
      <c r="A65" s="227"/>
      <c r="B65" s="228"/>
      <c r="C65" s="261" t="s">
        <v>171</v>
      </c>
      <c r="D65" s="231"/>
      <c r="E65" s="232">
        <v>43.953200000000002</v>
      </c>
      <c r="F65" s="230"/>
      <c r="G65" s="230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10"/>
      <c r="Z65" s="210"/>
      <c r="AA65" s="210"/>
      <c r="AB65" s="210"/>
      <c r="AC65" s="210"/>
      <c r="AD65" s="210"/>
      <c r="AE65" s="210"/>
      <c r="AF65" s="210"/>
      <c r="AG65" s="210" t="s">
        <v>110</v>
      </c>
      <c r="AH65" s="210">
        <v>5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42">
        <v>20</v>
      </c>
      <c r="B66" s="243" t="s">
        <v>174</v>
      </c>
      <c r="C66" s="260" t="s">
        <v>175</v>
      </c>
      <c r="D66" s="244" t="s">
        <v>105</v>
      </c>
      <c r="E66" s="245">
        <v>43.953200000000002</v>
      </c>
      <c r="F66" s="246"/>
      <c r="G66" s="247">
        <f>ROUND(E66*F66,2)</f>
        <v>0</v>
      </c>
      <c r="H66" s="246"/>
      <c r="I66" s="247">
        <f>ROUND(E66*H66,2)</f>
        <v>0</v>
      </c>
      <c r="J66" s="246"/>
      <c r="K66" s="247">
        <f>ROUND(E66*J66,2)</f>
        <v>0</v>
      </c>
      <c r="L66" s="247">
        <v>21</v>
      </c>
      <c r="M66" s="247">
        <f>G66*(1+L66/100)</f>
        <v>0</v>
      </c>
      <c r="N66" s="245">
        <v>5.0000000000000001E-4</v>
      </c>
      <c r="O66" s="245">
        <f>ROUND(E66*N66,2)</f>
        <v>0.02</v>
      </c>
      <c r="P66" s="245">
        <v>0</v>
      </c>
      <c r="Q66" s="245">
        <f>ROUND(E66*P66,2)</f>
        <v>0</v>
      </c>
      <c r="R66" s="247"/>
      <c r="S66" s="247" t="s">
        <v>106</v>
      </c>
      <c r="T66" s="248" t="s">
        <v>106</v>
      </c>
      <c r="U66" s="230">
        <v>4.4999999999999998E-2</v>
      </c>
      <c r="V66" s="230">
        <f>ROUND(E66*U66,2)</f>
        <v>1.98</v>
      </c>
      <c r="W66" s="230"/>
      <c r="X66" s="230" t="s">
        <v>107</v>
      </c>
      <c r="Y66" s="210"/>
      <c r="Z66" s="210"/>
      <c r="AA66" s="210"/>
      <c r="AB66" s="210"/>
      <c r="AC66" s="210"/>
      <c r="AD66" s="210"/>
      <c r="AE66" s="210"/>
      <c r="AF66" s="210"/>
      <c r="AG66" s="210" t="s">
        <v>108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27"/>
      <c r="B67" s="228"/>
      <c r="C67" s="262" t="s">
        <v>176</v>
      </c>
      <c r="D67" s="249"/>
      <c r="E67" s="249"/>
      <c r="F67" s="249"/>
      <c r="G67" s="249"/>
      <c r="H67" s="230"/>
      <c r="I67" s="230"/>
      <c r="J67" s="230"/>
      <c r="K67" s="230"/>
      <c r="L67" s="230"/>
      <c r="M67" s="230"/>
      <c r="N67" s="229"/>
      <c r="O67" s="229"/>
      <c r="P67" s="229"/>
      <c r="Q67" s="229"/>
      <c r="R67" s="230"/>
      <c r="S67" s="230"/>
      <c r="T67" s="230"/>
      <c r="U67" s="230"/>
      <c r="V67" s="230"/>
      <c r="W67" s="230"/>
      <c r="X67" s="230"/>
      <c r="Y67" s="210"/>
      <c r="Z67" s="210"/>
      <c r="AA67" s="210"/>
      <c r="AB67" s="210"/>
      <c r="AC67" s="210"/>
      <c r="AD67" s="210"/>
      <c r="AE67" s="210"/>
      <c r="AF67" s="210"/>
      <c r="AG67" s="210" t="s">
        <v>158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">
      <c r="A68" s="227"/>
      <c r="B68" s="228"/>
      <c r="C68" s="261" t="s">
        <v>171</v>
      </c>
      <c r="D68" s="231"/>
      <c r="E68" s="232">
        <v>43.953200000000002</v>
      </c>
      <c r="F68" s="230"/>
      <c r="G68" s="230"/>
      <c r="H68" s="230"/>
      <c r="I68" s="230"/>
      <c r="J68" s="230"/>
      <c r="K68" s="230"/>
      <c r="L68" s="230"/>
      <c r="M68" s="230"/>
      <c r="N68" s="229"/>
      <c r="O68" s="229"/>
      <c r="P68" s="229"/>
      <c r="Q68" s="229"/>
      <c r="R68" s="230"/>
      <c r="S68" s="230"/>
      <c r="T68" s="230"/>
      <c r="U68" s="230"/>
      <c r="V68" s="230"/>
      <c r="W68" s="230"/>
      <c r="X68" s="230"/>
      <c r="Y68" s="210"/>
      <c r="Z68" s="210"/>
      <c r="AA68" s="210"/>
      <c r="AB68" s="210"/>
      <c r="AC68" s="210"/>
      <c r="AD68" s="210"/>
      <c r="AE68" s="210"/>
      <c r="AF68" s="210"/>
      <c r="AG68" s="210" t="s">
        <v>110</v>
      </c>
      <c r="AH68" s="210">
        <v>5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42">
        <v>21</v>
      </c>
      <c r="B69" s="243" t="s">
        <v>174</v>
      </c>
      <c r="C69" s="260" t="s">
        <v>175</v>
      </c>
      <c r="D69" s="244" t="s">
        <v>105</v>
      </c>
      <c r="E69" s="245">
        <v>43.953200000000002</v>
      </c>
      <c r="F69" s="246"/>
      <c r="G69" s="247">
        <f>ROUND(E69*F69,2)</f>
        <v>0</v>
      </c>
      <c r="H69" s="246"/>
      <c r="I69" s="247">
        <f>ROUND(E69*H69,2)</f>
        <v>0</v>
      </c>
      <c r="J69" s="246"/>
      <c r="K69" s="247">
        <f>ROUND(E69*J69,2)</f>
        <v>0</v>
      </c>
      <c r="L69" s="247">
        <v>21</v>
      </c>
      <c r="M69" s="247">
        <f>G69*(1+L69/100)</f>
        <v>0</v>
      </c>
      <c r="N69" s="245">
        <v>5.0000000000000001E-4</v>
      </c>
      <c r="O69" s="245">
        <f>ROUND(E69*N69,2)</f>
        <v>0.02</v>
      </c>
      <c r="P69" s="245">
        <v>0</v>
      </c>
      <c r="Q69" s="245">
        <f>ROUND(E69*P69,2)</f>
        <v>0</v>
      </c>
      <c r="R69" s="247"/>
      <c r="S69" s="247" t="s">
        <v>106</v>
      </c>
      <c r="T69" s="248" t="s">
        <v>106</v>
      </c>
      <c r="U69" s="230">
        <v>4.4999999999999998E-2</v>
      </c>
      <c r="V69" s="230">
        <f>ROUND(E69*U69,2)</f>
        <v>1.98</v>
      </c>
      <c r="W69" s="230"/>
      <c r="X69" s="230" t="s">
        <v>107</v>
      </c>
      <c r="Y69" s="210"/>
      <c r="Z69" s="210"/>
      <c r="AA69" s="210"/>
      <c r="AB69" s="210"/>
      <c r="AC69" s="210"/>
      <c r="AD69" s="210"/>
      <c r="AE69" s="210"/>
      <c r="AF69" s="210"/>
      <c r="AG69" s="210" t="s">
        <v>108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">
      <c r="A70" s="227"/>
      <c r="B70" s="228"/>
      <c r="C70" s="262" t="s">
        <v>177</v>
      </c>
      <c r="D70" s="249"/>
      <c r="E70" s="249"/>
      <c r="F70" s="249"/>
      <c r="G70" s="249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10"/>
      <c r="Z70" s="210"/>
      <c r="AA70" s="210"/>
      <c r="AB70" s="210"/>
      <c r="AC70" s="210"/>
      <c r="AD70" s="210"/>
      <c r="AE70" s="210"/>
      <c r="AF70" s="210"/>
      <c r="AG70" s="210" t="s">
        <v>158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27"/>
      <c r="B71" s="228"/>
      <c r="C71" s="261" t="s">
        <v>171</v>
      </c>
      <c r="D71" s="231"/>
      <c r="E71" s="232">
        <v>43.953200000000002</v>
      </c>
      <c r="F71" s="230"/>
      <c r="G71" s="230"/>
      <c r="H71" s="230"/>
      <c r="I71" s="230"/>
      <c r="J71" s="230"/>
      <c r="K71" s="230"/>
      <c r="L71" s="230"/>
      <c r="M71" s="230"/>
      <c r="N71" s="229"/>
      <c r="O71" s="229"/>
      <c r="P71" s="229"/>
      <c r="Q71" s="229"/>
      <c r="R71" s="230"/>
      <c r="S71" s="230"/>
      <c r="T71" s="230"/>
      <c r="U71" s="230"/>
      <c r="V71" s="230"/>
      <c r="W71" s="230"/>
      <c r="X71" s="230"/>
      <c r="Y71" s="210"/>
      <c r="Z71" s="210"/>
      <c r="AA71" s="210"/>
      <c r="AB71" s="210"/>
      <c r="AC71" s="210"/>
      <c r="AD71" s="210"/>
      <c r="AE71" s="210"/>
      <c r="AF71" s="210"/>
      <c r="AG71" s="210" t="s">
        <v>110</v>
      </c>
      <c r="AH71" s="210">
        <v>5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42">
        <v>22</v>
      </c>
      <c r="B72" s="243" t="s">
        <v>178</v>
      </c>
      <c r="C72" s="260" t="s">
        <v>179</v>
      </c>
      <c r="D72" s="244" t="s">
        <v>105</v>
      </c>
      <c r="E72" s="245">
        <v>1.0349999999999999</v>
      </c>
      <c r="F72" s="246"/>
      <c r="G72" s="247">
        <f>ROUND(E72*F72,2)</f>
        <v>0</v>
      </c>
      <c r="H72" s="246"/>
      <c r="I72" s="247">
        <f>ROUND(E72*H72,2)</f>
        <v>0</v>
      </c>
      <c r="J72" s="246"/>
      <c r="K72" s="247">
        <f>ROUND(E72*J72,2)</f>
        <v>0</v>
      </c>
      <c r="L72" s="247">
        <v>21</v>
      </c>
      <c r="M72" s="247">
        <f>G72*(1+L72/100)</f>
        <v>0</v>
      </c>
      <c r="N72" s="245">
        <v>5.985E-2</v>
      </c>
      <c r="O72" s="245">
        <f>ROUND(E72*N72,2)</f>
        <v>0.06</v>
      </c>
      <c r="P72" s="245">
        <v>0</v>
      </c>
      <c r="Q72" s="245">
        <f>ROUND(E72*P72,2)</f>
        <v>0</v>
      </c>
      <c r="R72" s="247"/>
      <c r="S72" s="247" t="s">
        <v>106</v>
      </c>
      <c r="T72" s="248" t="s">
        <v>106</v>
      </c>
      <c r="U72" s="230">
        <v>1.2295499999999999</v>
      </c>
      <c r="V72" s="230">
        <f>ROUND(E72*U72,2)</f>
        <v>1.27</v>
      </c>
      <c r="W72" s="230"/>
      <c r="X72" s="230" t="s">
        <v>107</v>
      </c>
      <c r="Y72" s="210"/>
      <c r="Z72" s="210"/>
      <c r="AA72" s="210"/>
      <c r="AB72" s="210"/>
      <c r="AC72" s="210"/>
      <c r="AD72" s="210"/>
      <c r="AE72" s="210"/>
      <c r="AF72" s="210"/>
      <c r="AG72" s="210" t="s">
        <v>108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">
      <c r="A73" s="227"/>
      <c r="B73" s="228"/>
      <c r="C73" s="261" t="s">
        <v>159</v>
      </c>
      <c r="D73" s="231"/>
      <c r="E73" s="232"/>
      <c r="F73" s="230"/>
      <c r="G73" s="230"/>
      <c r="H73" s="230"/>
      <c r="I73" s="230"/>
      <c r="J73" s="230"/>
      <c r="K73" s="230"/>
      <c r="L73" s="230"/>
      <c r="M73" s="230"/>
      <c r="N73" s="229"/>
      <c r="O73" s="229"/>
      <c r="P73" s="229"/>
      <c r="Q73" s="229"/>
      <c r="R73" s="230"/>
      <c r="S73" s="230"/>
      <c r="T73" s="230"/>
      <c r="U73" s="230"/>
      <c r="V73" s="230"/>
      <c r="W73" s="230"/>
      <c r="X73" s="230"/>
      <c r="Y73" s="210"/>
      <c r="Z73" s="210"/>
      <c r="AA73" s="210"/>
      <c r="AB73" s="210"/>
      <c r="AC73" s="210"/>
      <c r="AD73" s="210"/>
      <c r="AE73" s="210"/>
      <c r="AF73" s="210"/>
      <c r="AG73" s="210" t="s">
        <v>110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27"/>
      <c r="B74" s="228"/>
      <c r="C74" s="261" t="s">
        <v>160</v>
      </c>
      <c r="D74" s="231"/>
      <c r="E74" s="232">
        <v>1.0349999999999999</v>
      </c>
      <c r="F74" s="230"/>
      <c r="G74" s="230"/>
      <c r="H74" s="230"/>
      <c r="I74" s="230"/>
      <c r="J74" s="230"/>
      <c r="K74" s="230"/>
      <c r="L74" s="230"/>
      <c r="M74" s="230"/>
      <c r="N74" s="229"/>
      <c r="O74" s="229"/>
      <c r="P74" s="229"/>
      <c r="Q74" s="229"/>
      <c r="R74" s="230"/>
      <c r="S74" s="230"/>
      <c r="T74" s="230"/>
      <c r="U74" s="230"/>
      <c r="V74" s="230"/>
      <c r="W74" s="230"/>
      <c r="X74" s="230"/>
      <c r="Y74" s="210"/>
      <c r="Z74" s="210"/>
      <c r="AA74" s="210"/>
      <c r="AB74" s="210"/>
      <c r="AC74" s="210"/>
      <c r="AD74" s="210"/>
      <c r="AE74" s="210"/>
      <c r="AF74" s="210"/>
      <c r="AG74" s="210" t="s">
        <v>110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27"/>
      <c r="B75" s="228"/>
      <c r="C75" s="263" t="s">
        <v>161</v>
      </c>
      <c r="D75" s="233"/>
      <c r="E75" s="234">
        <v>1.0349999999999999</v>
      </c>
      <c r="F75" s="230"/>
      <c r="G75" s="230"/>
      <c r="H75" s="230"/>
      <c r="I75" s="230"/>
      <c r="J75" s="230"/>
      <c r="K75" s="230"/>
      <c r="L75" s="230"/>
      <c r="M75" s="230"/>
      <c r="N75" s="229"/>
      <c r="O75" s="229"/>
      <c r="P75" s="229"/>
      <c r="Q75" s="229"/>
      <c r="R75" s="230"/>
      <c r="S75" s="230"/>
      <c r="T75" s="230"/>
      <c r="U75" s="230"/>
      <c r="V75" s="230"/>
      <c r="W75" s="230"/>
      <c r="X75" s="230"/>
      <c r="Y75" s="210"/>
      <c r="Z75" s="210"/>
      <c r="AA75" s="210"/>
      <c r="AB75" s="210"/>
      <c r="AC75" s="210"/>
      <c r="AD75" s="210"/>
      <c r="AE75" s="210"/>
      <c r="AF75" s="210"/>
      <c r="AG75" s="210" t="s">
        <v>110</v>
      </c>
      <c r="AH75" s="210">
        <v>1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42">
        <v>23</v>
      </c>
      <c r="B76" s="243" t="s">
        <v>180</v>
      </c>
      <c r="C76" s="260" t="s">
        <v>181</v>
      </c>
      <c r="D76" s="244" t="s">
        <v>105</v>
      </c>
      <c r="E76" s="245">
        <v>42.918199999999999</v>
      </c>
      <c r="F76" s="246"/>
      <c r="G76" s="247">
        <f>ROUND(E76*F76,2)</f>
        <v>0</v>
      </c>
      <c r="H76" s="246"/>
      <c r="I76" s="247">
        <f>ROUND(E76*H76,2)</f>
        <v>0</v>
      </c>
      <c r="J76" s="246"/>
      <c r="K76" s="247">
        <f>ROUND(E76*J76,2)</f>
        <v>0</v>
      </c>
      <c r="L76" s="247">
        <v>21</v>
      </c>
      <c r="M76" s="247">
        <f>G76*(1+L76/100)</f>
        <v>0</v>
      </c>
      <c r="N76" s="245">
        <v>2.087E-2</v>
      </c>
      <c r="O76" s="245">
        <f>ROUND(E76*N76,2)</f>
        <v>0.9</v>
      </c>
      <c r="P76" s="245">
        <v>0</v>
      </c>
      <c r="Q76" s="245">
        <f>ROUND(E76*P76,2)</f>
        <v>0</v>
      </c>
      <c r="R76" s="247"/>
      <c r="S76" s="247" t="s">
        <v>182</v>
      </c>
      <c r="T76" s="248" t="s">
        <v>183</v>
      </c>
      <c r="U76" s="230">
        <v>1.71234</v>
      </c>
      <c r="V76" s="230">
        <f>ROUND(E76*U76,2)</f>
        <v>73.489999999999995</v>
      </c>
      <c r="W76" s="230"/>
      <c r="X76" s="230" t="s">
        <v>107</v>
      </c>
      <c r="Y76" s="210"/>
      <c r="Z76" s="210"/>
      <c r="AA76" s="210"/>
      <c r="AB76" s="210"/>
      <c r="AC76" s="210"/>
      <c r="AD76" s="210"/>
      <c r="AE76" s="210"/>
      <c r="AF76" s="210"/>
      <c r="AG76" s="210" t="s">
        <v>108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27"/>
      <c r="B77" s="228"/>
      <c r="C77" s="262" t="s">
        <v>184</v>
      </c>
      <c r="D77" s="249"/>
      <c r="E77" s="249"/>
      <c r="F77" s="249"/>
      <c r="G77" s="249"/>
      <c r="H77" s="230"/>
      <c r="I77" s="230"/>
      <c r="J77" s="230"/>
      <c r="K77" s="230"/>
      <c r="L77" s="230"/>
      <c r="M77" s="230"/>
      <c r="N77" s="229"/>
      <c r="O77" s="229"/>
      <c r="P77" s="229"/>
      <c r="Q77" s="229"/>
      <c r="R77" s="230"/>
      <c r="S77" s="230"/>
      <c r="T77" s="230"/>
      <c r="U77" s="230"/>
      <c r="V77" s="230"/>
      <c r="W77" s="230"/>
      <c r="X77" s="230"/>
      <c r="Y77" s="210"/>
      <c r="Z77" s="210"/>
      <c r="AA77" s="210"/>
      <c r="AB77" s="210"/>
      <c r="AC77" s="210"/>
      <c r="AD77" s="210"/>
      <c r="AE77" s="210"/>
      <c r="AF77" s="210"/>
      <c r="AG77" s="210" t="s">
        <v>158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27"/>
      <c r="B78" s="228"/>
      <c r="C78" s="261" t="s">
        <v>162</v>
      </c>
      <c r="D78" s="231"/>
      <c r="E78" s="232"/>
      <c r="F78" s="230"/>
      <c r="G78" s="230"/>
      <c r="H78" s="230"/>
      <c r="I78" s="230"/>
      <c r="J78" s="230"/>
      <c r="K78" s="230"/>
      <c r="L78" s="230"/>
      <c r="M78" s="230"/>
      <c r="N78" s="229"/>
      <c r="O78" s="229"/>
      <c r="P78" s="229"/>
      <c r="Q78" s="229"/>
      <c r="R78" s="230"/>
      <c r="S78" s="230"/>
      <c r="T78" s="230"/>
      <c r="U78" s="230"/>
      <c r="V78" s="230"/>
      <c r="W78" s="230"/>
      <c r="X78" s="230"/>
      <c r="Y78" s="210"/>
      <c r="Z78" s="210"/>
      <c r="AA78" s="210"/>
      <c r="AB78" s="210"/>
      <c r="AC78" s="210"/>
      <c r="AD78" s="210"/>
      <c r="AE78" s="210"/>
      <c r="AF78" s="210"/>
      <c r="AG78" s="210" t="s">
        <v>110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">
      <c r="A79" s="227"/>
      <c r="B79" s="228"/>
      <c r="C79" s="261" t="s">
        <v>163</v>
      </c>
      <c r="D79" s="231"/>
      <c r="E79" s="232">
        <v>3.8</v>
      </c>
      <c r="F79" s="230"/>
      <c r="G79" s="230"/>
      <c r="H79" s="230"/>
      <c r="I79" s="230"/>
      <c r="J79" s="230"/>
      <c r="K79" s="230"/>
      <c r="L79" s="230"/>
      <c r="M79" s="230"/>
      <c r="N79" s="229"/>
      <c r="O79" s="229"/>
      <c r="P79" s="229"/>
      <c r="Q79" s="229"/>
      <c r="R79" s="230"/>
      <c r="S79" s="230"/>
      <c r="T79" s="230"/>
      <c r="U79" s="230"/>
      <c r="V79" s="230"/>
      <c r="W79" s="230"/>
      <c r="X79" s="230"/>
      <c r="Y79" s="210"/>
      <c r="Z79" s="210"/>
      <c r="AA79" s="210"/>
      <c r="AB79" s="210"/>
      <c r="AC79" s="210"/>
      <c r="AD79" s="210"/>
      <c r="AE79" s="210"/>
      <c r="AF79" s="210"/>
      <c r="AG79" s="210" t="s">
        <v>110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27"/>
      <c r="B80" s="228"/>
      <c r="C80" s="261" t="s">
        <v>146</v>
      </c>
      <c r="D80" s="231"/>
      <c r="E80" s="232">
        <v>22.77</v>
      </c>
      <c r="F80" s="230"/>
      <c r="G80" s="230"/>
      <c r="H80" s="230"/>
      <c r="I80" s="230"/>
      <c r="J80" s="230"/>
      <c r="K80" s="230"/>
      <c r="L80" s="230"/>
      <c r="M80" s="230"/>
      <c r="N80" s="229"/>
      <c r="O80" s="229"/>
      <c r="P80" s="229"/>
      <c r="Q80" s="229"/>
      <c r="R80" s="230"/>
      <c r="S80" s="230"/>
      <c r="T80" s="230"/>
      <c r="U80" s="230"/>
      <c r="V80" s="230"/>
      <c r="W80" s="230"/>
      <c r="X80" s="230"/>
      <c r="Y80" s="210"/>
      <c r="Z80" s="210"/>
      <c r="AA80" s="210"/>
      <c r="AB80" s="210"/>
      <c r="AC80" s="210"/>
      <c r="AD80" s="210"/>
      <c r="AE80" s="210"/>
      <c r="AF80" s="210"/>
      <c r="AG80" s="210" t="s">
        <v>110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27"/>
      <c r="B81" s="228"/>
      <c r="C81" s="263" t="s">
        <v>161</v>
      </c>
      <c r="D81" s="233"/>
      <c r="E81" s="234">
        <v>26.57</v>
      </c>
      <c r="F81" s="230"/>
      <c r="G81" s="230"/>
      <c r="H81" s="230"/>
      <c r="I81" s="230"/>
      <c r="J81" s="230"/>
      <c r="K81" s="230"/>
      <c r="L81" s="230"/>
      <c r="M81" s="230"/>
      <c r="N81" s="229"/>
      <c r="O81" s="229"/>
      <c r="P81" s="229"/>
      <c r="Q81" s="229"/>
      <c r="R81" s="230"/>
      <c r="S81" s="230"/>
      <c r="T81" s="230"/>
      <c r="U81" s="230"/>
      <c r="V81" s="230"/>
      <c r="W81" s="230"/>
      <c r="X81" s="230"/>
      <c r="Y81" s="210"/>
      <c r="Z81" s="210"/>
      <c r="AA81" s="210"/>
      <c r="AB81" s="210"/>
      <c r="AC81" s="210"/>
      <c r="AD81" s="210"/>
      <c r="AE81" s="210"/>
      <c r="AF81" s="210"/>
      <c r="AG81" s="210" t="s">
        <v>110</v>
      </c>
      <c r="AH81" s="210">
        <v>1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27"/>
      <c r="B82" s="228"/>
      <c r="C82" s="261" t="s">
        <v>164</v>
      </c>
      <c r="D82" s="231"/>
      <c r="E82" s="232"/>
      <c r="F82" s="230"/>
      <c r="G82" s="230"/>
      <c r="H82" s="230"/>
      <c r="I82" s="230"/>
      <c r="J82" s="230"/>
      <c r="K82" s="230"/>
      <c r="L82" s="230"/>
      <c r="M82" s="230"/>
      <c r="N82" s="229"/>
      <c r="O82" s="229"/>
      <c r="P82" s="229"/>
      <c r="Q82" s="229"/>
      <c r="R82" s="230"/>
      <c r="S82" s="230"/>
      <c r="T82" s="230"/>
      <c r="U82" s="230"/>
      <c r="V82" s="230"/>
      <c r="W82" s="230"/>
      <c r="X82" s="230"/>
      <c r="Y82" s="210"/>
      <c r="Z82" s="210"/>
      <c r="AA82" s="210"/>
      <c r="AB82" s="210"/>
      <c r="AC82" s="210"/>
      <c r="AD82" s="210"/>
      <c r="AE82" s="210"/>
      <c r="AF82" s="210"/>
      <c r="AG82" s="210" t="s">
        <v>110</v>
      </c>
      <c r="AH82" s="210">
        <v>0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27"/>
      <c r="B83" s="228"/>
      <c r="C83" s="261" t="s">
        <v>165</v>
      </c>
      <c r="D83" s="231"/>
      <c r="E83" s="232">
        <v>8.8725000000000005</v>
      </c>
      <c r="F83" s="230"/>
      <c r="G83" s="230"/>
      <c r="H83" s="230"/>
      <c r="I83" s="230"/>
      <c r="J83" s="230"/>
      <c r="K83" s="230"/>
      <c r="L83" s="230"/>
      <c r="M83" s="230"/>
      <c r="N83" s="229"/>
      <c r="O83" s="229"/>
      <c r="P83" s="229"/>
      <c r="Q83" s="229"/>
      <c r="R83" s="230"/>
      <c r="S83" s="230"/>
      <c r="T83" s="230"/>
      <c r="U83" s="230"/>
      <c r="V83" s="230"/>
      <c r="W83" s="230"/>
      <c r="X83" s="230"/>
      <c r="Y83" s="210"/>
      <c r="Z83" s="210"/>
      <c r="AA83" s="210"/>
      <c r="AB83" s="210"/>
      <c r="AC83" s="210"/>
      <c r="AD83" s="210"/>
      <c r="AE83" s="210"/>
      <c r="AF83" s="210"/>
      <c r="AG83" s="210" t="s">
        <v>110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27"/>
      <c r="B84" s="228"/>
      <c r="C84" s="261" t="s">
        <v>166</v>
      </c>
      <c r="D84" s="231"/>
      <c r="E84" s="232">
        <v>6.2756999999999996</v>
      </c>
      <c r="F84" s="230"/>
      <c r="G84" s="230"/>
      <c r="H84" s="230"/>
      <c r="I84" s="230"/>
      <c r="J84" s="230"/>
      <c r="K84" s="230"/>
      <c r="L84" s="230"/>
      <c r="M84" s="230"/>
      <c r="N84" s="229"/>
      <c r="O84" s="229"/>
      <c r="P84" s="229"/>
      <c r="Q84" s="229"/>
      <c r="R84" s="230"/>
      <c r="S84" s="230"/>
      <c r="T84" s="230"/>
      <c r="U84" s="230"/>
      <c r="V84" s="230"/>
      <c r="W84" s="230"/>
      <c r="X84" s="230"/>
      <c r="Y84" s="210"/>
      <c r="Z84" s="210"/>
      <c r="AA84" s="210"/>
      <c r="AB84" s="210"/>
      <c r="AC84" s="210"/>
      <c r="AD84" s="210"/>
      <c r="AE84" s="210"/>
      <c r="AF84" s="210"/>
      <c r="AG84" s="210" t="s">
        <v>110</v>
      </c>
      <c r="AH84" s="210">
        <v>0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27"/>
      <c r="B85" s="228"/>
      <c r="C85" s="263" t="s">
        <v>161</v>
      </c>
      <c r="D85" s="233"/>
      <c r="E85" s="234">
        <v>15.148199999999999</v>
      </c>
      <c r="F85" s="230"/>
      <c r="G85" s="230"/>
      <c r="H85" s="230"/>
      <c r="I85" s="230"/>
      <c r="J85" s="230"/>
      <c r="K85" s="230"/>
      <c r="L85" s="230"/>
      <c r="M85" s="230"/>
      <c r="N85" s="229"/>
      <c r="O85" s="229"/>
      <c r="P85" s="229"/>
      <c r="Q85" s="229"/>
      <c r="R85" s="230"/>
      <c r="S85" s="230"/>
      <c r="T85" s="230"/>
      <c r="U85" s="230"/>
      <c r="V85" s="230"/>
      <c r="W85" s="230"/>
      <c r="X85" s="230"/>
      <c r="Y85" s="210"/>
      <c r="Z85" s="210"/>
      <c r="AA85" s="210"/>
      <c r="AB85" s="210"/>
      <c r="AC85" s="210"/>
      <c r="AD85" s="210"/>
      <c r="AE85" s="210"/>
      <c r="AF85" s="210"/>
      <c r="AG85" s="210" t="s">
        <v>110</v>
      </c>
      <c r="AH85" s="210">
        <v>1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27"/>
      <c r="B86" s="228"/>
      <c r="C86" s="261" t="s">
        <v>167</v>
      </c>
      <c r="D86" s="231"/>
      <c r="E86" s="232"/>
      <c r="F86" s="230"/>
      <c r="G86" s="230"/>
      <c r="H86" s="230"/>
      <c r="I86" s="230"/>
      <c r="J86" s="230"/>
      <c r="K86" s="230"/>
      <c r="L86" s="230"/>
      <c r="M86" s="230"/>
      <c r="N86" s="229"/>
      <c r="O86" s="229"/>
      <c r="P86" s="229"/>
      <c r="Q86" s="229"/>
      <c r="R86" s="230"/>
      <c r="S86" s="230"/>
      <c r="T86" s="230"/>
      <c r="U86" s="230"/>
      <c r="V86" s="230"/>
      <c r="W86" s="230"/>
      <c r="X86" s="230"/>
      <c r="Y86" s="210"/>
      <c r="Z86" s="210"/>
      <c r="AA86" s="210"/>
      <c r="AB86" s="210"/>
      <c r="AC86" s="210"/>
      <c r="AD86" s="210"/>
      <c r="AE86" s="210"/>
      <c r="AF86" s="210"/>
      <c r="AG86" s="210" t="s">
        <v>110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">
      <c r="A87" s="227"/>
      <c r="B87" s="228"/>
      <c r="C87" s="261" t="s">
        <v>168</v>
      </c>
      <c r="D87" s="231"/>
      <c r="E87" s="232">
        <v>1.2</v>
      </c>
      <c r="F87" s="230"/>
      <c r="G87" s="230"/>
      <c r="H87" s="230"/>
      <c r="I87" s="230"/>
      <c r="J87" s="230"/>
      <c r="K87" s="230"/>
      <c r="L87" s="230"/>
      <c r="M87" s="230"/>
      <c r="N87" s="229"/>
      <c r="O87" s="229"/>
      <c r="P87" s="229"/>
      <c r="Q87" s="229"/>
      <c r="R87" s="230"/>
      <c r="S87" s="230"/>
      <c r="T87" s="230"/>
      <c r="U87" s="230"/>
      <c r="V87" s="230"/>
      <c r="W87" s="230"/>
      <c r="X87" s="230"/>
      <c r="Y87" s="210"/>
      <c r="Z87" s="210"/>
      <c r="AA87" s="210"/>
      <c r="AB87" s="210"/>
      <c r="AC87" s="210"/>
      <c r="AD87" s="210"/>
      <c r="AE87" s="210"/>
      <c r="AF87" s="210"/>
      <c r="AG87" s="210" t="s">
        <v>110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27"/>
      <c r="B88" s="228"/>
      <c r="C88" s="263" t="s">
        <v>161</v>
      </c>
      <c r="D88" s="233"/>
      <c r="E88" s="234">
        <v>1.2</v>
      </c>
      <c r="F88" s="230"/>
      <c r="G88" s="230"/>
      <c r="H88" s="230"/>
      <c r="I88" s="230"/>
      <c r="J88" s="230"/>
      <c r="K88" s="230"/>
      <c r="L88" s="230"/>
      <c r="M88" s="230"/>
      <c r="N88" s="229"/>
      <c r="O88" s="229"/>
      <c r="P88" s="229"/>
      <c r="Q88" s="229"/>
      <c r="R88" s="230"/>
      <c r="S88" s="230"/>
      <c r="T88" s="230"/>
      <c r="U88" s="230"/>
      <c r="V88" s="230"/>
      <c r="W88" s="230"/>
      <c r="X88" s="230"/>
      <c r="Y88" s="210"/>
      <c r="Z88" s="210"/>
      <c r="AA88" s="210"/>
      <c r="AB88" s="210"/>
      <c r="AC88" s="210"/>
      <c r="AD88" s="210"/>
      <c r="AE88" s="210"/>
      <c r="AF88" s="210"/>
      <c r="AG88" s="210" t="s">
        <v>110</v>
      </c>
      <c r="AH88" s="210">
        <v>1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42">
        <v>24</v>
      </c>
      <c r="B89" s="243" t="s">
        <v>185</v>
      </c>
      <c r="C89" s="260" t="s">
        <v>186</v>
      </c>
      <c r="D89" s="244" t="s">
        <v>113</v>
      </c>
      <c r="E89" s="245">
        <v>1410.501</v>
      </c>
      <c r="F89" s="246"/>
      <c r="G89" s="247">
        <f>ROUND(E89*F89,2)</f>
        <v>0</v>
      </c>
      <c r="H89" s="246"/>
      <c r="I89" s="247">
        <f>ROUND(E89*H89,2)</f>
        <v>0</v>
      </c>
      <c r="J89" s="246"/>
      <c r="K89" s="247">
        <f>ROUND(E89*J89,2)</f>
        <v>0</v>
      </c>
      <c r="L89" s="247">
        <v>21</v>
      </c>
      <c r="M89" s="247">
        <f>G89*(1+L89/100)</f>
        <v>0</v>
      </c>
      <c r="N89" s="245">
        <v>0</v>
      </c>
      <c r="O89" s="245">
        <f>ROUND(E89*N89,2)</f>
        <v>0</v>
      </c>
      <c r="P89" s="245">
        <v>0</v>
      </c>
      <c r="Q89" s="245">
        <f>ROUND(E89*P89,2)</f>
        <v>0</v>
      </c>
      <c r="R89" s="247"/>
      <c r="S89" s="247" t="s">
        <v>182</v>
      </c>
      <c r="T89" s="248" t="s">
        <v>183</v>
      </c>
      <c r="U89" s="230">
        <v>0</v>
      </c>
      <c r="V89" s="230">
        <f>ROUND(E89*U89,2)</f>
        <v>0</v>
      </c>
      <c r="W89" s="230"/>
      <c r="X89" s="230" t="s">
        <v>107</v>
      </c>
      <c r="Y89" s="210"/>
      <c r="Z89" s="210"/>
      <c r="AA89" s="210"/>
      <c r="AB89" s="210"/>
      <c r="AC89" s="210"/>
      <c r="AD89" s="210"/>
      <c r="AE89" s="210"/>
      <c r="AF89" s="210"/>
      <c r="AG89" s="210" t="s">
        <v>108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27"/>
      <c r="B90" s="228"/>
      <c r="C90" s="262" t="s">
        <v>187</v>
      </c>
      <c r="D90" s="249"/>
      <c r="E90" s="249"/>
      <c r="F90" s="249"/>
      <c r="G90" s="249"/>
      <c r="H90" s="230"/>
      <c r="I90" s="230"/>
      <c r="J90" s="230"/>
      <c r="K90" s="230"/>
      <c r="L90" s="230"/>
      <c r="M90" s="230"/>
      <c r="N90" s="229"/>
      <c r="O90" s="229"/>
      <c r="P90" s="229"/>
      <c r="Q90" s="229"/>
      <c r="R90" s="230"/>
      <c r="S90" s="230"/>
      <c r="T90" s="230"/>
      <c r="U90" s="230"/>
      <c r="V90" s="230"/>
      <c r="W90" s="230"/>
      <c r="X90" s="230"/>
      <c r="Y90" s="210"/>
      <c r="Z90" s="210"/>
      <c r="AA90" s="210"/>
      <c r="AB90" s="210"/>
      <c r="AC90" s="210"/>
      <c r="AD90" s="210"/>
      <c r="AE90" s="210"/>
      <c r="AF90" s="210"/>
      <c r="AG90" s="210" t="s">
        <v>158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ht="22.5" outlineLevel="1" x14ac:dyDescent="0.2">
      <c r="A91" s="227"/>
      <c r="B91" s="228"/>
      <c r="C91" s="261" t="s">
        <v>188</v>
      </c>
      <c r="D91" s="231"/>
      <c r="E91" s="232">
        <v>1410.501</v>
      </c>
      <c r="F91" s="230"/>
      <c r="G91" s="230"/>
      <c r="H91" s="230"/>
      <c r="I91" s="230"/>
      <c r="J91" s="230"/>
      <c r="K91" s="230"/>
      <c r="L91" s="230"/>
      <c r="M91" s="230"/>
      <c r="N91" s="229"/>
      <c r="O91" s="229"/>
      <c r="P91" s="229"/>
      <c r="Q91" s="229"/>
      <c r="R91" s="230"/>
      <c r="S91" s="230"/>
      <c r="T91" s="230"/>
      <c r="U91" s="230"/>
      <c r="V91" s="230"/>
      <c r="W91" s="230"/>
      <c r="X91" s="230"/>
      <c r="Y91" s="210"/>
      <c r="Z91" s="210"/>
      <c r="AA91" s="210"/>
      <c r="AB91" s="210"/>
      <c r="AC91" s="210"/>
      <c r="AD91" s="210"/>
      <c r="AE91" s="210"/>
      <c r="AF91" s="210"/>
      <c r="AG91" s="210" t="s">
        <v>110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42">
        <v>25</v>
      </c>
      <c r="B92" s="243" t="s">
        <v>189</v>
      </c>
      <c r="C92" s="260" t="s">
        <v>190</v>
      </c>
      <c r="D92" s="244" t="s">
        <v>105</v>
      </c>
      <c r="E92" s="245">
        <v>43.953200000000002</v>
      </c>
      <c r="F92" s="246"/>
      <c r="G92" s="247">
        <f>ROUND(E92*F92,2)</f>
        <v>0</v>
      </c>
      <c r="H92" s="246"/>
      <c r="I92" s="247">
        <f>ROUND(E92*H92,2)</f>
        <v>0</v>
      </c>
      <c r="J92" s="246"/>
      <c r="K92" s="247">
        <f>ROUND(E92*J92,2)</f>
        <v>0</v>
      </c>
      <c r="L92" s="247">
        <v>21</v>
      </c>
      <c r="M92" s="247">
        <f>G92*(1+L92/100)</f>
        <v>0</v>
      </c>
      <c r="N92" s="245">
        <v>2.9399999999999999E-2</v>
      </c>
      <c r="O92" s="245">
        <f>ROUND(E92*N92,2)</f>
        <v>1.29</v>
      </c>
      <c r="P92" s="245">
        <v>0</v>
      </c>
      <c r="Q92" s="245">
        <f>ROUND(E92*P92,2)</f>
        <v>0</v>
      </c>
      <c r="R92" s="247"/>
      <c r="S92" s="247" t="s">
        <v>182</v>
      </c>
      <c r="T92" s="248" t="s">
        <v>183</v>
      </c>
      <c r="U92" s="230">
        <v>0.48</v>
      </c>
      <c r="V92" s="230">
        <f>ROUND(E92*U92,2)</f>
        <v>21.1</v>
      </c>
      <c r="W92" s="230"/>
      <c r="X92" s="230" t="s">
        <v>107</v>
      </c>
      <c r="Y92" s="210"/>
      <c r="Z92" s="210"/>
      <c r="AA92" s="210"/>
      <c r="AB92" s="210"/>
      <c r="AC92" s="210"/>
      <c r="AD92" s="210"/>
      <c r="AE92" s="210"/>
      <c r="AF92" s="210"/>
      <c r="AG92" s="210" t="s">
        <v>108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27"/>
      <c r="B93" s="228"/>
      <c r="C93" s="261" t="s">
        <v>171</v>
      </c>
      <c r="D93" s="231"/>
      <c r="E93" s="232">
        <v>43.953200000000002</v>
      </c>
      <c r="F93" s="230"/>
      <c r="G93" s="230"/>
      <c r="H93" s="230"/>
      <c r="I93" s="230"/>
      <c r="J93" s="230"/>
      <c r="K93" s="230"/>
      <c r="L93" s="230"/>
      <c r="M93" s="230"/>
      <c r="N93" s="229"/>
      <c r="O93" s="229"/>
      <c r="P93" s="229"/>
      <c r="Q93" s="229"/>
      <c r="R93" s="230"/>
      <c r="S93" s="230"/>
      <c r="T93" s="230"/>
      <c r="U93" s="230"/>
      <c r="V93" s="230"/>
      <c r="W93" s="230"/>
      <c r="X93" s="230"/>
      <c r="Y93" s="210"/>
      <c r="Z93" s="210"/>
      <c r="AA93" s="210"/>
      <c r="AB93" s="210"/>
      <c r="AC93" s="210"/>
      <c r="AD93" s="210"/>
      <c r="AE93" s="210"/>
      <c r="AF93" s="210"/>
      <c r="AG93" s="210" t="s">
        <v>110</v>
      </c>
      <c r="AH93" s="210">
        <v>5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x14ac:dyDescent="0.2">
      <c r="A94" s="236" t="s">
        <v>101</v>
      </c>
      <c r="B94" s="237" t="s">
        <v>62</v>
      </c>
      <c r="C94" s="259" t="s">
        <v>63</v>
      </c>
      <c r="D94" s="238"/>
      <c r="E94" s="239"/>
      <c r="F94" s="240"/>
      <c r="G94" s="240">
        <f>SUMIF(AG95:AG114,"&lt;&gt;NOR",G95:G114)</f>
        <v>0</v>
      </c>
      <c r="H94" s="240"/>
      <c r="I94" s="240">
        <f>SUM(I95:I114)</f>
        <v>0</v>
      </c>
      <c r="J94" s="240"/>
      <c r="K94" s="240">
        <f>SUM(K95:K114)</f>
        <v>0</v>
      </c>
      <c r="L94" s="240"/>
      <c r="M94" s="240">
        <f>SUM(M95:M114)</f>
        <v>0</v>
      </c>
      <c r="N94" s="239"/>
      <c r="O94" s="239">
        <f>SUM(O95:O114)</f>
        <v>0</v>
      </c>
      <c r="P94" s="239"/>
      <c r="Q94" s="239">
        <f>SUM(Q95:Q114)</f>
        <v>3.39</v>
      </c>
      <c r="R94" s="240"/>
      <c r="S94" s="240"/>
      <c r="T94" s="241"/>
      <c r="U94" s="235"/>
      <c r="V94" s="235">
        <f>SUM(V95:V114)</f>
        <v>53.95</v>
      </c>
      <c r="W94" s="235"/>
      <c r="X94" s="235"/>
      <c r="AG94" t="s">
        <v>102</v>
      </c>
    </row>
    <row r="95" spans="1:60" outlineLevel="1" x14ac:dyDescent="0.2">
      <c r="A95" s="242">
        <v>26</v>
      </c>
      <c r="B95" s="243" t="s">
        <v>191</v>
      </c>
      <c r="C95" s="260" t="s">
        <v>192</v>
      </c>
      <c r="D95" s="244" t="s">
        <v>105</v>
      </c>
      <c r="E95" s="245">
        <v>0.15040000000000001</v>
      </c>
      <c r="F95" s="246"/>
      <c r="G95" s="247">
        <f>ROUND(E95*F95,2)</f>
        <v>0</v>
      </c>
      <c r="H95" s="246"/>
      <c r="I95" s="247">
        <f>ROUND(E95*H95,2)</f>
        <v>0</v>
      </c>
      <c r="J95" s="246"/>
      <c r="K95" s="247">
        <f>ROUND(E95*J95,2)</f>
        <v>0</v>
      </c>
      <c r="L95" s="247">
        <v>21</v>
      </c>
      <c r="M95" s="247">
        <f>G95*(1+L95/100)</f>
        <v>0</v>
      </c>
      <c r="N95" s="245">
        <v>0</v>
      </c>
      <c r="O95" s="245">
        <f>ROUND(E95*N95,2)</f>
        <v>0</v>
      </c>
      <c r="P95" s="245">
        <v>0</v>
      </c>
      <c r="Q95" s="245">
        <f>ROUND(E95*P95,2)</f>
        <v>0</v>
      </c>
      <c r="R95" s="247"/>
      <c r="S95" s="247" t="s">
        <v>106</v>
      </c>
      <c r="T95" s="248" t="s">
        <v>128</v>
      </c>
      <c r="U95" s="230">
        <v>0.41699999999999998</v>
      </c>
      <c r="V95" s="230">
        <f>ROUND(E95*U95,2)</f>
        <v>0.06</v>
      </c>
      <c r="W95" s="230"/>
      <c r="X95" s="230" t="s">
        <v>107</v>
      </c>
      <c r="Y95" s="210"/>
      <c r="Z95" s="210"/>
      <c r="AA95" s="210"/>
      <c r="AB95" s="210"/>
      <c r="AC95" s="210"/>
      <c r="AD95" s="210"/>
      <c r="AE95" s="210"/>
      <c r="AF95" s="210"/>
      <c r="AG95" s="210" t="s">
        <v>108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">
      <c r="A96" s="227"/>
      <c r="B96" s="228"/>
      <c r="C96" s="261" t="s">
        <v>193</v>
      </c>
      <c r="D96" s="231"/>
      <c r="E96" s="232">
        <v>0.15040000000000001</v>
      </c>
      <c r="F96" s="230"/>
      <c r="G96" s="230"/>
      <c r="H96" s="230"/>
      <c r="I96" s="230"/>
      <c r="J96" s="230"/>
      <c r="K96" s="230"/>
      <c r="L96" s="230"/>
      <c r="M96" s="230"/>
      <c r="N96" s="229"/>
      <c r="O96" s="229"/>
      <c r="P96" s="229"/>
      <c r="Q96" s="229"/>
      <c r="R96" s="230"/>
      <c r="S96" s="230"/>
      <c r="T96" s="230"/>
      <c r="U96" s="230"/>
      <c r="V96" s="230"/>
      <c r="W96" s="230"/>
      <c r="X96" s="230"/>
      <c r="Y96" s="210"/>
      <c r="Z96" s="210"/>
      <c r="AA96" s="210"/>
      <c r="AB96" s="210"/>
      <c r="AC96" s="210"/>
      <c r="AD96" s="210"/>
      <c r="AE96" s="210"/>
      <c r="AF96" s="210"/>
      <c r="AG96" s="210" t="s">
        <v>110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">
      <c r="A97" s="242">
        <v>27</v>
      </c>
      <c r="B97" s="243" t="s">
        <v>194</v>
      </c>
      <c r="C97" s="260" t="s">
        <v>195</v>
      </c>
      <c r="D97" s="244" t="s">
        <v>105</v>
      </c>
      <c r="E97" s="245">
        <v>43.953200000000002</v>
      </c>
      <c r="F97" s="246"/>
      <c r="G97" s="247">
        <f>ROUND(E97*F97,2)</f>
        <v>0</v>
      </c>
      <c r="H97" s="246"/>
      <c r="I97" s="247">
        <f>ROUND(E97*H97,2)</f>
        <v>0</v>
      </c>
      <c r="J97" s="246"/>
      <c r="K97" s="247">
        <f>ROUND(E97*J97,2)</f>
        <v>0</v>
      </c>
      <c r="L97" s="247">
        <v>21</v>
      </c>
      <c r="M97" s="247">
        <f>G97*(1+L97/100)</f>
        <v>0</v>
      </c>
      <c r="N97" s="245">
        <v>0</v>
      </c>
      <c r="O97" s="245">
        <f>ROUND(E97*N97,2)</f>
        <v>0</v>
      </c>
      <c r="P97" s="245">
        <v>6.3E-2</v>
      </c>
      <c r="Q97" s="245">
        <f>ROUND(E97*P97,2)</f>
        <v>2.77</v>
      </c>
      <c r="R97" s="247"/>
      <c r="S97" s="247" t="s">
        <v>106</v>
      </c>
      <c r="T97" s="248" t="s">
        <v>106</v>
      </c>
      <c r="U97" s="230">
        <v>1.006</v>
      </c>
      <c r="V97" s="230">
        <f>ROUND(E97*U97,2)</f>
        <v>44.22</v>
      </c>
      <c r="W97" s="230"/>
      <c r="X97" s="230" t="s">
        <v>107</v>
      </c>
      <c r="Y97" s="210"/>
      <c r="Z97" s="210"/>
      <c r="AA97" s="210"/>
      <c r="AB97" s="210"/>
      <c r="AC97" s="210"/>
      <c r="AD97" s="210"/>
      <c r="AE97" s="210"/>
      <c r="AF97" s="210"/>
      <c r="AG97" s="210" t="s">
        <v>108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 x14ac:dyDescent="0.2">
      <c r="A98" s="227"/>
      <c r="B98" s="228"/>
      <c r="C98" s="262" t="s">
        <v>196</v>
      </c>
      <c r="D98" s="249"/>
      <c r="E98" s="249"/>
      <c r="F98" s="249"/>
      <c r="G98" s="249"/>
      <c r="H98" s="230"/>
      <c r="I98" s="230"/>
      <c r="J98" s="230"/>
      <c r="K98" s="230"/>
      <c r="L98" s="230"/>
      <c r="M98" s="230"/>
      <c r="N98" s="229"/>
      <c r="O98" s="229"/>
      <c r="P98" s="229"/>
      <c r="Q98" s="229"/>
      <c r="R98" s="230"/>
      <c r="S98" s="230"/>
      <c r="T98" s="230"/>
      <c r="U98" s="230"/>
      <c r="V98" s="230"/>
      <c r="W98" s="230"/>
      <c r="X98" s="230"/>
      <c r="Y98" s="210"/>
      <c r="Z98" s="210"/>
      <c r="AA98" s="210"/>
      <c r="AB98" s="210"/>
      <c r="AC98" s="210"/>
      <c r="AD98" s="210"/>
      <c r="AE98" s="210"/>
      <c r="AF98" s="210"/>
      <c r="AG98" s="210" t="s">
        <v>158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27"/>
      <c r="B99" s="228"/>
      <c r="C99" s="261" t="s">
        <v>159</v>
      </c>
      <c r="D99" s="231"/>
      <c r="E99" s="232"/>
      <c r="F99" s="230"/>
      <c r="G99" s="230"/>
      <c r="H99" s="230"/>
      <c r="I99" s="230"/>
      <c r="J99" s="230"/>
      <c r="K99" s="230"/>
      <c r="L99" s="230"/>
      <c r="M99" s="230"/>
      <c r="N99" s="229"/>
      <c r="O99" s="229"/>
      <c r="P99" s="229"/>
      <c r="Q99" s="229"/>
      <c r="R99" s="230"/>
      <c r="S99" s="230"/>
      <c r="T99" s="230"/>
      <c r="U99" s="230"/>
      <c r="V99" s="230"/>
      <c r="W99" s="230"/>
      <c r="X99" s="230"/>
      <c r="Y99" s="210"/>
      <c r="Z99" s="210"/>
      <c r="AA99" s="210"/>
      <c r="AB99" s="210"/>
      <c r="AC99" s="210"/>
      <c r="AD99" s="210"/>
      <c r="AE99" s="210"/>
      <c r="AF99" s="210"/>
      <c r="AG99" s="210" t="s">
        <v>110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27"/>
      <c r="B100" s="228"/>
      <c r="C100" s="261" t="s">
        <v>160</v>
      </c>
      <c r="D100" s="231"/>
      <c r="E100" s="232">
        <v>1.0349999999999999</v>
      </c>
      <c r="F100" s="230"/>
      <c r="G100" s="230"/>
      <c r="H100" s="230"/>
      <c r="I100" s="230"/>
      <c r="J100" s="230"/>
      <c r="K100" s="230"/>
      <c r="L100" s="230"/>
      <c r="M100" s="230"/>
      <c r="N100" s="229"/>
      <c r="O100" s="229"/>
      <c r="P100" s="229"/>
      <c r="Q100" s="229"/>
      <c r="R100" s="230"/>
      <c r="S100" s="230"/>
      <c r="T100" s="230"/>
      <c r="U100" s="230"/>
      <c r="V100" s="230"/>
      <c r="W100" s="230"/>
      <c r="X100" s="230"/>
      <c r="Y100" s="210"/>
      <c r="Z100" s="210"/>
      <c r="AA100" s="210"/>
      <c r="AB100" s="210"/>
      <c r="AC100" s="210"/>
      <c r="AD100" s="210"/>
      <c r="AE100" s="210"/>
      <c r="AF100" s="210"/>
      <c r="AG100" s="210" t="s">
        <v>110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 x14ac:dyDescent="0.2">
      <c r="A101" s="227"/>
      <c r="B101" s="228"/>
      <c r="C101" s="263" t="s">
        <v>161</v>
      </c>
      <c r="D101" s="233"/>
      <c r="E101" s="234">
        <v>1.0349999999999999</v>
      </c>
      <c r="F101" s="230"/>
      <c r="G101" s="230"/>
      <c r="H101" s="230"/>
      <c r="I101" s="230"/>
      <c r="J101" s="230"/>
      <c r="K101" s="230"/>
      <c r="L101" s="230"/>
      <c r="M101" s="230"/>
      <c r="N101" s="229"/>
      <c r="O101" s="229"/>
      <c r="P101" s="229"/>
      <c r="Q101" s="229"/>
      <c r="R101" s="230"/>
      <c r="S101" s="230"/>
      <c r="T101" s="230"/>
      <c r="U101" s="230"/>
      <c r="V101" s="230"/>
      <c r="W101" s="230"/>
      <c r="X101" s="230"/>
      <c r="Y101" s="210"/>
      <c r="Z101" s="210"/>
      <c r="AA101" s="210"/>
      <c r="AB101" s="210"/>
      <c r="AC101" s="210"/>
      <c r="AD101" s="210"/>
      <c r="AE101" s="210"/>
      <c r="AF101" s="210"/>
      <c r="AG101" s="210" t="s">
        <v>110</v>
      </c>
      <c r="AH101" s="210">
        <v>1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">
      <c r="A102" s="227"/>
      <c r="B102" s="228"/>
      <c r="C102" s="261" t="s">
        <v>162</v>
      </c>
      <c r="D102" s="231"/>
      <c r="E102" s="232"/>
      <c r="F102" s="230"/>
      <c r="G102" s="230"/>
      <c r="H102" s="230"/>
      <c r="I102" s="230"/>
      <c r="J102" s="230"/>
      <c r="K102" s="230"/>
      <c r="L102" s="230"/>
      <c r="M102" s="230"/>
      <c r="N102" s="229"/>
      <c r="O102" s="229"/>
      <c r="P102" s="229"/>
      <c r="Q102" s="229"/>
      <c r="R102" s="230"/>
      <c r="S102" s="230"/>
      <c r="T102" s="230"/>
      <c r="U102" s="230"/>
      <c r="V102" s="230"/>
      <c r="W102" s="230"/>
      <c r="X102" s="230"/>
      <c r="Y102" s="210"/>
      <c r="Z102" s="210"/>
      <c r="AA102" s="210"/>
      <c r="AB102" s="210"/>
      <c r="AC102" s="210"/>
      <c r="AD102" s="210"/>
      <c r="AE102" s="210"/>
      <c r="AF102" s="210"/>
      <c r="AG102" s="210" t="s">
        <v>110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 x14ac:dyDescent="0.2">
      <c r="A103" s="227"/>
      <c r="B103" s="228"/>
      <c r="C103" s="261" t="s">
        <v>163</v>
      </c>
      <c r="D103" s="231"/>
      <c r="E103" s="232">
        <v>3.8</v>
      </c>
      <c r="F103" s="230"/>
      <c r="G103" s="230"/>
      <c r="H103" s="230"/>
      <c r="I103" s="230"/>
      <c r="J103" s="230"/>
      <c r="K103" s="230"/>
      <c r="L103" s="230"/>
      <c r="M103" s="230"/>
      <c r="N103" s="229"/>
      <c r="O103" s="229"/>
      <c r="P103" s="229"/>
      <c r="Q103" s="229"/>
      <c r="R103" s="230"/>
      <c r="S103" s="230"/>
      <c r="T103" s="230"/>
      <c r="U103" s="230"/>
      <c r="V103" s="230"/>
      <c r="W103" s="230"/>
      <c r="X103" s="230"/>
      <c r="Y103" s="210"/>
      <c r="Z103" s="210"/>
      <c r="AA103" s="210"/>
      <c r="AB103" s="210"/>
      <c r="AC103" s="210"/>
      <c r="AD103" s="210"/>
      <c r="AE103" s="210"/>
      <c r="AF103" s="210"/>
      <c r="AG103" s="210" t="s">
        <v>110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">
      <c r="A104" s="227"/>
      <c r="B104" s="228"/>
      <c r="C104" s="261" t="s">
        <v>146</v>
      </c>
      <c r="D104" s="231"/>
      <c r="E104" s="232">
        <v>22.77</v>
      </c>
      <c r="F104" s="230"/>
      <c r="G104" s="230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10"/>
      <c r="Z104" s="210"/>
      <c r="AA104" s="210"/>
      <c r="AB104" s="210"/>
      <c r="AC104" s="210"/>
      <c r="AD104" s="210"/>
      <c r="AE104" s="210"/>
      <c r="AF104" s="210"/>
      <c r="AG104" s="210" t="s">
        <v>110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27"/>
      <c r="B105" s="228"/>
      <c r="C105" s="263" t="s">
        <v>161</v>
      </c>
      <c r="D105" s="233"/>
      <c r="E105" s="234">
        <v>26.57</v>
      </c>
      <c r="F105" s="230"/>
      <c r="G105" s="230"/>
      <c r="H105" s="230"/>
      <c r="I105" s="230"/>
      <c r="J105" s="230"/>
      <c r="K105" s="230"/>
      <c r="L105" s="230"/>
      <c r="M105" s="230"/>
      <c r="N105" s="229"/>
      <c r="O105" s="229"/>
      <c r="P105" s="229"/>
      <c r="Q105" s="229"/>
      <c r="R105" s="230"/>
      <c r="S105" s="230"/>
      <c r="T105" s="230"/>
      <c r="U105" s="230"/>
      <c r="V105" s="230"/>
      <c r="W105" s="230"/>
      <c r="X105" s="230"/>
      <c r="Y105" s="210"/>
      <c r="Z105" s="210"/>
      <c r="AA105" s="210"/>
      <c r="AB105" s="210"/>
      <c r="AC105" s="210"/>
      <c r="AD105" s="210"/>
      <c r="AE105" s="210"/>
      <c r="AF105" s="210"/>
      <c r="AG105" s="210" t="s">
        <v>110</v>
      </c>
      <c r="AH105" s="210">
        <v>1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27"/>
      <c r="B106" s="228"/>
      <c r="C106" s="261" t="s">
        <v>164</v>
      </c>
      <c r="D106" s="231"/>
      <c r="E106" s="232"/>
      <c r="F106" s="230"/>
      <c r="G106" s="230"/>
      <c r="H106" s="230"/>
      <c r="I106" s="230"/>
      <c r="J106" s="230"/>
      <c r="K106" s="230"/>
      <c r="L106" s="230"/>
      <c r="M106" s="230"/>
      <c r="N106" s="229"/>
      <c r="O106" s="229"/>
      <c r="P106" s="229"/>
      <c r="Q106" s="229"/>
      <c r="R106" s="230"/>
      <c r="S106" s="230"/>
      <c r="T106" s="230"/>
      <c r="U106" s="230"/>
      <c r="V106" s="230"/>
      <c r="W106" s="230"/>
      <c r="X106" s="230"/>
      <c r="Y106" s="210"/>
      <c r="Z106" s="210"/>
      <c r="AA106" s="210"/>
      <c r="AB106" s="210"/>
      <c r="AC106" s="210"/>
      <c r="AD106" s="210"/>
      <c r="AE106" s="210"/>
      <c r="AF106" s="210"/>
      <c r="AG106" s="210" t="s">
        <v>110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27"/>
      <c r="B107" s="228"/>
      <c r="C107" s="261" t="s">
        <v>165</v>
      </c>
      <c r="D107" s="231"/>
      <c r="E107" s="232">
        <v>8.8725000000000005</v>
      </c>
      <c r="F107" s="230"/>
      <c r="G107" s="230"/>
      <c r="H107" s="230"/>
      <c r="I107" s="230"/>
      <c r="J107" s="230"/>
      <c r="K107" s="230"/>
      <c r="L107" s="230"/>
      <c r="M107" s="230"/>
      <c r="N107" s="229"/>
      <c r="O107" s="229"/>
      <c r="P107" s="229"/>
      <c r="Q107" s="229"/>
      <c r="R107" s="230"/>
      <c r="S107" s="230"/>
      <c r="T107" s="230"/>
      <c r="U107" s="230"/>
      <c r="V107" s="230"/>
      <c r="W107" s="230"/>
      <c r="X107" s="230"/>
      <c r="Y107" s="210"/>
      <c r="Z107" s="210"/>
      <c r="AA107" s="210"/>
      <c r="AB107" s="210"/>
      <c r="AC107" s="210"/>
      <c r="AD107" s="210"/>
      <c r="AE107" s="210"/>
      <c r="AF107" s="210"/>
      <c r="AG107" s="210" t="s">
        <v>110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">
      <c r="A108" s="227"/>
      <c r="B108" s="228"/>
      <c r="C108" s="261" t="s">
        <v>166</v>
      </c>
      <c r="D108" s="231"/>
      <c r="E108" s="232">
        <v>6.2756999999999996</v>
      </c>
      <c r="F108" s="230"/>
      <c r="G108" s="230"/>
      <c r="H108" s="230"/>
      <c r="I108" s="230"/>
      <c r="J108" s="230"/>
      <c r="K108" s="230"/>
      <c r="L108" s="230"/>
      <c r="M108" s="230"/>
      <c r="N108" s="229"/>
      <c r="O108" s="229"/>
      <c r="P108" s="229"/>
      <c r="Q108" s="229"/>
      <c r="R108" s="230"/>
      <c r="S108" s="230"/>
      <c r="T108" s="230"/>
      <c r="U108" s="230"/>
      <c r="V108" s="230"/>
      <c r="W108" s="230"/>
      <c r="X108" s="230"/>
      <c r="Y108" s="210"/>
      <c r="Z108" s="210"/>
      <c r="AA108" s="210"/>
      <c r="AB108" s="210"/>
      <c r="AC108" s="210"/>
      <c r="AD108" s="210"/>
      <c r="AE108" s="210"/>
      <c r="AF108" s="210"/>
      <c r="AG108" s="210" t="s">
        <v>110</v>
      </c>
      <c r="AH108" s="210">
        <v>0</v>
      </c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1" x14ac:dyDescent="0.2">
      <c r="A109" s="227"/>
      <c r="B109" s="228"/>
      <c r="C109" s="263" t="s">
        <v>161</v>
      </c>
      <c r="D109" s="233"/>
      <c r="E109" s="234">
        <v>15.148199999999999</v>
      </c>
      <c r="F109" s="230"/>
      <c r="G109" s="230"/>
      <c r="H109" s="230"/>
      <c r="I109" s="230"/>
      <c r="J109" s="230"/>
      <c r="K109" s="230"/>
      <c r="L109" s="230"/>
      <c r="M109" s="230"/>
      <c r="N109" s="229"/>
      <c r="O109" s="229"/>
      <c r="P109" s="229"/>
      <c r="Q109" s="229"/>
      <c r="R109" s="230"/>
      <c r="S109" s="230"/>
      <c r="T109" s="230"/>
      <c r="U109" s="230"/>
      <c r="V109" s="230"/>
      <c r="W109" s="230"/>
      <c r="X109" s="230"/>
      <c r="Y109" s="210"/>
      <c r="Z109" s="210"/>
      <c r="AA109" s="210"/>
      <c r="AB109" s="210"/>
      <c r="AC109" s="210"/>
      <c r="AD109" s="210"/>
      <c r="AE109" s="210"/>
      <c r="AF109" s="210"/>
      <c r="AG109" s="210" t="s">
        <v>110</v>
      </c>
      <c r="AH109" s="210">
        <v>1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">
      <c r="A110" s="227"/>
      <c r="B110" s="228"/>
      <c r="C110" s="261" t="s">
        <v>167</v>
      </c>
      <c r="D110" s="231"/>
      <c r="E110" s="232"/>
      <c r="F110" s="230"/>
      <c r="G110" s="230"/>
      <c r="H110" s="230"/>
      <c r="I110" s="230"/>
      <c r="J110" s="230"/>
      <c r="K110" s="230"/>
      <c r="L110" s="230"/>
      <c r="M110" s="230"/>
      <c r="N110" s="229"/>
      <c r="O110" s="229"/>
      <c r="P110" s="229"/>
      <c r="Q110" s="229"/>
      <c r="R110" s="230"/>
      <c r="S110" s="230"/>
      <c r="T110" s="230"/>
      <c r="U110" s="230"/>
      <c r="V110" s="230"/>
      <c r="W110" s="230"/>
      <c r="X110" s="230"/>
      <c r="Y110" s="210"/>
      <c r="Z110" s="210"/>
      <c r="AA110" s="210"/>
      <c r="AB110" s="210"/>
      <c r="AC110" s="210"/>
      <c r="AD110" s="210"/>
      <c r="AE110" s="210"/>
      <c r="AF110" s="210"/>
      <c r="AG110" s="210" t="s">
        <v>110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1" x14ac:dyDescent="0.2">
      <c r="A111" s="227"/>
      <c r="B111" s="228"/>
      <c r="C111" s="261" t="s">
        <v>168</v>
      </c>
      <c r="D111" s="231"/>
      <c r="E111" s="232">
        <v>1.2</v>
      </c>
      <c r="F111" s="230"/>
      <c r="G111" s="230"/>
      <c r="H111" s="230"/>
      <c r="I111" s="230"/>
      <c r="J111" s="230"/>
      <c r="K111" s="230"/>
      <c r="L111" s="230"/>
      <c r="M111" s="230"/>
      <c r="N111" s="229"/>
      <c r="O111" s="229"/>
      <c r="P111" s="229"/>
      <c r="Q111" s="229"/>
      <c r="R111" s="230"/>
      <c r="S111" s="230"/>
      <c r="T111" s="230"/>
      <c r="U111" s="230"/>
      <c r="V111" s="230"/>
      <c r="W111" s="230"/>
      <c r="X111" s="230"/>
      <c r="Y111" s="210"/>
      <c r="Z111" s="210"/>
      <c r="AA111" s="210"/>
      <c r="AB111" s="210"/>
      <c r="AC111" s="210"/>
      <c r="AD111" s="210"/>
      <c r="AE111" s="210"/>
      <c r="AF111" s="210"/>
      <c r="AG111" s="210" t="s">
        <v>110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27"/>
      <c r="B112" s="228"/>
      <c r="C112" s="263" t="s">
        <v>161</v>
      </c>
      <c r="D112" s="233"/>
      <c r="E112" s="234">
        <v>1.2</v>
      </c>
      <c r="F112" s="230"/>
      <c r="G112" s="230"/>
      <c r="H112" s="230"/>
      <c r="I112" s="230"/>
      <c r="J112" s="230"/>
      <c r="K112" s="230"/>
      <c r="L112" s="230"/>
      <c r="M112" s="230"/>
      <c r="N112" s="229"/>
      <c r="O112" s="229"/>
      <c r="P112" s="229"/>
      <c r="Q112" s="229"/>
      <c r="R112" s="230"/>
      <c r="S112" s="230"/>
      <c r="T112" s="230"/>
      <c r="U112" s="230"/>
      <c r="V112" s="230"/>
      <c r="W112" s="230"/>
      <c r="X112" s="230"/>
      <c r="Y112" s="210"/>
      <c r="Z112" s="210"/>
      <c r="AA112" s="210"/>
      <c r="AB112" s="210"/>
      <c r="AC112" s="210"/>
      <c r="AD112" s="210"/>
      <c r="AE112" s="210"/>
      <c r="AF112" s="210"/>
      <c r="AG112" s="210" t="s">
        <v>110</v>
      </c>
      <c r="AH112" s="210">
        <v>1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">
      <c r="A113" s="242">
        <v>28</v>
      </c>
      <c r="B113" s="243" t="s">
        <v>197</v>
      </c>
      <c r="C113" s="260" t="s">
        <v>198</v>
      </c>
      <c r="D113" s="244" t="s">
        <v>105</v>
      </c>
      <c r="E113" s="245">
        <v>43.953200000000002</v>
      </c>
      <c r="F113" s="246"/>
      <c r="G113" s="247">
        <f>ROUND(E113*F113,2)</f>
        <v>0</v>
      </c>
      <c r="H113" s="246"/>
      <c r="I113" s="247">
        <f>ROUND(E113*H113,2)</f>
        <v>0</v>
      </c>
      <c r="J113" s="246"/>
      <c r="K113" s="247">
        <f>ROUND(E113*J113,2)</f>
        <v>0</v>
      </c>
      <c r="L113" s="247">
        <v>21</v>
      </c>
      <c r="M113" s="247">
        <f>G113*(1+L113/100)</f>
        <v>0</v>
      </c>
      <c r="N113" s="245">
        <v>0</v>
      </c>
      <c r="O113" s="245">
        <f>ROUND(E113*N113,2)</f>
        <v>0</v>
      </c>
      <c r="P113" s="245">
        <v>1.4E-2</v>
      </c>
      <c r="Q113" s="245">
        <f>ROUND(E113*P113,2)</f>
        <v>0.62</v>
      </c>
      <c r="R113" s="247"/>
      <c r="S113" s="247" t="s">
        <v>106</v>
      </c>
      <c r="T113" s="248" t="s">
        <v>106</v>
      </c>
      <c r="U113" s="230">
        <v>0.22</v>
      </c>
      <c r="V113" s="230">
        <f>ROUND(E113*U113,2)</f>
        <v>9.67</v>
      </c>
      <c r="W113" s="230"/>
      <c r="X113" s="230" t="s">
        <v>107</v>
      </c>
      <c r="Y113" s="210"/>
      <c r="Z113" s="210"/>
      <c r="AA113" s="210"/>
      <c r="AB113" s="210"/>
      <c r="AC113" s="210"/>
      <c r="AD113" s="210"/>
      <c r="AE113" s="210"/>
      <c r="AF113" s="210"/>
      <c r="AG113" s="210" t="s">
        <v>108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27"/>
      <c r="B114" s="228"/>
      <c r="C114" s="261" t="s">
        <v>199</v>
      </c>
      <c r="D114" s="231"/>
      <c r="E114" s="232">
        <v>43.953200000000002</v>
      </c>
      <c r="F114" s="230"/>
      <c r="G114" s="230"/>
      <c r="H114" s="230"/>
      <c r="I114" s="230"/>
      <c r="J114" s="230"/>
      <c r="K114" s="230"/>
      <c r="L114" s="230"/>
      <c r="M114" s="230"/>
      <c r="N114" s="229"/>
      <c r="O114" s="229"/>
      <c r="P114" s="229"/>
      <c r="Q114" s="229"/>
      <c r="R114" s="230"/>
      <c r="S114" s="230"/>
      <c r="T114" s="230"/>
      <c r="U114" s="230"/>
      <c r="V114" s="230"/>
      <c r="W114" s="230"/>
      <c r="X114" s="230"/>
      <c r="Y114" s="210"/>
      <c r="Z114" s="210"/>
      <c r="AA114" s="210"/>
      <c r="AB114" s="210"/>
      <c r="AC114" s="210"/>
      <c r="AD114" s="210"/>
      <c r="AE114" s="210"/>
      <c r="AF114" s="210"/>
      <c r="AG114" s="210" t="s">
        <v>110</v>
      </c>
      <c r="AH114" s="210">
        <v>5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x14ac:dyDescent="0.2">
      <c r="A115" s="236" t="s">
        <v>101</v>
      </c>
      <c r="B115" s="237" t="s">
        <v>64</v>
      </c>
      <c r="C115" s="259" t="s">
        <v>65</v>
      </c>
      <c r="D115" s="238"/>
      <c r="E115" s="239"/>
      <c r="F115" s="240"/>
      <c r="G115" s="240">
        <f>SUMIF(AG116:AG118,"&lt;&gt;NOR",G116:G118)</f>
        <v>0</v>
      </c>
      <c r="H115" s="240"/>
      <c r="I115" s="240">
        <f>SUM(I116:I118)</f>
        <v>0</v>
      </c>
      <c r="J115" s="240"/>
      <c r="K115" s="240">
        <f>SUM(K116:K118)</f>
        <v>0</v>
      </c>
      <c r="L115" s="240"/>
      <c r="M115" s="240">
        <f>SUM(M116:M118)</f>
        <v>0</v>
      </c>
      <c r="N115" s="239"/>
      <c r="O115" s="239">
        <f>SUM(O116:O118)</f>
        <v>0</v>
      </c>
      <c r="P115" s="239"/>
      <c r="Q115" s="239">
        <f>SUM(Q116:Q118)</f>
        <v>0.01</v>
      </c>
      <c r="R115" s="240"/>
      <c r="S115" s="240"/>
      <c r="T115" s="241"/>
      <c r="U115" s="235"/>
      <c r="V115" s="235">
        <f>SUM(V116:V118)</f>
        <v>13.7</v>
      </c>
      <c r="W115" s="235"/>
      <c r="X115" s="235"/>
      <c r="AG115" t="s">
        <v>102</v>
      </c>
    </row>
    <row r="116" spans="1:60" outlineLevel="1" x14ac:dyDescent="0.2">
      <c r="A116" s="250">
        <v>29</v>
      </c>
      <c r="B116" s="251" t="s">
        <v>200</v>
      </c>
      <c r="C116" s="264" t="s">
        <v>201</v>
      </c>
      <c r="D116" s="252" t="s">
        <v>127</v>
      </c>
      <c r="E116" s="253">
        <v>2</v>
      </c>
      <c r="F116" s="254"/>
      <c r="G116" s="255">
        <f>ROUND(E116*F116,2)</f>
        <v>0</v>
      </c>
      <c r="H116" s="254"/>
      <c r="I116" s="255">
        <f>ROUND(E116*H116,2)</f>
        <v>0</v>
      </c>
      <c r="J116" s="254"/>
      <c r="K116" s="255">
        <f>ROUND(E116*J116,2)</f>
        <v>0</v>
      </c>
      <c r="L116" s="255">
        <v>21</v>
      </c>
      <c r="M116" s="255">
        <f>G116*(1+L116/100)</f>
        <v>0</v>
      </c>
      <c r="N116" s="253">
        <v>0</v>
      </c>
      <c r="O116" s="253">
        <f>ROUND(E116*N116,2)</f>
        <v>0</v>
      </c>
      <c r="P116" s="253">
        <v>4.6000000000000001E-4</v>
      </c>
      <c r="Q116" s="253">
        <f>ROUND(E116*P116,2)</f>
        <v>0</v>
      </c>
      <c r="R116" s="255"/>
      <c r="S116" s="255" t="s">
        <v>106</v>
      </c>
      <c r="T116" s="256" t="s">
        <v>106</v>
      </c>
      <c r="U116" s="230">
        <v>2.25</v>
      </c>
      <c r="V116" s="230">
        <f>ROUND(E116*U116,2)</f>
        <v>4.5</v>
      </c>
      <c r="W116" s="230"/>
      <c r="X116" s="230" t="s">
        <v>107</v>
      </c>
      <c r="Y116" s="210"/>
      <c r="Z116" s="210"/>
      <c r="AA116" s="210"/>
      <c r="AB116" s="210"/>
      <c r="AC116" s="210"/>
      <c r="AD116" s="210"/>
      <c r="AE116" s="210"/>
      <c r="AF116" s="210"/>
      <c r="AG116" s="210" t="s">
        <v>108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ht="22.5" outlineLevel="1" x14ac:dyDescent="0.2">
      <c r="A117" s="242">
        <v>30</v>
      </c>
      <c r="B117" s="243" t="s">
        <v>202</v>
      </c>
      <c r="C117" s="260" t="s">
        <v>203</v>
      </c>
      <c r="D117" s="244" t="s">
        <v>127</v>
      </c>
      <c r="E117" s="245">
        <v>4</v>
      </c>
      <c r="F117" s="246"/>
      <c r="G117" s="247">
        <f>ROUND(E117*F117,2)</f>
        <v>0</v>
      </c>
      <c r="H117" s="246"/>
      <c r="I117" s="247">
        <f>ROUND(E117*H117,2)</f>
        <v>0</v>
      </c>
      <c r="J117" s="246"/>
      <c r="K117" s="247">
        <f>ROUND(E117*J117,2)</f>
        <v>0</v>
      </c>
      <c r="L117" s="247">
        <v>21</v>
      </c>
      <c r="M117" s="247">
        <f>G117*(1+L117/100)</f>
        <v>0</v>
      </c>
      <c r="N117" s="245">
        <v>0</v>
      </c>
      <c r="O117" s="245">
        <f>ROUND(E117*N117,2)</f>
        <v>0</v>
      </c>
      <c r="P117" s="245">
        <v>2.2599999999999999E-3</v>
      </c>
      <c r="Q117" s="245">
        <f>ROUND(E117*P117,2)</f>
        <v>0.01</v>
      </c>
      <c r="R117" s="247"/>
      <c r="S117" s="247" t="s">
        <v>106</v>
      </c>
      <c r="T117" s="248" t="s">
        <v>106</v>
      </c>
      <c r="U117" s="230">
        <v>2.2999999999999998</v>
      </c>
      <c r="V117" s="230">
        <f>ROUND(E117*U117,2)</f>
        <v>9.1999999999999993</v>
      </c>
      <c r="W117" s="230"/>
      <c r="X117" s="230" t="s">
        <v>107</v>
      </c>
      <c r="Y117" s="210"/>
      <c r="Z117" s="210"/>
      <c r="AA117" s="210"/>
      <c r="AB117" s="210"/>
      <c r="AC117" s="210"/>
      <c r="AD117" s="210"/>
      <c r="AE117" s="210"/>
      <c r="AF117" s="210"/>
      <c r="AG117" s="210" t="s">
        <v>108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">
      <c r="A118" s="227"/>
      <c r="B118" s="228"/>
      <c r="C118" s="262" t="s">
        <v>204</v>
      </c>
      <c r="D118" s="249"/>
      <c r="E118" s="249"/>
      <c r="F118" s="249"/>
      <c r="G118" s="249"/>
      <c r="H118" s="230"/>
      <c r="I118" s="230"/>
      <c r="J118" s="230"/>
      <c r="K118" s="230"/>
      <c r="L118" s="230"/>
      <c r="M118" s="230"/>
      <c r="N118" s="229"/>
      <c r="O118" s="229"/>
      <c r="P118" s="229"/>
      <c r="Q118" s="229"/>
      <c r="R118" s="230"/>
      <c r="S118" s="230"/>
      <c r="T118" s="230"/>
      <c r="U118" s="230"/>
      <c r="V118" s="230"/>
      <c r="W118" s="230"/>
      <c r="X118" s="230"/>
      <c r="Y118" s="210"/>
      <c r="Z118" s="210"/>
      <c r="AA118" s="210"/>
      <c r="AB118" s="210"/>
      <c r="AC118" s="210"/>
      <c r="AD118" s="210"/>
      <c r="AE118" s="210"/>
      <c r="AF118" s="210"/>
      <c r="AG118" s="210" t="s">
        <v>158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x14ac:dyDescent="0.2">
      <c r="A119" s="236" t="s">
        <v>101</v>
      </c>
      <c r="B119" s="237" t="s">
        <v>66</v>
      </c>
      <c r="C119" s="259" t="s">
        <v>67</v>
      </c>
      <c r="D119" s="238"/>
      <c r="E119" s="239"/>
      <c r="F119" s="240"/>
      <c r="G119" s="240">
        <f>SUMIF(AG120:AG133,"&lt;&gt;NOR",G120:G133)</f>
        <v>0</v>
      </c>
      <c r="H119" s="240"/>
      <c r="I119" s="240">
        <f>SUM(I120:I133)</f>
        <v>0</v>
      </c>
      <c r="J119" s="240"/>
      <c r="K119" s="240">
        <f>SUM(K120:K133)</f>
        <v>0</v>
      </c>
      <c r="L119" s="240"/>
      <c r="M119" s="240">
        <f>SUM(M120:M133)</f>
        <v>0</v>
      </c>
      <c r="N119" s="239"/>
      <c r="O119" s="239">
        <f>SUM(O120:O133)</f>
        <v>0</v>
      </c>
      <c r="P119" s="239"/>
      <c r="Q119" s="239">
        <f>SUM(Q120:Q133)</f>
        <v>0</v>
      </c>
      <c r="R119" s="240"/>
      <c r="S119" s="240"/>
      <c r="T119" s="241"/>
      <c r="U119" s="235"/>
      <c r="V119" s="235">
        <f>SUM(V120:V133)</f>
        <v>3</v>
      </c>
      <c r="W119" s="235"/>
      <c r="X119" s="235"/>
      <c r="AG119" t="s">
        <v>102</v>
      </c>
    </row>
    <row r="120" spans="1:60" ht="22.5" outlineLevel="1" x14ac:dyDescent="0.2">
      <c r="A120" s="250">
        <v>31</v>
      </c>
      <c r="B120" s="251" t="s">
        <v>205</v>
      </c>
      <c r="C120" s="264" t="s">
        <v>206</v>
      </c>
      <c r="D120" s="252" t="s">
        <v>207</v>
      </c>
      <c r="E120" s="253">
        <v>3</v>
      </c>
      <c r="F120" s="254"/>
      <c r="G120" s="255">
        <f>ROUND(E120*F120,2)</f>
        <v>0</v>
      </c>
      <c r="H120" s="254"/>
      <c r="I120" s="255">
        <f>ROUND(E120*H120,2)</f>
        <v>0</v>
      </c>
      <c r="J120" s="254"/>
      <c r="K120" s="255">
        <f>ROUND(E120*J120,2)</f>
        <v>0</v>
      </c>
      <c r="L120" s="255">
        <v>21</v>
      </c>
      <c r="M120" s="255">
        <f>G120*(1+L120/100)</f>
        <v>0</v>
      </c>
      <c r="N120" s="253">
        <v>0</v>
      </c>
      <c r="O120" s="253">
        <f>ROUND(E120*N120,2)</f>
        <v>0</v>
      </c>
      <c r="P120" s="253">
        <v>0</v>
      </c>
      <c r="Q120" s="253">
        <f>ROUND(E120*P120,2)</f>
        <v>0</v>
      </c>
      <c r="R120" s="255"/>
      <c r="S120" s="255" t="s">
        <v>106</v>
      </c>
      <c r="T120" s="256" t="s">
        <v>106</v>
      </c>
      <c r="U120" s="230">
        <v>1</v>
      </c>
      <c r="V120" s="230">
        <f>ROUND(E120*U120,2)</f>
        <v>3</v>
      </c>
      <c r="W120" s="230"/>
      <c r="X120" s="230" t="s">
        <v>107</v>
      </c>
      <c r="Y120" s="210"/>
      <c r="Z120" s="210"/>
      <c r="AA120" s="210"/>
      <c r="AB120" s="210"/>
      <c r="AC120" s="210"/>
      <c r="AD120" s="210"/>
      <c r="AE120" s="210"/>
      <c r="AF120" s="210"/>
      <c r="AG120" s="210" t="s">
        <v>108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ht="22.5" outlineLevel="1" x14ac:dyDescent="0.2">
      <c r="A121" s="242">
        <v>32</v>
      </c>
      <c r="B121" s="243" t="s">
        <v>208</v>
      </c>
      <c r="C121" s="260" t="s">
        <v>209</v>
      </c>
      <c r="D121" s="244" t="s">
        <v>210</v>
      </c>
      <c r="E121" s="245">
        <v>1</v>
      </c>
      <c r="F121" s="246"/>
      <c r="G121" s="247">
        <f>ROUND(E121*F121,2)</f>
        <v>0</v>
      </c>
      <c r="H121" s="246"/>
      <c r="I121" s="247">
        <f>ROUND(E121*H121,2)</f>
        <v>0</v>
      </c>
      <c r="J121" s="246"/>
      <c r="K121" s="247">
        <f>ROUND(E121*J121,2)</f>
        <v>0</v>
      </c>
      <c r="L121" s="247">
        <v>21</v>
      </c>
      <c r="M121" s="247">
        <f>G121*(1+L121/100)</f>
        <v>0</v>
      </c>
      <c r="N121" s="245">
        <v>0</v>
      </c>
      <c r="O121" s="245">
        <f>ROUND(E121*N121,2)</f>
        <v>0</v>
      </c>
      <c r="P121" s="245">
        <v>0</v>
      </c>
      <c r="Q121" s="245">
        <f>ROUND(E121*P121,2)</f>
        <v>0</v>
      </c>
      <c r="R121" s="247"/>
      <c r="S121" s="247" t="s">
        <v>182</v>
      </c>
      <c r="T121" s="248" t="s">
        <v>183</v>
      </c>
      <c r="U121" s="230">
        <v>0</v>
      </c>
      <c r="V121" s="230">
        <f>ROUND(E121*U121,2)</f>
        <v>0</v>
      </c>
      <c r="W121" s="230"/>
      <c r="X121" s="230" t="s">
        <v>107</v>
      </c>
      <c r="Y121" s="210"/>
      <c r="Z121" s="210"/>
      <c r="AA121" s="210"/>
      <c r="AB121" s="210"/>
      <c r="AC121" s="210"/>
      <c r="AD121" s="210"/>
      <c r="AE121" s="210"/>
      <c r="AF121" s="210"/>
      <c r="AG121" s="210" t="s">
        <v>108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ht="45" outlineLevel="1" x14ac:dyDescent="0.2">
      <c r="A122" s="227"/>
      <c r="B122" s="228"/>
      <c r="C122" s="262" t="s">
        <v>211</v>
      </c>
      <c r="D122" s="249"/>
      <c r="E122" s="249"/>
      <c r="F122" s="249"/>
      <c r="G122" s="249"/>
      <c r="H122" s="230"/>
      <c r="I122" s="230"/>
      <c r="J122" s="230"/>
      <c r="K122" s="230"/>
      <c r="L122" s="230"/>
      <c r="M122" s="230"/>
      <c r="N122" s="229"/>
      <c r="O122" s="229"/>
      <c r="P122" s="229"/>
      <c r="Q122" s="229"/>
      <c r="R122" s="230"/>
      <c r="S122" s="230"/>
      <c r="T122" s="230"/>
      <c r="U122" s="230"/>
      <c r="V122" s="230"/>
      <c r="W122" s="230"/>
      <c r="X122" s="230"/>
      <c r="Y122" s="210"/>
      <c r="Z122" s="210"/>
      <c r="AA122" s="210"/>
      <c r="AB122" s="210"/>
      <c r="AC122" s="210"/>
      <c r="AD122" s="210"/>
      <c r="AE122" s="210"/>
      <c r="AF122" s="210"/>
      <c r="AG122" s="210" t="s">
        <v>158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57" t="str">
        <f>C122</f>
        <v>Dodávka, montáž a uvedení do provozu řídící jednotky systému mírné drátové elektroosmózy. Výstupní hodnoty ŘJ -  napětí max. 6V s účinnou efektivní hodnotou 2,8V, záznam údajů (průtok proudu v mA, počítadlo provozních hodin), napojení na síťový rozvod 230V/50Hz ( zřízení přívodního kabelu napájení není součástí dodávky )</v>
      </c>
      <c r="BB122" s="210"/>
      <c r="BC122" s="210"/>
      <c r="BD122" s="210"/>
      <c r="BE122" s="210"/>
      <c r="BF122" s="210"/>
      <c r="BG122" s="210"/>
      <c r="BH122" s="210"/>
    </row>
    <row r="123" spans="1:60" ht="22.5" outlineLevel="1" x14ac:dyDescent="0.2">
      <c r="A123" s="242">
        <v>33</v>
      </c>
      <c r="B123" s="243" t="s">
        <v>212</v>
      </c>
      <c r="C123" s="260" t="s">
        <v>213</v>
      </c>
      <c r="D123" s="244" t="s">
        <v>214</v>
      </c>
      <c r="E123" s="245">
        <v>15.3</v>
      </c>
      <c r="F123" s="246"/>
      <c r="G123" s="247">
        <f>ROUND(E123*F123,2)</f>
        <v>0</v>
      </c>
      <c r="H123" s="246"/>
      <c r="I123" s="247">
        <f>ROUND(E123*H123,2)</f>
        <v>0</v>
      </c>
      <c r="J123" s="246"/>
      <c r="K123" s="247">
        <f>ROUND(E123*J123,2)</f>
        <v>0</v>
      </c>
      <c r="L123" s="247">
        <v>21</v>
      </c>
      <c r="M123" s="247">
        <f>G123*(1+L123/100)</f>
        <v>0</v>
      </c>
      <c r="N123" s="245">
        <v>0</v>
      </c>
      <c r="O123" s="245">
        <f>ROUND(E123*N123,2)</f>
        <v>0</v>
      </c>
      <c r="P123" s="245">
        <v>0</v>
      </c>
      <c r="Q123" s="245">
        <f>ROUND(E123*P123,2)</f>
        <v>0</v>
      </c>
      <c r="R123" s="247"/>
      <c r="S123" s="247" t="s">
        <v>182</v>
      </c>
      <c r="T123" s="248" t="s">
        <v>183</v>
      </c>
      <c r="U123" s="230">
        <v>0</v>
      </c>
      <c r="V123" s="230">
        <f>ROUND(E123*U123,2)</f>
        <v>0</v>
      </c>
      <c r="W123" s="230"/>
      <c r="X123" s="230" t="s">
        <v>107</v>
      </c>
      <c r="Y123" s="210"/>
      <c r="Z123" s="210"/>
      <c r="AA123" s="210"/>
      <c r="AB123" s="210"/>
      <c r="AC123" s="210"/>
      <c r="AD123" s="210"/>
      <c r="AE123" s="210"/>
      <c r="AF123" s="210"/>
      <c r="AG123" s="210" t="s">
        <v>108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ht="45" outlineLevel="1" x14ac:dyDescent="0.2">
      <c r="A124" s="227"/>
      <c r="B124" s="228"/>
      <c r="C124" s="262" t="s">
        <v>215</v>
      </c>
      <c r="D124" s="249"/>
      <c r="E124" s="249"/>
      <c r="F124" s="249"/>
      <c r="G124" s="249"/>
      <c r="H124" s="230"/>
      <c r="I124" s="230"/>
      <c r="J124" s="230"/>
      <c r="K124" s="230"/>
      <c r="L124" s="230"/>
      <c r="M124" s="230"/>
      <c r="N124" s="229"/>
      <c r="O124" s="229"/>
      <c r="P124" s="229"/>
      <c r="Q124" s="229"/>
      <c r="R124" s="230"/>
      <c r="S124" s="230"/>
      <c r="T124" s="230"/>
      <c r="U124" s="230"/>
      <c r="V124" s="230"/>
      <c r="W124" s="230"/>
      <c r="X124" s="230"/>
      <c r="Y124" s="210"/>
      <c r="Z124" s="210"/>
      <c r="AA124" s="210"/>
      <c r="AB124" s="210"/>
      <c r="AC124" s="210"/>
      <c r="AD124" s="210"/>
      <c r="AE124" s="210"/>
      <c r="AF124" s="210"/>
      <c r="AG124" s="210" t="s">
        <v>158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57" t="str">
        <f>C124</f>
        <v>Síťová elektroda (anoda + pól) -  pás ze skelných vláken potažených vodivým plastem vysoký 25-30cm, kontaktní vodič titan, popř. titan stříbro (3:4). Instalace na zdivo zbavené stávajících omítek vč. spárování, po předchozím podrovnáním maltou vápenné báze ( standard Knauf MV 1 ), krytí kontaktní maltou s vodivou příměsí.</v>
      </c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">
      <c r="A125" s="227"/>
      <c r="B125" s="228"/>
      <c r="C125" s="261" t="s">
        <v>129</v>
      </c>
      <c r="D125" s="231"/>
      <c r="E125" s="232">
        <v>9.4</v>
      </c>
      <c r="F125" s="230"/>
      <c r="G125" s="230"/>
      <c r="H125" s="230"/>
      <c r="I125" s="230"/>
      <c r="J125" s="230"/>
      <c r="K125" s="230"/>
      <c r="L125" s="230"/>
      <c r="M125" s="230"/>
      <c r="N125" s="229"/>
      <c r="O125" s="229"/>
      <c r="P125" s="229"/>
      <c r="Q125" s="229"/>
      <c r="R125" s="230"/>
      <c r="S125" s="230"/>
      <c r="T125" s="230"/>
      <c r="U125" s="230"/>
      <c r="V125" s="230"/>
      <c r="W125" s="230"/>
      <c r="X125" s="230"/>
      <c r="Y125" s="210"/>
      <c r="Z125" s="210"/>
      <c r="AA125" s="210"/>
      <c r="AB125" s="210"/>
      <c r="AC125" s="210"/>
      <c r="AD125" s="210"/>
      <c r="AE125" s="210"/>
      <c r="AF125" s="210"/>
      <c r="AG125" s="210" t="s">
        <v>110</v>
      </c>
      <c r="AH125" s="210">
        <v>0</v>
      </c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">
      <c r="A126" s="227"/>
      <c r="B126" s="228"/>
      <c r="C126" s="261" t="s">
        <v>216</v>
      </c>
      <c r="D126" s="231"/>
      <c r="E126" s="232">
        <v>4.9000000000000004</v>
      </c>
      <c r="F126" s="230"/>
      <c r="G126" s="230"/>
      <c r="H126" s="230"/>
      <c r="I126" s="230"/>
      <c r="J126" s="230"/>
      <c r="K126" s="230"/>
      <c r="L126" s="230"/>
      <c r="M126" s="230"/>
      <c r="N126" s="229"/>
      <c r="O126" s="229"/>
      <c r="P126" s="229"/>
      <c r="Q126" s="229"/>
      <c r="R126" s="230"/>
      <c r="S126" s="230"/>
      <c r="T126" s="230"/>
      <c r="U126" s="230"/>
      <c r="V126" s="230"/>
      <c r="W126" s="230"/>
      <c r="X126" s="230"/>
      <c r="Y126" s="210"/>
      <c r="Z126" s="210"/>
      <c r="AA126" s="210"/>
      <c r="AB126" s="210"/>
      <c r="AC126" s="210"/>
      <c r="AD126" s="210"/>
      <c r="AE126" s="210"/>
      <c r="AF126" s="210"/>
      <c r="AG126" s="210" t="s">
        <v>110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">
      <c r="A127" s="227"/>
      <c r="B127" s="228"/>
      <c r="C127" s="261" t="s">
        <v>217</v>
      </c>
      <c r="D127" s="231"/>
      <c r="E127" s="232">
        <v>1</v>
      </c>
      <c r="F127" s="230"/>
      <c r="G127" s="230"/>
      <c r="H127" s="230"/>
      <c r="I127" s="230"/>
      <c r="J127" s="230"/>
      <c r="K127" s="230"/>
      <c r="L127" s="230"/>
      <c r="M127" s="230"/>
      <c r="N127" s="229"/>
      <c r="O127" s="229"/>
      <c r="P127" s="229"/>
      <c r="Q127" s="229"/>
      <c r="R127" s="230"/>
      <c r="S127" s="230"/>
      <c r="T127" s="230"/>
      <c r="U127" s="230"/>
      <c r="V127" s="230"/>
      <c r="W127" s="230"/>
      <c r="X127" s="230"/>
      <c r="Y127" s="210"/>
      <c r="Z127" s="210"/>
      <c r="AA127" s="210"/>
      <c r="AB127" s="210"/>
      <c r="AC127" s="210"/>
      <c r="AD127" s="210"/>
      <c r="AE127" s="210"/>
      <c r="AF127" s="210"/>
      <c r="AG127" s="210" t="s">
        <v>110</v>
      </c>
      <c r="AH127" s="210">
        <v>0</v>
      </c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ht="22.5" outlineLevel="1" x14ac:dyDescent="0.2">
      <c r="A128" s="242">
        <v>34</v>
      </c>
      <c r="B128" s="243" t="s">
        <v>218</v>
      </c>
      <c r="C128" s="260" t="s">
        <v>219</v>
      </c>
      <c r="D128" s="244" t="s">
        <v>210</v>
      </c>
      <c r="E128" s="245">
        <v>4</v>
      </c>
      <c r="F128" s="246"/>
      <c r="G128" s="247">
        <f>ROUND(E128*F128,2)</f>
        <v>0</v>
      </c>
      <c r="H128" s="246"/>
      <c r="I128" s="247">
        <f>ROUND(E128*H128,2)</f>
        <v>0</v>
      </c>
      <c r="J128" s="246"/>
      <c r="K128" s="247">
        <f>ROUND(E128*J128,2)</f>
        <v>0</v>
      </c>
      <c r="L128" s="247">
        <v>21</v>
      </c>
      <c r="M128" s="247">
        <f>G128*(1+L128/100)</f>
        <v>0</v>
      </c>
      <c r="N128" s="245">
        <v>0</v>
      </c>
      <c r="O128" s="245">
        <f>ROUND(E128*N128,2)</f>
        <v>0</v>
      </c>
      <c r="P128" s="245">
        <v>0</v>
      </c>
      <c r="Q128" s="245">
        <f>ROUND(E128*P128,2)</f>
        <v>0</v>
      </c>
      <c r="R128" s="247"/>
      <c r="S128" s="247" t="s">
        <v>182</v>
      </c>
      <c r="T128" s="248" t="s">
        <v>183</v>
      </c>
      <c r="U128" s="230">
        <v>0</v>
      </c>
      <c r="V128" s="230">
        <f>ROUND(E128*U128,2)</f>
        <v>0</v>
      </c>
      <c r="W128" s="230"/>
      <c r="X128" s="230" t="s">
        <v>107</v>
      </c>
      <c r="Y128" s="210"/>
      <c r="Z128" s="210"/>
      <c r="AA128" s="210"/>
      <c r="AB128" s="210"/>
      <c r="AC128" s="210"/>
      <c r="AD128" s="210"/>
      <c r="AE128" s="210"/>
      <c r="AF128" s="210"/>
      <c r="AG128" s="210" t="s">
        <v>108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ht="45" outlineLevel="1" x14ac:dyDescent="0.2">
      <c r="A129" s="227"/>
      <c r="B129" s="228"/>
      <c r="C129" s="262" t="s">
        <v>220</v>
      </c>
      <c r="D129" s="249"/>
      <c r="E129" s="249"/>
      <c r="F129" s="249"/>
      <c r="G129" s="249"/>
      <c r="H129" s="230"/>
      <c r="I129" s="230"/>
      <c r="J129" s="230"/>
      <c r="K129" s="230"/>
      <c r="L129" s="230"/>
      <c r="M129" s="230"/>
      <c r="N129" s="229"/>
      <c r="O129" s="229"/>
      <c r="P129" s="229"/>
      <c r="Q129" s="229"/>
      <c r="R129" s="230"/>
      <c r="S129" s="230"/>
      <c r="T129" s="230"/>
      <c r="U129" s="230"/>
      <c r="V129" s="230"/>
      <c r="W129" s="230"/>
      <c r="X129" s="230"/>
      <c r="Y129" s="210"/>
      <c r="Z129" s="210"/>
      <c r="AA129" s="210"/>
      <c r="AB129" s="210"/>
      <c r="AC129" s="210"/>
      <c r="AD129" s="210"/>
      <c r="AE129" s="210"/>
      <c r="AF129" s="210"/>
      <c r="AG129" s="210" t="s">
        <v>158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57" t="str">
        <f>C129</f>
        <v>Zemní elektroda (katoda -pól) - tyčové elektrody na bázi grafitu v délce 450-650mm  průměru min 20mm, osová rozteč do 4,5m ( není li projektem stanoveno jinak ), provozované napětí 1,4V. Položka zahrnuje, instalaci katody do vývrtu a její zalití kontaktním lakem na bázi grafitu, vč. dodávky laku. Vývrt ( hl.1,0m/1ks ) není součástí položky a je oceněn v oddíle prorážení otvorů.</v>
      </c>
      <c r="BB129" s="210"/>
      <c r="BC129" s="210"/>
      <c r="BD129" s="210"/>
      <c r="BE129" s="210"/>
      <c r="BF129" s="210"/>
      <c r="BG129" s="210"/>
      <c r="BH129" s="210"/>
    </row>
    <row r="130" spans="1:60" ht="22.5" outlineLevel="1" x14ac:dyDescent="0.2">
      <c r="A130" s="242">
        <v>35</v>
      </c>
      <c r="B130" s="243" t="s">
        <v>221</v>
      </c>
      <c r="C130" s="260" t="s">
        <v>222</v>
      </c>
      <c r="D130" s="244" t="s">
        <v>214</v>
      </c>
      <c r="E130" s="245">
        <v>5.7</v>
      </c>
      <c r="F130" s="246"/>
      <c r="G130" s="247">
        <f>ROUND(E130*F130,2)</f>
        <v>0</v>
      </c>
      <c r="H130" s="246"/>
      <c r="I130" s="247">
        <f>ROUND(E130*H130,2)</f>
        <v>0</v>
      </c>
      <c r="J130" s="246"/>
      <c r="K130" s="247">
        <f>ROUND(E130*J130,2)</f>
        <v>0</v>
      </c>
      <c r="L130" s="247">
        <v>21</v>
      </c>
      <c r="M130" s="247">
        <f>G130*(1+L130/100)</f>
        <v>0</v>
      </c>
      <c r="N130" s="245">
        <v>0</v>
      </c>
      <c r="O130" s="245">
        <f>ROUND(E130*N130,2)</f>
        <v>0</v>
      </c>
      <c r="P130" s="245">
        <v>0</v>
      </c>
      <c r="Q130" s="245">
        <f>ROUND(E130*P130,2)</f>
        <v>0</v>
      </c>
      <c r="R130" s="247"/>
      <c r="S130" s="247" t="s">
        <v>182</v>
      </c>
      <c r="T130" s="248" t="s">
        <v>183</v>
      </c>
      <c r="U130" s="230">
        <v>0</v>
      </c>
      <c r="V130" s="230">
        <f>ROUND(E130*U130,2)</f>
        <v>0</v>
      </c>
      <c r="W130" s="230"/>
      <c r="X130" s="230" t="s">
        <v>107</v>
      </c>
      <c r="Y130" s="210"/>
      <c r="Z130" s="210"/>
      <c r="AA130" s="210"/>
      <c r="AB130" s="210"/>
      <c r="AC130" s="210"/>
      <c r="AD130" s="210"/>
      <c r="AE130" s="210"/>
      <c r="AF130" s="210"/>
      <c r="AG130" s="210" t="s">
        <v>108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">
      <c r="A131" s="227"/>
      <c r="B131" s="228"/>
      <c r="C131" s="262" t="s">
        <v>223</v>
      </c>
      <c r="D131" s="249"/>
      <c r="E131" s="249"/>
      <c r="F131" s="249"/>
      <c r="G131" s="249"/>
      <c r="H131" s="230"/>
      <c r="I131" s="230"/>
      <c r="J131" s="230"/>
      <c r="K131" s="230"/>
      <c r="L131" s="230"/>
      <c r="M131" s="230"/>
      <c r="N131" s="229"/>
      <c r="O131" s="229"/>
      <c r="P131" s="229"/>
      <c r="Q131" s="229"/>
      <c r="R131" s="230"/>
      <c r="S131" s="230"/>
      <c r="T131" s="230"/>
      <c r="U131" s="230"/>
      <c r="V131" s="230"/>
      <c r="W131" s="230"/>
      <c r="X131" s="230"/>
      <c r="Y131" s="210"/>
      <c r="Z131" s="210"/>
      <c r="AA131" s="210"/>
      <c r="AB131" s="210"/>
      <c r="AC131" s="210"/>
      <c r="AD131" s="210"/>
      <c r="AE131" s="210"/>
      <c r="AF131" s="210"/>
      <c r="AG131" s="210" t="s">
        <v>158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ht="22.5" outlineLevel="1" x14ac:dyDescent="0.2">
      <c r="A132" s="242">
        <v>36</v>
      </c>
      <c r="B132" s="243" t="s">
        <v>224</v>
      </c>
      <c r="C132" s="260" t="s">
        <v>225</v>
      </c>
      <c r="D132" s="244" t="s">
        <v>210</v>
      </c>
      <c r="E132" s="245">
        <v>2</v>
      </c>
      <c r="F132" s="246"/>
      <c r="G132" s="247">
        <f>ROUND(E132*F132,2)</f>
        <v>0</v>
      </c>
      <c r="H132" s="246"/>
      <c r="I132" s="247">
        <f>ROUND(E132*H132,2)</f>
        <v>0</v>
      </c>
      <c r="J132" s="246"/>
      <c r="K132" s="247">
        <f>ROUND(E132*J132,2)</f>
        <v>0</v>
      </c>
      <c r="L132" s="247">
        <v>21</v>
      </c>
      <c r="M132" s="247">
        <f>G132*(1+L132/100)</f>
        <v>0</v>
      </c>
      <c r="N132" s="245">
        <v>0</v>
      </c>
      <c r="O132" s="245">
        <f>ROUND(E132*N132,2)</f>
        <v>0</v>
      </c>
      <c r="P132" s="245">
        <v>0</v>
      </c>
      <c r="Q132" s="245">
        <f>ROUND(E132*P132,2)</f>
        <v>0</v>
      </c>
      <c r="R132" s="247"/>
      <c r="S132" s="247" t="s">
        <v>182</v>
      </c>
      <c r="T132" s="248" t="s">
        <v>183</v>
      </c>
      <c r="U132" s="230">
        <v>0</v>
      </c>
      <c r="V132" s="230">
        <f>ROUND(E132*U132,2)</f>
        <v>0</v>
      </c>
      <c r="W132" s="230"/>
      <c r="X132" s="230" t="s">
        <v>107</v>
      </c>
      <c r="Y132" s="210"/>
      <c r="Z132" s="210"/>
      <c r="AA132" s="210"/>
      <c r="AB132" s="210"/>
      <c r="AC132" s="210"/>
      <c r="AD132" s="210"/>
      <c r="AE132" s="210"/>
      <c r="AF132" s="210"/>
      <c r="AG132" s="210" t="s">
        <v>108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ht="33.75" outlineLevel="1" x14ac:dyDescent="0.2">
      <c r="A133" s="227"/>
      <c r="B133" s="228"/>
      <c r="C133" s="262" t="s">
        <v>226</v>
      </c>
      <c r="D133" s="249"/>
      <c r="E133" s="249"/>
      <c r="F133" s="249"/>
      <c r="G133" s="249"/>
      <c r="H133" s="230"/>
      <c r="I133" s="230"/>
      <c r="J133" s="230"/>
      <c r="K133" s="230"/>
      <c r="L133" s="230"/>
      <c r="M133" s="230"/>
      <c r="N133" s="229"/>
      <c r="O133" s="229"/>
      <c r="P133" s="229"/>
      <c r="Q133" s="229"/>
      <c r="R133" s="230"/>
      <c r="S133" s="230"/>
      <c r="T133" s="230"/>
      <c r="U133" s="230"/>
      <c r="V133" s="230"/>
      <c r="W133" s="230"/>
      <c r="X133" s="230"/>
      <c r="Y133" s="210"/>
      <c r="Z133" s="210"/>
      <c r="AA133" s="210"/>
      <c r="AB133" s="210"/>
      <c r="AC133" s="210"/>
      <c r="AD133" s="210"/>
      <c r="AE133" s="210"/>
      <c r="AF133" s="210"/>
      <c r="AG133" s="210" t="s">
        <v>158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57" t="str">
        <f>C133</f>
        <v>Zřízení  vývodu katodového a anodového okruhu s vyvedením přes svorkovnici uloženou v podomítkové krabičce, vč. dodávky a usazení el. krabičky a souvisejících propojovacích vedení a těsněných spojů.</v>
      </c>
      <c r="BB133" s="210"/>
      <c r="BC133" s="210"/>
      <c r="BD133" s="210"/>
      <c r="BE133" s="210"/>
      <c r="BF133" s="210"/>
      <c r="BG133" s="210"/>
      <c r="BH133" s="210"/>
    </row>
    <row r="134" spans="1:60" x14ac:dyDescent="0.2">
      <c r="A134" s="236" t="s">
        <v>101</v>
      </c>
      <c r="B134" s="237" t="s">
        <v>68</v>
      </c>
      <c r="C134" s="259" t="s">
        <v>69</v>
      </c>
      <c r="D134" s="238"/>
      <c r="E134" s="239"/>
      <c r="F134" s="240"/>
      <c r="G134" s="240">
        <f>SUMIF(AG135:AG163,"&lt;&gt;NOR",G135:G163)</f>
        <v>0</v>
      </c>
      <c r="H134" s="240"/>
      <c r="I134" s="240">
        <f>SUM(I135:I163)</f>
        <v>0</v>
      </c>
      <c r="J134" s="240"/>
      <c r="K134" s="240">
        <f>SUM(K135:K163)</f>
        <v>0</v>
      </c>
      <c r="L134" s="240"/>
      <c r="M134" s="240">
        <f>SUM(M135:M163)</f>
        <v>0</v>
      </c>
      <c r="N134" s="239"/>
      <c r="O134" s="239">
        <f>SUM(O135:O163)</f>
        <v>0.09</v>
      </c>
      <c r="P134" s="239"/>
      <c r="Q134" s="239">
        <f>SUM(Q135:Q163)</f>
        <v>0</v>
      </c>
      <c r="R134" s="240"/>
      <c r="S134" s="240"/>
      <c r="T134" s="241"/>
      <c r="U134" s="235"/>
      <c r="V134" s="235">
        <f>SUM(V135:V163)</f>
        <v>106.98999999999998</v>
      </c>
      <c r="W134" s="235"/>
      <c r="X134" s="235"/>
      <c r="AG134" t="s">
        <v>102</v>
      </c>
    </row>
    <row r="135" spans="1:60" ht="22.5" outlineLevel="1" x14ac:dyDescent="0.2">
      <c r="A135" s="242">
        <v>37</v>
      </c>
      <c r="B135" s="243" t="s">
        <v>227</v>
      </c>
      <c r="C135" s="260" t="s">
        <v>228</v>
      </c>
      <c r="D135" s="244" t="s">
        <v>229</v>
      </c>
      <c r="E135" s="245">
        <v>18.9101</v>
      </c>
      <c r="F135" s="246"/>
      <c r="G135" s="247">
        <f>ROUND(E135*F135,2)</f>
        <v>0</v>
      </c>
      <c r="H135" s="246"/>
      <c r="I135" s="247">
        <f>ROUND(E135*H135,2)</f>
        <v>0</v>
      </c>
      <c r="J135" s="246"/>
      <c r="K135" s="247">
        <f>ROUND(E135*J135,2)</f>
        <v>0</v>
      </c>
      <c r="L135" s="247">
        <v>21</v>
      </c>
      <c r="M135" s="247">
        <f>G135*(1+L135/100)</f>
        <v>0</v>
      </c>
      <c r="N135" s="245">
        <v>6.9999999999999994E-5</v>
      </c>
      <c r="O135" s="245">
        <f>ROUND(E135*N135,2)</f>
        <v>0</v>
      </c>
      <c r="P135" s="245">
        <v>0</v>
      </c>
      <c r="Q135" s="245">
        <f>ROUND(E135*P135,2)</f>
        <v>0</v>
      </c>
      <c r="R135" s="247"/>
      <c r="S135" s="247" t="s">
        <v>106</v>
      </c>
      <c r="T135" s="248" t="s">
        <v>106</v>
      </c>
      <c r="U135" s="230">
        <v>3.3530000000000002</v>
      </c>
      <c r="V135" s="230">
        <f>ROUND(E135*U135,2)</f>
        <v>63.41</v>
      </c>
      <c r="W135" s="230"/>
      <c r="X135" s="230" t="s">
        <v>107</v>
      </c>
      <c r="Y135" s="210"/>
      <c r="Z135" s="210"/>
      <c r="AA135" s="210"/>
      <c r="AB135" s="210"/>
      <c r="AC135" s="210"/>
      <c r="AD135" s="210"/>
      <c r="AE135" s="210"/>
      <c r="AF135" s="210"/>
      <c r="AG135" s="210" t="s">
        <v>108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 x14ac:dyDescent="0.2">
      <c r="A136" s="227"/>
      <c r="B136" s="228"/>
      <c r="C136" s="261" t="s">
        <v>230</v>
      </c>
      <c r="D136" s="231"/>
      <c r="E136" s="232">
        <v>4.9135999999999997</v>
      </c>
      <c r="F136" s="230"/>
      <c r="G136" s="230"/>
      <c r="H136" s="230"/>
      <c r="I136" s="230"/>
      <c r="J136" s="230"/>
      <c r="K136" s="230"/>
      <c r="L136" s="230"/>
      <c r="M136" s="230"/>
      <c r="N136" s="229"/>
      <c r="O136" s="229"/>
      <c r="P136" s="229"/>
      <c r="Q136" s="229"/>
      <c r="R136" s="230"/>
      <c r="S136" s="230"/>
      <c r="T136" s="230"/>
      <c r="U136" s="230"/>
      <c r="V136" s="230"/>
      <c r="W136" s="230"/>
      <c r="X136" s="230"/>
      <c r="Y136" s="210"/>
      <c r="Z136" s="210"/>
      <c r="AA136" s="210"/>
      <c r="AB136" s="210"/>
      <c r="AC136" s="210"/>
      <c r="AD136" s="210"/>
      <c r="AE136" s="210"/>
      <c r="AF136" s="210"/>
      <c r="AG136" s="210" t="s">
        <v>110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">
      <c r="A137" s="227"/>
      <c r="B137" s="228"/>
      <c r="C137" s="261" t="s">
        <v>231</v>
      </c>
      <c r="D137" s="231"/>
      <c r="E137" s="232">
        <v>6.4</v>
      </c>
      <c r="F137" s="230"/>
      <c r="G137" s="230"/>
      <c r="H137" s="230"/>
      <c r="I137" s="230"/>
      <c r="J137" s="230"/>
      <c r="K137" s="230"/>
      <c r="L137" s="230"/>
      <c r="M137" s="230"/>
      <c r="N137" s="229"/>
      <c r="O137" s="229"/>
      <c r="P137" s="229"/>
      <c r="Q137" s="229"/>
      <c r="R137" s="230"/>
      <c r="S137" s="230"/>
      <c r="T137" s="230"/>
      <c r="U137" s="230"/>
      <c r="V137" s="230"/>
      <c r="W137" s="230"/>
      <c r="X137" s="230"/>
      <c r="Y137" s="210"/>
      <c r="Z137" s="210"/>
      <c r="AA137" s="210"/>
      <c r="AB137" s="210"/>
      <c r="AC137" s="210"/>
      <c r="AD137" s="210"/>
      <c r="AE137" s="210"/>
      <c r="AF137" s="210"/>
      <c r="AG137" s="210" t="s">
        <v>110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ht="22.5" outlineLevel="1" x14ac:dyDescent="0.2">
      <c r="A138" s="227"/>
      <c r="B138" s="228"/>
      <c r="C138" s="261" t="s">
        <v>232</v>
      </c>
      <c r="D138" s="231"/>
      <c r="E138" s="232">
        <v>3.0844999999999998</v>
      </c>
      <c r="F138" s="230"/>
      <c r="G138" s="230"/>
      <c r="H138" s="230"/>
      <c r="I138" s="230"/>
      <c r="J138" s="230"/>
      <c r="K138" s="230"/>
      <c r="L138" s="230"/>
      <c r="M138" s="230"/>
      <c r="N138" s="229"/>
      <c r="O138" s="229"/>
      <c r="P138" s="229"/>
      <c r="Q138" s="229"/>
      <c r="R138" s="230"/>
      <c r="S138" s="230"/>
      <c r="T138" s="230"/>
      <c r="U138" s="230"/>
      <c r="V138" s="230"/>
      <c r="W138" s="230"/>
      <c r="X138" s="230"/>
      <c r="Y138" s="210"/>
      <c r="Z138" s="210"/>
      <c r="AA138" s="210"/>
      <c r="AB138" s="210"/>
      <c r="AC138" s="210"/>
      <c r="AD138" s="210"/>
      <c r="AE138" s="210"/>
      <c r="AF138" s="210"/>
      <c r="AG138" s="210" t="s">
        <v>110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ht="22.5" outlineLevel="1" x14ac:dyDescent="0.2">
      <c r="A139" s="227"/>
      <c r="B139" s="228"/>
      <c r="C139" s="261" t="s">
        <v>233</v>
      </c>
      <c r="D139" s="231"/>
      <c r="E139" s="232">
        <v>4.5119999999999996</v>
      </c>
      <c r="F139" s="230"/>
      <c r="G139" s="230"/>
      <c r="H139" s="230"/>
      <c r="I139" s="230"/>
      <c r="J139" s="230"/>
      <c r="K139" s="230"/>
      <c r="L139" s="230"/>
      <c r="M139" s="230"/>
      <c r="N139" s="229"/>
      <c r="O139" s="229"/>
      <c r="P139" s="229"/>
      <c r="Q139" s="229"/>
      <c r="R139" s="230"/>
      <c r="S139" s="230"/>
      <c r="T139" s="230"/>
      <c r="U139" s="230"/>
      <c r="V139" s="230"/>
      <c r="W139" s="230"/>
      <c r="X139" s="230"/>
      <c r="Y139" s="210"/>
      <c r="Z139" s="210"/>
      <c r="AA139" s="210"/>
      <c r="AB139" s="210"/>
      <c r="AC139" s="210"/>
      <c r="AD139" s="210"/>
      <c r="AE139" s="210"/>
      <c r="AF139" s="210"/>
      <c r="AG139" s="210" t="s">
        <v>110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ht="22.5" outlineLevel="1" x14ac:dyDescent="0.2">
      <c r="A140" s="242">
        <v>38</v>
      </c>
      <c r="B140" s="243" t="s">
        <v>234</v>
      </c>
      <c r="C140" s="260" t="s">
        <v>235</v>
      </c>
      <c r="D140" s="244" t="s">
        <v>229</v>
      </c>
      <c r="E140" s="245">
        <v>18.9101</v>
      </c>
      <c r="F140" s="246"/>
      <c r="G140" s="247">
        <f>ROUND(E140*F140,2)</f>
        <v>0</v>
      </c>
      <c r="H140" s="246"/>
      <c r="I140" s="247">
        <f>ROUND(E140*H140,2)</f>
        <v>0</v>
      </c>
      <c r="J140" s="246"/>
      <c r="K140" s="247">
        <f>ROUND(E140*J140,2)</f>
        <v>0</v>
      </c>
      <c r="L140" s="247">
        <v>21</v>
      </c>
      <c r="M140" s="247">
        <f>G140*(1+L140/100)</f>
        <v>0</v>
      </c>
      <c r="N140" s="245">
        <v>0</v>
      </c>
      <c r="O140" s="245">
        <f>ROUND(E140*N140,2)</f>
        <v>0</v>
      </c>
      <c r="P140" s="245">
        <v>0</v>
      </c>
      <c r="Q140" s="245">
        <f>ROUND(E140*P140,2)</f>
        <v>0</v>
      </c>
      <c r="R140" s="247"/>
      <c r="S140" s="247" t="s">
        <v>182</v>
      </c>
      <c r="T140" s="248" t="s">
        <v>183</v>
      </c>
      <c r="U140" s="230">
        <v>0</v>
      </c>
      <c r="V140" s="230">
        <f>ROUND(E140*U140,2)</f>
        <v>0</v>
      </c>
      <c r="W140" s="230"/>
      <c r="X140" s="230" t="s">
        <v>107</v>
      </c>
      <c r="Y140" s="210"/>
      <c r="Z140" s="210"/>
      <c r="AA140" s="210"/>
      <c r="AB140" s="210"/>
      <c r="AC140" s="210"/>
      <c r="AD140" s="210"/>
      <c r="AE140" s="210"/>
      <c r="AF140" s="210"/>
      <c r="AG140" s="210" t="s">
        <v>108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">
      <c r="A141" s="227"/>
      <c r="B141" s="228"/>
      <c r="C141" s="261" t="s">
        <v>230</v>
      </c>
      <c r="D141" s="231"/>
      <c r="E141" s="232">
        <v>4.9135999999999997</v>
      </c>
      <c r="F141" s="230"/>
      <c r="G141" s="230"/>
      <c r="H141" s="230"/>
      <c r="I141" s="230"/>
      <c r="J141" s="230"/>
      <c r="K141" s="230"/>
      <c r="L141" s="230"/>
      <c r="M141" s="230"/>
      <c r="N141" s="229"/>
      <c r="O141" s="229"/>
      <c r="P141" s="229"/>
      <c r="Q141" s="229"/>
      <c r="R141" s="230"/>
      <c r="S141" s="230"/>
      <c r="T141" s="230"/>
      <c r="U141" s="230"/>
      <c r="V141" s="230"/>
      <c r="W141" s="230"/>
      <c r="X141" s="230"/>
      <c r="Y141" s="210"/>
      <c r="Z141" s="210"/>
      <c r="AA141" s="210"/>
      <c r="AB141" s="210"/>
      <c r="AC141" s="210"/>
      <c r="AD141" s="210"/>
      <c r="AE141" s="210"/>
      <c r="AF141" s="210"/>
      <c r="AG141" s="210" t="s">
        <v>110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 x14ac:dyDescent="0.2">
      <c r="A142" s="227"/>
      <c r="B142" s="228"/>
      <c r="C142" s="261" t="s">
        <v>231</v>
      </c>
      <c r="D142" s="231"/>
      <c r="E142" s="232">
        <v>6.4</v>
      </c>
      <c r="F142" s="230"/>
      <c r="G142" s="230"/>
      <c r="H142" s="230"/>
      <c r="I142" s="230"/>
      <c r="J142" s="230"/>
      <c r="K142" s="230"/>
      <c r="L142" s="230"/>
      <c r="M142" s="230"/>
      <c r="N142" s="229"/>
      <c r="O142" s="229"/>
      <c r="P142" s="229"/>
      <c r="Q142" s="229"/>
      <c r="R142" s="230"/>
      <c r="S142" s="230"/>
      <c r="T142" s="230"/>
      <c r="U142" s="230"/>
      <c r="V142" s="230"/>
      <c r="W142" s="230"/>
      <c r="X142" s="230"/>
      <c r="Y142" s="210"/>
      <c r="Z142" s="210"/>
      <c r="AA142" s="210"/>
      <c r="AB142" s="210"/>
      <c r="AC142" s="210"/>
      <c r="AD142" s="210"/>
      <c r="AE142" s="210"/>
      <c r="AF142" s="210"/>
      <c r="AG142" s="210" t="s">
        <v>110</v>
      </c>
      <c r="AH142" s="210">
        <v>0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ht="22.5" outlineLevel="1" x14ac:dyDescent="0.2">
      <c r="A143" s="227"/>
      <c r="B143" s="228"/>
      <c r="C143" s="261" t="s">
        <v>232</v>
      </c>
      <c r="D143" s="231"/>
      <c r="E143" s="232">
        <v>3.0844999999999998</v>
      </c>
      <c r="F143" s="230"/>
      <c r="G143" s="230"/>
      <c r="H143" s="230"/>
      <c r="I143" s="230"/>
      <c r="J143" s="230"/>
      <c r="K143" s="230"/>
      <c r="L143" s="230"/>
      <c r="M143" s="230"/>
      <c r="N143" s="229"/>
      <c r="O143" s="229"/>
      <c r="P143" s="229"/>
      <c r="Q143" s="229"/>
      <c r="R143" s="230"/>
      <c r="S143" s="230"/>
      <c r="T143" s="230"/>
      <c r="U143" s="230"/>
      <c r="V143" s="230"/>
      <c r="W143" s="230"/>
      <c r="X143" s="230"/>
      <c r="Y143" s="210"/>
      <c r="Z143" s="210"/>
      <c r="AA143" s="210"/>
      <c r="AB143" s="210"/>
      <c r="AC143" s="210"/>
      <c r="AD143" s="210"/>
      <c r="AE143" s="210"/>
      <c r="AF143" s="210"/>
      <c r="AG143" s="210" t="s">
        <v>110</v>
      </c>
      <c r="AH143" s="210">
        <v>0</v>
      </c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ht="22.5" outlineLevel="1" x14ac:dyDescent="0.2">
      <c r="A144" s="227"/>
      <c r="B144" s="228"/>
      <c r="C144" s="261" t="s">
        <v>233</v>
      </c>
      <c r="D144" s="231"/>
      <c r="E144" s="232">
        <v>4.5119999999999996</v>
      </c>
      <c r="F144" s="230"/>
      <c r="G144" s="230"/>
      <c r="H144" s="230"/>
      <c r="I144" s="230"/>
      <c r="J144" s="230"/>
      <c r="K144" s="230"/>
      <c r="L144" s="230"/>
      <c r="M144" s="230"/>
      <c r="N144" s="229"/>
      <c r="O144" s="229"/>
      <c r="P144" s="229"/>
      <c r="Q144" s="229"/>
      <c r="R144" s="230"/>
      <c r="S144" s="230"/>
      <c r="T144" s="230"/>
      <c r="U144" s="230"/>
      <c r="V144" s="230"/>
      <c r="W144" s="230"/>
      <c r="X144" s="230"/>
      <c r="Y144" s="210"/>
      <c r="Z144" s="210"/>
      <c r="AA144" s="210"/>
      <c r="AB144" s="210"/>
      <c r="AC144" s="210"/>
      <c r="AD144" s="210"/>
      <c r="AE144" s="210"/>
      <c r="AF144" s="210"/>
      <c r="AG144" s="210" t="s">
        <v>110</v>
      </c>
      <c r="AH144" s="210">
        <v>0</v>
      </c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ht="45" outlineLevel="1" x14ac:dyDescent="0.2">
      <c r="A145" s="242">
        <v>39</v>
      </c>
      <c r="B145" s="243" t="s">
        <v>236</v>
      </c>
      <c r="C145" s="260" t="s">
        <v>237</v>
      </c>
      <c r="D145" s="244" t="s">
        <v>229</v>
      </c>
      <c r="E145" s="245">
        <v>3.3048000000000002</v>
      </c>
      <c r="F145" s="246"/>
      <c r="G145" s="247">
        <f>ROUND(E145*F145,2)</f>
        <v>0</v>
      </c>
      <c r="H145" s="246"/>
      <c r="I145" s="247">
        <f>ROUND(E145*H145,2)</f>
        <v>0</v>
      </c>
      <c r="J145" s="246"/>
      <c r="K145" s="247">
        <f>ROUND(E145*J145,2)</f>
        <v>0</v>
      </c>
      <c r="L145" s="247">
        <v>21</v>
      </c>
      <c r="M145" s="247">
        <f>G145*(1+L145/100)</f>
        <v>0</v>
      </c>
      <c r="N145" s="245">
        <v>1.33E-3</v>
      </c>
      <c r="O145" s="245">
        <f>ROUND(E145*N145,2)</f>
        <v>0</v>
      </c>
      <c r="P145" s="245">
        <v>0</v>
      </c>
      <c r="Q145" s="245">
        <f>ROUND(E145*P145,2)</f>
        <v>0</v>
      </c>
      <c r="R145" s="247"/>
      <c r="S145" s="247" t="s">
        <v>182</v>
      </c>
      <c r="T145" s="248" t="s">
        <v>183</v>
      </c>
      <c r="U145" s="230">
        <v>1.05999</v>
      </c>
      <c r="V145" s="230">
        <f>ROUND(E145*U145,2)</f>
        <v>3.5</v>
      </c>
      <c r="W145" s="230"/>
      <c r="X145" s="230" t="s">
        <v>107</v>
      </c>
      <c r="Y145" s="210"/>
      <c r="Z145" s="210"/>
      <c r="AA145" s="210"/>
      <c r="AB145" s="210"/>
      <c r="AC145" s="210"/>
      <c r="AD145" s="210"/>
      <c r="AE145" s="210"/>
      <c r="AF145" s="210"/>
      <c r="AG145" s="210" t="s">
        <v>108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">
      <c r="A146" s="227"/>
      <c r="B146" s="228"/>
      <c r="C146" s="262" t="s">
        <v>238</v>
      </c>
      <c r="D146" s="249"/>
      <c r="E146" s="249"/>
      <c r="F146" s="249"/>
      <c r="G146" s="249"/>
      <c r="H146" s="230"/>
      <c r="I146" s="230"/>
      <c r="J146" s="230"/>
      <c r="K146" s="230"/>
      <c r="L146" s="230"/>
      <c r="M146" s="230"/>
      <c r="N146" s="229"/>
      <c r="O146" s="229"/>
      <c r="P146" s="229"/>
      <c r="Q146" s="229"/>
      <c r="R146" s="230"/>
      <c r="S146" s="230"/>
      <c r="T146" s="230"/>
      <c r="U146" s="230"/>
      <c r="V146" s="230"/>
      <c r="W146" s="230"/>
      <c r="X146" s="230"/>
      <c r="Y146" s="210"/>
      <c r="Z146" s="210"/>
      <c r="AA146" s="210"/>
      <c r="AB146" s="210"/>
      <c r="AC146" s="210"/>
      <c r="AD146" s="210"/>
      <c r="AE146" s="210"/>
      <c r="AF146" s="210"/>
      <c r="AG146" s="210" t="s">
        <v>158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1" x14ac:dyDescent="0.2">
      <c r="A147" s="227"/>
      <c r="B147" s="228"/>
      <c r="C147" s="261" t="s">
        <v>239</v>
      </c>
      <c r="D147" s="231"/>
      <c r="E147" s="232">
        <v>1.242</v>
      </c>
      <c r="F147" s="230"/>
      <c r="G147" s="230"/>
      <c r="H147" s="230"/>
      <c r="I147" s="230"/>
      <c r="J147" s="230"/>
      <c r="K147" s="230"/>
      <c r="L147" s="230"/>
      <c r="M147" s="230"/>
      <c r="N147" s="229"/>
      <c r="O147" s="229"/>
      <c r="P147" s="229"/>
      <c r="Q147" s="229"/>
      <c r="R147" s="230"/>
      <c r="S147" s="230"/>
      <c r="T147" s="230"/>
      <c r="U147" s="230"/>
      <c r="V147" s="230"/>
      <c r="W147" s="230"/>
      <c r="X147" s="230"/>
      <c r="Y147" s="210"/>
      <c r="Z147" s="210"/>
      <c r="AA147" s="210"/>
      <c r="AB147" s="210"/>
      <c r="AC147" s="210"/>
      <c r="AD147" s="210"/>
      <c r="AE147" s="210"/>
      <c r="AF147" s="210"/>
      <c r="AG147" s="210" t="s">
        <v>110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1" x14ac:dyDescent="0.2">
      <c r="A148" s="227"/>
      <c r="B148" s="228"/>
      <c r="C148" s="261" t="s">
        <v>240</v>
      </c>
      <c r="D148" s="231"/>
      <c r="E148" s="232">
        <v>2.0628000000000002</v>
      </c>
      <c r="F148" s="230"/>
      <c r="G148" s="230"/>
      <c r="H148" s="230"/>
      <c r="I148" s="230"/>
      <c r="J148" s="230"/>
      <c r="K148" s="230"/>
      <c r="L148" s="230"/>
      <c r="M148" s="230"/>
      <c r="N148" s="229"/>
      <c r="O148" s="229"/>
      <c r="P148" s="229"/>
      <c r="Q148" s="229"/>
      <c r="R148" s="230"/>
      <c r="S148" s="230"/>
      <c r="T148" s="230"/>
      <c r="U148" s="230"/>
      <c r="V148" s="230"/>
      <c r="W148" s="230"/>
      <c r="X148" s="230"/>
      <c r="Y148" s="210"/>
      <c r="Z148" s="210"/>
      <c r="AA148" s="210"/>
      <c r="AB148" s="210"/>
      <c r="AC148" s="210"/>
      <c r="AD148" s="210"/>
      <c r="AE148" s="210"/>
      <c r="AF148" s="210"/>
      <c r="AG148" s="210" t="s">
        <v>110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ht="22.5" outlineLevel="1" x14ac:dyDescent="0.2">
      <c r="A149" s="242">
        <v>40</v>
      </c>
      <c r="B149" s="243" t="s">
        <v>241</v>
      </c>
      <c r="C149" s="260" t="s">
        <v>242</v>
      </c>
      <c r="D149" s="244" t="s">
        <v>229</v>
      </c>
      <c r="E149" s="245">
        <v>18.9101</v>
      </c>
      <c r="F149" s="246"/>
      <c r="G149" s="247">
        <f>ROUND(E149*F149,2)</f>
        <v>0</v>
      </c>
      <c r="H149" s="246"/>
      <c r="I149" s="247">
        <f>ROUND(E149*H149,2)</f>
        <v>0</v>
      </c>
      <c r="J149" s="246"/>
      <c r="K149" s="247">
        <f>ROUND(E149*J149,2)</f>
        <v>0</v>
      </c>
      <c r="L149" s="247">
        <v>21</v>
      </c>
      <c r="M149" s="247">
        <f>G149*(1+L149/100)</f>
        <v>0</v>
      </c>
      <c r="N149" s="245">
        <v>1.33E-3</v>
      </c>
      <c r="O149" s="245">
        <f>ROUND(E149*N149,2)</f>
        <v>0.03</v>
      </c>
      <c r="P149" s="245">
        <v>0</v>
      </c>
      <c r="Q149" s="245">
        <f>ROUND(E149*P149,2)</f>
        <v>0</v>
      </c>
      <c r="R149" s="247"/>
      <c r="S149" s="247" t="s">
        <v>182</v>
      </c>
      <c r="T149" s="248" t="s">
        <v>183</v>
      </c>
      <c r="U149" s="230">
        <v>1.05999</v>
      </c>
      <c r="V149" s="230">
        <f>ROUND(E149*U149,2)</f>
        <v>20.04</v>
      </c>
      <c r="W149" s="230"/>
      <c r="X149" s="230" t="s">
        <v>107</v>
      </c>
      <c r="Y149" s="210"/>
      <c r="Z149" s="210"/>
      <c r="AA149" s="210"/>
      <c r="AB149" s="210"/>
      <c r="AC149" s="210"/>
      <c r="AD149" s="210"/>
      <c r="AE149" s="210"/>
      <c r="AF149" s="210"/>
      <c r="AG149" s="210" t="s">
        <v>108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">
      <c r="A150" s="227"/>
      <c r="B150" s="228"/>
      <c r="C150" s="261" t="s">
        <v>230</v>
      </c>
      <c r="D150" s="231"/>
      <c r="E150" s="232">
        <v>4.9135999999999997</v>
      </c>
      <c r="F150" s="230"/>
      <c r="G150" s="230"/>
      <c r="H150" s="230"/>
      <c r="I150" s="230"/>
      <c r="J150" s="230"/>
      <c r="K150" s="230"/>
      <c r="L150" s="230"/>
      <c r="M150" s="230"/>
      <c r="N150" s="229"/>
      <c r="O150" s="229"/>
      <c r="P150" s="229"/>
      <c r="Q150" s="229"/>
      <c r="R150" s="230"/>
      <c r="S150" s="230"/>
      <c r="T150" s="230"/>
      <c r="U150" s="230"/>
      <c r="V150" s="230"/>
      <c r="W150" s="230"/>
      <c r="X150" s="230"/>
      <c r="Y150" s="210"/>
      <c r="Z150" s="210"/>
      <c r="AA150" s="210"/>
      <c r="AB150" s="210"/>
      <c r="AC150" s="210"/>
      <c r="AD150" s="210"/>
      <c r="AE150" s="210"/>
      <c r="AF150" s="210"/>
      <c r="AG150" s="210" t="s">
        <v>110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1" x14ac:dyDescent="0.2">
      <c r="A151" s="227"/>
      <c r="B151" s="228"/>
      <c r="C151" s="261" t="s">
        <v>231</v>
      </c>
      <c r="D151" s="231"/>
      <c r="E151" s="232">
        <v>6.4</v>
      </c>
      <c r="F151" s="230"/>
      <c r="G151" s="230"/>
      <c r="H151" s="230"/>
      <c r="I151" s="230"/>
      <c r="J151" s="230"/>
      <c r="K151" s="230"/>
      <c r="L151" s="230"/>
      <c r="M151" s="230"/>
      <c r="N151" s="229"/>
      <c r="O151" s="229"/>
      <c r="P151" s="229"/>
      <c r="Q151" s="229"/>
      <c r="R151" s="230"/>
      <c r="S151" s="230"/>
      <c r="T151" s="230"/>
      <c r="U151" s="230"/>
      <c r="V151" s="230"/>
      <c r="W151" s="230"/>
      <c r="X151" s="230"/>
      <c r="Y151" s="210"/>
      <c r="Z151" s="210"/>
      <c r="AA151" s="210"/>
      <c r="AB151" s="210"/>
      <c r="AC151" s="210"/>
      <c r="AD151" s="210"/>
      <c r="AE151" s="210"/>
      <c r="AF151" s="210"/>
      <c r="AG151" s="210" t="s">
        <v>110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ht="22.5" outlineLevel="1" x14ac:dyDescent="0.2">
      <c r="A152" s="227"/>
      <c r="B152" s="228"/>
      <c r="C152" s="261" t="s">
        <v>232</v>
      </c>
      <c r="D152" s="231"/>
      <c r="E152" s="232">
        <v>3.0844999999999998</v>
      </c>
      <c r="F152" s="230"/>
      <c r="G152" s="230"/>
      <c r="H152" s="230"/>
      <c r="I152" s="230"/>
      <c r="J152" s="230"/>
      <c r="K152" s="230"/>
      <c r="L152" s="230"/>
      <c r="M152" s="230"/>
      <c r="N152" s="229"/>
      <c r="O152" s="229"/>
      <c r="P152" s="229"/>
      <c r="Q152" s="229"/>
      <c r="R152" s="230"/>
      <c r="S152" s="230"/>
      <c r="T152" s="230"/>
      <c r="U152" s="230"/>
      <c r="V152" s="230"/>
      <c r="W152" s="230"/>
      <c r="X152" s="230"/>
      <c r="Y152" s="210"/>
      <c r="Z152" s="210"/>
      <c r="AA152" s="210"/>
      <c r="AB152" s="210"/>
      <c r="AC152" s="210"/>
      <c r="AD152" s="210"/>
      <c r="AE152" s="210"/>
      <c r="AF152" s="210"/>
      <c r="AG152" s="210" t="s">
        <v>110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ht="22.5" outlineLevel="1" x14ac:dyDescent="0.2">
      <c r="A153" s="227"/>
      <c r="B153" s="228"/>
      <c r="C153" s="261" t="s">
        <v>233</v>
      </c>
      <c r="D153" s="231"/>
      <c r="E153" s="232">
        <v>4.5119999999999996</v>
      </c>
      <c r="F153" s="230"/>
      <c r="G153" s="230"/>
      <c r="H153" s="230"/>
      <c r="I153" s="230"/>
      <c r="J153" s="230"/>
      <c r="K153" s="230"/>
      <c r="L153" s="230"/>
      <c r="M153" s="230"/>
      <c r="N153" s="229"/>
      <c r="O153" s="229"/>
      <c r="P153" s="229"/>
      <c r="Q153" s="229"/>
      <c r="R153" s="230"/>
      <c r="S153" s="230"/>
      <c r="T153" s="230"/>
      <c r="U153" s="230"/>
      <c r="V153" s="230"/>
      <c r="W153" s="230"/>
      <c r="X153" s="230"/>
      <c r="Y153" s="210"/>
      <c r="Z153" s="210"/>
      <c r="AA153" s="210"/>
      <c r="AB153" s="210"/>
      <c r="AC153" s="210"/>
      <c r="AD153" s="210"/>
      <c r="AE153" s="210"/>
      <c r="AF153" s="210"/>
      <c r="AG153" s="210" t="s">
        <v>110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ht="33.75" outlineLevel="1" x14ac:dyDescent="0.2">
      <c r="A154" s="242">
        <v>41</v>
      </c>
      <c r="B154" s="243" t="s">
        <v>243</v>
      </c>
      <c r="C154" s="260" t="s">
        <v>244</v>
      </c>
      <c r="D154" s="244" t="s">
        <v>229</v>
      </c>
      <c r="E154" s="245">
        <v>18.9101</v>
      </c>
      <c r="F154" s="246"/>
      <c r="G154" s="247">
        <f>ROUND(E154*F154,2)</f>
        <v>0</v>
      </c>
      <c r="H154" s="246"/>
      <c r="I154" s="247">
        <f>ROUND(E154*H154,2)</f>
        <v>0</v>
      </c>
      <c r="J154" s="246"/>
      <c r="K154" s="247">
        <f>ROUND(E154*J154,2)</f>
        <v>0</v>
      </c>
      <c r="L154" s="247">
        <v>21</v>
      </c>
      <c r="M154" s="247">
        <f>G154*(1+L154/100)</f>
        <v>0</v>
      </c>
      <c r="N154" s="245">
        <v>1.33E-3</v>
      </c>
      <c r="O154" s="245">
        <f>ROUND(E154*N154,2)</f>
        <v>0.03</v>
      </c>
      <c r="P154" s="245">
        <v>0</v>
      </c>
      <c r="Q154" s="245">
        <f>ROUND(E154*P154,2)</f>
        <v>0</v>
      </c>
      <c r="R154" s="247"/>
      <c r="S154" s="247" t="s">
        <v>182</v>
      </c>
      <c r="T154" s="248" t="s">
        <v>183</v>
      </c>
      <c r="U154" s="230">
        <v>1.05999</v>
      </c>
      <c r="V154" s="230">
        <f>ROUND(E154*U154,2)</f>
        <v>20.04</v>
      </c>
      <c r="W154" s="230"/>
      <c r="X154" s="230" t="s">
        <v>107</v>
      </c>
      <c r="Y154" s="210"/>
      <c r="Z154" s="210"/>
      <c r="AA154" s="210"/>
      <c r="AB154" s="210"/>
      <c r="AC154" s="210"/>
      <c r="AD154" s="210"/>
      <c r="AE154" s="210"/>
      <c r="AF154" s="210"/>
      <c r="AG154" s="210" t="s">
        <v>108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1" x14ac:dyDescent="0.2">
      <c r="A155" s="227"/>
      <c r="B155" s="228"/>
      <c r="C155" s="261" t="s">
        <v>230</v>
      </c>
      <c r="D155" s="231"/>
      <c r="E155" s="232">
        <v>4.9135999999999997</v>
      </c>
      <c r="F155" s="230"/>
      <c r="G155" s="230"/>
      <c r="H155" s="230"/>
      <c r="I155" s="230"/>
      <c r="J155" s="230"/>
      <c r="K155" s="230"/>
      <c r="L155" s="230"/>
      <c r="M155" s="230"/>
      <c r="N155" s="229"/>
      <c r="O155" s="229"/>
      <c r="P155" s="229"/>
      <c r="Q155" s="229"/>
      <c r="R155" s="230"/>
      <c r="S155" s="230"/>
      <c r="T155" s="230"/>
      <c r="U155" s="230"/>
      <c r="V155" s="230"/>
      <c r="W155" s="230"/>
      <c r="X155" s="230"/>
      <c r="Y155" s="210"/>
      <c r="Z155" s="210"/>
      <c r="AA155" s="210"/>
      <c r="AB155" s="210"/>
      <c r="AC155" s="210"/>
      <c r="AD155" s="210"/>
      <c r="AE155" s="210"/>
      <c r="AF155" s="210"/>
      <c r="AG155" s="210" t="s">
        <v>110</v>
      </c>
      <c r="AH155" s="210">
        <v>0</v>
      </c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">
      <c r="A156" s="227"/>
      <c r="B156" s="228"/>
      <c r="C156" s="261" t="s">
        <v>231</v>
      </c>
      <c r="D156" s="231"/>
      <c r="E156" s="232">
        <v>6.4</v>
      </c>
      <c r="F156" s="230"/>
      <c r="G156" s="230"/>
      <c r="H156" s="230"/>
      <c r="I156" s="230"/>
      <c r="J156" s="230"/>
      <c r="K156" s="230"/>
      <c r="L156" s="230"/>
      <c r="M156" s="230"/>
      <c r="N156" s="229"/>
      <c r="O156" s="229"/>
      <c r="P156" s="229"/>
      <c r="Q156" s="229"/>
      <c r="R156" s="230"/>
      <c r="S156" s="230"/>
      <c r="T156" s="230"/>
      <c r="U156" s="230"/>
      <c r="V156" s="230"/>
      <c r="W156" s="230"/>
      <c r="X156" s="230"/>
      <c r="Y156" s="210"/>
      <c r="Z156" s="210"/>
      <c r="AA156" s="210"/>
      <c r="AB156" s="210"/>
      <c r="AC156" s="210"/>
      <c r="AD156" s="210"/>
      <c r="AE156" s="210"/>
      <c r="AF156" s="210"/>
      <c r="AG156" s="210" t="s">
        <v>110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ht="22.5" outlineLevel="1" x14ac:dyDescent="0.2">
      <c r="A157" s="227"/>
      <c r="B157" s="228"/>
      <c r="C157" s="261" t="s">
        <v>232</v>
      </c>
      <c r="D157" s="231"/>
      <c r="E157" s="232">
        <v>3.0844999999999998</v>
      </c>
      <c r="F157" s="230"/>
      <c r="G157" s="230"/>
      <c r="H157" s="230"/>
      <c r="I157" s="230"/>
      <c r="J157" s="230"/>
      <c r="K157" s="230"/>
      <c r="L157" s="230"/>
      <c r="M157" s="230"/>
      <c r="N157" s="229"/>
      <c r="O157" s="229"/>
      <c r="P157" s="229"/>
      <c r="Q157" s="229"/>
      <c r="R157" s="230"/>
      <c r="S157" s="230"/>
      <c r="T157" s="230"/>
      <c r="U157" s="230"/>
      <c r="V157" s="230"/>
      <c r="W157" s="230"/>
      <c r="X157" s="230"/>
      <c r="Y157" s="210"/>
      <c r="Z157" s="210"/>
      <c r="AA157" s="210"/>
      <c r="AB157" s="210"/>
      <c r="AC157" s="210"/>
      <c r="AD157" s="210"/>
      <c r="AE157" s="210"/>
      <c r="AF157" s="210"/>
      <c r="AG157" s="210" t="s">
        <v>110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ht="22.5" outlineLevel="1" x14ac:dyDescent="0.2">
      <c r="A158" s="227"/>
      <c r="B158" s="228"/>
      <c r="C158" s="261" t="s">
        <v>233</v>
      </c>
      <c r="D158" s="231"/>
      <c r="E158" s="232">
        <v>4.5119999999999996</v>
      </c>
      <c r="F158" s="230"/>
      <c r="G158" s="230"/>
      <c r="H158" s="230"/>
      <c r="I158" s="230"/>
      <c r="J158" s="230"/>
      <c r="K158" s="230"/>
      <c r="L158" s="230"/>
      <c r="M158" s="230"/>
      <c r="N158" s="229"/>
      <c r="O158" s="229"/>
      <c r="P158" s="229"/>
      <c r="Q158" s="229"/>
      <c r="R158" s="230"/>
      <c r="S158" s="230"/>
      <c r="T158" s="230"/>
      <c r="U158" s="230"/>
      <c r="V158" s="230"/>
      <c r="W158" s="230"/>
      <c r="X158" s="230"/>
      <c r="Y158" s="210"/>
      <c r="Z158" s="210"/>
      <c r="AA158" s="210"/>
      <c r="AB158" s="210"/>
      <c r="AC158" s="210"/>
      <c r="AD158" s="210"/>
      <c r="AE158" s="210"/>
      <c r="AF158" s="210"/>
      <c r="AG158" s="210" t="s">
        <v>110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ht="45" outlineLevel="1" x14ac:dyDescent="0.2">
      <c r="A159" s="242">
        <v>42</v>
      </c>
      <c r="B159" s="243" t="s">
        <v>245</v>
      </c>
      <c r="C159" s="260" t="s">
        <v>246</v>
      </c>
      <c r="D159" s="244" t="s">
        <v>229</v>
      </c>
      <c r="E159" s="245">
        <v>18.9101</v>
      </c>
      <c r="F159" s="246"/>
      <c r="G159" s="247">
        <f>ROUND(E159*F159,2)</f>
        <v>0</v>
      </c>
      <c r="H159" s="246"/>
      <c r="I159" s="247">
        <f>ROUND(E159*H159,2)</f>
        <v>0</v>
      </c>
      <c r="J159" s="246"/>
      <c r="K159" s="247">
        <f>ROUND(E159*J159,2)</f>
        <v>0</v>
      </c>
      <c r="L159" s="247">
        <v>21</v>
      </c>
      <c r="M159" s="247">
        <f>G159*(1+L159/100)</f>
        <v>0</v>
      </c>
      <c r="N159" s="245">
        <v>1.33E-3</v>
      </c>
      <c r="O159" s="245">
        <f>ROUND(E159*N159,2)</f>
        <v>0.03</v>
      </c>
      <c r="P159" s="245">
        <v>0</v>
      </c>
      <c r="Q159" s="245">
        <f>ROUND(E159*P159,2)</f>
        <v>0</v>
      </c>
      <c r="R159" s="247"/>
      <c r="S159" s="247" t="s">
        <v>182</v>
      </c>
      <c r="T159" s="248" t="s">
        <v>247</v>
      </c>
      <c r="U159" s="230">
        <v>0</v>
      </c>
      <c r="V159" s="230">
        <f>ROUND(E159*U159,2)</f>
        <v>0</v>
      </c>
      <c r="W159" s="230"/>
      <c r="X159" s="230" t="s">
        <v>248</v>
      </c>
      <c r="Y159" s="210"/>
      <c r="Z159" s="210"/>
      <c r="AA159" s="210"/>
      <c r="AB159" s="210"/>
      <c r="AC159" s="210"/>
      <c r="AD159" s="210"/>
      <c r="AE159" s="210"/>
      <c r="AF159" s="210"/>
      <c r="AG159" s="210" t="s">
        <v>249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1" x14ac:dyDescent="0.2">
      <c r="A160" s="227"/>
      <c r="B160" s="228"/>
      <c r="C160" s="261" t="s">
        <v>230</v>
      </c>
      <c r="D160" s="231"/>
      <c r="E160" s="232">
        <v>4.9135999999999997</v>
      </c>
      <c r="F160" s="230"/>
      <c r="G160" s="230"/>
      <c r="H160" s="230"/>
      <c r="I160" s="230"/>
      <c r="J160" s="230"/>
      <c r="K160" s="230"/>
      <c r="L160" s="230"/>
      <c r="M160" s="230"/>
      <c r="N160" s="229"/>
      <c r="O160" s="229"/>
      <c r="P160" s="229"/>
      <c r="Q160" s="229"/>
      <c r="R160" s="230"/>
      <c r="S160" s="230"/>
      <c r="T160" s="230"/>
      <c r="U160" s="230"/>
      <c r="V160" s="230"/>
      <c r="W160" s="230"/>
      <c r="X160" s="230"/>
      <c r="Y160" s="210"/>
      <c r="Z160" s="210"/>
      <c r="AA160" s="210"/>
      <c r="AB160" s="210"/>
      <c r="AC160" s="210"/>
      <c r="AD160" s="210"/>
      <c r="AE160" s="210"/>
      <c r="AF160" s="210"/>
      <c r="AG160" s="210" t="s">
        <v>110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">
      <c r="A161" s="227"/>
      <c r="B161" s="228"/>
      <c r="C161" s="261" t="s">
        <v>231</v>
      </c>
      <c r="D161" s="231"/>
      <c r="E161" s="232">
        <v>6.4</v>
      </c>
      <c r="F161" s="230"/>
      <c r="G161" s="230"/>
      <c r="H161" s="230"/>
      <c r="I161" s="230"/>
      <c r="J161" s="230"/>
      <c r="K161" s="230"/>
      <c r="L161" s="230"/>
      <c r="M161" s="230"/>
      <c r="N161" s="229"/>
      <c r="O161" s="229"/>
      <c r="P161" s="229"/>
      <c r="Q161" s="229"/>
      <c r="R161" s="230"/>
      <c r="S161" s="230"/>
      <c r="T161" s="230"/>
      <c r="U161" s="230"/>
      <c r="V161" s="230"/>
      <c r="W161" s="230"/>
      <c r="X161" s="230"/>
      <c r="Y161" s="210"/>
      <c r="Z161" s="210"/>
      <c r="AA161" s="210"/>
      <c r="AB161" s="210"/>
      <c r="AC161" s="210"/>
      <c r="AD161" s="210"/>
      <c r="AE161" s="210"/>
      <c r="AF161" s="210"/>
      <c r="AG161" s="210" t="s">
        <v>110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ht="22.5" outlineLevel="1" x14ac:dyDescent="0.2">
      <c r="A162" s="227"/>
      <c r="B162" s="228"/>
      <c r="C162" s="261" t="s">
        <v>232</v>
      </c>
      <c r="D162" s="231"/>
      <c r="E162" s="232">
        <v>3.0844999999999998</v>
      </c>
      <c r="F162" s="230"/>
      <c r="G162" s="230"/>
      <c r="H162" s="230"/>
      <c r="I162" s="230"/>
      <c r="J162" s="230"/>
      <c r="K162" s="230"/>
      <c r="L162" s="230"/>
      <c r="M162" s="230"/>
      <c r="N162" s="229"/>
      <c r="O162" s="229"/>
      <c r="P162" s="229"/>
      <c r="Q162" s="229"/>
      <c r="R162" s="230"/>
      <c r="S162" s="230"/>
      <c r="T162" s="230"/>
      <c r="U162" s="230"/>
      <c r="V162" s="230"/>
      <c r="W162" s="230"/>
      <c r="X162" s="230"/>
      <c r="Y162" s="210"/>
      <c r="Z162" s="210"/>
      <c r="AA162" s="210"/>
      <c r="AB162" s="210"/>
      <c r="AC162" s="210"/>
      <c r="AD162" s="210"/>
      <c r="AE162" s="210"/>
      <c r="AF162" s="210"/>
      <c r="AG162" s="210" t="s">
        <v>110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ht="22.5" outlineLevel="1" x14ac:dyDescent="0.2">
      <c r="A163" s="227"/>
      <c r="B163" s="228"/>
      <c r="C163" s="261" t="s">
        <v>233</v>
      </c>
      <c r="D163" s="231"/>
      <c r="E163" s="232">
        <v>4.5119999999999996</v>
      </c>
      <c r="F163" s="230"/>
      <c r="G163" s="230"/>
      <c r="H163" s="230"/>
      <c r="I163" s="230"/>
      <c r="J163" s="230"/>
      <c r="K163" s="230"/>
      <c r="L163" s="230"/>
      <c r="M163" s="230"/>
      <c r="N163" s="229"/>
      <c r="O163" s="229"/>
      <c r="P163" s="229"/>
      <c r="Q163" s="229"/>
      <c r="R163" s="230"/>
      <c r="S163" s="230"/>
      <c r="T163" s="230"/>
      <c r="U163" s="230"/>
      <c r="V163" s="230"/>
      <c r="W163" s="230"/>
      <c r="X163" s="230"/>
      <c r="Y163" s="210"/>
      <c r="Z163" s="210"/>
      <c r="AA163" s="210"/>
      <c r="AB163" s="210"/>
      <c r="AC163" s="210"/>
      <c r="AD163" s="210"/>
      <c r="AE163" s="210"/>
      <c r="AF163" s="210"/>
      <c r="AG163" s="210" t="s">
        <v>110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x14ac:dyDescent="0.2">
      <c r="A164" s="236" t="s">
        <v>101</v>
      </c>
      <c r="B164" s="237" t="s">
        <v>70</v>
      </c>
      <c r="C164" s="259" t="s">
        <v>71</v>
      </c>
      <c r="D164" s="238"/>
      <c r="E164" s="239"/>
      <c r="F164" s="240"/>
      <c r="G164" s="240">
        <f>SUMIF(AG165:AG190,"&lt;&gt;NOR",G165:G190)</f>
        <v>0</v>
      </c>
      <c r="H164" s="240"/>
      <c r="I164" s="240">
        <f>SUM(I165:I190)</f>
        <v>0</v>
      </c>
      <c r="J164" s="240"/>
      <c r="K164" s="240">
        <f>SUM(K165:K190)</f>
        <v>0</v>
      </c>
      <c r="L164" s="240"/>
      <c r="M164" s="240">
        <f>SUM(M165:M190)</f>
        <v>0</v>
      </c>
      <c r="N164" s="239"/>
      <c r="O164" s="239">
        <f>SUM(O165:O190)</f>
        <v>0</v>
      </c>
      <c r="P164" s="239"/>
      <c r="Q164" s="239">
        <f>SUM(Q165:Q190)</f>
        <v>0</v>
      </c>
      <c r="R164" s="240"/>
      <c r="S164" s="240"/>
      <c r="T164" s="241"/>
      <c r="U164" s="235"/>
      <c r="V164" s="235">
        <f>SUM(V165:V190)</f>
        <v>29.869999999999997</v>
      </c>
      <c r="W164" s="235"/>
      <c r="X164" s="235"/>
      <c r="AG164" t="s">
        <v>102</v>
      </c>
    </row>
    <row r="165" spans="1:60" outlineLevel="1" x14ac:dyDescent="0.2">
      <c r="A165" s="242">
        <v>43</v>
      </c>
      <c r="B165" s="243" t="s">
        <v>250</v>
      </c>
      <c r="C165" s="260" t="s">
        <v>251</v>
      </c>
      <c r="D165" s="244" t="s">
        <v>252</v>
      </c>
      <c r="E165" s="245">
        <v>3.1700400000000002</v>
      </c>
      <c r="F165" s="246"/>
      <c r="G165" s="247">
        <f>ROUND(E165*F165,2)</f>
        <v>0</v>
      </c>
      <c r="H165" s="246"/>
      <c r="I165" s="247">
        <f>ROUND(E165*H165,2)</f>
        <v>0</v>
      </c>
      <c r="J165" s="246"/>
      <c r="K165" s="247">
        <f>ROUND(E165*J165,2)</f>
        <v>0</v>
      </c>
      <c r="L165" s="247">
        <v>21</v>
      </c>
      <c r="M165" s="247">
        <f>G165*(1+L165/100)</f>
        <v>0</v>
      </c>
      <c r="N165" s="245">
        <v>0</v>
      </c>
      <c r="O165" s="245">
        <f>ROUND(E165*N165,2)</f>
        <v>0</v>
      </c>
      <c r="P165" s="245">
        <v>0</v>
      </c>
      <c r="Q165" s="245">
        <f>ROUND(E165*P165,2)</f>
        <v>0</v>
      </c>
      <c r="R165" s="247"/>
      <c r="S165" s="247" t="s">
        <v>106</v>
      </c>
      <c r="T165" s="248" t="s">
        <v>106</v>
      </c>
      <c r="U165" s="230">
        <v>1.8160000000000001</v>
      </c>
      <c r="V165" s="230">
        <f>ROUND(E165*U165,2)</f>
        <v>5.76</v>
      </c>
      <c r="W165" s="230"/>
      <c r="X165" s="230" t="s">
        <v>107</v>
      </c>
      <c r="Y165" s="210"/>
      <c r="Z165" s="210"/>
      <c r="AA165" s="210"/>
      <c r="AB165" s="210"/>
      <c r="AC165" s="210"/>
      <c r="AD165" s="210"/>
      <c r="AE165" s="210"/>
      <c r="AF165" s="210"/>
      <c r="AG165" s="210" t="s">
        <v>108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1" x14ac:dyDescent="0.2">
      <c r="A166" s="227"/>
      <c r="B166" s="228"/>
      <c r="C166" s="261" t="s">
        <v>253</v>
      </c>
      <c r="D166" s="231"/>
      <c r="E166" s="232">
        <v>3.1646299999999998</v>
      </c>
      <c r="F166" s="230"/>
      <c r="G166" s="230"/>
      <c r="H166" s="230"/>
      <c r="I166" s="230"/>
      <c r="J166" s="230"/>
      <c r="K166" s="230"/>
      <c r="L166" s="230"/>
      <c r="M166" s="230"/>
      <c r="N166" s="229"/>
      <c r="O166" s="229"/>
      <c r="P166" s="229"/>
      <c r="Q166" s="229"/>
      <c r="R166" s="230"/>
      <c r="S166" s="230"/>
      <c r="T166" s="230"/>
      <c r="U166" s="230"/>
      <c r="V166" s="230"/>
      <c r="W166" s="230"/>
      <c r="X166" s="230"/>
      <c r="Y166" s="210"/>
      <c r="Z166" s="210"/>
      <c r="AA166" s="210"/>
      <c r="AB166" s="210"/>
      <c r="AC166" s="210"/>
      <c r="AD166" s="210"/>
      <c r="AE166" s="210"/>
      <c r="AF166" s="210"/>
      <c r="AG166" s="210" t="s">
        <v>110</v>
      </c>
      <c r="AH166" s="210">
        <v>0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">
      <c r="A167" s="227"/>
      <c r="B167" s="228"/>
      <c r="C167" s="261" t="s">
        <v>254</v>
      </c>
      <c r="D167" s="231"/>
      <c r="E167" s="232">
        <v>5.4099999999999999E-3</v>
      </c>
      <c r="F167" s="230"/>
      <c r="G167" s="230"/>
      <c r="H167" s="230"/>
      <c r="I167" s="230"/>
      <c r="J167" s="230"/>
      <c r="K167" s="230"/>
      <c r="L167" s="230"/>
      <c r="M167" s="230"/>
      <c r="N167" s="229"/>
      <c r="O167" s="229"/>
      <c r="P167" s="229"/>
      <c r="Q167" s="229"/>
      <c r="R167" s="230"/>
      <c r="S167" s="230"/>
      <c r="T167" s="230"/>
      <c r="U167" s="230"/>
      <c r="V167" s="230"/>
      <c r="W167" s="230"/>
      <c r="X167" s="230"/>
      <c r="Y167" s="210"/>
      <c r="Z167" s="210"/>
      <c r="AA167" s="210"/>
      <c r="AB167" s="210"/>
      <c r="AC167" s="210"/>
      <c r="AD167" s="210"/>
      <c r="AE167" s="210"/>
      <c r="AF167" s="210"/>
      <c r="AG167" s="210" t="s">
        <v>110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1" x14ac:dyDescent="0.2">
      <c r="A168" s="242">
        <v>44</v>
      </c>
      <c r="B168" s="243" t="s">
        <v>255</v>
      </c>
      <c r="C168" s="260" t="s">
        <v>256</v>
      </c>
      <c r="D168" s="244" t="s">
        <v>252</v>
      </c>
      <c r="E168" s="245">
        <v>39.22045</v>
      </c>
      <c r="F168" s="246"/>
      <c r="G168" s="247">
        <f>ROUND(E168*F168,2)</f>
        <v>0</v>
      </c>
      <c r="H168" s="246"/>
      <c r="I168" s="247">
        <f>ROUND(E168*H168,2)</f>
        <v>0</v>
      </c>
      <c r="J168" s="246"/>
      <c r="K168" s="247">
        <f>ROUND(E168*J168,2)</f>
        <v>0</v>
      </c>
      <c r="L168" s="247">
        <v>21</v>
      </c>
      <c r="M168" s="247">
        <f>G168*(1+L168/100)</f>
        <v>0</v>
      </c>
      <c r="N168" s="245">
        <v>0</v>
      </c>
      <c r="O168" s="245">
        <f>ROUND(E168*N168,2)</f>
        <v>0</v>
      </c>
      <c r="P168" s="245">
        <v>0</v>
      </c>
      <c r="Q168" s="245">
        <f>ROUND(E168*P168,2)</f>
        <v>0</v>
      </c>
      <c r="R168" s="247"/>
      <c r="S168" s="247" t="s">
        <v>106</v>
      </c>
      <c r="T168" s="248" t="s">
        <v>128</v>
      </c>
      <c r="U168" s="230">
        <v>0</v>
      </c>
      <c r="V168" s="230">
        <f>ROUND(E168*U168,2)</f>
        <v>0</v>
      </c>
      <c r="W168" s="230"/>
      <c r="X168" s="230" t="s">
        <v>107</v>
      </c>
      <c r="Y168" s="210"/>
      <c r="Z168" s="210"/>
      <c r="AA168" s="210"/>
      <c r="AB168" s="210"/>
      <c r="AC168" s="210"/>
      <c r="AD168" s="210"/>
      <c r="AE168" s="210"/>
      <c r="AF168" s="210"/>
      <c r="AG168" s="210" t="s">
        <v>108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1" x14ac:dyDescent="0.2">
      <c r="A169" s="227"/>
      <c r="B169" s="228"/>
      <c r="C169" s="261" t="s">
        <v>257</v>
      </c>
      <c r="D169" s="231"/>
      <c r="E169" s="232">
        <v>31.6463</v>
      </c>
      <c r="F169" s="230"/>
      <c r="G169" s="230"/>
      <c r="H169" s="230"/>
      <c r="I169" s="230"/>
      <c r="J169" s="230"/>
      <c r="K169" s="230"/>
      <c r="L169" s="230"/>
      <c r="M169" s="230"/>
      <c r="N169" s="229"/>
      <c r="O169" s="229"/>
      <c r="P169" s="229"/>
      <c r="Q169" s="229"/>
      <c r="R169" s="230"/>
      <c r="S169" s="230"/>
      <c r="T169" s="230"/>
      <c r="U169" s="230"/>
      <c r="V169" s="230"/>
      <c r="W169" s="230"/>
      <c r="X169" s="230"/>
      <c r="Y169" s="210"/>
      <c r="Z169" s="210"/>
      <c r="AA169" s="210"/>
      <c r="AB169" s="210"/>
      <c r="AC169" s="210"/>
      <c r="AD169" s="210"/>
      <c r="AE169" s="210"/>
      <c r="AF169" s="210"/>
      <c r="AG169" s="210" t="s">
        <v>110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1" x14ac:dyDescent="0.2">
      <c r="A170" s="227"/>
      <c r="B170" s="228"/>
      <c r="C170" s="261" t="s">
        <v>258</v>
      </c>
      <c r="D170" s="231"/>
      <c r="E170" s="232">
        <v>7.52</v>
      </c>
      <c r="F170" s="230"/>
      <c r="G170" s="230"/>
      <c r="H170" s="230"/>
      <c r="I170" s="230"/>
      <c r="J170" s="230"/>
      <c r="K170" s="230"/>
      <c r="L170" s="230"/>
      <c r="M170" s="230"/>
      <c r="N170" s="229"/>
      <c r="O170" s="229"/>
      <c r="P170" s="229"/>
      <c r="Q170" s="229"/>
      <c r="R170" s="230"/>
      <c r="S170" s="230"/>
      <c r="T170" s="230"/>
      <c r="U170" s="230"/>
      <c r="V170" s="230"/>
      <c r="W170" s="230"/>
      <c r="X170" s="230"/>
      <c r="Y170" s="210"/>
      <c r="Z170" s="210"/>
      <c r="AA170" s="210"/>
      <c r="AB170" s="210"/>
      <c r="AC170" s="210"/>
      <c r="AD170" s="210"/>
      <c r="AE170" s="210"/>
      <c r="AF170" s="210"/>
      <c r="AG170" s="210" t="s">
        <v>110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ht="22.5" outlineLevel="1" x14ac:dyDescent="0.2">
      <c r="A171" s="227"/>
      <c r="B171" s="228"/>
      <c r="C171" s="261" t="s">
        <v>259</v>
      </c>
      <c r="D171" s="231"/>
      <c r="E171" s="232">
        <v>5.4140000000000001E-2</v>
      </c>
      <c r="F171" s="230"/>
      <c r="G171" s="230"/>
      <c r="H171" s="230"/>
      <c r="I171" s="230"/>
      <c r="J171" s="230"/>
      <c r="K171" s="230"/>
      <c r="L171" s="230"/>
      <c r="M171" s="230"/>
      <c r="N171" s="229"/>
      <c r="O171" s="229"/>
      <c r="P171" s="229"/>
      <c r="Q171" s="229"/>
      <c r="R171" s="230"/>
      <c r="S171" s="230"/>
      <c r="T171" s="230"/>
      <c r="U171" s="230"/>
      <c r="V171" s="230"/>
      <c r="W171" s="230"/>
      <c r="X171" s="230"/>
      <c r="Y171" s="210"/>
      <c r="Z171" s="210"/>
      <c r="AA171" s="210"/>
      <c r="AB171" s="210"/>
      <c r="AC171" s="210"/>
      <c r="AD171" s="210"/>
      <c r="AE171" s="210"/>
      <c r="AF171" s="210"/>
      <c r="AG171" s="210" t="s">
        <v>110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1" x14ac:dyDescent="0.2">
      <c r="A172" s="242">
        <v>45</v>
      </c>
      <c r="B172" s="243" t="s">
        <v>260</v>
      </c>
      <c r="C172" s="260" t="s">
        <v>261</v>
      </c>
      <c r="D172" s="244" t="s">
        <v>252</v>
      </c>
      <c r="E172" s="245">
        <v>3.1700400000000002</v>
      </c>
      <c r="F172" s="246"/>
      <c r="G172" s="247">
        <f>ROUND(E172*F172,2)</f>
        <v>0</v>
      </c>
      <c r="H172" s="246"/>
      <c r="I172" s="247">
        <f>ROUND(E172*H172,2)</f>
        <v>0</v>
      </c>
      <c r="J172" s="246"/>
      <c r="K172" s="247">
        <f>ROUND(E172*J172,2)</f>
        <v>0</v>
      </c>
      <c r="L172" s="247">
        <v>21</v>
      </c>
      <c r="M172" s="247">
        <f>G172*(1+L172/100)</f>
        <v>0</v>
      </c>
      <c r="N172" s="245">
        <v>0</v>
      </c>
      <c r="O172" s="245">
        <f>ROUND(E172*N172,2)</f>
        <v>0</v>
      </c>
      <c r="P172" s="245">
        <v>0</v>
      </c>
      <c r="Q172" s="245">
        <f>ROUND(E172*P172,2)</f>
        <v>0</v>
      </c>
      <c r="R172" s="247"/>
      <c r="S172" s="247" t="s">
        <v>262</v>
      </c>
      <c r="T172" s="248" t="s">
        <v>262</v>
      </c>
      <c r="U172" s="230">
        <v>0</v>
      </c>
      <c r="V172" s="230">
        <f>ROUND(E172*U172,2)</f>
        <v>0</v>
      </c>
      <c r="W172" s="230"/>
      <c r="X172" s="230" t="s">
        <v>107</v>
      </c>
      <c r="Y172" s="210"/>
      <c r="Z172" s="210"/>
      <c r="AA172" s="210"/>
      <c r="AB172" s="210"/>
      <c r="AC172" s="210"/>
      <c r="AD172" s="210"/>
      <c r="AE172" s="210"/>
      <c r="AF172" s="210"/>
      <c r="AG172" s="210" t="s">
        <v>108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">
      <c r="A173" s="227"/>
      <c r="B173" s="228"/>
      <c r="C173" s="261" t="s">
        <v>253</v>
      </c>
      <c r="D173" s="231"/>
      <c r="E173" s="232">
        <v>3.1646299999999998</v>
      </c>
      <c r="F173" s="230"/>
      <c r="G173" s="230"/>
      <c r="H173" s="230"/>
      <c r="I173" s="230"/>
      <c r="J173" s="230"/>
      <c r="K173" s="230"/>
      <c r="L173" s="230"/>
      <c r="M173" s="230"/>
      <c r="N173" s="229"/>
      <c r="O173" s="229"/>
      <c r="P173" s="229"/>
      <c r="Q173" s="229"/>
      <c r="R173" s="230"/>
      <c r="S173" s="230"/>
      <c r="T173" s="230"/>
      <c r="U173" s="230"/>
      <c r="V173" s="230"/>
      <c r="W173" s="230"/>
      <c r="X173" s="230"/>
      <c r="Y173" s="210"/>
      <c r="Z173" s="210"/>
      <c r="AA173" s="210"/>
      <c r="AB173" s="210"/>
      <c r="AC173" s="210"/>
      <c r="AD173" s="210"/>
      <c r="AE173" s="210"/>
      <c r="AF173" s="210"/>
      <c r="AG173" s="210" t="s">
        <v>110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">
      <c r="A174" s="227"/>
      <c r="B174" s="228"/>
      <c r="C174" s="261" t="s">
        <v>254</v>
      </c>
      <c r="D174" s="231"/>
      <c r="E174" s="232">
        <v>5.4099999999999999E-3</v>
      </c>
      <c r="F174" s="230"/>
      <c r="G174" s="230"/>
      <c r="H174" s="230"/>
      <c r="I174" s="230"/>
      <c r="J174" s="230"/>
      <c r="K174" s="230"/>
      <c r="L174" s="230"/>
      <c r="M174" s="230"/>
      <c r="N174" s="229"/>
      <c r="O174" s="229"/>
      <c r="P174" s="229"/>
      <c r="Q174" s="229"/>
      <c r="R174" s="230"/>
      <c r="S174" s="230"/>
      <c r="T174" s="230"/>
      <c r="U174" s="230"/>
      <c r="V174" s="230"/>
      <c r="W174" s="230"/>
      <c r="X174" s="230"/>
      <c r="Y174" s="210"/>
      <c r="Z174" s="210"/>
      <c r="AA174" s="210"/>
      <c r="AB174" s="210"/>
      <c r="AC174" s="210"/>
      <c r="AD174" s="210"/>
      <c r="AE174" s="210"/>
      <c r="AF174" s="210"/>
      <c r="AG174" s="210" t="s">
        <v>110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1" x14ac:dyDescent="0.2">
      <c r="A175" s="242">
        <v>46</v>
      </c>
      <c r="B175" s="243" t="s">
        <v>263</v>
      </c>
      <c r="C175" s="260" t="s">
        <v>264</v>
      </c>
      <c r="D175" s="244" t="s">
        <v>252</v>
      </c>
      <c r="E175" s="245">
        <v>7.0866800000000003</v>
      </c>
      <c r="F175" s="246"/>
      <c r="G175" s="247">
        <f>ROUND(E175*F175,2)</f>
        <v>0</v>
      </c>
      <c r="H175" s="246"/>
      <c r="I175" s="247">
        <f>ROUND(E175*H175,2)</f>
        <v>0</v>
      </c>
      <c r="J175" s="246"/>
      <c r="K175" s="247">
        <f>ROUND(E175*J175,2)</f>
        <v>0</v>
      </c>
      <c r="L175" s="247">
        <v>21</v>
      </c>
      <c r="M175" s="247">
        <f>G175*(1+L175/100)</f>
        <v>0</v>
      </c>
      <c r="N175" s="245">
        <v>0</v>
      </c>
      <c r="O175" s="245">
        <f>ROUND(E175*N175,2)</f>
        <v>0</v>
      </c>
      <c r="P175" s="245">
        <v>0</v>
      </c>
      <c r="Q175" s="245">
        <f>ROUND(E175*P175,2)</f>
        <v>0</v>
      </c>
      <c r="R175" s="247"/>
      <c r="S175" s="247" t="s">
        <v>106</v>
      </c>
      <c r="T175" s="248" t="s">
        <v>106</v>
      </c>
      <c r="U175" s="230">
        <v>0.752</v>
      </c>
      <c r="V175" s="230">
        <f>ROUND(E175*U175,2)</f>
        <v>5.33</v>
      </c>
      <c r="W175" s="230"/>
      <c r="X175" s="230" t="s">
        <v>107</v>
      </c>
      <c r="Y175" s="210"/>
      <c r="Z175" s="210"/>
      <c r="AA175" s="210"/>
      <c r="AB175" s="210"/>
      <c r="AC175" s="210"/>
      <c r="AD175" s="210"/>
      <c r="AE175" s="210"/>
      <c r="AF175" s="210"/>
      <c r="AG175" s="210" t="s">
        <v>108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1" x14ac:dyDescent="0.2">
      <c r="A176" s="227"/>
      <c r="B176" s="228"/>
      <c r="C176" s="261" t="s">
        <v>253</v>
      </c>
      <c r="D176" s="231"/>
      <c r="E176" s="232">
        <v>3.1646299999999998</v>
      </c>
      <c r="F176" s="230"/>
      <c r="G176" s="230"/>
      <c r="H176" s="230"/>
      <c r="I176" s="230"/>
      <c r="J176" s="230"/>
      <c r="K176" s="230"/>
      <c r="L176" s="230"/>
      <c r="M176" s="230"/>
      <c r="N176" s="229"/>
      <c r="O176" s="229"/>
      <c r="P176" s="229"/>
      <c r="Q176" s="229"/>
      <c r="R176" s="230"/>
      <c r="S176" s="230"/>
      <c r="T176" s="230"/>
      <c r="U176" s="230"/>
      <c r="V176" s="230"/>
      <c r="W176" s="230"/>
      <c r="X176" s="230"/>
      <c r="Y176" s="210"/>
      <c r="Z176" s="210"/>
      <c r="AA176" s="210"/>
      <c r="AB176" s="210"/>
      <c r="AC176" s="210"/>
      <c r="AD176" s="210"/>
      <c r="AE176" s="210"/>
      <c r="AF176" s="210"/>
      <c r="AG176" s="210" t="s">
        <v>110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1" x14ac:dyDescent="0.2">
      <c r="A177" s="227"/>
      <c r="B177" s="228"/>
      <c r="C177" s="261" t="s">
        <v>254</v>
      </c>
      <c r="D177" s="231"/>
      <c r="E177" s="232">
        <v>5.4099999999999999E-3</v>
      </c>
      <c r="F177" s="230"/>
      <c r="G177" s="230"/>
      <c r="H177" s="230"/>
      <c r="I177" s="230"/>
      <c r="J177" s="230"/>
      <c r="K177" s="230"/>
      <c r="L177" s="230"/>
      <c r="M177" s="230"/>
      <c r="N177" s="229"/>
      <c r="O177" s="229"/>
      <c r="P177" s="229"/>
      <c r="Q177" s="229"/>
      <c r="R177" s="230"/>
      <c r="S177" s="230"/>
      <c r="T177" s="230"/>
      <c r="U177" s="230"/>
      <c r="V177" s="230"/>
      <c r="W177" s="230"/>
      <c r="X177" s="230"/>
      <c r="Y177" s="210"/>
      <c r="Z177" s="210"/>
      <c r="AA177" s="210"/>
      <c r="AB177" s="210"/>
      <c r="AC177" s="210"/>
      <c r="AD177" s="210"/>
      <c r="AE177" s="210"/>
      <c r="AF177" s="210"/>
      <c r="AG177" s="210" t="s">
        <v>110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27"/>
      <c r="B178" s="228"/>
      <c r="C178" s="261" t="s">
        <v>253</v>
      </c>
      <c r="D178" s="231"/>
      <c r="E178" s="232">
        <v>3.1646299999999998</v>
      </c>
      <c r="F178" s="230"/>
      <c r="G178" s="230"/>
      <c r="H178" s="230"/>
      <c r="I178" s="230"/>
      <c r="J178" s="230"/>
      <c r="K178" s="230"/>
      <c r="L178" s="230"/>
      <c r="M178" s="230"/>
      <c r="N178" s="229"/>
      <c r="O178" s="229"/>
      <c r="P178" s="229"/>
      <c r="Q178" s="229"/>
      <c r="R178" s="230"/>
      <c r="S178" s="230"/>
      <c r="T178" s="230"/>
      <c r="U178" s="230"/>
      <c r="V178" s="230"/>
      <c r="W178" s="230"/>
      <c r="X178" s="230"/>
      <c r="Y178" s="210"/>
      <c r="Z178" s="210"/>
      <c r="AA178" s="210"/>
      <c r="AB178" s="210"/>
      <c r="AC178" s="210"/>
      <c r="AD178" s="210"/>
      <c r="AE178" s="210"/>
      <c r="AF178" s="210"/>
      <c r="AG178" s="210" t="s">
        <v>110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1" x14ac:dyDescent="0.2">
      <c r="A179" s="227"/>
      <c r="B179" s="228"/>
      <c r="C179" s="261" t="s">
        <v>265</v>
      </c>
      <c r="D179" s="231"/>
      <c r="E179" s="232">
        <v>0.752</v>
      </c>
      <c r="F179" s="230"/>
      <c r="G179" s="230"/>
      <c r="H179" s="230"/>
      <c r="I179" s="230"/>
      <c r="J179" s="230"/>
      <c r="K179" s="230"/>
      <c r="L179" s="230"/>
      <c r="M179" s="230"/>
      <c r="N179" s="229"/>
      <c r="O179" s="229"/>
      <c r="P179" s="229"/>
      <c r="Q179" s="229"/>
      <c r="R179" s="230"/>
      <c r="S179" s="230"/>
      <c r="T179" s="230"/>
      <c r="U179" s="230"/>
      <c r="V179" s="230"/>
      <c r="W179" s="230"/>
      <c r="X179" s="230"/>
      <c r="Y179" s="210"/>
      <c r="Z179" s="210"/>
      <c r="AA179" s="210"/>
      <c r="AB179" s="210"/>
      <c r="AC179" s="210"/>
      <c r="AD179" s="210"/>
      <c r="AE179" s="210"/>
      <c r="AF179" s="210"/>
      <c r="AG179" s="210" t="s">
        <v>110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1" x14ac:dyDescent="0.2">
      <c r="A180" s="242">
        <v>47</v>
      </c>
      <c r="B180" s="243" t="s">
        <v>266</v>
      </c>
      <c r="C180" s="260" t="s">
        <v>267</v>
      </c>
      <c r="D180" s="244" t="s">
        <v>252</v>
      </c>
      <c r="E180" s="245">
        <v>42.520049999999998</v>
      </c>
      <c r="F180" s="246"/>
      <c r="G180" s="247">
        <f>ROUND(E180*F180,2)</f>
        <v>0</v>
      </c>
      <c r="H180" s="246"/>
      <c r="I180" s="247">
        <f>ROUND(E180*H180,2)</f>
        <v>0</v>
      </c>
      <c r="J180" s="246"/>
      <c r="K180" s="247">
        <f>ROUND(E180*J180,2)</f>
        <v>0</v>
      </c>
      <c r="L180" s="247">
        <v>21</v>
      </c>
      <c r="M180" s="247">
        <f>G180*(1+L180/100)</f>
        <v>0</v>
      </c>
      <c r="N180" s="245">
        <v>0</v>
      </c>
      <c r="O180" s="245">
        <f>ROUND(E180*N180,2)</f>
        <v>0</v>
      </c>
      <c r="P180" s="245">
        <v>0</v>
      </c>
      <c r="Q180" s="245">
        <f>ROUND(E180*P180,2)</f>
        <v>0</v>
      </c>
      <c r="R180" s="247"/>
      <c r="S180" s="247" t="s">
        <v>106</v>
      </c>
      <c r="T180" s="248" t="s">
        <v>106</v>
      </c>
      <c r="U180" s="230">
        <v>0.36</v>
      </c>
      <c r="V180" s="230">
        <f>ROUND(E180*U180,2)</f>
        <v>15.31</v>
      </c>
      <c r="W180" s="230"/>
      <c r="X180" s="230" t="s">
        <v>107</v>
      </c>
      <c r="Y180" s="210"/>
      <c r="Z180" s="210"/>
      <c r="AA180" s="210"/>
      <c r="AB180" s="210"/>
      <c r="AC180" s="210"/>
      <c r="AD180" s="210"/>
      <c r="AE180" s="210"/>
      <c r="AF180" s="210"/>
      <c r="AG180" s="210" t="s">
        <v>108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1" x14ac:dyDescent="0.2">
      <c r="A181" s="227"/>
      <c r="B181" s="228"/>
      <c r="C181" s="261" t="s">
        <v>268</v>
      </c>
      <c r="D181" s="231"/>
      <c r="E181" s="232">
        <v>18.987780000000001</v>
      </c>
      <c r="F181" s="230"/>
      <c r="G181" s="230"/>
      <c r="H181" s="230"/>
      <c r="I181" s="230"/>
      <c r="J181" s="230"/>
      <c r="K181" s="230"/>
      <c r="L181" s="230"/>
      <c r="M181" s="230"/>
      <c r="N181" s="229"/>
      <c r="O181" s="229"/>
      <c r="P181" s="229"/>
      <c r="Q181" s="229"/>
      <c r="R181" s="230"/>
      <c r="S181" s="230"/>
      <c r="T181" s="230"/>
      <c r="U181" s="230"/>
      <c r="V181" s="230"/>
      <c r="W181" s="230"/>
      <c r="X181" s="230"/>
      <c r="Y181" s="210"/>
      <c r="Z181" s="210"/>
      <c r="AA181" s="210"/>
      <c r="AB181" s="210"/>
      <c r="AC181" s="210"/>
      <c r="AD181" s="210"/>
      <c r="AE181" s="210"/>
      <c r="AF181" s="210"/>
      <c r="AG181" s="210" t="s">
        <v>110</v>
      </c>
      <c r="AH181" s="210">
        <v>0</v>
      </c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ht="22.5" outlineLevel="1" x14ac:dyDescent="0.2">
      <c r="A182" s="227"/>
      <c r="B182" s="228"/>
      <c r="C182" s="261" t="s">
        <v>269</v>
      </c>
      <c r="D182" s="231"/>
      <c r="E182" s="232">
        <v>3.2489999999999998E-2</v>
      </c>
      <c r="F182" s="230"/>
      <c r="G182" s="230"/>
      <c r="H182" s="230"/>
      <c r="I182" s="230"/>
      <c r="J182" s="230"/>
      <c r="K182" s="230"/>
      <c r="L182" s="230"/>
      <c r="M182" s="230"/>
      <c r="N182" s="229"/>
      <c r="O182" s="229"/>
      <c r="P182" s="229"/>
      <c r="Q182" s="229"/>
      <c r="R182" s="230"/>
      <c r="S182" s="230"/>
      <c r="T182" s="230"/>
      <c r="U182" s="230"/>
      <c r="V182" s="230"/>
      <c r="W182" s="230"/>
      <c r="X182" s="230"/>
      <c r="Y182" s="210"/>
      <c r="Z182" s="210"/>
      <c r="AA182" s="210"/>
      <c r="AB182" s="210"/>
      <c r="AC182" s="210"/>
      <c r="AD182" s="210"/>
      <c r="AE182" s="210"/>
      <c r="AF182" s="210"/>
      <c r="AG182" s="210" t="s">
        <v>110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1" x14ac:dyDescent="0.2">
      <c r="A183" s="227"/>
      <c r="B183" s="228"/>
      <c r="C183" s="261" t="s">
        <v>268</v>
      </c>
      <c r="D183" s="231"/>
      <c r="E183" s="232">
        <v>18.987780000000001</v>
      </c>
      <c r="F183" s="230"/>
      <c r="G183" s="230"/>
      <c r="H183" s="230"/>
      <c r="I183" s="230"/>
      <c r="J183" s="230"/>
      <c r="K183" s="230"/>
      <c r="L183" s="230"/>
      <c r="M183" s="230"/>
      <c r="N183" s="229"/>
      <c r="O183" s="229"/>
      <c r="P183" s="229"/>
      <c r="Q183" s="229"/>
      <c r="R183" s="230"/>
      <c r="S183" s="230"/>
      <c r="T183" s="230"/>
      <c r="U183" s="230"/>
      <c r="V183" s="230"/>
      <c r="W183" s="230"/>
      <c r="X183" s="230"/>
      <c r="Y183" s="210"/>
      <c r="Z183" s="210"/>
      <c r="AA183" s="210"/>
      <c r="AB183" s="210"/>
      <c r="AC183" s="210"/>
      <c r="AD183" s="210"/>
      <c r="AE183" s="210"/>
      <c r="AF183" s="210"/>
      <c r="AG183" s="210" t="s">
        <v>110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">
      <c r="A184" s="227"/>
      <c r="B184" s="228"/>
      <c r="C184" s="261" t="s">
        <v>270</v>
      </c>
      <c r="D184" s="231"/>
      <c r="E184" s="232">
        <v>4.5119999999999996</v>
      </c>
      <c r="F184" s="230"/>
      <c r="G184" s="230"/>
      <c r="H184" s="230"/>
      <c r="I184" s="230"/>
      <c r="J184" s="230"/>
      <c r="K184" s="230"/>
      <c r="L184" s="230"/>
      <c r="M184" s="230"/>
      <c r="N184" s="229"/>
      <c r="O184" s="229"/>
      <c r="P184" s="229"/>
      <c r="Q184" s="229"/>
      <c r="R184" s="230"/>
      <c r="S184" s="230"/>
      <c r="T184" s="230"/>
      <c r="U184" s="230"/>
      <c r="V184" s="230"/>
      <c r="W184" s="230"/>
      <c r="X184" s="230"/>
      <c r="Y184" s="210"/>
      <c r="Z184" s="210"/>
      <c r="AA184" s="210"/>
      <c r="AB184" s="210"/>
      <c r="AC184" s="210"/>
      <c r="AD184" s="210"/>
      <c r="AE184" s="210"/>
      <c r="AF184" s="210"/>
      <c r="AG184" s="210" t="s">
        <v>110</v>
      </c>
      <c r="AH184" s="210">
        <v>0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1" x14ac:dyDescent="0.2">
      <c r="A185" s="242">
        <v>48</v>
      </c>
      <c r="B185" s="243" t="s">
        <v>271</v>
      </c>
      <c r="C185" s="260" t="s">
        <v>272</v>
      </c>
      <c r="D185" s="244" t="s">
        <v>252</v>
      </c>
      <c r="E185" s="245">
        <v>7.0866800000000003</v>
      </c>
      <c r="F185" s="246"/>
      <c r="G185" s="247">
        <f>ROUND(E185*F185,2)</f>
        <v>0</v>
      </c>
      <c r="H185" s="246"/>
      <c r="I185" s="247">
        <f>ROUND(E185*H185,2)</f>
        <v>0</v>
      </c>
      <c r="J185" s="246"/>
      <c r="K185" s="247">
        <f>ROUND(E185*J185,2)</f>
        <v>0</v>
      </c>
      <c r="L185" s="247">
        <v>21</v>
      </c>
      <c r="M185" s="247">
        <f>G185*(1+L185/100)</f>
        <v>0</v>
      </c>
      <c r="N185" s="245">
        <v>0</v>
      </c>
      <c r="O185" s="245">
        <f>ROUND(E185*N185,2)</f>
        <v>0</v>
      </c>
      <c r="P185" s="245">
        <v>0</v>
      </c>
      <c r="Q185" s="245">
        <f>ROUND(E185*P185,2)</f>
        <v>0</v>
      </c>
      <c r="R185" s="247"/>
      <c r="S185" s="247" t="s">
        <v>182</v>
      </c>
      <c r="T185" s="248" t="s">
        <v>128</v>
      </c>
      <c r="U185" s="230">
        <v>0.49</v>
      </c>
      <c r="V185" s="230">
        <f>ROUND(E185*U185,2)</f>
        <v>3.47</v>
      </c>
      <c r="W185" s="230"/>
      <c r="X185" s="230" t="s">
        <v>107</v>
      </c>
      <c r="Y185" s="210"/>
      <c r="Z185" s="210"/>
      <c r="AA185" s="210"/>
      <c r="AB185" s="210"/>
      <c r="AC185" s="210"/>
      <c r="AD185" s="210"/>
      <c r="AE185" s="210"/>
      <c r="AF185" s="210"/>
      <c r="AG185" s="210" t="s">
        <v>108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1" x14ac:dyDescent="0.2">
      <c r="A186" s="227"/>
      <c r="B186" s="228"/>
      <c r="C186" s="262" t="s">
        <v>273</v>
      </c>
      <c r="D186" s="249"/>
      <c r="E186" s="249"/>
      <c r="F186" s="249"/>
      <c r="G186" s="249"/>
      <c r="H186" s="230"/>
      <c r="I186" s="230"/>
      <c r="J186" s="230"/>
      <c r="K186" s="230"/>
      <c r="L186" s="230"/>
      <c r="M186" s="230"/>
      <c r="N186" s="229"/>
      <c r="O186" s="229"/>
      <c r="P186" s="229"/>
      <c r="Q186" s="229"/>
      <c r="R186" s="230"/>
      <c r="S186" s="230"/>
      <c r="T186" s="230"/>
      <c r="U186" s="230"/>
      <c r="V186" s="230"/>
      <c r="W186" s="230"/>
      <c r="X186" s="230"/>
      <c r="Y186" s="210"/>
      <c r="Z186" s="210"/>
      <c r="AA186" s="210"/>
      <c r="AB186" s="210"/>
      <c r="AC186" s="210"/>
      <c r="AD186" s="210"/>
      <c r="AE186" s="210"/>
      <c r="AF186" s="210"/>
      <c r="AG186" s="210" t="s">
        <v>158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1" x14ac:dyDescent="0.2">
      <c r="A187" s="227"/>
      <c r="B187" s="228"/>
      <c r="C187" s="261" t="s">
        <v>253</v>
      </c>
      <c r="D187" s="231"/>
      <c r="E187" s="232">
        <v>3.1646299999999998</v>
      </c>
      <c r="F187" s="230"/>
      <c r="G187" s="230"/>
      <c r="H187" s="230"/>
      <c r="I187" s="230"/>
      <c r="J187" s="230"/>
      <c r="K187" s="230"/>
      <c r="L187" s="230"/>
      <c r="M187" s="230"/>
      <c r="N187" s="229"/>
      <c r="O187" s="229"/>
      <c r="P187" s="229"/>
      <c r="Q187" s="229"/>
      <c r="R187" s="230"/>
      <c r="S187" s="230"/>
      <c r="T187" s="230"/>
      <c r="U187" s="230"/>
      <c r="V187" s="230"/>
      <c r="W187" s="230"/>
      <c r="X187" s="230"/>
      <c r="Y187" s="210"/>
      <c r="Z187" s="210"/>
      <c r="AA187" s="210"/>
      <c r="AB187" s="210"/>
      <c r="AC187" s="210"/>
      <c r="AD187" s="210"/>
      <c r="AE187" s="210"/>
      <c r="AF187" s="210"/>
      <c r="AG187" s="210" t="s">
        <v>110</v>
      </c>
      <c r="AH187" s="210">
        <v>0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1" x14ac:dyDescent="0.2">
      <c r="A188" s="227"/>
      <c r="B188" s="228"/>
      <c r="C188" s="261" t="s">
        <v>254</v>
      </c>
      <c r="D188" s="231"/>
      <c r="E188" s="232">
        <v>5.4099999999999999E-3</v>
      </c>
      <c r="F188" s="230"/>
      <c r="G188" s="230"/>
      <c r="H188" s="230"/>
      <c r="I188" s="230"/>
      <c r="J188" s="230"/>
      <c r="K188" s="230"/>
      <c r="L188" s="230"/>
      <c r="M188" s="230"/>
      <c r="N188" s="229"/>
      <c r="O188" s="229"/>
      <c r="P188" s="229"/>
      <c r="Q188" s="229"/>
      <c r="R188" s="230"/>
      <c r="S188" s="230"/>
      <c r="T188" s="230"/>
      <c r="U188" s="230"/>
      <c r="V188" s="230"/>
      <c r="W188" s="230"/>
      <c r="X188" s="230"/>
      <c r="Y188" s="210"/>
      <c r="Z188" s="210"/>
      <c r="AA188" s="210"/>
      <c r="AB188" s="210"/>
      <c r="AC188" s="210"/>
      <c r="AD188" s="210"/>
      <c r="AE188" s="210"/>
      <c r="AF188" s="210"/>
      <c r="AG188" s="210" t="s">
        <v>110</v>
      </c>
      <c r="AH188" s="210">
        <v>0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1" x14ac:dyDescent="0.2">
      <c r="A189" s="227"/>
      <c r="B189" s="228"/>
      <c r="C189" s="261" t="s">
        <v>253</v>
      </c>
      <c r="D189" s="231"/>
      <c r="E189" s="232">
        <v>3.1646299999999998</v>
      </c>
      <c r="F189" s="230"/>
      <c r="G189" s="230"/>
      <c r="H189" s="230"/>
      <c r="I189" s="230"/>
      <c r="J189" s="230"/>
      <c r="K189" s="230"/>
      <c r="L189" s="230"/>
      <c r="M189" s="230"/>
      <c r="N189" s="229"/>
      <c r="O189" s="229"/>
      <c r="P189" s="229"/>
      <c r="Q189" s="229"/>
      <c r="R189" s="230"/>
      <c r="S189" s="230"/>
      <c r="T189" s="230"/>
      <c r="U189" s="230"/>
      <c r="V189" s="230"/>
      <c r="W189" s="230"/>
      <c r="X189" s="230"/>
      <c r="Y189" s="210"/>
      <c r="Z189" s="210"/>
      <c r="AA189" s="210"/>
      <c r="AB189" s="210"/>
      <c r="AC189" s="210"/>
      <c r="AD189" s="210"/>
      <c r="AE189" s="210"/>
      <c r="AF189" s="210"/>
      <c r="AG189" s="210" t="s">
        <v>110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1" x14ac:dyDescent="0.2">
      <c r="A190" s="227"/>
      <c r="B190" s="228"/>
      <c r="C190" s="261" t="s">
        <v>265</v>
      </c>
      <c r="D190" s="231"/>
      <c r="E190" s="232">
        <v>0.752</v>
      </c>
      <c r="F190" s="230"/>
      <c r="G190" s="230"/>
      <c r="H190" s="230"/>
      <c r="I190" s="230"/>
      <c r="J190" s="230"/>
      <c r="K190" s="230"/>
      <c r="L190" s="230"/>
      <c r="M190" s="230"/>
      <c r="N190" s="229"/>
      <c r="O190" s="229"/>
      <c r="P190" s="229"/>
      <c r="Q190" s="229"/>
      <c r="R190" s="230"/>
      <c r="S190" s="230"/>
      <c r="T190" s="230"/>
      <c r="U190" s="230"/>
      <c r="V190" s="230"/>
      <c r="W190" s="230"/>
      <c r="X190" s="230"/>
      <c r="Y190" s="210"/>
      <c r="Z190" s="210"/>
      <c r="AA190" s="210"/>
      <c r="AB190" s="210"/>
      <c r="AC190" s="210"/>
      <c r="AD190" s="210"/>
      <c r="AE190" s="210"/>
      <c r="AF190" s="210"/>
      <c r="AG190" s="210" t="s">
        <v>110</v>
      </c>
      <c r="AH190" s="210">
        <v>0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x14ac:dyDescent="0.2">
      <c r="A191" s="236" t="s">
        <v>101</v>
      </c>
      <c r="B191" s="237" t="s">
        <v>73</v>
      </c>
      <c r="C191" s="259" t="s">
        <v>71</v>
      </c>
      <c r="D191" s="238"/>
      <c r="E191" s="239"/>
      <c r="F191" s="240"/>
      <c r="G191" s="240">
        <f>SUMIF(AG192:AG192,"&lt;&gt;NOR",G192:G192)</f>
        <v>0</v>
      </c>
      <c r="H191" s="240"/>
      <c r="I191" s="240">
        <f>SUM(I192:I192)</f>
        <v>0</v>
      </c>
      <c r="J191" s="240"/>
      <c r="K191" s="240">
        <f>SUM(K192:K192)</f>
        <v>0</v>
      </c>
      <c r="L191" s="240"/>
      <c r="M191" s="240">
        <f>SUM(M192:M192)</f>
        <v>0</v>
      </c>
      <c r="N191" s="239"/>
      <c r="O191" s="239">
        <f>SUM(O192:O192)</f>
        <v>0</v>
      </c>
      <c r="P191" s="239"/>
      <c r="Q191" s="239">
        <f>SUM(Q192:Q192)</f>
        <v>0</v>
      </c>
      <c r="R191" s="240"/>
      <c r="S191" s="240"/>
      <c r="T191" s="241"/>
      <c r="U191" s="235"/>
      <c r="V191" s="235">
        <f>SUM(V192:V192)</f>
        <v>0</v>
      </c>
      <c r="W191" s="235"/>
      <c r="X191" s="235"/>
      <c r="AG191" t="s">
        <v>102</v>
      </c>
    </row>
    <row r="192" spans="1:60" ht="22.5" outlineLevel="1" x14ac:dyDescent="0.2">
      <c r="A192" s="242">
        <v>49</v>
      </c>
      <c r="B192" s="243" t="s">
        <v>274</v>
      </c>
      <c r="C192" s="260" t="s">
        <v>275</v>
      </c>
      <c r="D192" s="244" t="s">
        <v>252</v>
      </c>
      <c r="E192" s="245">
        <v>5.8759600000000001</v>
      </c>
      <c r="F192" s="246"/>
      <c r="G192" s="247">
        <f>ROUND(E192*F192,2)</f>
        <v>0</v>
      </c>
      <c r="H192" s="246"/>
      <c r="I192" s="247">
        <f>ROUND(E192*H192,2)</f>
        <v>0</v>
      </c>
      <c r="J192" s="246"/>
      <c r="K192" s="247">
        <f>ROUND(E192*J192,2)</f>
        <v>0</v>
      </c>
      <c r="L192" s="247">
        <v>21</v>
      </c>
      <c r="M192" s="247">
        <f>G192*(1+L192/100)</f>
        <v>0</v>
      </c>
      <c r="N192" s="245">
        <v>0</v>
      </c>
      <c r="O192" s="245">
        <f>ROUND(E192*N192,2)</f>
        <v>0</v>
      </c>
      <c r="P192" s="245">
        <v>0</v>
      </c>
      <c r="Q192" s="245">
        <f>ROUND(E192*P192,2)</f>
        <v>0</v>
      </c>
      <c r="R192" s="247"/>
      <c r="S192" s="247" t="s">
        <v>106</v>
      </c>
      <c r="T192" s="248" t="s">
        <v>128</v>
      </c>
      <c r="U192" s="230">
        <v>0</v>
      </c>
      <c r="V192" s="230">
        <f>ROUND(E192*U192,2)</f>
        <v>0</v>
      </c>
      <c r="W192" s="230"/>
      <c r="X192" s="230" t="s">
        <v>276</v>
      </c>
      <c r="Y192" s="210"/>
      <c r="Z192" s="210"/>
      <c r="AA192" s="210"/>
      <c r="AB192" s="210"/>
      <c r="AC192" s="210"/>
      <c r="AD192" s="210"/>
      <c r="AE192" s="210"/>
      <c r="AF192" s="210"/>
      <c r="AG192" s="210" t="s">
        <v>277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33" x14ac:dyDescent="0.2">
      <c r="A193" s="3"/>
      <c r="B193" s="4"/>
      <c r="C193" s="265"/>
      <c r="D193" s="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AE193">
        <v>15</v>
      </c>
      <c r="AF193">
        <v>21</v>
      </c>
      <c r="AG193" t="s">
        <v>88</v>
      </c>
    </row>
    <row r="194" spans="1:33" x14ac:dyDescent="0.2">
      <c r="A194" s="213"/>
      <c r="B194" s="214" t="s">
        <v>31</v>
      </c>
      <c r="C194" s="266"/>
      <c r="D194" s="215"/>
      <c r="E194" s="216"/>
      <c r="F194" s="216"/>
      <c r="G194" s="258">
        <f>G8+G25+G45+G94+G115+G119+G134+G164+G191</f>
        <v>0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AE194">
        <f>SUMIF(L7:L192,AE193,G7:G192)</f>
        <v>0</v>
      </c>
      <c r="AF194">
        <f>SUMIF(L7:L192,AF193,G7:G192)</f>
        <v>0</v>
      </c>
      <c r="AG194" t="s">
        <v>278</v>
      </c>
    </row>
    <row r="195" spans="1:33" x14ac:dyDescent="0.2">
      <c r="A195" s="3"/>
      <c r="B195" s="4"/>
      <c r="C195" s="265"/>
      <c r="D195" s="6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33" x14ac:dyDescent="0.2">
      <c r="A196" s="3"/>
      <c r="B196" s="4"/>
      <c r="C196" s="265"/>
      <c r="D196" s="6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33" x14ac:dyDescent="0.2">
      <c r="A197" s="217" t="s">
        <v>279</v>
      </c>
      <c r="B197" s="217"/>
      <c r="C197" s="267"/>
      <c r="D197" s="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33" x14ac:dyDescent="0.2">
      <c r="A198" s="218"/>
      <c r="B198" s="219"/>
      <c r="C198" s="268"/>
      <c r="D198" s="219"/>
      <c r="E198" s="219"/>
      <c r="F198" s="219"/>
      <c r="G198" s="220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AG198" t="s">
        <v>280</v>
      </c>
    </row>
    <row r="199" spans="1:33" x14ac:dyDescent="0.2">
      <c r="A199" s="221"/>
      <c r="B199" s="222"/>
      <c r="C199" s="269"/>
      <c r="D199" s="222"/>
      <c r="E199" s="222"/>
      <c r="F199" s="222"/>
      <c r="G199" s="22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33" x14ac:dyDescent="0.2">
      <c r="A200" s="221"/>
      <c r="B200" s="222"/>
      <c r="C200" s="269"/>
      <c r="D200" s="222"/>
      <c r="E200" s="222"/>
      <c r="F200" s="222"/>
      <c r="G200" s="22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33" x14ac:dyDescent="0.2">
      <c r="A201" s="221"/>
      <c r="B201" s="222"/>
      <c r="C201" s="269"/>
      <c r="D201" s="222"/>
      <c r="E201" s="222"/>
      <c r="F201" s="222"/>
      <c r="G201" s="22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33" x14ac:dyDescent="0.2">
      <c r="A202" s="224"/>
      <c r="B202" s="225"/>
      <c r="C202" s="270"/>
      <c r="D202" s="225"/>
      <c r="E202" s="225"/>
      <c r="F202" s="225"/>
      <c r="G202" s="22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33" x14ac:dyDescent="0.2">
      <c r="A203" s="3"/>
      <c r="B203" s="4"/>
      <c r="C203" s="265"/>
      <c r="D203" s="6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33" x14ac:dyDescent="0.2">
      <c r="C204" s="271"/>
      <c r="D204" s="10"/>
      <c r="AG204" t="s">
        <v>281</v>
      </c>
    </row>
    <row r="205" spans="1:33" x14ac:dyDescent="0.2">
      <c r="D205" s="10"/>
    </row>
    <row r="206" spans="1:33" x14ac:dyDescent="0.2">
      <c r="D206" s="10"/>
    </row>
    <row r="207" spans="1:33" x14ac:dyDescent="0.2">
      <c r="D207" s="10"/>
    </row>
    <row r="208" spans="1:33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20">
    <mergeCell ref="C131:G131"/>
    <mergeCell ref="C133:G133"/>
    <mergeCell ref="C146:G146"/>
    <mergeCell ref="C186:G186"/>
    <mergeCell ref="C90:G90"/>
    <mergeCell ref="C98:G98"/>
    <mergeCell ref="C118:G118"/>
    <mergeCell ref="C122:G122"/>
    <mergeCell ref="C124:G124"/>
    <mergeCell ref="C129:G129"/>
    <mergeCell ref="A1:G1"/>
    <mergeCell ref="C2:G2"/>
    <mergeCell ref="C3:G3"/>
    <mergeCell ref="C4:G4"/>
    <mergeCell ref="A197:C197"/>
    <mergeCell ref="A198:G202"/>
    <mergeCell ref="C47:G47"/>
    <mergeCell ref="C67:G67"/>
    <mergeCell ref="C70:G70"/>
    <mergeCell ref="C77:G7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02 S0 02.04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02 S0 02.04 Pol'!Názvy_tisku</vt:lpstr>
      <vt:lpstr>oadresa</vt:lpstr>
      <vt:lpstr>Stavba!Objednatel</vt:lpstr>
      <vt:lpstr>Stavba!Objekt</vt:lpstr>
      <vt:lpstr>'SO 02 S0 02.04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spravce</cp:lastModifiedBy>
  <cp:lastPrinted>2019-03-19T12:27:02Z</cp:lastPrinted>
  <dcterms:created xsi:type="dcterms:W3CDTF">2009-04-08T07:15:50Z</dcterms:created>
  <dcterms:modified xsi:type="dcterms:W3CDTF">2022-03-09T07:19:13Z</dcterms:modified>
</cp:coreProperties>
</file>