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ktuální\5.21 - Okříšky č.p. 115\P R O J E K T   V Ř\9 - ELEKTROINSTALACE + HROMOSVOD\"/>
    </mc:Choice>
  </mc:AlternateContent>
  <xr:revisionPtr revIDLastSave="0" documentId="8_{EAE6D91F-3623-4463-A1EA-3D67ABED027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  <sheet name="01 04 Pol" sheetId="15" r:id="rId7"/>
    <sheet name="01 05 Pol" sheetId="16" r:id="rId8"/>
    <sheet name="01 06 Pol" sheetId="17" r:id="rId9"/>
    <sheet name="01 07 Pol" sheetId="18" r:id="rId10"/>
    <sheet name="01 08 Pol" sheetId="19" r:id="rId11"/>
    <sheet name="01 09 Pol" sheetId="20" r:id="rId12"/>
    <sheet name="01 10 Pol" sheetId="21" r:id="rId13"/>
  </sheets>
  <externalReferences>
    <externalReference r:id="rId14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UzivDily" localSheetId="1">Stavba!$I$69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_xlnm.Print_Titles" localSheetId="6">'01 04 Pol'!$1:$7</definedName>
    <definedName name="_xlnm.Print_Titles" localSheetId="7">'01 05 Pol'!$1:$7</definedName>
    <definedName name="_xlnm.Print_Titles" localSheetId="8">'01 06 Pol'!$1:$7</definedName>
    <definedName name="_xlnm.Print_Titles" localSheetId="9">'01 07 Pol'!$1:$7</definedName>
    <definedName name="_xlnm.Print_Titles" localSheetId="10">'01 08 Pol'!$1:$7</definedName>
    <definedName name="_xlnm.Print_Titles" localSheetId="11">'01 09 Pol'!$1:$7</definedName>
    <definedName name="_xlnm.Print_Titles" localSheetId="12">'01 10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Pol'!$A$1:$X$150</definedName>
    <definedName name="_xlnm.Print_Area" localSheetId="4">'01 02 Pol'!$A$1:$X$147</definedName>
    <definedName name="_xlnm.Print_Area" localSheetId="5">'01 03 Pol'!$A$1:$X$159</definedName>
    <definedName name="_xlnm.Print_Area" localSheetId="6">'01 04 Pol'!$A$1:$X$144</definedName>
    <definedName name="_xlnm.Print_Area" localSheetId="7">'01 05 Pol'!$A$1:$X$150</definedName>
    <definedName name="_xlnm.Print_Area" localSheetId="8">'01 06 Pol'!$A$1:$X$147</definedName>
    <definedName name="_xlnm.Print_Area" localSheetId="9">'01 07 Pol'!$A$1:$X$150</definedName>
    <definedName name="_xlnm.Print_Area" localSheetId="10">'01 08 Pol'!$A$1:$X$213</definedName>
    <definedName name="_xlnm.Print_Area" localSheetId="11">'01 09 Pol'!$A$1:$X$145</definedName>
    <definedName name="_xlnm.Print_Area" localSheetId="12">'01 10 Pol'!$A$1:$X$62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G50" i="1"/>
  <c r="F50" i="1"/>
  <c r="G49" i="1"/>
  <c r="F49" i="1"/>
  <c r="H49" i="1" s="1"/>
  <c r="I49" i="1" s="1"/>
  <c r="G48" i="1"/>
  <c r="F48" i="1"/>
  <c r="G47" i="1"/>
  <c r="H47" i="1" s="1"/>
  <c r="I47" i="1" s="1"/>
  <c r="F47" i="1"/>
  <c r="G46" i="1"/>
  <c r="F46" i="1"/>
  <c r="G45" i="1"/>
  <c r="H45" i="1" s="1"/>
  <c r="I45" i="1" s="1"/>
  <c r="F45" i="1"/>
  <c r="G44" i="1"/>
  <c r="F44" i="1"/>
  <c r="H44" i="1" s="1"/>
  <c r="I44" i="1" s="1"/>
  <c r="G43" i="1"/>
  <c r="H43" i="1" s="1"/>
  <c r="I43" i="1" s="1"/>
  <c r="F43" i="1"/>
  <c r="G42" i="1"/>
  <c r="F42" i="1"/>
  <c r="G41" i="1"/>
  <c r="F41" i="1"/>
  <c r="G40" i="1"/>
  <c r="F40" i="1"/>
  <c r="G39" i="1"/>
  <c r="G51" i="1" s="1"/>
  <c r="F39" i="1"/>
  <c r="G52" i="21"/>
  <c r="G8" i="21"/>
  <c r="V8" i="21"/>
  <c r="Q8" i="21"/>
  <c r="O8" i="21"/>
  <c r="M8" i="21"/>
  <c r="K8" i="21"/>
  <c r="I8" i="21"/>
  <c r="G9" i="21"/>
  <c r="V9" i="21"/>
  <c r="Q9" i="21"/>
  <c r="O9" i="21"/>
  <c r="M9" i="21"/>
  <c r="K9" i="21"/>
  <c r="I9" i="21"/>
  <c r="G21" i="21"/>
  <c r="V21" i="21"/>
  <c r="Q21" i="21"/>
  <c r="O21" i="21"/>
  <c r="M21" i="21"/>
  <c r="K21" i="21"/>
  <c r="I21" i="21"/>
  <c r="G45" i="21"/>
  <c r="V45" i="21"/>
  <c r="Q45" i="21"/>
  <c r="O45" i="21"/>
  <c r="M45" i="21"/>
  <c r="K45" i="21"/>
  <c r="I45" i="21"/>
  <c r="BA50" i="21"/>
  <c r="G10" i="21"/>
  <c r="I10" i="21"/>
  <c r="K10" i="21"/>
  <c r="M10" i="21"/>
  <c r="AA10" i="21" s="1"/>
  <c r="O10" i="21"/>
  <c r="AB10" i="21" s="1"/>
  <c r="Q10" i="21"/>
  <c r="AC10" i="21" s="1"/>
  <c r="V10" i="21"/>
  <c r="AD10" i="21" s="1"/>
  <c r="Y10" i="21"/>
  <c r="Z10" i="21"/>
  <c r="AF10" i="21"/>
  <c r="G11" i="21"/>
  <c r="AE52" i="21" s="1"/>
  <c r="I11" i="21"/>
  <c r="Y11" i="21" s="1"/>
  <c r="K11" i="21"/>
  <c r="O11" i="21"/>
  <c r="Q11" i="21"/>
  <c r="AC11" i="21" s="1"/>
  <c r="V11" i="21"/>
  <c r="AD11" i="21" s="1"/>
  <c r="Z11" i="21"/>
  <c r="AB11" i="21"/>
  <c r="G12" i="21"/>
  <c r="AF12" i="21" s="1"/>
  <c r="I12" i="21"/>
  <c r="Y12" i="21" s="1"/>
  <c r="K12" i="21"/>
  <c r="Z12" i="21" s="1"/>
  <c r="M12" i="21"/>
  <c r="AA12" i="21" s="1"/>
  <c r="O12" i="21"/>
  <c r="Q12" i="21"/>
  <c r="V12" i="21"/>
  <c r="AB12" i="21"/>
  <c r="AC12" i="21"/>
  <c r="AD12" i="21"/>
  <c r="G13" i="21"/>
  <c r="I13" i="21"/>
  <c r="Y13" i="21" s="1"/>
  <c r="K13" i="21"/>
  <c r="Z13" i="21" s="1"/>
  <c r="M13" i="21"/>
  <c r="AA13" i="21" s="1"/>
  <c r="O13" i="21"/>
  <c r="AB13" i="21" s="1"/>
  <c r="Q13" i="21"/>
  <c r="AC13" i="21" s="1"/>
  <c r="V13" i="21"/>
  <c r="AD13" i="21"/>
  <c r="AF13" i="21"/>
  <c r="G14" i="21"/>
  <c r="I14" i="21"/>
  <c r="K14" i="21"/>
  <c r="M14" i="21"/>
  <c r="AA14" i="21" s="1"/>
  <c r="O14" i="21"/>
  <c r="AB14" i="21" s="1"/>
  <c r="Q14" i="21"/>
  <c r="AC14" i="21" s="1"/>
  <c r="V14" i="21"/>
  <c r="AD14" i="21" s="1"/>
  <c r="Y14" i="21"/>
  <c r="Z14" i="21"/>
  <c r="AF14" i="21"/>
  <c r="G15" i="21"/>
  <c r="M15" i="21" s="1"/>
  <c r="AA15" i="21" s="1"/>
  <c r="I15" i="21"/>
  <c r="Y15" i="21" s="1"/>
  <c r="K15" i="21"/>
  <c r="O15" i="21"/>
  <c r="Q15" i="21"/>
  <c r="AC15" i="21" s="1"/>
  <c r="V15" i="21"/>
  <c r="AD15" i="21" s="1"/>
  <c r="Z15" i="21"/>
  <c r="AB15" i="21"/>
  <c r="G16" i="21"/>
  <c r="AF16" i="21" s="1"/>
  <c r="I16" i="21"/>
  <c r="Y16" i="21" s="1"/>
  <c r="K16" i="21"/>
  <c r="Z16" i="21" s="1"/>
  <c r="M16" i="21"/>
  <c r="AA16" i="21" s="1"/>
  <c r="O16" i="21"/>
  <c r="Q16" i="21"/>
  <c r="V16" i="21"/>
  <c r="AB16" i="21"/>
  <c r="AC16" i="21"/>
  <c r="AD16" i="21"/>
  <c r="G17" i="21"/>
  <c r="I17" i="21"/>
  <c r="Y17" i="21" s="1"/>
  <c r="K17" i="21"/>
  <c r="Z17" i="21" s="1"/>
  <c r="M17" i="21"/>
  <c r="AA17" i="21" s="1"/>
  <c r="O17" i="21"/>
  <c r="AB17" i="21" s="1"/>
  <c r="Q17" i="21"/>
  <c r="AC17" i="21" s="1"/>
  <c r="V17" i="21"/>
  <c r="AD17" i="21"/>
  <c r="AF17" i="21"/>
  <c r="G18" i="21"/>
  <c r="I18" i="21"/>
  <c r="K18" i="21"/>
  <c r="M18" i="21"/>
  <c r="AA18" i="21" s="1"/>
  <c r="O18" i="21"/>
  <c r="AB18" i="21" s="1"/>
  <c r="Q18" i="21"/>
  <c r="AC18" i="21" s="1"/>
  <c r="V18" i="21"/>
  <c r="AD18" i="21" s="1"/>
  <c r="Y18" i="21"/>
  <c r="Z18" i="21"/>
  <c r="AF18" i="21"/>
  <c r="G19" i="21"/>
  <c r="M19" i="21" s="1"/>
  <c r="AA19" i="21" s="1"/>
  <c r="I19" i="21"/>
  <c r="Y19" i="21" s="1"/>
  <c r="K19" i="21"/>
  <c r="O19" i="21"/>
  <c r="Q19" i="21"/>
  <c r="AC19" i="21" s="1"/>
  <c r="V19" i="21"/>
  <c r="AD19" i="21" s="1"/>
  <c r="Z19" i="21"/>
  <c r="AB19" i="21"/>
  <c r="G20" i="21"/>
  <c r="AF20" i="21" s="1"/>
  <c r="I20" i="21"/>
  <c r="Y20" i="21" s="1"/>
  <c r="K20" i="21"/>
  <c r="Z20" i="21" s="1"/>
  <c r="M20" i="21"/>
  <c r="AA20" i="21" s="1"/>
  <c r="O20" i="21"/>
  <c r="Q20" i="21"/>
  <c r="V20" i="21"/>
  <c r="AB20" i="21"/>
  <c r="AC20" i="21"/>
  <c r="AD20" i="21"/>
  <c r="G22" i="21"/>
  <c r="I22" i="21"/>
  <c r="Y22" i="21" s="1"/>
  <c r="K22" i="21"/>
  <c r="Z22" i="21" s="1"/>
  <c r="M22" i="21"/>
  <c r="AA22" i="21" s="1"/>
  <c r="O22" i="21"/>
  <c r="AB22" i="21" s="1"/>
  <c r="Q22" i="21"/>
  <c r="AC22" i="21" s="1"/>
  <c r="V22" i="21"/>
  <c r="AD22" i="21"/>
  <c r="AF22" i="21"/>
  <c r="G24" i="21"/>
  <c r="I24" i="21"/>
  <c r="K24" i="21"/>
  <c r="M24" i="21"/>
  <c r="AA24" i="21" s="1"/>
  <c r="O24" i="21"/>
  <c r="AB24" i="21" s="1"/>
  <c r="Q24" i="21"/>
  <c r="AC24" i="21" s="1"/>
  <c r="V24" i="21"/>
  <c r="AD24" i="21" s="1"/>
  <c r="Y24" i="21"/>
  <c r="Z24" i="21"/>
  <c r="AF24" i="21"/>
  <c r="G26" i="21"/>
  <c r="M26" i="21" s="1"/>
  <c r="AA26" i="21" s="1"/>
  <c r="I26" i="21"/>
  <c r="Y26" i="21" s="1"/>
  <c r="K26" i="21"/>
  <c r="O26" i="21"/>
  <c r="Q26" i="21"/>
  <c r="AC26" i="21" s="1"/>
  <c r="V26" i="21"/>
  <c r="AD26" i="21" s="1"/>
  <c r="Z26" i="21"/>
  <c r="AB26" i="21"/>
  <c r="G27" i="21"/>
  <c r="AF27" i="21" s="1"/>
  <c r="I27" i="21"/>
  <c r="Y27" i="21" s="1"/>
  <c r="K27" i="21"/>
  <c r="Z27" i="21" s="1"/>
  <c r="M27" i="21"/>
  <c r="AA27" i="21" s="1"/>
  <c r="O27" i="21"/>
  <c r="Q27" i="21"/>
  <c r="V27" i="21"/>
  <c r="AB27" i="21"/>
  <c r="AC27" i="21"/>
  <c r="AD27" i="21"/>
  <c r="G28" i="21"/>
  <c r="I28" i="21"/>
  <c r="Y28" i="21" s="1"/>
  <c r="K28" i="21"/>
  <c r="Z28" i="21" s="1"/>
  <c r="M28" i="21"/>
  <c r="AA28" i="21" s="1"/>
  <c r="O28" i="21"/>
  <c r="AB28" i="21" s="1"/>
  <c r="Q28" i="21"/>
  <c r="AC28" i="21" s="1"/>
  <c r="V28" i="21"/>
  <c r="AD28" i="21"/>
  <c r="AF28" i="21"/>
  <c r="G29" i="21"/>
  <c r="I29" i="21"/>
  <c r="K29" i="21"/>
  <c r="M29" i="21"/>
  <c r="AA29" i="21" s="1"/>
  <c r="O29" i="21"/>
  <c r="AB29" i="21" s="1"/>
  <c r="Q29" i="21"/>
  <c r="AC29" i="21" s="1"/>
  <c r="V29" i="21"/>
  <c r="AD29" i="21" s="1"/>
  <c r="Y29" i="21"/>
  <c r="Z29" i="21"/>
  <c r="AF29" i="21"/>
  <c r="G30" i="21"/>
  <c r="M30" i="21" s="1"/>
  <c r="AA30" i="21" s="1"/>
  <c r="I30" i="21"/>
  <c r="Y30" i="21" s="1"/>
  <c r="K30" i="21"/>
  <c r="O30" i="21"/>
  <c r="Q30" i="21"/>
  <c r="AC30" i="21" s="1"/>
  <c r="V30" i="21"/>
  <c r="AD30" i="21" s="1"/>
  <c r="Z30" i="21"/>
  <c r="AB30" i="21"/>
  <c r="G31" i="21"/>
  <c r="AF31" i="21" s="1"/>
  <c r="I31" i="21"/>
  <c r="Y31" i="21" s="1"/>
  <c r="K31" i="21"/>
  <c r="Z31" i="21" s="1"/>
  <c r="M31" i="21"/>
  <c r="AA31" i="21" s="1"/>
  <c r="O31" i="21"/>
  <c r="Q31" i="21"/>
  <c r="V31" i="21"/>
  <c r="AB31" i="21"/>
  <c r="AC31" i="21"/>
  <c r="AD31" i="21"/>
  <c r="G32" i="21"/>
  <c r="I32" i="21"/>
  <c r="Y32" i="21" s="1"/>
  <c r="K32" i="21"/>
  <c r="Z32" i="21" s="1"/>
  <c r="M32" i="21"/>
  <c r="AA32" i="21" s="1"/>
  <c r="O32" i="21"/>
  <c r="AB32" i="21" s="1"/>
  <c r="Q32" i="21"/>
  <c r="AC32" i="21" s="1"/>
  <c r="V32" i="21"/>
  <c r="AD32" i="21"/>
  <c r="AF32" i="21"/>
  <c r="G33" i="21"/>
  <c r="I33" i="21"/>
  <c r="K33" i="21"/>
  <c r="M33" i="21"/>
  <c r="AA33" i="21" s="1"/>
  <c r="O33" i="21"/>
  <c r="AB33" i="21" s="1"/>
  <c r="Q33" i="21"/>
  <c r="AC33" i="21" s="1"/>
  <c r="V33" i="21"/>
  <c r="AD33" i="21" s="1"/>
  <c r="Y33" i="21"/>
  <c r="Z33" i="21"/>
  <c r="AF33" i="21"/>
  <c r="G34" i="21"/>
  <c r="M34" i="21" s="1"/>
  <c r="AA34" i="21" s="1"/>
  <c r="I34" i="21"/>
  <c r="Y34" i="21" s="1"/>
  <c r="K34" i="21"/>
  <c r="O34" i="21"/>
  <c r="Q34" i="21"/>
  <c r="AC34" i="21" s="1"/>
  <c r="V34" i="21"/>
  <c r="AD34" i="21" s="1"/>
  <c r="Z34" i="21"/>
  <c r="AB34" i="21"/>
  <c r="G35" i="21"/>
  <c r="AF35" i="21" s="1"/>
  <c r="I35" i="21"/>
  <c r="Y35" i="21" s="1"/>
  <c r="K35" i="21"/>
  <c r="Z35" i="21" s="1"/>
  <c r="M35" i="21"/>
  <c r="AA35" i="21" s="1"/>
  <c r="O35" i="21"/>
  <c r="Q35" i="21"/>
  <c r="V35" i="21"/>
  <c r="AB35" i="21"/>
  <c r="AC35" i="21"/>
  <c r="AD35" i="21"/>
  <c r="G36" i="21"/>
  <c r="I36" i="21"/>
  <c r="Y36" i="21" s="1"/>
  <c r="K36" i="21"/>
  <c r="Z36" i="21" s="1"/>
  <c r="M36" i="21"/>
  <c r="AA36" i="21" s="1"/>
  <c r="O36" i="21"/>
  <c r="AB36" i="21" s="1"/>
  <c r="Q36" i="21"/>
  <c r="AC36" i="21" s="1"/>
  <c r="V36" i="21"/>
  <c r="AD36" i="21"/>
  <c r="AF36" i="21"/>
  <c r="G37" i="21"/>
  <c r="I37" i="21"/>
  <c r="K37" i="21"/>
  <c r="M37" i="21"/>
  <c r="AA37" i="21" s="1"/>
  <c r="O37" i="21"/>
  <c r="AB37" i="21" s="1"/>
  <c r="Q37" i="21"/>
  <c r="AC37" i="21" s="1"/>
  <c r="V37" i="21"/>
  <c r="AD37" i="21" s="1"/>
  <c r="Y37" i="21"/>
  <c r="Z37" i="21"/>
  <c r="AF37" i="21"/>
  <c r="G38" i="21"/>
  <c r="M38" i="21" s="1"/>
  <c r="AA38" i="21" s="1"/>
  <c r="I38" i="21"/>
  <c r="Y38" i="21" s="1"/>
  <c r="K38" i="21"/>
  <c r="O38" i="21"/>
  <c r="Q38" i="21"/>
  <c r="AC38" i="21" s="1"/>
  <c r="V38" i="21"/>
  <c r="AD38" i="21" s="1"/>
  <c r="Z38" i="21"/>
  <c r="AB38" i="21"/>
  <c r="G39" i="21"/>
  <c r="AF39" i="21" s="1"/>
  <c r="I39" i="21"/>
  <c r="Y39" i="21" s="1"/>
  <c r="K39" i="21"/>
  <c r="Z39" i="21" s="1"/>
  <c r="M39" i="21"/>
  <c r="AA39" i="21" s="1"/>
  <c r="O39" i="21"/>
  <c r="Q39" i="21"/>
  <c r="V39" i="21"/>
  <c r="AB39" i="21"/>
  <c r="AC39" i="21"/>
  <c r="AD39" i="21"/>
  <c r="G40" i="21"/>
  <c r="I40" i="21"/>
  <c r="Y40" i="21" s="1"/>
  <c r="K40" i="21"/>
  <c r="Z40" i="21" s="1"/>
  <c r="M40" i="21"/>
  <c r="AA40" i="21" s="1"/>
  <c r="O40" i="21"/>
  <c r="AB40" i="21" s="1"/>
  <c r="Q40" i="21"/>
  <c r="AC40" i="21" s="1"/>
  <c r="V40" i="21"/>
  <c r="AD40" i="21"/>
  <c r="AF40" i="21"/>
  <c r="G41" i="21"/>
  <c r="I41" i="21"/>
  <c r="K41" i="21"/>
  <c r="M41" i="21"/>
  <c r="AA41" i="21" s="1"/>
  <c r="O41" i="21"/>
  <c r="AB41" i="21" s="1"/>
  <c r="Q41" i="21"/>
  <c r="AC41" i="21" s="1"/>
  <c r="V41" i="21"/>
  <c r="AD41" i="21" s="1"/>
  <c r="Y41" i="21"/>
  <c r="Z41" i="21"/>
  <c r="AF41" i="21"/>
  <c r="G42" i="21"/>
  <c r="M42" i="21" s="1"/>
  <c r="AA42" i="21" s="1"/>
  <c r="I42" i="21"/>
  <c r="Y42" i="21" s="1"/>
  <c r="K42" i="21"/>
  <c r="O42" i="21"/>
  <c r="Q42" i="21"/>
  <c r="AC42" i="21" s="1"/>
  <c r="V42" i="21"/>
  <c r="AD42" i="21" s="1"/>
  <c r="Z42" i="21"/>
  <c r="AB42" i="21"/>
  <c r="G43" i="21"/>
  <c r="I43" i="21"/>
  <c r="Y43" i="21" s="1"/>
  <c r="K43" i="21"/>
  <c r="Z43" i="21" s="1"/>
  <c r="M43" i="21"/>
  <c r="AA43" i="21" s="1"/>
  <c r="O43" i="21"/>
  <c r="Q43" i="21"/>
  <c r="V43" i="21"/>
  <c r="AB43" i="21"/>
  <c r="AC43" i="21"/>
  <c r="AD43" i="21"/>
  <c r="AF43" i="21"/>
  <c r="G44" i="21"/>
  <c r="I44" i="21"/>
  <c r="Y44" i="21" s="1"/>
  <c r="K44" i="21"/>
  <c r="M44" i="21"/>
  <c r="AA44" i="21" s="1"/>
  <c r="O44" i="21"/>
  <c r="AB44" i="21" s="1"/>
  <c r="Q44" i="21"/>
  <c r="AC44" i="21" s="1"/>
  <c r="V44" i="21"/>
  <c r="Z44" i="21"/>
  <c r="AD44" i="21"/>
  <c r="AF44" i="21"/>
  <c r="G46" i="21"/>
  <c r="I46" i="21"/>
  <c r="K46" i="21"/>
  <c r="M46" i="21"/>
  <c r="AA46" i="21" s="1"/>
  <c r="O46" i="21"/>
  <c r="Q46" i="21"/>
  <c r="AC46" i="21" s="1"/>
  <c r="V46" i="21"/>
  <c r="AD46" i="21" s="1"/>
  <c r="Y46" i="21"/>
  <c r="Z46" i="21"/>
  <c r="AB46" i="21"/>
  <c r="AF46" i="21"/>
  <c r="G47" i="21"/>
  <c r="M47" i="21" s="1"/>
  <c r="AA47" i="21" s="1"/>
  <c r="I47" i="21"/>
  <c r="Y47" i="21" s="1"/>
  <c r="K47" i="21"/>
  <c r="O47" i="21"/>
  <c r="Q47" i="21"/>
  <c r="AC47" i="21" s="1"/>
  <c r="V47" i="21"/>
  <c r="Z47" i="21"/>
  <c r="AB47" i="21"/>
  <c r="AD47" i="21"/>
  <c r="G48" i="21"/>
  <c r="I48" i="21"/>
  <c r="Y48" i="21" s="1"/>
  <c r="K48" i="21"/>
  <c r="Z48" i="21" s="1"/>
  <c r="M48" i="21"/>
  <c r="AA48" i="21" s="1"/>
  <c r="O48" i="21"/>
  <c r="Q48" i="21"/>
  <c r="V48" i="21"/>
  <c r="AB48" i="21"/>
  <c r="AC48" i="21"/>
  <c r="AD48" i="21"/>
  <c r="AF48" i="21"/>
  <c r="G49" i="21"/>
  <c r="I49" i="21"/>
  <c r="Y49" i="21" s="1"/>
  <c r="K49" i="21"/>
  <c r="M49" i="21"/>
  <c r="AA49" i="21" s="1"/>
  <c r="O49" i="21"/>
  <c r="AB49" i="21" s="1"/>
  <c r="Q49" i="21"/>
  <c r="AC49" i="21" s="1"/>
  <c r="V49" i="21"/>
  <c r="Z49" i="21"/>
  <c r="AD49" i="21"/>
  <c r="AF49" i="21"/>
  <c r="AF52" i="21"/>
  <c r="G135" i="20"/>
  <c r="G8" i="20"/>
  <c r="V8" i="20"/>
  <c r="Q8" i="20"/>
  <c r="O8" i="20"/>
  <c r="M8" i="20"/>
  <c r="K8" i="20"/>
  <c r="I8" i="20"/>
  <c r="G9" i="20"/>
  <c r="V9" i="20"/>
  <c r="Q9" i="20"/>
  <c r="O9" i="20"/>
  <c r="M9" i="20"/>
  <c r="K9" i="20"/>
  <c r="I9" i="20"/>
  <c r="G72" i="20"/>
  <c r="V72" i="20"/>
  <c r="Q72" i="20"/>
  <c r="O72" i="20"/>
  <c r="M72" i="20"/>
  <c r="K72" i="20"/>
  <c r="I72" i="20"/>
  <c r="G129" i="20"/>
  <c r="V129" i="20"/>
  <c r="Q129" i="20"/>
  <c r="O129" i="20"/>
  <c r="M129" i="20"/>
  <c r="K129" i="20"/>
  <c r="I129" i="20"/>
  <c r="G10" i="20"/>
  <c r="AF10" i="20" s="1"/>
  <c r="I10" i="20"/>
  <c r="K10" i="20"/>
  <c r="M10" i="20"/>
  <c r="AA10" i="20" s="1"/>
  <c r="O10" i="20"/>
  <c r="AB10" i="20" s="1"/>
  <c r="Q10" i="20"/>
  <c r="V10" i="20"/>
  <c r="AD10" i="20" s="1"/>
  <c r="Y10" i="20"/>
  <c r="Z10" i="20"/>
  <c r="AC10" i="20"/>
  <c r="G11" i="20"/>
  <c r="M11" i="20" s="1"/>
  <c r="AA11" i="20" s="1"/>
  <c r="I11" i="20"/>
  <c r="Y11" i="20" s="1"/>
  <c r="K11" i="20"/>
  <c r="O11" i="20"/>
  <c r="Q11" i="20"/>
  <c r="AC11" i="20" s="1"/>
  <c r="V11" i="20"/>
  <c r="AD11" i="20" s="1"/>
  <c r="Z11" i="20"/>
  <c r="AB11" i="20"/>
  <c r="AF11" i="20"/>
  <c r="G12" i="20"/>
  <c r="AF12" i="20" s="1"/>
  <c r="I12" i="20"/>
  <c r="K12" i="20"/>
  <c r="Z12" i="20" s="1"/>
  <c r="M12" i="20"/>
  <c r="AA12" i="20" s="1"/>
  <c r="O12" i="20"/>
  <c r="Q12" i="20"/>
  <c r="V12" i="20"/>
  <c r="Y12" i="20"/>
  <c r="AB12" i="20"/>
  <c r="AC12" i="20"/>
  <c r="AD12" i="20"/>
  <c r="G13" i="20"/>
  <c r="M13" i="20" s="1"/>
  <c r="I13" i="20"/>
  <c r="Y13" i="20" s="1"/>
  <c r="K13" i="20"/>
  <c r="Z13" i="20" s="1"/>
  <c r="O13" i="20"/>
  <c r="AB13" i="20" s="1"/>
  <c r="Q13" i="20"/>
  <c r="AC13" i="20" s="1"/>
  <c r="V13" i="20"/>
  <c r="AA13" i="20"/>
  <c r="AD13" i="20"/>
  <c r="AF13" i="20"/>
  <c r="G14" i="20"/>
  <c r="AF14" i="20" s="1"/>
  <c r="I14" i="20"/>
  <c r="K14" i="20"/>
  <c r="M14" i="20"/>
  <c r="AA14" i="20" s="1"/>
  <c r="O14" i="20"/>
  <c r="AB14" i="20" s="1"/>
  <c r="Q14" i="20"/>
  <c r="V14" i="20"/>
  <c r="Y14" i="20"/>
  <c r="Z14" i="20"/>
  <c r="AC14" i="20"/>
  <c r="AD14" i="20"/>
  <c r="G15" i="20"/>
  <c r="M15" i="20" s="1"/>
  <c r="AA15" i="20" s="1"/>
  <c r="I15" i="20"/>
  <c r="Y15" i="20" s="1"/>
  <c r="K15" i="20"/>
  <c r="O15" i="20"/>
  <c r="Q15" i="20"/>
  <c r="AC15" i="20" s="1"/>
  <c r="V15" i="20"/>
  <c r="AD15" i="20" s="1"/>
  <c r="Z15" i="20"/>
  <c r="AB15" i="20"/>
  <c r="AF15" i="20"/>
  <c r="G16" i="20"/>
  <c r="AF16" i="20" s="1"/>
  <c r="I16" i="20"/>
  <c r="K16" i="20"/>
  <c r="M16" i="20"/>
  <c r="AA16" i="20" s="1"/>
  <c r="O16" i="20"/>
  <c r="Q16" i="20"/>
  <c r="V16" i="20"/>
  <c r="Y16" i="20"/>
  <c r="Z16" i="20"/>
  <c r="AB16" i="20"/>
  <c r="AC16" i="20"/>
  <c r="AD16" i="20"/>
  <c r="G17" i="20"/>
  <c r="M17" i="20" s="1"/>
  <c r="AA17" i="20" s="1"/>
  <c r="I17" i="20"/>
  <c r="Y17" i="20" s="1"/>
  <c r="K17" i="20"/>
  <c r="Z17" i="20" s="1"/>
  <c r="O17" i="20"/>
  <c r="AB17" i="20" s="1"/>
  <c r="Q17" i="20"/>
  <c r="AC17" i="20" s="1"/>
  <c r="V17" i="20"/>
  <c r="AD17" i="20"/>
  <c r="AF17" i="20"/>
  <c r="G18" i="20"/>
  <c r="AF18" i="20" s="1"/>
  <c r="I18" i="20"/>
  <c r="K18" i="20"/>
  <c r="M18" i="20"/>
  <c r="AA18" i="20" s="1"/>
  <c r="O18" i="20"/>
  <c r="AB18" i="20" s="1"/>
  <c r="Q18" i="20"/>
  <c r="V18" i="20"/>
  <c r="AD18" i="20" s="1"/>
  <c r="Y18" i="20"/>
  <c r="Z18" i="20"/>
  <c r="AC18" i="20"/>
  <c r="G19" i="20"/>
  <c r="M19" i="20" s="1"/>
  <c r="I19" i="20"/>
  <c r="Y19" i="20" s="1"/>
  <c r="K19" i="20"/>
  <c r="O19" i="20"/>
  <c r="Q19" i="20"/>
  <c r="AC19" i="20" s="1"/>
  <c r="V19" i="20"/>
  <c r="AD19" i="20" s="1"/>
  <c r="Z19" i="20"/>
  <c r="AA19" i="20"/>
  <c r="AB19" i="20"/>
  <c r="AF19" i="20"/>
  <c r="G20" i="20"/>
  <c r="AF20" i="20" s="1"/>
  <c r="I20" i="20"/>
  <c r="K20" i="20"/>
  <c r="M20" i="20"/>
  <c r="AA20" i="20" s="1"/>
  <c r="O20" i="20"/>
  <c r="Q20" i="20"/>
  <c r="V20" i="20"/>
  <c r="Y20" i="20"/>
  <c r="Z20" i="20"/>
  <c r="AB20" i="20"/>
  <c r="AC20" i="20"/>
  <c r="AD20" i="20"/>
  <c r="G21" i="20"/>
  <c r="M21" i="20" s="1"/>
  <c r="AA21" i="20" s="1"/>
  <c r="I21" i="20"/>
  <c r="Y21" i="20" s="1"/>
  <c r="K21" i="20"/>
  <c r="Z21" i="20" s="1"/>
  <c r="O21" i="20"/>
  <c r="Q21" i="20"/>
  <c r="AC21" i="20" s="1"/>
  <c r="V21" i="20"/>
  <c r="AB21" i="20"/>
  <c r="AD21" i="20"/>
  <c r="AF21" i="20"/>
  <c r="G22" i="20"/>
  <c r="AF22" i="20" s="1"/>
  <c r="I22" i="20"/>
  <c r="K22" i="20"/>
  <c r="M22" i="20"/>
  <c r="AA22" i="20" s="1"/>
  <c r="O22" i="20"/>
  <c r="AB22" i="20" s="1"/>
  <c r="Q22" i="20"/>
  <c r="V22" i="20"/>
  <c r="AD22" i="20" s="1"/>
  <c r="Y22" i="20"/>
  <c r="Z22" i="20"/>
  <c r="AC22" i="20"/>
  <c r="G23" i="20"/>
  <c r="I23" i="20"/>
  <c r="Y23" i="20" s="1"/>
  <c r="K23" i="20"/>
  <c r="O23" i="20"/>
  <c r="Q23" i="20"/>
  <c r="AC23" i="20" s="1"/>
  <c r="V23" i="20"/>
  <c r="AD23" i="20" s="1"/>
  <c r="Z23" i="20"/>
  <c r="AB23" i="20"/>
  <c r="G24" i="20"/>
  <c r="AF24" i="20" s="1"/>
  <c r="I24" i="20"/>
  <c r="K24" i="20"/>
  <c r="O24" i="20"/>
  <c r="Q24" i="20"/>
  <c r="V24" i="20"/>
  <c r="Y24" i="20"/>
  <c r="Z24" i="20"/>
  <c r="AB24" i="20"/>
  <c r="AC24" i="20"/>
  <c r="AD24" i="20"/>
  <c r="G25" i="20"/>
  <c r="M25" i="20" s="1"/>
  <c r="I25" i="20"/>
  <c r="Y25" i="20" s="1"/>
  <c r="K25" i="20"/>
  <c r="Z25" i="20" s="1"/>
  <c r="O25" i="20"/>
  <c r="AB25" i="20" s="1"/>
  <c r="Q25" i="20"/>
  <c r="AC25" i="20" s="1"/>
  <c r="V25" i="20"/>
  <c r="AA25" i="20"/>
  <c r="AD25" i="20"/>
  <c r="AF25" i="20"/>
  <c r="G26" i="20"/>
  <c r="AF26" i="20" s="1"/>
  <c r="I26" i="20"/>
  <c r="K26" i="20"/>
  <c r="M26" i="20"/>
  <c r="AA26" i="20" s="1"/>
  <c r="O26" i="20"/>
  <c r="AB26" i="20" s="1"/>
  <c r="Q26" i="20"/>
  <c r="V26" i="20"/>
  <c r="Y26" i="20"/>
  <c r="Z26" i="20"/>
  <c r="AC26" i="20"/>
  <c r="AD26" i="20"/>
  <c r="G27" i="20"/>
  <c r="I27" i="20"/>
  <c r="Y27" i="20" s="1"/>
  <c r="K27" i="20"/>
  <c r="O27" i="20"/>
  <c r="Q27" i="20"/>
  <c r="AC27" i="20" s="1"/>
  <c r="V27" i="20"/>
  <c r="AD27" i="20" s="1"/>
  <c r="Z27" i="20"/>
  <c r="AB27" i="20"/>
  <c r="G28" i="20"/>
  <c r="AF28" i="20" s="1"/>
  <c r="I28" i="20"/>
  <c r="K28" i="20"/>
  <c r="Z28" i="20" s="1"/>
  <c r="M28" i="20"/>
  <c r="AA28" i="20" s="1"/>
  <c r="O28" i="20"/>
  <c r="Q28" i="20"/>
  <c r="V28" i="20"/>
  <c r="Y28" i="20"/>
  <c r="AB28" i="20"/>
  <c r="AC28" i="20"/>
  <c r="AD28" i="20"/>
  <c r="G29" i="20"/>
  <c r="M29" i="20" s="1"/>
  <c r="I29" i="20"/>
  <c r="Y29" i="20" s="1"/>
  <c r="K29" i="20"/>
  <c r="Z29" i="20" s="1"/>
  <c r="O29" i="20"/>
  <c r="Q29" i="20"/>
  <c r="AC29" i="20" s="1"/>
  <c r="V29" i="20"/>
  <c r="AA29" i="20"/>
  <c r="AB29" i="20"/>
  <c r="AD29" i="20"/>
  <c r="AF29" i="20"/>
  <c r="G30" i="20"/>
  <c r="AF30" i="20" s="1"/>
  <c r="I30" i="20"/>
  <c r="K30" i="20"/>
  <c r="M30" i="20"/>
  <c r="AA30" i="20" s="1"/>
  <c r="O30" i="20"/>
  <c r="AB30" i="20" s="1"/>
  <c r="Q30" i="20"/>
  <c r="V30" i="20"/>
  <c r="AD30" i="20" s="1"/>
  <c r="Y30" i="20"/>
  <c r="Z30" i="20"/>
  <c r="AC30" i="20"/>
  <c r="G31" i="20"/>
  <c r="M31" i="20" s="1"/>
  <c r="I31" i="20"/>
  <c r="Y31" i="20" s="1"/>
  <c r="K31" i="20"/>
  <c r="O31" i="20"/>
  <c r="Q31" i="20"/>
  <c r="AC31" i="20" s="1"/>
  <c r="V31" i="20"/>
  <c r="AD31" i="20" s="1"/>
  <c r="Z31" i="20"/>
  <c r="AA31" i="20"/>
  <c r="AB31" i="20"/>
  <c r="AF31" i="20"/>
  <c r="G32" i="20"/>
  <c r="AF32" i="20" s="1"/>
  <c r="I32" i="20"/>
  <c r="K32" i="20"/>
  <c r="M32" i="20"/>
  <c r="AA32" i="20" s="1"/>
  <c r="O32" i="20"/>
  <c r="Q32" i="20"/>
  <c r="V32" i="20"/>
  <c r="Y32" i="20"/>
  <c r="Z32" i="20"/>
  <c r="AB32" i="20"/>
  <c r="AC32" i="20"/>
  <c r="AD32" i="20"/>
  <c r="G33" i="20"/>
  <c r="M33" i="20" s="1"/>
  <c r="I33" i="20"/>
  <c r="Y33" i="20" s="1"/>
  <c r="K33" i="20"/>
  <c r="Z33" i="20" s="1"/>
  <c r="O33" i="20"/>
  <c r="Q33" i="20"/>
  <c r="AC33" i="20" s="1"/>
  <c r="V33" i="20"/>
  <c r="AA33" i="20"/>
  <c r="AB33" i="20"/>
  <c r="AD33" i="20"/>
  <c r="AF33" i="20"/>
  <c r="G34" i="20"/>
  <c r="AF34" i="20" s="1"/>
  <c r="I34" i="20"/>
  <c r="K34" i="20"/>
  <c r="M34" i="20"/>
  <c r="AA34" i="20" s="1"/>
  <c r="O34" i="20"/>
  <c r="AB34" i="20" s="1"/>
  <c r="Q34" i="20"/>
  <c r="V34" i="20"/>
  <c r="Y34" i="20"/>
  <c r="Z34" i="20"/>
  <c r="AC34" i="20"/>
  <c r="AD34" i="20"/>
  <c r="G35" i="20"/>
  <c r="M35" i="20" s="1"/>
  <c r="I35" i="20"/>
  <c r="Y35" i="20" s="1"/>
  <c r="K35" i="20"/>
  <c r="O35" i="20"/>
  <c r="Q35" i="20"/>
  <c r="AC35" i="20" s="1"/>
  <c r="V35" i="20"/>
  <c r="AD35" i="20" s="1"/>
  <c r="Z35" i="20"/>
  <c r="AA35" i="20"/>
  <c r="AB35" i="20"/>
  <c r="AF35" i="20"/>
  <c r="G36" i="20"/>
  <c r="I36" i="20"/>
  <c r="K36" i="20"/>
  <c r="O36" i="20"/>
  <c r="Q36" i="20"/>
  <c r="V36" i="20"/>
  <c r="Y36" i="20"/>
  <c r="Z36" i="20"/>
  <c r="AB36" i="20"/>
  <c r="AC36" i="20"/>
  <c r="AD36" i="20"/>
  <c r="G37" i="20"/>
  <c r="M37" i="20" s="1"/>
  <c r="AA37" i="20" s="1"/>
  <c r="I37" i="20"/>
  <c r="Y37" i="20" s="1"/>
  <c r="K37" i="20"/>
  <c r="Z37" i="20" s="1"/>
  <c r="O37" i="20"/>
  <c r="AB37" i="20" s="1"/>
  <c r="Q37" i="20"/>
  <c r="AC37" i="20" s="1"/>
  <c r="V37" i="20"/>
  <c r="AD37" i="20"/>
  <c r="AF37" i="20"/>
  <c r="G38" i="20"/>
  <c r="AF38" i="20" s="1"/>
  <c r="I38" i="20"/>
  <c r="K38" i="20"/>
  <c r="M38" i="20"/>
  <c r="AA38" i="20" s="1"/>
  <c r="O38" i="20"/>
  <c r="AB38" i="20" s="1"/>
  <c r="Q38" i="20"/>
  <c r="V38" i="20"/>
  <c r="Y38" i="20"/>
  <c r="Z38" i="20"/>
  <c r="AC38" i="20"/>
  <c r="AD38" i="20"/>
  <c r="G39" i="20"/>
  <c r="M39" i="20" s="1"/>
  <c r="I39" i="20"/>
  <c r="Y39" i="20" s="1"/>
  <c r="K39" i="20"/>
  <c r="O39" i="20"/>
  <c r="Q39" i="20"/>
  <c r="AC39" i="20" s="1"/>
  <c r="V39" i="20"/>
  <c r="AD39" i="20" s="1"/>
  <c r="Z39" i="20"/>
  <c r="AA39" i="20"/>
  <c r="AB39" i="20"/>
  <c r="G40" i="20"/>
  <c r="AF40" i="20" s="1"/>
  <c r="I40" i="20"/>
  <c r="K40" i="20"/>
  <c r="Z40" i="20" s="1"/>
  <c r="M40" i="20"/>
  <c r="AA40" i="20" s="1"/>
  <c r="O40" i="20"/>
  <c r="Q40" i="20"/>
  <c r="V40" i="20"/>
  <c r="AD40" i="20" s="1"/>
  <c r="Y40" i="20"/>
  <c r="AB40" i="20"/>
  <c r="AC40" i="20"/>
  <c r="G41" i="20"/>
  <c r="M41" i="20" s="1"/>
  <c r="I41" i="20"/>
  <c r="Y41" i="20" s="1"/>
  <c r="K41" i="20"/>
  <c r="Z41" i="20" s="1"/>
  <c r="O41" i="20"/>
  <c r="Q41" i="20"/>
  <c r="AC41" i="20" s="1"/>
  <c r="V41" i="20"/>
  <c r="AA41" i="20"/>
  <c r="AB41" i="20"/>
  <c r="AD41" i="20"/>
  <c r="AF41" i="20"/>
  <c r="G42" i="20"/>
  <c r="AF42" i="20" s="1"/>
  <c r="I42" i="20"/>
  <c r="K42" i="20"/>
  <c r="M42" i="20"/>
  <c r="AA42" i="20" s="1"/>
  <c r="O42" i="20"/>
  <c r="AB42" i="20" s="1"/>
  <c r="Q42" i="20"/>
  <c r="V42" i="20"/>
  <c r="AD42" i="20" s="1"/>
  <c r="Y42" i="20"/>
  <c r="Z42" i="20"/>
  <c r="AC42" i="20"/>
  <c r="G43" i="20"/>
  <c r="M43" i="20" s="1"/>
  <c r="I43" i="20"/>
  <c r="Y43" i="20" s="1"/>
  <c r="K43" i="20"/>
  <c r="O43" i="20"/>
  <c r="Q43" i="20"/>
  <c r="AC43" i="20" s="1"/>
  <c r="V43" i="20"/>
  <c r="AD43" i="20" s="1"/>
  <c r="Z43" i="20"/>
  <c r="AA43" i="20"/>
  <c r="AB43" i="20"/>
  <c r="AF43" i="20"/>
  <c r="G44" i="20"/>
  <c r="AF44" i="20" s="1"/>
  <c r="I44" i="20"/>
  <c r="K44" i="20"/>
  <c r="M44" i="20"/>
  <c r="AA44" i="20" s="1"/>
  <c r="O44" i="20"/>
  <c r="Q44" i="20"/>
  <c r="V44" i="20"/>
  <c r="Y44" i="20"/>
  <c r="Z44" i="20"/>
  <c r="AB44" i="20"/>
  <c r="AC44" i="20"/>
  <c r="AD44" i="20"/>
  <c r="G45" i="20"/>
  <c r="M45" i="20" s="1"/>
  <c r="I45" i="20"/>
  <c r="Y45" i="20" s="1"/>
  <c r="K45" i="20"/>
  <c r="Z45" i="20" s="1"/>
  <c r="O45" i="20"/>
  <c r="Q45" i="20"/>
  <c r="AC45" i="20" s="1"/>
  <c r="V45" i="20"/>
  <c r="AA45" i="20"/>
  <c r="AB45" i="20"/>
  <c r="AD45" i="20"/>
  <c r="AF45" i="20"/>
  <c r="G46" i="20"/>
  <c r="AF46" i="20" s="1"/>
  <c r="I46" i="20"/>
  <c r="K46" i="20"/>
  <c r="M46" i="20"/>
  <c r="AA46" i="20" s="1"/>
  <c r="O46" i="20"/>
  <c r="AB46" i="20" s="1"/>
  <c r="Q46" i="20"/>
  <c r="V46" i="20"/>
  <c r="Y46" i="20"/>
  <c r="Z46" i="20"/>
  <c r="AC46" i="20"/>
  <c r="AD46" i="20"/>
  <c r="G47" i="20"/>
  <c r="M47" i="20" s="1"/>
  <c r="I47" i="20"/>
  <c r="Y47" i="20" s="1"/>
  <c r="K47" i="20"/>
  <c r="O47" i="20"/>
  <c r="Q47" i="20"/>
  <c r="AC47" i="20" s="1"/>
  <c r="V47" i="20"/>
  <c r="AD47" i="20" s="1"/>
  <c r="Z47" i="20"/>
  <c r="AA47" i="20"/>
  <c r="AB47" i="20"/>
  <c r="AF47" i="20"/>
  <c r="G48" i="20"/>
  <c r="I48" i="20"/>
  <c r="K48" i="20"/>
  <c r="O48" i="20"/>
  <c r="Q48" i="20"/>
  <c r="V48" i="20"/>
  <c r="Y48" i="20"/>
  <c r="Z48" i="20"/>
  <c r="AB48" i="20"/>
  <c r="AC48" i="20"/>
  <c r="AD48" i="20"/>
  <c r="G49" i="20"/>
  <c r="M49" i="20" s="1"/>
  <c r="AA49" i="20" s="1"/>
  <c r="I49" i="20"/>
  <c r="Y49" i="20" s="1"/>
  <c r="K49" i="20"/>
  <c r="Z49" i="20" s="1"/>
  <c r="O49" i="20"/>
  <c r="AB49" i="20" s="1"/>
  <c r="Q49" i="20"/>
  <c r="AC49" i="20" s="1"/>
  <c r="V49" i="20"/>
  <c r="AD49" i="20"/>
  <c r="AF49" i="20"/>
  <c r="G50" i="20"/>
  <c r="AF50" i="20" s="1"/>
  <c r="I50" i="20"/>
  <c r="K50" i="20"/>
  <c r="M50" i="20"/>
  <c r="AA50" i="20" s="1"/>
  <c r="O50" i="20"/>
  <c r="AB50" i="20" s="1"/>
  <c r="Q50" i="20"/>
  <c r="V50" i="20"/>
  <c r="Y50" i="20"/>
  <c r="Z50" i="20"/>
  <c r="AC50" i="20"/>
  <c r="AD50" i="20"/>
  <c r="G51" i="20"/>
  <c r="M51" i="20" s="1"/>
  <c r="I51" i="20"/>
  <c r="Y51" i="20" s="1"/>
  <c r="K51" i="20"/>
  <c r="O51" i="20"/>
  <c r="Q51" i="20"/>
  <c r="AC51" i="20" s="1"/>
  <c r="V51" i="20"/>
  <c r="AD51" i="20" s="1"/>
  <c r="Z51" i="20"/>
  <c r="AA51" i="20"/>
  <c r="AB51" i="20"/>
  <c r="G52" i="20"/>
  <c r="AF52" i="20" s="1"/>
  <c r="I52" i="20"/>
  <c r="K52" i="20"/>
  <c r="Z52" i="20" s="1"/>
  <c r="M52" i="20"/>
  <c r="AA52" i="20" s="1"/>
  <c r="O52" i="20"/>
  <c r="Q52" i="20"/>
  <c r="V52" i="20"/>
  <c r="Y52" i="20"/>
  <c r="AB52" i="20"/>
  <c r="AC52" i="20"/>
  <c r="AD52" i="20"/>
  <c r="G53" i="20"/>
  <c r="M53" i="20" s="1"/>
  <c r="I53" i="20"/>
  <c r="Y53" i="20" s="1"/>
  <c r="K53" i="20"/>
  <c r="Z53" i="20" s="1"/>
  <c r="O53" i="20"/>
  <c r="AB53" i="20" s="1"/>
  <c r="Q53" i="20"/>
  <c r="AC53" i="20" s="1"/>
  <c r="V53" i="20"/>
  <c r="AA53" i="20"/>
  <c r="AD53" i="20"/>
  <c r="AF53" i="20"/>
  <c r="G54" i="20"/>
  <c r="AF54" i="20" s="1"/>
  <c r="I54" i="20"/>
  <c r="K54" i="20"/>
  <c r="M54" i="20"/>
  <c r="AA54" i="20" s="1"/>
  <c r="O54" i="20"/>
  <c r="AB54" i="20" s="1"/>
  <c r="Q54" i="20"/>
  <c r="V54" i="20"/>
  <c r="AD54" i="20" s="1"/>
  <c r="Y54" i="20"/>
  <c r="Z54" i="20"/>
  <c r="AC54" i="20"/>
  <c r="G55" i="20"/>
  <c r="M55" i="20" s="1"/>
  <c r="AA55" i="20" s="1"/>
  <c r="I55" i="20"/>
  <c r="Y55" i="20" s="1"/>
  <c r="K55" i="20"/>
  <c r="O55" i="20"/>
  <c r="Q55" i="20"/>
  <c r="AC55" i="20" s="1"/>
  <c r="V55" i="20"/>
  <c r="AD55" i="20" s="1"/>
  <c r="Z55" i="20"/>
  <c r="AB55" i="20"/>
  <c r="AF55" i="20"/>
  <c r="G56" i="20"/>
  <c r="AF56" i="20" s="1"/>
  <c r="I56" i="20"/>
  <c r="K56" i="20"/>
  <c r="Z56" i="20" s="1"/>
  <c r="M56" i="20"/>
  <c r="AA56" i="20" s="1"/>
  <c r="O56" i="20"/>
  <c r="Q56" i="20"/>
  <c r="V56" i="20"/>
  <c r="Y56" i="20"/>
  <c r="AB56" i="20"/>
  <c r="AC56" i="20"/>
  <c r="AD56" i="20"/>
  <c r="G57" i="20"/>
  <c r="M57" i="20" s="1"/>
  <c r="I57" i="20"/>
  <c r="Y57" i="20" s="1"/>
  <c r="K57" i="20"/>
  <c r="Z57" i="20" s="1"/>
  <c r="O57" i="20"/>
  <c r="AB57" i="20" s="1"/>
  <c r="Q57" i="20"/>
  <c r="AC57" i="20" s="1"/>
  <c r="V57" i="20"/>
  <c r="AA57" i="20"/>
  <c r="AD57" i="20"/>
  <c r="AF57" i="20"/>
  <c r="G58" i="20"/>
  <c r="AF58" i="20" s="1"/>
  <c r="I58" i="20"/>
  <c r="K58" i="20"/>
  <c r="M58" i="20"/>
  <c r="AA58" i="20" s="1"/>
  <c r="O58" i="20"/>
  <c r="AB58" i="20" s="1"/>
  <c r="Q58" i="20"/>
  <c r="V58" i="20"/>
  <c r="AD58" i="20" s="1"/>
  <c r="Y58" i="20"/>
  <c r="Z58" i="20"/>
  <c r="AC58" i="20"/>
  <c r="G59" i="20"/>
  <c r="M59" i="20" s="1"/>
  <c r="AA59" i="20" s="1"/>
  <c r="I59" i="20"/>
  <c r="Y59" i="20" s="1"/>
  <c r="K59" i="20"/>
  <c r="O59" i="20"/>
  <c r="Q59" i="20"/>
  <c r="AC59" i="20" s="1"/>
  <c r="V59" i="20"/>
  <c r="AD59" i="20" s="1"/>
  <c r="Z59" i="20"/>
  <c r="AB59" i="20"/>
  <c r="AF59" i="20"/>
  <c r="G60" i="20"/>
  <c r="AF60" i="20" s="1"/>
  <c r="I60" i="20"/>
  <c r="K60" i="20"/>
  <c r="M60" i="20"/>
  <c r="AA60" i="20" s="1"/>
  <c r="O60" i="20"/>
  <c r="Q60" i="20"/>
  <c r="V60" i="20"/>
  <c r="AD60" i="20" s="1"/>
  <c r="Y60" i="20"/>
  <c r="Z60" i="20"/>
  <c r="AB60" i="20"/>
  <c r="AC60" i="20"/>
  <c r="G61" i="20"/>
  <c r="M61" i="20" s="1"/>
  <c r="AA61" i="20" s="1"/>
  <c r="I61" i="20"/>
  <c r="Y61" i="20" s="1"/>
  <c r="K61" i="20"/>
  <c r="Z61" i="20" s="1"/>
  <c r="O61" i="20"/>
  <c r="AB61" i="20" s="1"/>
  <c r="Q61" i="20"/>
  <c r="AC61" i="20" s="1"/>
  <c r="V61" i="20"/>
  <c r="AD61" i="20"/>
  <c r="AF61" i="20"/>
  <c r="G62" i="20"/>
  <c r="AF62" i="20" s="1"/>
  <c r="I62" i="20"/>
  <c r="K62" i="20"/>
  <c r="M62" i="20"/>
  <c r="AA62" i="20" s="1"/>
  <c r="O62" i="20"/>
  <c r="AB62" i="20" s="1"/>
  <c r="Q62" i="20"/>
  <c r="V62" i="20"/>
  <c r="Y62" i="20"/>
  <c r="Z62" i="20"/>
  <c r="AC62" i="20"/>
  <c r="AD62" i="20"/>
  <c r="G63" i="20"/>
  <c r="M63" i="20" s="1"/>
  <c r="I63" i="20"/>
  <c r="Y63" i="20" s="1"/>
  <c r="K63" i="20"/>
  <c r="O63" i="20"/>
  <c r="Q63" i="20"/>
  <c r="AC63" i="20" s="1"/>
  <c r="V63" i="20"/>
  <c r="AD63" i="20" s="1"/>
  <c r="Z63" i="20"/>
  <c r="AA63" i="20"/>
  <c r="AB63" i="20"/>
  <c r="G64" i="20"/>
  <c r="AF64" i="20" s="1"/>
  <c r="I64" i="20"/>
  <c r="K64" i="20"/>
  <c r="Z64" i="20" s="1"/>
  <c r="M64" i="20"/>
  <c r="AA64" i="20" s="1"/>
  <c r="O64" i="20"/>
  <c r="Q64" i="20"/>
  <c r="V64" i="20"/>
  <c r="Y64" i="20"/>
  <c r="AB64" i="20"/>
  <c r="AC64" i="20"/>
  <c r="AD64" i="20"/>
  <c r="G65" i="20"/>
  <c r="M65" i="20" s="1"/>
  <c r="I65" i="20"/>
  <c r="Y65" i="20" s="1"/>
  <c r="K65" i="20"/>
  <c r="Z65" i="20" s="1"/>
  <c r="O65" i="20"/>
  <c r="AB65" i="20" s="1"/>
  <c r="Q65" i="20"/>
  <c r="AC65" i="20" s="1"/>
  <c r="V65" i="20"/>
  <c r="AA65" i="20"/>
  <c r="AD65" i="20"/>
  <c r="AF65" i="20"/>
  <c r="G66" i="20"/>
  <c r="AF66" i="20" s="1"/>
  <c r="I66" i="20"/>
  <c r="K66" i="20"/>
  <c r="M66" i="20"/>
  <c r="AA66" i="20" s="1"/>
  <c r="O66" i="20"/>
  <c r="AB66" i="20" s="1"/>
  <c r="Q66" i="20"/>
  <c r="V66" i="20"/>
  <c r="AD66" i="20" s="1"/>
  <c r="Y66" i="20"/>
  <c r="Z66" i="20"/>
  <c r="AC66" i="20"/>
  <c r="G67" i="20"/>
  <c r="M67" i="20" s="1"/>
  <c r="AA67" i="20" s="1"/>
  <c r="I67" i="20"/>
  <c r="Y67" i="20" s="1"/>
  <c r="K67" i="20"/>
  <c r="O67" i="20"/>
  <c r="Q67" i="20"/>
  <c r="AC67" i="20" s="1"/>
  <c r="V67" i="20"/>
  <c r="AD67" i="20" s="1"/>
  <c r="Z67" i="20"/>
  <c r="AB67" i="20"/>
  <c r="AF67" i="20"/>
  <c r="G68" i="20"/>
  <c r="AF68" i="20" s="1"/>
  <c r="I68" i="20"/>
  <c r="K68" i="20"/>
  <c r="Z68" i="20" s="1"/>
  <c r="M68" i="20"/>
  <c r="AA68" i="20" s="1"/>
  <c r="O68" i="20"/>
  <c r="Q68" i="20"/>
  <c r="V68" i="20"/>
  <c r="Y68" i="20"/>
  <c r="AB68" i="20"/>
  <c r="AC68" i="20"/>
  <c r="AD68" i="20"/>
  <c r="G69" i="20"/>
  <c r="M69" i="20" s="1"/>
  <c r="I69" i="20"/>
  <c r="Y69" i="20" s="1"/>
  <c r="K69" i="20"/>
  <c r="Z69" i="20" s="1"/>
  <c r="O69" i="20"/>
  <c r="AB69" i="20" s="1"/>
  <c r="Q69" i="20"/>
  <c r="AC69" i="20" s="1"/>
  <c r="V69" i="20"/>
  <c r="AA69" i="20"/>
  <c r="AD69" i="20"/>
  <c r="AF69" i="20"/>
  <c r="G70" i="20"/>
  <c r="AF70" i="20" s="1"/>
  <c r="I70" i="20"/>
  <c r="K70" i="20"/>
  <c r="M70" i="20"/>
  <c r="AA70" i="20" s="1"/>
  <c r="O70" i="20"/>
  <c r="AB70" i="20" s="1"/>
  <c r="Q70" i="20"/>
  <c r="V70" i="20"/>
  <c r="AD70" i="20" s="1"/>
  <c r="Y70" i="20"/>
  <c r="Z70" i="20"/>
  <c r="AC70" i="20"/>
  <c r="G71" i="20"/>
  <c r="M71" i="20" s="1"/>
  <c r="AA71" i="20" s="1"/>
  <c r="I71" i="20"/>
  <c r="Y71" i="20" s="1"/>
  <c r="K71" i="20"/>
  <c r="O71" i="20"/>
  <c r="AB71" i="20" s="1"/>
  <c r="Q71" i="20"/>
  <c r="AC71" i="20" s="1"/>
  <c r="V71" i="20"/>
  <c r="AD71" i="20" s="1"/>
  <c r="Z71" i="20"/>
  <c r="AF71" i="20"/>
  <c r="G73" i="20"/>
  <c r="I73" i="20"/>
  <c r="K73" i="20"/>
  <c r="O73" i="20"/>
  <c r="Q73" i="20"/>
  <c r="V73" i="20"/>
  <c r="AD73" i="20" s="1"/>
  <c r="Y73" i="20"/>
  <c r="Z73" i="20"/>
  <c r="AB73" i="20"/>
  <c r="AC73" i="20"/>
  <c r="G74" i="20"/>
  <c r="M74" i="20" s="1"/>
  <c r="I74" i="20"/>
  <c r="Y74" i="20" s="1"/>
  <c r="K74" i="20"/>
  <c r="Z74" i="20" s="1"/>
  <c r="O74" i="20"/>
  <c r="Q74" i="20"/>
  <c r="AC74" i="20" s="1"/>
  <c r="V74" i="20"/>
  <c r="AA74" i="20"/>
  <c r="AB74" i="20"/>
  <c r="AD74" i="20"/>
  <c r="AF74" i="20"/>
  <c r="G75" i="20"/>
  <c r="AF75" i="20" s="1"/>
  <c r="I75" i="20"/>
  <c r="K75" i="20"/>
  <c r="Z75" i="20" s="1"/>
  <c r="M75" i="20"/>
  <c r="AA75" i="20" s="1"/>
  <c r="O75" i="20"/>
  <c r="Q75" i="20"/>
  <c r="V75" i="20"/>
  <c r="Y75" i="20"/>
  <c r="AB75" i="20"/>
  <c r="AC75" i="20"/>
  <c r="AD75" i="20"/>
  <c r="G76" i="20"/>
  <c r="I76" i="20"/>
  <c r="Y76" i="20" s="1"/>
  <c r="K76" i="20"/>
  <c r="Z76" i="20" s="1"/>
  <c r="O76" i="20"/>
  <c r="Q76" i="20"/>
  <c r="AC76" i="20" s="1"/>
  <c r="V76" i="20"/>
  <c r="AD76" i="20" s="1"/>
  <c r="AB76" i="20"/>
  <c r="G77" i="20"/>
  <c r="AF77" i="20" s="1"/>
  <c r="I77" i="20"/>
  <c r="K77" i="20"/>
  <c r="Z77" i="20" s="1"/>
  <c r="M77" i="20"/>
  <c r="AA77" i="20" s="1"/>
  <c r="O77" i="20"/>
  <c r="AB77" i="20" s="1"/>
  <c r="Q77" i="20"/>
  <c r="V77" i="20"/>
  <c r="AD77" i="20" s="1"/>
  <c r="Y77" i="20"/>
  <c r="AC77" i="20"/>
  <c r="G78" i="20"/>
  <c r="I78" i="20"/>
  <c r="K78" i="20"/>
  <c r="Z78" i="20" s="1"/>
  <c r="O78" i="20"/>
  <c r="Q78" i="20"/>
  <c r="AC78" i="20" s="1"/>
  <c r="V78" i="20"/>
  <c r="AD78" i="20" s="1"/>
  <c r="Y78" i="20"/>
  <c r="AB78" i="20"/>
  <c r="G79" i="20"/>
  <c r="I79" i="20"/>
  <c r="Y79" i="20" s="1"/>
  <c r="K79" i="20"/>
  <c r="Z79" i="20" s="1"/>
  <c r="M79" i="20"/>
  <c r="O79" i="20"/>
  <c r="AB79" i="20" s="1"/>
  <c r="Q79" i="20"/>
  <c r="AC79" i="20" s="1"/>
  <c r="V79" i="20"/>
  <c r="AA79" i="20"/>
  <c r="AD79" i="20"/>
  <c r="AF79" i="20"/>
  <c r="G80" i="20"/>
  <c r="AF80" i="20" s="1"/>
  <c r="I80" i="20"/>
  <c r="K80" i="20"/>
  <c r="M80" i="20"/>
  <c r="AA80" i="20" s="1"/>
  <c r="O80" i="20"/>
  <c r="AB80" i="20" s="1"/>
  <c r="Q80" i="20"/>
  <c r="V80" i="20"/>
  <c r="Y80" i="20"/>
  <c r="Z80" i="20"/>
  <c r="AC80" i="20"/>
  <c r="AD80" i="20"/>
  <c r="G81" i="20"/>
  <c r="I81" i="20"/>
  <c r="Y81" i="20" s="1"/>
  <c r="K81" i="20"/>
  <c r="O81" i="20"/>
  <c r="Q81" i="20"/>
  <c r="AC81" i="20" s="1"/>
  <c r="V81" i="20"/>
  <c r="AD81" i="20" s="1"/>
  <c r="Z81" i="20"/>
  <c r="AB81" i="20"/>
  <c r="G82" i="20"/>
  <c r="AF82" i="20" s="1"/>
  <c r="I82" i="20"/>
  <c r="K82" i="20"/>
  <c r="M82" i="20"/>
  <c r="AA82" i="20" s="1"/>
  <c r="O82" i="20"/>
  <c r="Q82" i="20"/>
  <c r="V82" i="20"/>
  <c r="Y82" i="20"/>
  <c r="Z82" i="20"/>
  <c r="AB82" i="20"/>
  <c r="AC82" i="20"/>
  <c r="AD82" i="20"/>
  <c r="G83" i="20"/>
  <c r="M83" i="20" s="1"/>
  <c r="AA83" i="20" s="1"/>
  <c r="I83" i="20"/>
  <c r="Y83" i="20" s="1"/>
  <c r="K83" i="20"/>
  <c r="Z83" i="20" s="1"/>
  <c r="O83" i="20"/>
  <c r="AB83" i="20" s="1"/>
  <c r="Q83" i="20"/>
  <c r="AC83" i="20" s="1"/>
  <c r="V83" i="20"/>
  <c r="AD83" i="20"/>
  <c r="AF83" i="20"/>
  <c r="G84" i="20"/>
  <c r="AF84" i="20" s="1"/>
  <c r="I84" i="20"/>
  <c r="K84" i="20"/>
  <c r="M84" i="20"/>
  <c r="AA84" i="20" s="1"/>
  <c r="O84" i="20"/>
  <c r="AB84" i="20" s="1"/>
  <c r="Q84" i="20"/>
  <c r="V84" i="20"/>
  <c r="Y84" i="20"/>
  <c r="Z84" i="20"/>
  <c r="AC84" i="20"/>
  <c r="AD84" i="20"/>
  <c r="G85" i="20"/>
  <c r="I85" i="20"/>
  <c r="Y85" i="20" s="1"/>
  <c r="K85" i="20"/>
  <c r="O85" i="20"/>
  <c r="Q85" i="20"/>
  <c r="AC85" i="20" s="1"/>
  <c r="V85" i="20"/>
  <c r="AD85" i="20" s="1"/>
  <c r="Z85" i="20"/>
  <c r="AB85" i="20"/>
  <c r="G86" i="20"/>
  <c r="AF86" i="20" s="1"/>
  <c r="I86" i="20"/>
  <c r="K86" i="20"/>
  <c r="Z86" i="20" s="1"/>
  <c r="M86" i="20"/>
  <c r="AA86" i="20" s="1"/>
  <c r="O86" i="20"/>
  <c r="Q86" i="20"/>
  <c r="V86" i="20"/>
  <c r="Y86" i="20"/>
  <c r="AB86" i="20"/>
  <c r="AC86" i="20"/>
  <c r="AD86" i="20"/>
  <c r="G87" i="20"/>
  <c r="M87" i="20" s="1"/>
  <c r="AA87" i="20" s="1"/>
  <c r="I87" i="20"/>
  <c r="Y87" i="20" s="1"/>
  <c r="K87" i="20"/>
  <c r="Z87" i="20" s="1"/>
  <c r="O87" i="20"/>
  <c r="Q87" i="20"/>
  <c r="AC87" i="20" s="1"/>
  <c r="V87" i="20"/>
  <c r="AB87" i="20"/>
  <c r="AD87" i="20"/>
  <c r="AF87" i="20"/>
  <c r="G88" i="20"/>
  <c r="AF88" i="20" s="1"/>
  <c r="I88" i="20"/>
  <c r="K88" i="20"/>
  <c r="M88" i="20"/>
  <c r="AA88" i="20" s="1"/>
  <c r="O88" i="20"/>
  <c r="AB88" i="20" s="1"/>
  <c r="Q88" i="20"/>
  <c r="V88" i="20"/>
  <c r="AD88" i="20" s="1"/>
  <c r="Y88" i="20"/>
  <c r="Z88" i="20"/>
  <c r="AC88" i="20"/>
  <c r="G89" i="20"/>
  <c r="I89" i="20"/>
  <c r="Y89" i="20" s="1"/>
  <c r="K89" i="20"/>
  <c r="O89" i="20"/>
  <c r="Q89" i="20"/>
  <c r="AC89" i="20" s="1"/>
  <c r="V89" i="20"/>
  <c r="AD89" i="20" s="1"/>
  <c r="Z89" i="20"/>
  <c r="AB89" i="20"/>
  <c r="G90" i="20"/>
  <c r="AF90" i="20" s="1"/>
  <c r="I90" i="20"/>
  <c r="K90" i="20"/>
  <c r="Z90" i="20" s="1"/>
  <c r="M90" i="20"/>
  <c r="AA90" i="20" s="1"/>
  <c r="O90" i="20"/>
  <c r="Q90" i="20"/>
  <c r="V90" i="20"/>
  <c r="Y90" i="20"/>
  <c r="AB90" i="20"/>
  <c r="AC90" i="20"/>
  <c r="AD90" i="20"/>
  <c r="G91" i="20"/>
  <c r="M91" i="20" s="1"/>
  <c r="AA91" i="20" s="1"/>
  <c r="I91" i="20"/>
  <c r="Y91" i="20" s="1"/>
  <c r="K91" i="20"/>
  <c r="Z91" i="20" s="1"/>
  <c r="O91" i="20"/>
  <c r="Q91" i="20"/>
  <c r="AC91" i="20" s="1"/>
  <c r="V91" i="20"/>
  <c r="AB91" i="20"/>
  <c r="AD91" i="20"/>
  <c r="AF91" i="20"/>
  <c r="G92" i="20"/>
  <c r="AF92" i="20" s="1"/>
  <c r="I92" i="20"/>
  <c r="K92" i="20"/>
  <c r="M92" i="20"/>
  <c r="AA92" i="20" s="1"/>
  <c r="O92" i="20"/>
  <c r="AB92" i="20" s="1"/>
  <c r="Q92" i="20"/>
  <c r="V92" i="20"/>
  <c r="AD92" i="20" s="1"/>
  <c r="Y92" i="20"/>
  <c r="Z92" i="20"/>
  <c r="AC92" i="20"/>
  <c r="G93" i="20"/>
  <c r="M93" i="20" s="1"/>
  <c r="AA93" i="20" s="1"/>
  <c r="I93" i="20"/>
  <c r="Y93" i="20" s="1"/>
  <c r="K93" i="20"/>
  <c r="O93" i="20"/>
  <c r="Q93" i="20"/>
  <c r="AC93" i="20" s="1"/>
  <c r="V93" i="20"/>
  <c r="AD93" i="20" s="1"/>
  <c r="Z93" i="20"/>
  <c r="AB93" i="20"/>
  <c r="AF93" i="20"/>
  <c r="G94" i="20"/>
  <c r="AF94" i="20" s="1"/>
  <c r="I94" i="20"/>
  <c r="K94" i="20"/>
  <c r="M94" i="20"/>
  <c r="AA94" i="20" s="1"/>
  <c r="O94" i="20"/>
  <c r="Q94" i="20"/>
  <c r="V94" i="20"/>
  <c r="Y94" i="20"/>
  <c r="Z94" i="20"/>
  <c r="AB94" i="20"/>
  <c r="AC94" i="20"/>
  <c r="AD94" i="20"/>
  <c r="G95" i="20"/>
  <c r="M95" i="20" s="1"/>
  <c r="I95" i="20"/>
  <c r="Y95" i="20" s="1"/>
  <c r="K95" i="20"/>
  <c r="Z95" i="20" s="1"/>
  <c r="O95" i="20"/>
  <c r="Q95" i="20"/>
  <c r="AC95" i="20" s="1"/>
  <c r="V95" i="20"/>
  <c r="AA95" i="20"/>
  <c r="AB95" i="20"/>
  <c r="AD95" i="20"/>
  <c r="AF95" i="20"/>
  <c r="G96" i="20"/>
  <c r="AF96" i="20" s="1"/>
  <c r="I96" i="20"/>
  <c r="K96" i="20"/>
  <c r="M96" i="20"/>
  <c r="AA96" i="20" s="1"/>
  <c r="O96" i="20"/>
  <c r="AB96" i="20" s="1"/>
  <c r="Q96" i="20"/>
  <c r="V96" i="20"/>
  <c r="Y96" i="20"/>
  <c r="Z96" i="20"/>
  <c r="AC96" i="20"/>
  <c r="AD96" i="20"/>
  <c r="G97" i="20"/>
  <c r="M97" i="20" s="1"/>
  <c r="I97" i="20"/>
  <c r="Y97" i="20" s="1"/>
  <c r="K97" i="20"/>
  <c r="O97" i="20"/>
  <c r="Q97" i="20"/>
  <c r="AC97" i="20" s="1"/>
  <c r="V97" i="20"/>
  <c r="AD97" i="20" s="1"/>
  <c r="Z97" i="20"/>
  <c r="AA97" i="20"/>
  <c r="AB97" i="20"/>
  <c r="AF97" i="20"/>
  <c r="G98" i="20"/>
  <c r="AF98" i="20" s="1"/>
  <c r="I98" i="20"/>
  <c r="K98" i="20"/>
  <c r="O98" i="20"/>
  <c r="Q98" i="20"/>
  <c r="V98" i="20"/>
  <c r="Y98" i="20"/>
  <c r="Z98" i="20"/>
  <c r="AB98" i="20"/>
  <c r="AC98" i="20"/>
  <c r="AD98" i="20"/>
  <c r="G99" i="20"/>
  <c r="M99" i="20" s="1"/>
  <c r="AA99" i="20" s="1"/>
  <c r="I99" i="20"/>
  <c r="Y99" i="20" s="1"/>
  <c r="K99" i="20"/>
  <c r="Z99" i="20" s="1"/>
  <c r="O99" i="20"/>
  <c r="AB99" i="20" s="1"/>
  <c r="Q99" i="20"/>
  <c r="AC99" i="20" s="1"/>
  <c r="V99" i="20"/>
  <c r="AD99" i="20"/>
  <c r="AF99" i="20"/>
  <c r="G100" i="20"/>
  <c r="AF100" i="20" s="1"/>
  <c r="I100" i="20"/>
  <c r="K100" i="20"/>
  <c r="M100" i="20"/>
  <c r="AA100" i="20" s="1"/>
  <c r="O100" i="20"/>
  <c r="AB100" i="20" s="1"/>
  <c r="Q100" i="20"/>
  <c r="V100" i="20"/>
  <c r="Y100" i="20"/>
  <c r="Z100" i="20"/>
  <c r="AC100" i="20"/>
  <c r="AD100" i="20"/>
  <c r="G101" i="20"/>
  <c r="M101" i="20" s="1"/>
  <c r="I101" i="20"/>
  <c r="Y101" i="20" s="1"/>
  <c r="K101" i="20"/>
  <c r="O101" i="20"/>
  <c r="Q101" i="20"/>
  <c r="AC101" i="20" s="1"/>
  <c r="V101" i="20"/>
  <c r="AD101" i="20" s="1"/>
  <c r="Z101" i="20"/>
  <c r="AA101" i="20"/>
  <c r="AB101" i="20"/>
  <c r="G102" i="20"/>
  <c r="AF102" i="20" s="1"/>
  <c r="I102" i="20"/>
  <c r="K102" i="20"/>
  <c r="Z102" i="20" s="1"/>
  <c r="M102" i="20"/>
  <c r="AA102" i="20" s="1"/>
  <c r="O102" i="20"/>
  <c r="Q102" i="20"/>
  <c r="V102" i="20"/>
  <c r="Y102" i="20"/>
  <c r="AB102" i="20"/>
  <c r="AC102" i="20"/>
  <c r="AD102" i="20"/>
  <c r="G103" i="20"/>
  <c r="M103" i="20" s="1"/>
  <c r="I103" i="20"/>
  <c r="Y103" i="20" s="1"/>
  <c r="K103" i="20"/>
  <c r="Z103" i="20" s="1"/>
  <c r="O103" i="20"/>
  <c r="AB103" i="20" s="1"/>
  <c r="Q103" i="20"/>
  <c r="AC103" i="20" s="1"/>
  <c r="V103" i="20"/>
  <c r="AA103" i="20"/>
  <c r="AD103" i="20"/>
  <c r="AF103" i="20"/>
  <c r="G104" i="20"/>
  <c r="AF104" i="20" s="1"/>
  <c r="I104" i="20"/>
  <c r="K104" i="20"/>
  <c r="M104" i="20"/>
  <c r="AA104" i="20" s="1"/>
  <c r="O104" i="20"/>
  <c r="AB104" i="20" s="1"/>
  <c r="Q104" i="20"/>
  <c r="V104" i="20"/>
  <c r="AD104" i="20" s="1"/>
  <c r="Y104" i="20"/>
  <c r="Z104" i="20"/>
  <c r="AC104" i="20"/>
  <c r="G105" i="20"/>
  <c r="M105" i="20" s="1"/>
  <c r="AA105" i="20" s="1"/>
  <c r="I105" i="20"/>
  <c r="Y105" i="20" s="1"/>
  <c r="K105" i="20"/>
  <c r="O105" i="20"/>
  <c r="Q105" i="20"/>
  <c r="AC105" i="20" s="1"/>
  <c r="V105" i="20"/>
  <c r="AD105" i="20" s="1"/>
  <c r="Z105" i="20"/>
  <c r="AB105" i="20"/>
  <c r="AF105" i="20"/>
  <c r="G106" i="20"/>
  <c r="AF106" i="20" s="1"/>
  <c r="I106" i="20"/>
  <c r="K106" i="20"/>
  <c r="Z106" i="20" s="1"/>
  <c r="M106" i="20"/>
  <c r="AA106" i="20" s="1"/>
  <c r="O106" i="20"/>
  <c r="Q106" i="20"/>
  <c r="V106" i="20"/>
  <c r="Y106" i="20"/>
  <c r="AB106" i="20"/>
  <c r="AC106" i="20"/>
  <c r="AD106" i="20"/>
  <c r="G107" i="20"/>
  <c r="M107" i="20" s="1"/>
  <c r="I107" i="20"/>
  <c r="Y107" i="20" s="1"/>
  <c r="K107" i="20"/>
  <c r="Z107" i="20" s="1"/>
  <c r="O107" i="20"/>
  <c r="AB107" i="20" s="1"/>
  <c r="Q107" i="20"/>
  <c r="AC107" i="20" s="1"/>
  <c r="V107" i="20"/>
  <c r="AA107" i="20"/>
  <c r="AD107" i="20"/>
  <c r="AF107" i="20"/>
  <c r="G108" i="20"/>
  <c r="AF108" i="20" s="1"/>
  <c r="I108" i="20"/>
  <c r="K108" i="20"/>
  <c r="M108" i="20"/>
  <c r="AA108" i="20" s="1"/>
  <c r="O108" i="20"/>
  <c r="AB108" i="20" s="1"/>
  <c r="Q108" i="20"/>
  <c r="V108" i="20"/>
  <c r="AD108" i="20" s="1"/>
  <c r="Y108" i="20"/>
  <c r="Z108" i="20"/>
  <c r="AC108" i="20"/>
  <c r="G109" i="20"/>
  <c r="M109" i="20" s="1"/>
  <c r="AA109" i="20" s="1"/>
  <c r="I109" i="20"/>
  <c r="Y109" i="20" s="1"/>
  <c r="K109" i="20"/>
  <c r="O109" i="20"/>
  <c r="Q109" i="20"/>
  <c r="AC109" i="20" s="1"/>
  <c r="V109" i="20"/>
  <c r="AD109" i="20" s="1"/>
  <c r="Z109" i="20"/>
  <c r="AB109" i="20"/>
  <c r="AF109" i="20"/>
  <c r="G110" i="20"/>
  <c r="AF110" i="20" s="1"/>
  <c r="I110" i="20"/>
  <c r="K110" i="20"/>
  <c r="M110" i="20"/>
  <c r="AA110" i="20" s="1"/>
  <c r="O110" i="20"/>
  <c r="Q110" i="20"/>
  <c r="V110" i="20"/>
  <c r="Y110" i="20"/>
  <c r="Z110" i="20"/>
  <c r="AB110" i="20"/>
  <c r="AC110" i="20"/>
  <c r="AD110" i="20"/>
  <c r="G111" i="20"/>
  <c r="M111" i="20" s="1"/>
  <c r="AA111" i="20" s="1"/>
  <c r="I111" i="20"/>
  <c r="Y111" i="20" s="1"/>
  <c r="K111" i="20"/>
  <c r="Z111" i="20" s="1"/>
  <c r="O111" i="20"/>
  <c r="AB111" i="20" s="1"/>
  <c r="Q111" i="20"/>
  <c r="AC111" i="20" s="1"/>
  <c r="V111" i="20"/>
  <c r="AD111" i="20"/>
  <c r="AF111" i="20"/>
  <c r="G112" i="20"/>
  <c r="AF112" i="20" s="1"/>
  <c r="I112" i="20"/>
  <c r="K112" i="20"/>
  <c r="M112" i="20"/>
  <c r="AA112" i="20" s="1"/>
  <c r="O112" i="20"/>
  <c r="AB112" i="20" s="1"/>
  <c r="Q112" i="20"/>
  <c r="V112" i="20"/>
  <c r="AD112" i="20" s="1"/>
  <c r="Y112" i="20"/>
  <c r="Z112" i="20"/>
  <c r="AC112" i="20"/>
  <c r="G113" i="20"/>
  <c r="M113" i="20" s="1"/>
  <c r="I113" i="20"/>
  <c r="Y113" i="20" s="1"/>
  <c r="K113" i="20"/>
  <c r="O113" i="20"/>
  <c r="Q113" i="20"/>
  <c r="AC113" i="20" s="1"/>
  <c r="V113" i="20"/>
  <c r="AD113" i="20" s="1"/>
  <c r="Z113" i="20"/>
  <c r="AA113" i="20"/>
  <c r="AB113" i="20"/>
  <c r="AF113" i="20"/>
  <c r="G114" i="20"/>
  <c r="AF114" i="20" s="1"/>
  <c r="I114" i="20"/>
  <c r="K114" i="20"/>
  <c r="M114" i="20"/>
  <c r="AA114" i="20" s="1"/>
  <c r="O114" i="20"/>
  <c r="Q114" i="20"/>
  <c r="V114" i="20"/>
  <c r="Y114" i="20"/>
  <c r="Z114" i="20"/>
  <c r="AB114" i="20"/>
  <c r="AC114" i="20"/>
  <c r="AD114" i="20"/>
  <c r="G115" i="20"/>
  <c r="M115" i="20" s="1"/>
  <c r="AA115" i="20" s="1"/>
  <c r="I115" i="20"/>
  <c r="Y115" i="20" s="1"/>
  <c r="K115" i="20"/>
  <c r="Z115" i="20" s="1"/>
  <c r="O115" i="20"/>
  <c r="Q115" i="20"/>
  <c r="AC115" i="20" s="1"/>
  <c r="V115" i="20"/>
  <c r="AB115" i="20"/>
  <c r="AD115" i="20"/>
  <c r="AF115" i="20"/>
  <c r="G116" i="20"/>
  <c r="AF116" i="20" s="1"/>
  <c r="I116" i="20"/>
  <c r="K116" i="20"/>
  <c r="M116" i="20"/>
  <c r="AA116" i="20" s="1"/>
  <c r="O116" i="20"/>
  <c r="AB116" i="20" s="1"/>
  <c r="Q116" i="20"/>
  <c r="V116" i="20"/>
  <c r="AD116" i="20" s="1"/>
  <c r="Y116" i="20"/>
  <c r="Z116" i="20"/>
  <c r="AC116" i="20"/>
  <c r="G117" i="20"/>
  <c r="M117" i="20" s="1"/>
  <c r="AA117" i="20" s="1"/>
  <c r="I117" i="20"/>
  <c r="Y117" i="20" s="1"/>
  <c r="K117" i="20"/>
  <c r="O117" i="20"/>
  <c r="Q117" i="20"/>
  <c r="AC117" i="20" s="1"/>
  <c r="V117" i="20"/>
  <c r="AD117" i="20" s="1"/>
  <c r="Z117" i="20"/>
  <c r="AB117" i="20"/>
  <c r="G118" i="20"/>
  <c r="AF118" i="20" s="1"/>
  <c r="I118" i="20"/>
  <c r="K118" i="20"/>
  <c r="O118" i="20"/>
  <c r="Q118" i="20"/>
  <c r="V118" i="20"/>
  <c r="Y118" i="20"/>
  <c r="Z118" i="20"/>
  <c r="AB118" i="20"/>
  <c r="AC118" i="20"/>
  <c r="AD118" i="20"/>
  <c r="G119" i="20"/>
  <c r="M119" i="20" s="1"/>
  <c r="I119" i="20"/>
  <c r="Y119" i="20" s="1"/>
  <c r="K119" i="20"/>
  <c r="Z119" i="20" s="1"/>
  <c r="O119" i="20"/>
  <c r="Q119" i="20"/>
  <c r="AC119" i="20" s="1"/>
  <c r="V119" i="20"/>
  <c r="AA119" i="20"/>
  <c r="AB119" i="20"/>
  <c r="AD119" i="20"/>
  <c r="AF119" i="20"/>
  <c r="G120" i="20"/>
  <c r="AF120" i="20" s="1"/>
  <c r="I120" i="20"/>
  <c r="K120" i="20"/>
  <c r="M120" i="20"/>
  <c r="AA120" i="20" s="1"/>
  <c r="O120" i="20"/>
  <c r="AB120" i="20" s="1"/>
  <c r="Q120" i="20"/>
  <c r="V120" i="20"/>
  <c r="Y120" i="20"/>
  <c r="Z120" i="20"/>
  <c r="AC120" i="20"/>
  <c r="AD120" i="20"/>
  <c r="G121" i="20"/>
  <c r="M121" i="20" s="1"/>
  <c r="AA121" i="20" s="1"/>
  <c r="I121" i="20"/>
  <c r="Y121" i="20" s="1"/>
  <c r="K121" i="20"/>
  <c r="O121" i="20"/>
  <c r="Q121" i="20"/>
  <c r="AC121" i="20" s="1"/>
  <c r="V121" i="20"/>
  <c r="AD121" i="20" s="1"/>
  <c r="Z121" i="20"/>
  <c r="AB121" i="20"/>
  <c r="G122" i="20"/>
  <c r="AF122" i="20" s="1"/>
  <c r="I122" i="20"/>
  <c r="K122" i="20"/>
  <c r="Z122" i="20" s="1"/>
  <c r="M122" i="20"/>
  <c r="AA122" i="20" s="1"/>
  <c r="O122" i="20"/>
  <c r="Q122" i="20"/>
  <c r="V122" i="20"/>
  <c r="Y122" i="20"/>
  <c r="AB122" i="20"/>
  <c r="AC122" i="20"/>
  <c r="AD122" i="20"/>
  <c r="G123" i="20"/>
  <c r="M123" i="20" s="1"/>
  <c r="I123" i="20"/>
  <c r="Y123" i="20" s="1"/>
  <c r="K123" i="20"/>
  <c r="Z123" i="20" s="1"/>
  <c r="O123" i="20"/>
  <c r="Q123" i="20"/>
  <c r="AC123" i="20" s="1"/>
  <c r="V123" i="20"/>
  <c r="AA123" i="20"/>
  <c r="AB123" i="20"/>
  <c r="AD123" i="20"/>
  <c r="AF123" i="20"/>
  <c r="G124" i="20"/>
  <c r="AF124" i="20" s="1"/>
  <c r="I124" i="20"/>
  <c r="K124" i="20"/>
  <c r="M124" i="20"/>
  <c r="AA124" i="20" s="1"/>
  <c r="O124" i="20"/>
  <c r="AB124" i="20" s="1"/>
  <c r="Q124" i="20"/>
  <c r="V124" i="20"/>
  <c r="Y124" i="20"/>
  <c r="Z124" i="20"/>
  <c r="AC124" i="20"/>
  <c r="AD124" i="20"/>
  <c r="G125" i="20"/>
  <c r="M125" i="20" s="1"/>
  <c r="I125" i="20"/>
  <c r="Y125" i="20" s="1"/>
  <c r="K125" i="20"/>
  <c r="O125" i="20"/>
  <c r="Q125" i="20"/>
  <c r="AC125" i="20" s="1"/>
  <c r="V125" i="20"/>
  <c r="AD125" i="20" s="1"/>
  <c r="Z125" i="20"/>
  <c r="AA125" i="20"/>
  <c r="AB125" i="20"/>
  <c r="AF125" i="20"/>
  <c r="G126" i="20"/>
  <c r="AF126" i="20" s="1"/>
  <c r="I126" i="20"/>
  <c r="K126" i="20"/>
  <c r="M126" i="20"/>
  <c r="AA126" i="20" s="1"/>
  <c r="O126" i="20"/>
  <c r="Q126" i="20"/>
  <c r="V126" i="20"/>
  <c r="Y126" i="20"/>
  <c r="Z126" i="20"/>
  <c r="AB126" i="20"/>
  <c r="AC126" i="20"/>
  <c r="AD126" i="20"/>
  <c r="G127" i="20"/>
  <c r="M127" i="20" s="1"/>
  <c r="I127" i="20"/>
  <c r="Y127" i="20" s="1"/>
  <c r="K127" i="20"/>
  <c r="Z127" i="20" s="1"/>
  <c r="O127" i="20"/>
  <c r="Q127" i="20"/>
  <c r="AC127" i="20" s="1"/>
  <c r="V127" i="20"/>
  <c r="AA127" i="20"/>
  <c r="AB127" i="20"/>
  <c r="AD127" i="20"/>
  <c r="AF127" i="20"/>
  <c r="G128" i="20"/>
  <c r="AF128" i="20" s="1"/>
  <c r="I128" i="20"/>
  <c r="K128" i="20"/>
  <c r="M128" i="20"/>
  <c r="AA128" i="20" s="1"/>
  <c r="O128" i="20"/>
  <c r="AB128" i="20" s="1"/>
  <c r="Q128" i="20"/>
  <c r="V128" i="20"/>
  <c r="Y128" i="20"/>
  <c r="Z128" i="20"/>
  <c r="AC128" i="20"/>
  <c r="AD128" i="20"/>
  <c r="G130" i="20"/>
  <c r="M130" i="20" s="1"/>
  <c r="I130" i="20"/>
  <c r="Y130" i="20" s="1"/>
  <c r="K130" i="20"/>
  <c r="O130" i="20"/>
  <c r="Q130" i="20"/>
  <c r="AC130" i="20" s="1"/>
  <c r="V130" i="20"/>
  <c r="AD130" i="20" s="1"/>
  <c r="Z130" i="20"/>
  <c r="AA130" i="20"/>
  <c r="AB130" i="20"/>
  <c r="AF130" i="20"/>
  <c r="G131" i="20"/>
  <c r="AF131" i="20" s="1"/>
  <c r="I131" i="20"/>
  <c r="K131" i="20"/>
  <c r="O131" i="20"/>
  <c r="Q131" i="20"/>
  <c r="V131" i="20"/>
  <c r="Y131" i="20"/>
  <c r="Z131" i="20"/>
  <c r="AB131" i="20"/>
  <c r="AC131" i="20"/>
  <c r="AD131" i="20"/>
  <c r="G132" i="20"/>
  <c r="M132" i="20" s="1"/>
  <c r="AA132" i="20" s="1"/>
  <c r="I132" i="20"/>
  <c r="Y132" i="20" s="1"/>
  <c r="K132" i="20"/>
  <c r="Z132" i="20" s="1"/>
  <c r="O132" i="20"/>
  <c r="AB132" i="20" s="1"/>
  <c r="Q132" i="20"/>
  <c r="AC132" i="20" s="1"/>
  <c r="V132" i="20"/>
  <c r="AD132" i="20"/>
  <c r="AF132" i="20"/>
  <c r="G133" i="20"/>
  <c r="AF133" i="20" s="1"/>
  <c r="I133" i="20"/>
  <c r="K133" i="20"/>
  <c r="M133" i="20"/>
  <c r="AA133" i="20" s="1"/>
  <c r="O133" i="20"/>
  <c r="AB133" i="20" s="1"/>
  <c r="Q133" i="20"/>
  <c r="V133" i="20"/>
  <c r="Y133" i="20"/>
  <c r="Z133" i="20"/>
  <c r="AC133" i="20"/>
  <c r="AD133" i="20"/>
  <c r="AF135" i="20"/>
  <c r="G203" i="19"/>
  <c r="G8" i="19"/>
  <c r="V8" i="19"/>
  <c r="Q8" i="19"/>
  <c r="O8" i="19"/>
  <c r="M8" i="19"/>
  <c r="K8" i="19"/>
  <c r="I8" i="19"/>
  <c r="G9" i="19"/>
  <c r="V9" i="19"/>
  <c r="Q9" i="19"/>
  <c r="O9" i="19"/>
  <c r="M9" i="19"/>
  <c r="K9" i="19"/>
  <c r="I9" i="19"/>
  <c r="G78" i="19"/>
  <c r="V78" i="19"/>
  <c r="Q78" i="19"/>
  <c r="O78" i="19"/>
  <c r="M78" i="19"/>
  <c r="K78" i="19"/>
  <c r="I78" i="19"/>
  <c r="G131" i="19"/>
  <c r="V131" i="19"/>
  <c r="Q131" i="19"/>
  <c r="O131" i="19"/>
  <c r="M131" i="19"/>
  <c r="K131" i="19"/>
  <c r="I131" i="19"/>
  <c r="G136" i="19"/>
  <c r="V136" i="19"/>
  <c r="Q136" i="19"/>
  <c r="O136" i="19"/>
  <c r="M136" i="19"/>
  <c r="K136" i="19"/>
  <c r="I136" i="19"/>
  <c r="G137" i="19"/>
  <c r="V137" i="19"/>
  <c r="Q137" i="19"/>
  <c r="O137" i="19"/>
  <c r="M137" i="19"/>
  <c r="K137" i="19"/>
  <c r="I137" i="19"/>
  <c r="G169" i="19"/>
  <c r="V169" i="19"/>
  <c r="Q169" i="19"/>
  <c r="O169" i="19"/>
  <c r="M169" i="19"/>
  <c r="K169" i="19"/>
  <c r="I169" i="19"/>
  <c r="BA93" i="19"/>
  <c r="G10" i="19"/>
  <c r="I10" i="19"/>
  <c r="Y10" i="19" s="1"/>
  <c r="K10" i="19"/>
  <c r="Z10" i="19" s="1"/>
  <c r="M10" i="19"/>
  <c r="AA10" i="19" s="1"/>
  <c r="O10" i="19"/>
  <c r="Q10" i="19"/>
  <c r="AC10" i="19" s="1"/>
  <c r="V10" i="19"/>
  <c r="AD10" i="19" s="1"/>
  <c r="AB10" i="19"/>
  <c r="AF10" i="19"/>
  <c r="G11" i="19"/>
  <c r="M11" i="19" s="1"/>
  <c r="AA11" i="19" s="1"/>
  <c r="I11" i="19"/>
  <c r="K11" i="19"/>
  <c r="O11" i="19"/>
  <c r="AB11" i="19" s="1"/>
  <c r="Q11" i="19"/>
  <c r="AC11" i="19" s="1"/>
  <c r="V11" i="19"/>
  <c r="Y11" i="19"/>
  <c r="Z11" i="19"/>
  <c r="AD11" i="19"/>
  <c r="AF11" i="19"/>
  <c r="G12" i="19"/>
  <c r="M12" i="19" s="1"/>
  <c r="I12" i="19"/>
  <c r="Y12" i="19" s="1"/>
  <c r="K12" i="19"/>
  <c r="Z12" i="19" s="1"/>
  <c r="O12" i="19"/>
  <c r="Q12" i="19"/>
  <c r="V12" i="19"/>
  <c r="AD12" i="19" s="1"/>
  <c r="AA12" i="19"/>
  <c r="AB12" i="19"/>
  <c r="AC12" i="19"/>
  <c r="G13" i="19"/>
  <c r="I13" i="19"/>
  <c r="Y13" i="19" s="1"/>
  <c r="K13" i="19"/>
  <c r="O13" i="19"/>
  <c r="AB13" i="19" s="1"/>
  <c r="Q13" i="19"/>
  <c r="V13" i="19"/>
  <c r="Z13" i="19"/>
  <c r="AC13" i="19"/>
  <c r="AD13" i="19"/>
  <c r="G14" i="19"/>
  <c r="I14" i="19"/>
  <c r="K14" i="19"/>
  <c r="Z14" i="19" s="1"/>
  <c r="M14" i="19"/>
  <c r="AA14" i="19" s="1"/>
  <c r="O14" i="19"/>
  <c r="Q14" i="19"/>
  <c r="AC14" i="19" s="1"/>
  <c r="V14" i="19"/>
  <c r="AD14" i="19" s="1"/>
  <c r="Y14" i="19"/>
  <c r="AB14" i="19"/>
  <c r="AF14" i="19"/>
  <c r="G15" i="19"/>
  <c r="M15" i="19" s="1"/>
  <c r="AA15" i="19" s="1"/>
  <c r="I15" i="19"/>
  <c r="K15" i="19"/>
  <c r="O15" i="19"/>
  <c r="AB15" i="19" s="1"/>
  <c r="Q15" i="19"/>
  <c r="AC15" i="19" s="1"/>
  <c r="V15" i="19"/>
  <c r="Y15" i="19"/>
  <c r="Z15" i="19"/>
  <c r="AD15" i="19"/>
  <c r="AF15" i="19"/>
  <c r="G16" i="19"/>
  <c r="M16" i="19" s="1"/>
  <c r="I16" i="19"/>
  <c r="K16" i="19"/>
  <c r="Z16" i="19" s="1"/>
  <c r="O16" i="19"/>
  <c r="Q16" i="19"/>
  <c r="AC16" i="19" s="1"/>
  <c r="V16" i="19"/>
  <c r="AD16" i="19" s="1"/>
  <c r="Y16" i="19"/>
  <c r="AA16" i="19"/>
  <c r="AB16" i="19"/>
  <c r="G17" i="19"/>
  <c r="AF17" i="19" s="1"/>
  <c r="I17" i="19"/>
  <c r="Y17" i="19" s="1"/>
  <c r="K17" i="19"/>
  <c r="M17" i="19"/>
  <c r="AA17" i="19" s="1"/>
  <c r="O17" i="19"/>
  <c r="AB17" i="19" s="1"/>
  <c r="Q17" i="19"/>
  <c r="V17" i="19"/>
  <c r="Z17" i="19"/>
  <c r="AC17" i="19"/>
  <c r="AD17" i="19"/>
  <c r="G18" i="19"/>
  <c r="I18" i="19"/>
  <c r="Y18" i="19" s="1"/>
  <c r="K18" i="19"/>
  <c r="Z18" i="19" s="1"/>
  <c r="M18" i="19"/>
  <c r="AA18" i="19" s="1"/>
  <c r="O18" i="19"/>
  <c r="Q18" i="19"/>
  <c r="V18" i="19"/>
  <c r="AD18" i="19" s="1"/>
  <c r="AB18" i="19"/>
  <c r="AC18" i="19"/>
  <c r="AF18" i="19"/>
  <c r="G19" i="19"/>
  <c r="M19" i="19" s="1"/>
  <c r="AA19" i="19" s="1"/>
  <c r="I19" i="19"/>
  <c r="K19" i="19"/>
  <c r="O19" i="19"/>
  <c r="AB19" i="19" s="1"/>
  <c r="Q19" i="19"/>
  <c r="AC19" i="19" s="1"/>
  <c r="V19" i="19"/>
  <c r="Y19" i="19"/>
  <c r="Z19" i="19"/>
  <c r="AD19" i="19"/>
  <c r="AF19" i="19"/>
  <c r="G20" i="19"/>
  <c r="M20" i="19" s="1"/>
  <c r="AA20" i="19" s="1"/>
  <c r="I20" i="19"/>
  <c r="K20" i="19"/>
  <c r="Z20" i="19" s="1"/>
  <c r="O20" i="19"/>
  <c r="Q20" i="19"/>
  <c r="AC20" i="19" s="1"/>
  <c r="V20" i="19"/>
  <c r="AD20" i="19" s="1"/>
  <c r="Y20" i="19"/>
  <c r="AB20" i="19"/>
  <c r="G21" i="19"/>
  <c r="AF21" i="19" s="1"/>
  <c r="I21" i="19"/>
  <c r="Y21" i="19" s="1"/>
  <c r="K21" i="19"/>
  <c r="M21" i="19"/>
  <c r="AA21" i="19" s="1"/>
  <c r="O21" i="19"/>
  <c r="AB21" i="19" s="1"/>
  <c r="Q21" i="19"/>
  <c r="V21" i="19"/>
  <c r="Z21" i="19"/>
  <c r="AC21" i="19"/>
  <c r="AD21" i="19"/>
  <c r="G22" i="19"/>
  <c r="I22" i="19"/>
  <c r="K22" i="19"/>
  <c r="Z22" i="19" s="1"/>
  <c r="M22" i="19"/>
  <c r="AA22" i="19" s="1"/>
  <c r="O22" i="19"/>
  <c r="Q22" i="19"/>
  <c r="V22" i="19"/>
  <c r="AD22" i="19" s="1"/>
  <c r="Y22" i="19"/>
  <c r="AB22" i="19"/>
  <c r="AC22" i="19"/>
  <c r="AF22" i="19"/>
  <c r="G23" i="19"/>
  <c r="M23" i="19" s="1"/>
  <c r="AA23" i="19" s="1"/>
  <c r="I23" i="19"/>
  <c r="K23" i="19"/>
  <c r="O23" i="19"/>
  <c r="AB23" i="19" s="1"/>
  <c r="Q23" i="19"/>
  <c r="AC23" i="19" s="1"/>
  <c r="V23" i="19"/>
  <c r="Y23" i="19"/>
  <c r="Z23" i="19"/>
  <c r="AD23" i="19"/>
  <c r="AF23" i="19"/>
  <c r="G24" i="19"/>
  <c r="M24" i="19" s="1"/>
  <c r="I24" i="19"/>
  <c r="K24" i="19"/>
  <c r="Z24" i="19" s="1"/>
  <c r="O24" i="19"/>
  <c r="Q24" i="19"/>
  <c r="AC24" i="19" s="1"/>
  <c r="V24" i="19"/>
  <c r="AD24" i="19" s="1"/>
  <c r="Y24" i="19"/>
  <c r="AA24" i="19"/>
  <c r="AB24" i="19"/>
  <c r="G25" i="19"/>
  <c r="AF25" i="19" s="1"/>
  <c r="I25" i="19"/>
  <c r="Y25" i="19" s="1"/>
  <c r="K25" i="19"/>
  <c r="M25" i="19"/>
  <c r="AA25" i="19" s="1"/>
  <c r="O25" i="19"/>
  <c r="AB25" i="19" s="1"/>
  <c r="Q25" i="19"/>
  <c r="V25" i="19"/>
  <c r="Z25" i="19"/>
  <c r="AC25" i="19"/>
  <c r="AD25" i="19"/>
  <c r="G26" i="19"/>
  <c r="I26" i="19"/>
  <c r="Y26" i="19" s="1"/>
  <c r="K26" i="19"/>
  <c r="Z26" i="19" s="1"/>
  <c r="M26" i="19"/>
  <c r="AA26" i="19" s="1"/>
  <c r="O26" i="19"/>
  <c r="Q26" i="19"/>
  <c r="V26" i="19"/>
  <c r="AD26" i="19" s="1"/>
  <c r="AB26" i="19"/>
  <c r="AC26" i="19"/>
  <c r="AF26" i="19"/>
  <c r="G27" i="19"/>
  <c r="M27" i="19" s="1"/>
  <c r="AA27" i="19" s="1"/>
  <c r="I27" i="19"/>
  <c r="K27" i="19"/>
  <c r="O27" i="19"/>
  <c r="AB27" i="19" s="1"/>
  <c r="Q27" i="19"/>
  <c r="AC27" i="19" s="1"/>
  <c r="V27" i="19"/>
  <c r="Y27" i="19"/>
  <c r="Z27" i="19"/>
  <c r="AD27" i="19"/>
  <c r="AF27" i="19"/>
  <c r="G28" i="19"/>
  <c r="M28" i="19" s="1"/>
  <c r="I28" i="19"/>
  <c r="K28" i="19"/>
  <c r="Z28" i="19" s="1"/>
  <c r="O28" i="19"/>
  <c r="Q28" i="19"/>
  <c r="V28" i="19"/>
  <c r="AD28" i="19" s="1"/>
  <c r="Y28" i="19"/>
  <c r="AA28" i="19"/>
  <c r="AB28" i="19"/>
  <c r="AC28" i="19"/>
  <c r="G29" i="19"/>
  <c r="AF29" i="19" s="1"/>
  <c r="I29" i="19"/>
  <c r="Y29" i="19" s="1"/>
  <c r="K29" i="19"/>
  <c r="M29" i="19"/>
  <c r="AA29" i="19" s="1"/>
  <c r="O29" i="19"/>
  <c r="AB29" i="19" s="1"/>
  <c r="Q29" i="19"/>
  <c r="V29" i="19"/>
  <c r="Z29" i="19"/>
  <c r="AC29" i="19"/>
  <c r="AD29" i="19"/>
  <c r="G30" i="19"/>
  <c r="I30" i="19"/>
  <c r="K30" i="19"/>
  <c r="Z30" i="19" s="1"/>
  <c r="M30" i="19"/>
  <c r="AA30" i="19" s="1"/>
  <c r="O30" i="19"/>
  <c r="Q30" i="19"/>
  <c r="V30" i="19"/>
  <c r="AD30" i="19" s="1"/>
  <c r="Y30" i="19"/>
  <c r="AB30" i="19"/>
  <c r="AC30" i="19"/>
  <c r="AF30" i="19"/>
  <c r="G31" i="19"/>
  <c r="M31" i="19" s="1"/>
  <c r="AA31" i="19" s="1"/>
  <c r="I31" i="19"/>
  <c r="K31" i="19"/>
  <c r="O31" i="19"/>
  <c r="AB31" i="19" s="1"/>
  <c r="Q31" i="19"/>
  <c r="AC31" i="19" s="1"/>
  <c r="V31" i="19"/>
  <c r="Y31" i="19"/>
  <c r="Z31" i="19"/>
  <c r="AD31" i="19"/>
  <c r="AF31" i="19"/>
  <c r="G32" i="19"/>
  <c r="M32" i="19" s="1"/>
  <c r="I32" i="19"/>
  <c r="Y32" i="19" s="1"/>
  <c r="K32" i="19"/>
  <c r="Z32" i="19" s="1"/>
  <c r="O32" i="19"/>
  <c r="Q32" i="19"/>
  <c r="AC32" i="19" s="1"/>
  <c r="V32" i="19"/>
  <c r="AD32" i="19" s="1"/>
  <c r="AA32" i="19"/>
  <c r="AB32" i="19"/>
  <c r="G33" i="19"/>
  <c r="AF33" i="19" s="1"/>
  <c r="I33" i="19"/>
  <c r="Y33" i="19" s="1"/>
  <c r="K33" i="19"/>
  <c r="M33" i="19"/>
  <c r="AA33" i="19" s="1"/>
  <c r="O33" i="19"/>
  <c r="AB33" i="19" s="1"/>
  <c r="Q33" i="19"/>
  <c r="V33" i="19"/>
  <c r="Z33" i="19"/>
  <c r="AC33" i="19"/>
  <c r="AD33" i="19"/>
  <c r="G34" i="19"/>
  <c r="I34" i="19"/>
  <c r="K34" i="19"/>
  <c r="Z34" i="19" s="1"/>
  <c r="M34" i="19"/>
  <c r="AA34" i="19" s="1"/>
  <c r="O34" i="19"/>
  <c r="Q34" i="19"/>
  <c r="AC34" i="19" s="1"/>
  <c r="V34" i="19"/>
  <c r="AD34" i="19" s="1"/>
  <c r="Y34" i="19"/>
  <c r="AB34" i="19"/>
  <c r="AF34" i="19"/>
  <c r="G35" i="19"/>
  <c r="M35" i="19" s="1"/>
  <c r="AA35" i="19" s="1"/>
  <c r="I35" i="19"/>
  <c r="K35" i="19"/>
  <c r="O35" i="19"/>
  <c r="AB35" i="19" s="1"/>
  <c r="Q35" i="19"/>
  <c r="AC35" i="19" s="1"/>
  <c r="V35" i="19"/>
  <c r="Y35" i="19"/>
  <c r="Z35" i="19"/>
  <c r="AD35" i="19"/>
  <c r="G36" i="19"/>
  <c r="M36" i="19" s="1"/>
  <c r="AA36" i="19" s="1"/>
  <c r="I36" i="19"/>
  <c r="Y36" i="19" s="1"/>
  <c r="K36" i="19"/>
  <c r="Z36" i="19" s="1"/>
  <c r="O36" i="19"/>
  <c r="Q36" i="19"/>
  <c r="V36" i="19"/>
  <c r="AD36" i="19" s="1"/>
  <c r="AB36" i="19"/>
  <c r="AC36" i="19"/>
  <c r="G37" i="19"/>
  <c r="AF37" i="19" s="1"/>
  <c r="I37" i="19"/>
  <c r="Y37" i="19" s="1"/>
  <c r="K37" i="19"/>
  <c r="O37" i="19"/>
  <c r="AB37" i="19" s="1"/>
  <c r="Q37" i="19"/>
  <c r="V37" i="19"/>
  <c r="Z37" i="19"/>
  <c r="AC37" i="19"/>
  <c r="AD37" i="19"/>
  <c r="G38" i="19"/>
  <c r="I38" i="19"/>
  <c r="K38" i="19"/>
  <c r="Z38" i="19" s="1"/>
  <c r="M38" i="19"/>
  <c r="AA38" i="19" s="1"/>
  <c r="O38" i="19"/>
  <c r="Q38" i="19"/>
  <c r="AC38" i="19" s="1"/>
  <c r="V38" i="19"/>
  <c r="AD38" i="19" s="1"/>
  <c r="Y38" i="19"/>
  <c r="AB38" i="19"/>
  <c r="AF38" i="19"/>
  <c r="G39" i="19"/>
  <c r="M39" i="19" s="1"/>
  <c r="AA39" i="19" s="1"/>
  <c r="I39" i="19"/>
  <c r="K39" i="19"/>
  <c r="O39" i="19"/>
  <c r="AB39" i="19" s="1"/>
  <c r="Q39" i="19"/>
  <c r="AC39" i="19" s="1"/>
  <c r="V39" i="19"/>
  <c r="Y39" i="19"/>
  <c r="Z39" i="19"/>
  <c r="AD39" i="19"/>
  <c r="AF39" i="19"/>
  <c r="G40" i="19"/>
  <c r="M40" i="19" s="1"/>
  <c r="I40" i="19"/>
  <c r="K40" i="19"/>
  <c r="Z40" i="19" s="1"/>
  <c r="O40" i="19"/>
  <c r="Q40" i="19"/>
  <c r="V40" i="19"/>
  <c r="AD40" i="19" s="1"/>
  <c r="Y40" i="19"/>
  <c r="AA40" i="19"/>
  <c r="AB40" i="19"/>
  <c r="AC40" i="19"/>
  <c r="G41" i="19"/>
  <c r="I41" i="19"/>
  <c r="Y41" i="19" s="1"/>
  <c r="K41" i="19"/>
  <c r="O41" i="19"/>
  <c r="AB41" i="19" s="1"/>
  <c r="Q41" i="19"/>
  <c r="V41" i="19"/>
  <c r="Z41" i="19"/>
  <c r="AC41" i="19"/>
  <c r="AD41" i="19"/>
  <c r="G42" i="19"/>
  <c r="I42" i="19"/>
  <c r="K42" i="19"/>
  <c r="Z42" i="19" s="1"/>
  <c r="M42" i="19"/>
  <c r="AA42" i="19" s="1"/>
  <c r="O42" i="19"/>
  <c r="Q42" i="19"/>
  <c r="V42" i="19"/>
  <c r="AD42" i="19" s="1"/>
  <c r="Y42" i="19"/>
  <c r="AB42" i="19"/>
  <c r="AC42" i="19"/>
  <c r="AF42" i="19"/>
  <c r="G43" i="19"/>
  <c r="M43" i="19" s="1"/>
  <c r="AA43" i="19" s="1"/>
  <c r="I43" i="19"/>
  <c r="K43" i="19"/>
  <c r="O43" i="19"/>
  <c r="AB43" i="19" s="1"/>
  <c r="Q43" i="19"/>
  <c r="AC43" i="19" s="1"/>
  <c r="V43" i="19"/>
  <c r="Y43" i="19"/>
  <c r="Z43" i="19"/>
  <c r="AD43" i="19"/>
  <c r="AF43" i="19"/>
  <c r="G44" i="19"/>
  <c r="M44" i="19" s="1"/>
  <c r="AA44" i="19" s="1"/>
  <c r="I44" i="19"/>
  <c r="K44" i="19"/>
  <c r="Z44" i="19" s="1"/>
  <c r="O44" i="19"/>
  <c r="Q44" i="19"/>
  <c r="V44" i="19"/>
  <c r="AD44" i="19" s="1"/>
  <c r="Y44" i="19"/>
  <c r="AB44" i="19"/>
  <c r="AC44" i="19"/>
  <c r="G45" i="19"/>
  <c r="AF45" i="19" s="1"/>
  <c r="I45" i="19"/>
  <c r="Y45" i="19" s="1"/>
  <c r="K45" i="19"/>
  <c r="M45" i="19"/>
  <c r="AA45" i="19" s="1"/>
  <c r="O45" i="19"/>
  <c r="AB45" i="19" s="1"/>
  <c r="Q45" i="19"/>
  <c r="V45" i="19"/>
  <c r="Z45" i="19"/>
  <c r="AC45" i="19"/>
  <c r="AD45" i="19"/>
  <c r="G46" i="19"/>
  <c r="I46" i="19"/>
  <c r="K46" i="19"/>
  <c r="Z46" i="19" s="1"/>
  <c r="M46" i="19"/>
  <c r="AA46" i="19" s="1"/>
  <c r="O46" i="19"/>
  <c r="Q46" i="19"/>
  <c r="AC46" i="19" s="1"/>
  <c r="V46" i="19"/>
  <c r="AD46" i="19" s="1"/>
  <c r="Y46" i="19"/>
  <c r="AB46" i="19"/>
  <c r="AF46" i="19"/>
  <c r="G47" i="19"/>
  <c r="I47" i="19"/>
  <c r="K47" i="19"/>
  <c r="O47" i="19"/>
  <c r="AB47" i="19" s="1"/>
  <c r="Q47" i="19"/>
  <c r="AC47" i="19" s="1"/>
  <c r="V47" i="19"/>
  <c r="Y47" i="19"/>
  <c r="Z47" i="19"/>
  <c r="AD47" i="19"/>
  <c r="G48" i="19"/>
  <c r="M48" i="19" s="1"/>
  <c r="AA48" i="19" s="1"/>
  <c r="I48" i="19"/>
  <c r="K48" i="19"/>
  <c r="Z48" i="19" s="1"/>
  <c r="O48" i="19"/>
  <c r="Q48" i="19"/>
  <c r="V48" i="19"/>
  <c r="AD48" i="19" s="1"/>
  <c r="Y48" i="19"/>
  <c r="AB48" i="19"/>
  <c r="AC48" i="19"/>
  <c r="G49" i="19"/>
  <c r="AF49" i="19" s="1"/>
  <c r="I49" i="19"/>
  <c r="Y49" i="19" s="1"/>
  <c r="K49" i="19"/>
  <c r="M49" i="19"/>
  <c r="AA49" i="19" s="1"/>
  <c r="O49" i="19"/>
  <c r="AB49" i="19" s="1"/>
  <c r="Q49" i="19"/>
  <c r="V49" i="19"/>
  <c r="Z49" i="19"/>
  <c r="AC49" i="19"/>
  <c r="AD49" i="19"/>
  <c r="G50" i="19"/>
  <c r="I50" i="19"/>
  <c r="K50" i="19"/>
  <c r="Z50" i="19" s="1"/>
  <c r="M50" i="19"/>
  <c r="AA50" i="19" s="1"/>
  <c r="O50" i="19"/>
  <c r="Q50" i="19"/>
  <c r="V50" i="19"/>
  <c r="AD50" i="19" s="1"/>
  <c r="Y50" i="19"/>
  <c r="AB50" i="19"/>
  <c r="AC50" i="19"/>
  <c r="AF50" i="19"/>
  <c r="G51" i="19"/>
  <c r="M51" i="19" s="1"/>
  <c r="AA51" i="19" s="1"/>
  <c r="I51" i="19"/>
  <c r="K51" i="19"/>
  <c r="O51" i="19"/>
  <c r="AB51" i="19" s="1"/>
  <c r="Q51" i="19"/>
  <c r="AC51" i="19" s="1"/>
  <c r="V51" i="19"/>
  <c r="Y51" i="19"/>
  <c r="Z51" i="19"/>
  <c r="AD51" i="19"/>
  <c r="G52" i="19"/>
  <c r="M52" i="19" s="1"/>
  <c r="AA52" i="19" s="1"/>
  <c r="I52" i="19"/>
  <c r="Y52" i="19" s="1"/>
  <c r="K52" i="19"/>
  <c r="Z52" i="19" s="1"/>
  <c r="O52" i="19"/>
  <c r="Q52" i="19"/>
  <c r="AC52" i="19" s="1"/>
  <c r="V52" i="19"/>
  <c r="AD52" i="19" s="1"/>
  <c r="AB52" i="19"/>
  <c r="G53" i="19"/>
  <c r="I53" i="19"/>
  <c r="Y53" i="19" s="1"/>
  <c r="K53" i="19"/>
  <c r="O53" i="19"/>
  <c r="AB53" i="19" s="1"/>
  <c r="Q53" i="19"/>
  <c r="V53" i="19"/>
  <c r="Z53" i="19"/>
  <c r="AC53" i="19"/>
  <c r="AD53" i="19"/>
  <c r="G54" i="19"/>
  <c r="I54" i="19"/>
  <c r="Y54" i="19" s="1"/>
  <c r="K54" i="19"/>
  <c r="Z54" i="19" s="1"/>
  <c r="M54" i="19"/>
  <c r="AA54" i="19" s="1"/>
  <c r="O54" i="19"/>
  <c r="Q54" i="19"/>
  <c r="AC54" i="19" s="1"/>
  <c r="V54" i="19"/>
  <c r="AD54" i="19" s="1"/>
  <c r="AB54" i="19"/>
  <c r="AF54" i="19"/>
  <c r="G55" i="19"/>
  <c r="M55" i="19" s="1"/>
  <c r="AA55" i="19" s="1"/>
  <c r="I55" i="19"/>
  <c r="K55" i="19"/>
  <c r="O55" i="19"/>
  <c r="AB55" i="19" s="1"/>
  <c r="Q55" i="19"/>
  <c r="AC55" i="19" s="1"/>
  <c r="V55" i="19"/>
  <c r="Y55" i="19"/>
  <c r="Z55" i="19"/>
  <c r="AD55" i="19"/>
  <c r="G56" i="19"/>
  <c r="M56" i="19" s="1"/>
  <c r="AA56" i="19" s="1"/>
  <c r="I56" i="19"/>
  <c r="Y56" i="19" s="1"/>
  <c r="K56" i="19"/>
  <c r="Z56" i="19" s="1"/>
  <c r="O56" i="19"/>
  <c r="Q56" i="19"/>
  <c r="V56" i="19"/>
  <c r="AD56" i="19" s="1"/>
  <c r="AB56" i="19"/>
  <c r="AC56" i="19"/>
  <c r="G57" i="19"/>
  <c r="AF57" i="19" s="1"/>
  <c r="I57" i="19"/>
  <c r="Y57" i="19" s="1"/>
  <c r="K57" i="19"/>
  <c r="O57" i="19"/>
  <c r="AB57" i="19" s="1"/>
  <c r="Q57" i="19"/>
  <c r="V57" i="19"/>
  <c r="Z57" i="19"/>
  <c r="AC57" i="19"/>
  <c r="AD57" i="19"/>
  <c r="G58" i="19"/>
  <c r="I58" i="19"/>
  <c r="K58" i="19"/>
  <c r="Z58" i="19" s="1"/>
  <c r="M58" i="19"/>
  <c r="AA58" i="19" s="1"/>
  <c r="O58" i="19"/>
  <c r="Q58" i="19"/>
  <c r="V58" i="19"/>
  <c r="AD58" i="19" s="1"/>
  <c r="Y58" i="19"/>
  <c r="AB58" i="19"/>
  <c r="AC58" i="19"/>
  <c r="AF58" i="19"/>
  <c r="G59" i="19"/>
  <c r="M59" i="19" s="1"/>
  <c r="AA59" i="19" s="1"/>
  <c r="I59" i="19"/>
  <c r="K59" i="19"/>
  <c r="O59" i="19"/>
  <c r="AB59" i="19" s="1"/>
  <c r="Q59" i="19"/>
  <c r="AC59" i="19" s="1"/>
  <c r="V59" i="19"/>
  <c r="Y59" i="19"/>
  <c r="Z59" i="19"/>
  <c r="AD59" i="19"/>
  <c r="AF59" i="19"/>
  <c r="G60" i="19"/>
  <c r="M60" i="19" s="1"/>
  <c r="I60" i="19"/>
  <c r="Y60" i="19" s="1"/>
  <c r="K60" i="19"/>
  <c r="Z60" i="19" s="1"/>
  <c r="O60" i="19"/>
  <c r="Q60" i="19"/>
  <c r="V60" i="19"/>
  <c r="AD60" i="19" s="1"/>
  <c r="AA60" i="19"/>
  <c r="AB60" i="19"/>
  <c r="AC60" i="19"/>
  <c r="G61" i="19"/>
  <c r="I61" i="19"/>
  <c r="Y61" i="19" s="1"/>
  <c r="K61" i="19"/>
  <c r="O61" i="19"/>
  <c r="AB61" i="19" s="1"/>
  <c r="Q61" i="19"/>
  <c r="V61" i="19"/>
  <c r="Z61" i="19"/>
  <c r="AC61" i="19"/>
  <c r="AD61" i="19"/>
  <c r="G62" i="19"/>
  <c r="I62" i="19"/>
  <c r="K62" i="19"/>
  <c r="Z62" i="19" s="1"/>
  <c r="M62" i="19"/>
  <c r="AA62" i="19" s="1"/>
  <c r="O62" i="19"/>
  <c r="Q62" i="19"/>
  <c r="AC62" i="19" s="1"/>
  <c r="V62" i="19"/>
  <c r="AD62" i="19" s="1"/>
  <c r="Y62" i="19"/>
  <c r="AB62" i="19"/>
  <c r="AF62" i="19"/>
  <c r="G63" i="19"/>
  <c r="M63" i="19" s="1"/>
  <c r="AA63" i="19" s="1"/>
  <c r="I63" i="19"/>
  <c r="K63" i="19"/>
  <c r="O63" i="19"/>
  <c r="AB63" i="19" s="1"/>
  <c r="Q63" i="19"/>
  <c r="AC63" i="19" s="1"/>
  <c r="V63" i="19"/>
  <c r="Y63" i="19"/>
  <c r="Z63" i="19"/>
  <c r="AD63" i="19"/>
  <c r="AF63" i="19"/>
  <c r="G64" i="19"/>
  <c r="M64" i="19" s="1"/>
  <c r="AA64" i="19" s="1"/>
  <c r="I64" i="19"/>
  <c r="K64" i="19"/>
  <c r="Z64" i="19" s="1"/>
  <c r="O64" i="19"/>
  <c r="Q64" i="19"/>
  <c r="AC64" i="19" s="1"/>
  <c r="V64" i="19"/>
  <c r="AD64" i="19" s="1"/>
  <c r="Y64" i="19"/>
  <c r="AB64" i="19"/>
  <c r="AF64" i="19"/>
  <c r="G65" i="19"/>
  <c r="AF65" i="19" s="1"/>
  <c r="I65" i="19"/>
  <c r="Y65" i="19" s="1"/>
  <c r="K65" i="19"/>
  <c r="M65" i="19"/>
  <c r="AA65" i="19" s="1"/>
  <c r="O65" i="19"/>
  <c r="AB65" i="19" s="1"/>
  <c r="Q65" i="19"/>
  <c r="V65" i="19"/>
  <c r="Z65" i="19"/>
  <c r="AC65" i="19"/>
  <c r="AD65" i="19"/>
  <c r="G66" i="19"/>
  <c r="I66" i="19"/>
  <c r="Y66" i="19" s="1"/>
  <c r="K66" i="19"/>
  <c r="Z66" i="19" s="1"/>
  <c r="M66" i="19"/>
  <c r="AA66" i="19" s="1"/>
  <c r="O66" i="19"/>
  <c r="Q66" i="19"/>
  <c r="V66" i="19"/>
  <c r="AD66" i="19" s="1"/>
  <c r="AB66" i="19"/>
  <c r="AC66" i="19"/>
  <c r="AF66" i="19"/>
  <c r="G67" i="19"/>
  <c r="M67" i="19" s="1"/>
  <c r="AA67" i="19" s="1"/>
  <c r="I67" i="19"/>
  <c r="K67" i="19"/>
  <c r="O67" i="19"/>
  <c r="AB67" i="19" s="1"/>
  <c r="Q67" i="19"/>
  <c r="AC67" i="19" s="1"/>
  <c r="V67" i="19"/>
  <c r="Y67" i="19"/>
  <c r="Z67" i="19"/>
  <c r="AD67" i="19"/>
  <c r="AF67" i="19"/>
  <c r="G68" i="19"/>
  <c r="M68" i="19" s="1"/>
  <c r="I68" i="19"/>
  <c r="K68" i="19"/>
  <c r="Z68" i="19" s="1"/>
  <c r="O68" i="19"/>
  <c r="Q68" i="19"/>
  <c r="AC68" i="19" s="1"/>
  <c r="V68" i="19"/>
  <c r="AD68" i="19" s="1"/>
  <c r="Y68" i="19"/>
  <c r="AA68" i="19"/>
  <c r="AB68" i="19"/>
  <c r="AF68" i="19"/>
  <c r="G69" i="19"/>
  <c r="AF69" i="19" s="1"/>
  <c r="I69" i="19"/>
  <c r="Y69" i="19" s="1"/>
  <c r="K69" i="19"/>
  <c r="M69" i="19"/>
  <c r="AA69" i="19" s="1"/>
  <c r="O69" i="19"/>
  <c r="AB69" i="19" s="1"/>
  <c r="Q69" i="19"/>
  <c r="V69" i="19"/>
  <c r="Z69" i="19"/>
  <c r="AC69" i="19"/>
  <c r="AD69" i="19"/>
  <c r="G70" i="19"/>
  <c r="I70" i="19"/>
  <c r="K70" i="19"/>
  <c r="Z70" i="19" s="1"/>
  <c r="M70" i="19"/>
  <c r="AA70" i="19" s="1"/>
  <c r="O70" i="19"/>
  <c r="Q70" i="19"/>
  <c r="V70" i="19"/>
  <c r="AD70" i="19" s="1"/>
  <c r="Y70" i="19"/>
  <c r="AB70" i="19"/>
  <c r="AC70" i="19"/>
  <c r="AF70" i="19"/>
  <c r="G71" i="19"/>
  <c r="M71" i="19" s="1"/>
  <c r="AA71" i="19" s="1"/>
  <c r="I71" i="19"/>
  <c r="K71" i="19"/>
  <c r="O71" i="19"/>
  <c r="AB71" i="19" s="1"/>
  <c r="Q71" i="19"/>
  <c r="AC71" i="19" s="1"/>
  <c r="V71" i="19"/>
  <c r="Y71" i="19"/>
  <c r="Z71" i="19"/>
  <c r="AD71" i="19"/>
  <c r="AF71" i="19"/>
  <c r="G72" i="19"/>
  <c r="M72" i="19" s="1"/>
  <c r="I72" i="19"/>
  <c r="Y72" i="19" s="1"/>
  <c r="K72" i="19"/>
  <c r="Z72" i="19" s="1"/>
  <c r="O72" i="19"/>
  <c r="Q72" i="19"/>
  <c r="V72" i="19"/>
  <c r="AD72" i="19" s="1"/>
  <c r="AA72" i="19"/>
  <c r="AB72" i="19"/>
  <c r="AC72" i="19"/>
  <c r="G73" i="19"/>
  <c r="I73" i="19"/>
  <c r="Y73" i="19" s="1"/>
  <c r="K73" i="19"/>
  <c r="O73" i="19"/>
  <c r="AB73" i="19" s="1"/>
  <c r="Q73" i="19"/>
  <c r="V73" i="19"/>
  <c r="Z73" i="19"/>
  <c r="AC73" i="19"/>
  <c r="AD73" i="19"/>
  <c r="G74" i="19"/>
  <c r="I74" i="19"/>
  <c r="K74" i="19"/>
  <c r="Z74" i="19" s="1"/>
  <c r="M74" i="19"/>
  <c r="AA74" i="19" s="1"/>
  <c r="O74" i="19"/>
  <c r="Q74" i="19"/>
  <c r="AC74" i="19" s="1"/>
  <c r="V74" i="19"/>
  <c r="AD74" i="19" s="1"/>
  <c r="Y74" i="19"/>
  <c r="AB74" i="19"/>
  <c r="AF74" i="19"/>
  <c r="G75" i="19"/>
  <c r="M75" i="19" s="1"/>
  <c r="AA75" i="19" s="1"/>
  <c r="I75" i="19"/>
  <c r="K75" i="19"/>
  <c r="O75" i="19"/>
  <c r="AB75" i="19" s="1"/>
  <c r="Q75" i="19"/>
  <c r="AC75" i="19" s="1"/>
  <c r="V75" i="19"/>
  <c r="Y75" i="19"/>
  <c r="Z75" i="19"/>
  <c r="AD75" i="19"/>
  <c r="AF75" i="19"/>
  <c r="G76" i="19"/>
  <c r="M76" i="19" s="1"/>
  <c r="I76" i="19"/>
  <c r="Y76" i="19" s="1"/>
  <c r="K76" i="19"/>
  <c r="Z76" i="19" s="1"/>
  <c r="O76" i="19"/>
  <c r="Q76" i="19"/>
  <c r="AC76" i="19" s="1"/>
  <c r="V76" i="19"/>
  <c r="AD76" i="19" s="1"/>
  <c r="AA76" i="19"/>
  <c r="AB76" i="19"/>
  <c r="G77" i="19"/>
  <c r="AF77" i="19" s="1"/>
  <c r="I77" i="19"/>
  <c r="Y77" i="19" s="1"/>
  <c r="K77" i="19"/>
  <c r="O77" i="19"/>
  <c r="AB77" i="19" s="1"/>
  <c r="Q77" i="19"/>
  <c r="V77" i="19"/>
  <c r="AD77" i="19" s="1"/>
  <c r="Z77" i="19"/>
  <c r="AC77" i="19"/>
  <c r="G79" i="19"/>
  <c r="I79" i="19"/>
  <c r="K79" i="19"/>
  <c r="M79" i="19"/>
  <c r="AA79" i="19" s="1"/>
  <c r="O79" i="19"/>
  <c r="Q79" i="19"/>
  <c r="AC79" i="19" s="1"/>
  <c r="V79" i="19"/>
  <c r="AD79" i="19" s="1"/>
  <c r="Y79" i="19"/>
  <c r="Z79" i="19"/>
  <c r="AB79" i="19"/>
  <c r="AF79" i="19"/>
  <c r="G80" i="19"/>
  <c r="M80" i="19" s="1"/>
  <c r="I80" i="19"/>
  <c r="K80" i="19"/>
  <c r="Z80" i="19" s="1"/>
  <c r="O80" i="19"/>
  <c r="Q80" i="19"/>
  <c r="V80" i="19"/>
  <c r="Y80" i="19"/>
  <c r="AA80" i="19"/>
  <c r="AB80" i="19"/>
  <c r="AC80" i="19"/>
  <c r="AD80" i="19"/>
  <c r="AF80" i="19"/>
  <c r="G81" i="19"/>
  <c r="I81" i="19"/>
  <c r="Y81" i="19" s="1"/>
  <c r="K81" i="19"/>
  <c r="Z81" i="19" s="1"/>
  <c r="M81" i="19"/>
  <c r="O81" i="19"/>
  <c r="AB81" i="19" s="1"/>
  <c r="Q81" i="19"/>
  <c r="AC81" i="19" s="1"/>
  <c r="V81" i="19"/>
  <c r="AA81" i="19"/>
  <c r="AD81" i="19"/>
  <c r="AF81" i="19"/>
  <c r="G82" i="19"/>
  <c r="I82" i="19"/>
  <c r="K82" i="19"/>
  <c r="M82" i="19"/>
  <c r="AA82" i="19" s="1"/>
  <c r="O82" i="19"/>
  <c r="AB82" i="19" s="1"/>
  <c r="Q82" i="19"/>
  <c r="V82" i="19"/>
  <c r="Y82" i="19"/>
  <c r="Z82" i="19"/>
  <c r="AC82" i="19"/>
  <c r="AD82" i="19"/>
  <c r="AF82" i="19"/>
  <c r="G83" i="19"/>
  <c r="M83" i="19" s="1"/>
  <c r="AA83" i="19" s="1"/>
  <c r="I83" i="19"/>
  <c r="Y83" i="19" s="1"/>
  <c r="K83" i="19"/>
  <c r="O83" i="19"/>
  <c r="Q83" i="19"/>
  <c r="AC83" i="19" s="1"/>
  <c r="V83" i="19"/>
  <c r="AD83" i="19" s="1"/>
  <c r="Z83" i="19"/>
  <c r="AB83" i="19"/>
  <c r="AF83" i="19"/>
  <c r="G84" i="19"/>
  <c r="AF84" i="19" s="1"/>
  <c r="I84" i="19"/>
  <c r="K84" i="19"/>
  <c r="Z84" i="19" s="1"/>
  <c r="M84" i="19"/>
  <c r="AA84" i="19" s="1"/>
  <c r="O84" i="19"/>
  <c r="Q84" i="19"/>
  <c r="V84" i="19"/>
  <c r="Y84" i="19"/>
  <c r="AB84" i="19"/>
  <c r="AC84" i="19"/>
  <c r="AD84" i="19"/>
  <c r="G85" i="19"/>
  <c r="I85" i="19"/>
  <c r="Y85" i="19" s="1"/>
  <c r="K85" i="19"/>
  <c r="Z85" i="19" s="1"/>
  <c r="M85" i="19"/>
  <c r="O85" i="19"/>
  <c r="Q85" i="19"/>
  <c r="AC85" i="19" s="1"/>
  <c r="V85" i="19"/>
  <c r="AA85" i="19"/>
  <c r="AB85" i="19"/>
  <c r="AD85" i="19"/>
  <c r="AF85" i="19"/>
  <c r="G86" i="19"/>
  <c r="I86" i="19"/>
  <c r="K86" i="19"/>
  <c r="M86" i="19"/>
  <c r="AA86" i="19" s="1"/>
  <c r="O86" i="19"/>
  <c r="AB86" i="19" s="1"/>
  <c r="Q86" i="19"/>
  <c r="V86" i="19"/>
  <c r="Y86" i="19"/>
  <c r="Z86" i="19"/>
  <c r="AC86" i="19"/>
  <c r="AD86" i="19"/>
  <c r="AF86" i="19"/>
  <c r="G87" i="19"/>
  <c r="M87" i="19" s="1"/>
  <c r="AA87" i="19" s="1"/>
  <c r="I87" i="19"/>
  <c r="Y87" i="19" s="1"/>
  <c r="K87" i="19"/>
  <c r="O87" i="19"/>
  <c r="Q87" i="19"/>
  <c r="AC87" i="19" s="1"/>
  <c r="V87" i="19"/>
  <c r="AD87" i="19" s="1"/>
  <c r="Z87" i="19"/>
  <c r="AB87" i="19"/>
  <c r="AF87" i="19"/>
  <c r="G88" i="19"/>
  <c r="AF88" i="19" s="1"/>
  <c r="I88" i="19"/>
  <c r="K88" i="19"/>
  <c r="Z88" i="19" s="1"/>
  <c r="O88" i="19"/>
  <c r="Q88" i="19"/>
  <c r="V88" i="19"/>
  <c r="Y88" i="19"/>
  <c r="AB88" i="19"/>
  <c r="AC88" i="19"/>
  <c r="AD88" i="19"/>
  <c r="G89" i="19"/>
  <c r="M89" i="19" s="1"/>
  <c r="I89" i="19"/>
  <c r="Y89" i="19" s="1"/>
  <c r="K89" i="19"/>
  <c r="Z89" i="19" s="1"/>
  <c r="O89" i="19"/>
  <c r="AB89" i="19" s="1"/>
  <c r="Q89" i="19"/>
  <c r="AC89" i="19" s="1"/>
  <c r="V89" i="19"/>
  <c r="AA89" i="19"/>
  <c r="AD89" i="19"/>
  <c r="AF89" i="19"/>
  <c r="G90" i="19"/>
  <c r="AF90" i="19" s="1"/>
  <c r="I90" i="19"/>
  <c r="K90" i="19"/>
  <c r="M90" i="19"/>
  <c r="AA90" i="19" s="1"/>
  <c r="O90" i="19"/>
  <c r="AB90" i="19" s="1"/>
  <c r="Q90" i="19"/>
  <c r="V90" i="19"/>
  <c r="AD90" i="19" s="1"/>
  <c r="Y90" i="19"/>
  <c r="Z90" i="19"/>
  <c r="AC90" i="19"/>
  <c r="G91" i="19"/>
  <c r="M91" i="19" s="1"/>
  <c r="AA91" i="19" s="1"/>
  <c r="I91" i="19"/>
  <c r="Y91" i="19" s="1"/>
  <c r="K91" i="19"/>
  <c r="O91" i="19"/>
  <c r="Q91" i="19"/>
  <c r="AC91" i="19" s="1"/>
  <c r="V91" i="19"/>
  <c r="AD91" i="19" s="1"/>
  <c r="Z91" i="19"/>
  <c r="AB91" i="19"/>
  <c r="AF91" i="19"/>
  <c r="G92" i="19"/>
  <c r="AF92" i="19" s="1"/>
  <c r="I92" i="19"/>
  <c r="K92" i="19"/>
  <c r="Z92" i="19" s="1"/>
  <c r="M92" i="19"/>
  <c r="AA92" i="19" s="1"/>
  <c r="O92" i="19"/>
  <c r="Q92" i="19"/>
  <c r="V92" i="19"/>
  <c r="Y92" i="19"/>
  <c r="AB92" i="19"/>
  <c r="AC92" i="19"/>
  <c r="AD92" i="19"/>
  <c r="G94" i="19"/>
  <c r="M94" i="19" s="1"/>
  <c r="AA94" i="19" s="1"/>
  <c r="I94" i="19"/>
  <c r="Y94" i="19" s="1"/>
  <c r="K94" i="19"/>
  <c r="Z94" i="19" s="1"/>
  <c r="O94" i="19"/>
  <c r="AB94" i="19" s="1"/>
  <c r="Q94" i="19"/>
  <c r="AC94" i="19" s="1"/>
  <c r="V94" i="19"/>
  <c r="AD94" i="19"/>
  <c r="AF94" i="19"/>
  <c r="G95" i="19"/>
  <c r="AF95" i="19" s="1"/>
  <c r="I95" i="19"/>
  <c r="K95" i="19"/>
  <c r="M95" i="19"/>
  <c r="AA95" i="19" s="1"/>
  <c r="O95" i="19"/>
  <c r="AB95" i="19" s="1"/>
  <c r="Q95" i="19"/>
  <c r="V95" i="19"/>
  <c r="AD95" i="19" s="1"/>
  <c r="Y95" i="19"/>
  <c r="Z95" i="19"/>
  <c r="AC95" i="19"/>
  <c r="G96" i="19"/>
  <c r="M96" i="19" s="1"/>
  <c r="AA96" i="19" s="1"/>
  <c r="I96" i="19"/>
  <c r="Y96" i="19" s="1"/>
  <c r="K96" i="19"/>
  <c r="O96" i="19"/>
  <c r="AB96" i="19" s="1"/>
  <c r="Q96" i="19"/>
  <c r="AC96" i="19" s="1"/>
  <c r="V96" i="19"/>
  <c r="AD96" i="19" s="1"/>
  <c r="Z96" i="19"/>
  <c r="AF96" i="19"/>
  <c r="G97" i="19"/>
  <c r="AF97" i="19" s="1"/>
  <c r="I97" i="19"/>
  <c r="K97" i="19"/>
  <c r="Z97" i="19" s="1"/>
  <c r="O97" i="19"/>
  <c r="Q97" i="19"/>
  <c r="V97" i="19"/>
  <c r="Y97" i="19"/>
  <c r="AB97" i="19"/>
  <c r="AC97" i="19"/>
  <c r="AD97" i="19"/>
  <c r="G98" i="19"/>
  <c r="M98" i="19" s="1"/>
  <c r="I98" i="19"/>
  <c r="Y98" i="19" s="1"/>
  <c r="K98" i="19"/>
  <c r="Z98" i="19" s="1"/>
  <c r="O98" i="19"/>
  <c r="AB98" i="19" s="1"/>
  <c r="Q98" i="19"/>
  <c r="AC98" i="19" s="1"/>
  <c r="V98" i="19"/>
  <c r="AA98" i="19"/>
  <c r="AD98" i="19"/>
  <c r="AF98" i="19"/>
  <c r="G99" i="19"/>
  <c r="AF99" i="19" s="1"/>
  <c r="I99" i="19"/>
  <c r="K99" i="19"/>
  <c r="M99" i="19"/>
  <c r="AA99" i="19" s="1"/>
  <c r="O99" i="19"/>
  <c r="AB99" i="19" s="1"/>
  <c r="Q99" i="19"/>
  <c r="V99" i="19"/>
  <c r="AD99" i="19" s="1"/>
  <c r="Y99" i="19"/>
  <c r="Z99" i="19"/>
  <c r="AC99" i="19"/>
  <c r="G100" i="19"/>
  <c r="M100" i="19" s="1"/>
  <c r="AA100" i="19" s="1"/>
  <c r="I100" i="19"/>
  <c r="Y100" i="19" s="1"/>
  <c r="K100" i="19"/>
  <c r="O100" i="19"/>
  <c r="AB100" i="19" s="1"/>
  <c r="Q100" i="19"/>
  <c r="AC100" i="19" s="1"/>
  <c r="V100" i="19"/>
  <c r="AD100" i="19" s="1"/>
  <c r="Z100" i="19"/>
  <c r="G101" i="19"/>
  <c r="AF101" i="19" s="1"/>
  <c r="I101" i="19"/>
  <c r="K101" i="19"/>
  <c r="M101" i="19"/>
  <c r="AA101" i="19" s="1"/>
  <c r="O101" i="19"/>
  <c r="Q101" i="19"/>
  <c r="V101" i="19"/>
  <c r="Y101" i="19"/>
  <c r="Z101" i="19"/>
  <c r="AB101" i="19"/>
  <c r="AC101" i="19"/>
  <c r="AD101" i="19"/>
  <c r="G102" i="19"/>
  <c r="M102" i="19" s="1"/>
  <c r="I102" i="19"/>
  <c r="Y102" i="19" s="1"/>
  <c r="K102" i="19"/>
  <c r="Z102" i="19" s="1"/>
  <c r="O102" i="19"/>
  <c r="Q102" i="19"/>
  <c r="AC102" i="19" s="1"/>
  <c r="V102" i="19"/>
  <c r="AA102" i="19"/>
  <c r="AB102" i="19"/>
  <c r="AD102" i="19"/>
  <c r="AF102" i="19"/>
  <c r="G103" i="19"/>
  <c r="AF103" i="19" s="1"/>
  <c r="I103" i="19"/>
  <c r="K103" i="19"/>
  <c r="Z103" i="19" s="1"/>
  <c r="M103" i="19"/>
  <c r="AA103" i="19" s="1"/>
  <c r="O103" i="19"/>
  <c r="AB103" i="19" s="1"/>
  <c r="Q103" i="19"/>
  <c r="V103" i="19"/>
  <c r="Y103" i="19"/>
  <c r="AC103" i="19"/>
  <c r="AD103" i="19"/>
  <c r="G104" i="19"/>
  <c r="M104" i="19" s="1"/>
  <c r="AA104" i="19" s="1"/>
  <c r="I104" i="19"/>
  <c r="Y104" i="19" s="1"/>
  <c r="K104" i="19"/>
  <c r="O104" i="19"/>
  <c r="AB104" i="19" s="1"/>
  <c r="Q104" i="19"/>
  <c r="AC104" i="19" s="1"/>
  <c r="V104" i="19"/>
  <c r="AD104" i="19" s="1"/>
  <c r="Z104" i="19"/>
  <c r="G105" i="19"/>
  <c r="AF105" i="19" s="1"/>
  <c r="I105" i="19"/>
  <c r="K105" i="19"/>
  <c r="Z105" i="19" s="1"/>
  <c r="O105" i="19"/>
  <c r="Q105" i="19"/>
  <c r="V105" i="19"/>
  <c r="AD105" i="19" s="1"/>
  <c r="Y105" i="19"/>
  <c r="AB105" i="19"/>
  <c r="AC105" i="19"/>
  <c r="G106" i="19"/>
  <c r="M106" i="19" s="1"/>
  <c r="I106" i="19"/>
  <c r="Y106" i="19" s="1"/>
  <c r="K106" i="19"/>
  <c r="Z106" i="19" s="1"/>
  <c r="O106" i="19"/>
  <c r="AB106" i="19" s="1"/>
  <c r="Q106" i="19"/>
  <c r="AC106" i="19" s="1"/>
  <c r="V106" i="19"/>
  <c r="AA106" i="19"/>
  <c r="AD106" i="19"/>
  <c r="AF106" i="19"/>
  <c r="G107" i="19"/>
  <c r="AF107" i="19" s="1"/>
  <c r="I107" i="19"/>
  <c r="K107" i="19"/>
  <c r="Z107" i="19" s="1"/>
  <c r="M107" i="19"/>
  <c r="AA107" i="19" s="1"/>
  <c r="O107" i="19"/>
  <c r="AB107" i="19" s="1"/>
  <c r="Q107" i="19"/>
  <c r="V107" i="19"/>
  <c r="Y107" i="19"/>
  <c r="AC107" i="19"/>
  <c r="AD107" i="19"/>
  <c r="G108" i="19"/>
  <c r="M108" i="19" s="1"/>
  <c r="AA108" i="19" s="1"/>
  <c r="I108" i="19"/>
  <c r="Y108" i="19" s="1"/>
  <c r="K108" i="19"/>
  <c r="O108" i="19"/>
  <c r="AB108" i="19" s="1"/>
  <c r="Q108" i="19"/>
  <c r="AC108" i="19" s="1"/>
  <c r="V108" i="19"/>
  <c r="AD108" i="19" s="1"/>
  <c r="Z108" i="19"/>
  <c r="AF108" i="19"/>
  <c r="G109" i="19"/>
  <c r="AF109" i="19" s="1"/>
  <c r="I109" i="19"/>
  <c r="K109" i="19"/>
  <c r="Z109" i="19" s="1"/>
  <c r="O109" i="19"/>
  <c r="Q109" i="19"/>
  <c r="V109" i="19"/>
  <c r="AD109" i="19" s="1"/>
  <c r="Y109" i="19"/>
  <c r="AB109" i="19"/>
  <c r="AC109" i="19"/>
  <c r="G110" i="19"/>
  <c r="M110" i="19" s="1"/>
  <c r="I110" i="19"/>
  <c r="Y110" i="19" s="1"/>
  <c r="K110" i="19"/>
  <c r="Z110" i="19" s="1"/>
  <c r="O110" i="19"/>
  <c r="AB110" i="19" s="1"/>
  <c r="Q110" i="19"/>
  <c r="AC110" i="19" s="1"/>
  <c r="V110" i="19"/>
  <c r="AA110" i="19"/>
  <c r="AD110" i="19"/>
  <c r="AF110" i="19"/>
  <c r="G111" i="19"/>
  <c r="AF111" i="19" s="1"/>
  <c r="I111" i="19"/>
  <c r="K111" i="19"/>
  <c r="Z111" i="19" s="1"/>
  <c r="M111" i="19"/>
  <c r="AA111" i="19" s="1"/>
  <c r="O111" i="19"/>
  <c r="AB111" i="19" s="1"/>
  <c r="Q111" i="19"/>
  <c r="V111" i="19"/>
  <c r="Y111" i="19"/>
  <c r="AC111" i="19"/>
  <c r="AD111" i="19"/>
  <c r="G112" i="19"/>
  <c r="M112" i="19" s="1"/>
  <c r="I112" i="19"/>
  <c r="Y112" i="19" s="1"/>
  <c r="K112" i="19"/>
  <c r="O112" i="19"/>
  <c r="AB112" i="19" s="1"/>
  <c r="Q112" i="19"/>
  <c r="AC112" i="19" s="1"/>
  <c r="V112" i="19"/>
  <c r="AD112" i="19" s="1"/>
  <c r="Z112" i="19"/>
  <c r="AA112" i="19"/>
  <c r="AF112" i="19"/>
  <c r="G113" i="19"/>
  <c r="AF113" i="19" s="1"/>
  <c r="I113" i="19"/>
  <c r="K113" i="19"/>
  <c r="Z113" i="19" s="1"/>
  <c r="O113" i="19"/>
  <c r="Q113" i="19"/>
  <c r="V113" i="19"/>
  <c r="AD113" i="19" s="1"/>
  <c r="Y113" i="19"/>
  <c r="AB113" i="19"/>
  <c r="AC113" i="19"/>
  <c r="G114" i="19"/>
  <c r="M114" i="19" s="1"/>
  <c r="I114" i="19"/>
  <c r="Y114" i="19" s="1"/>
  <c r="K114" i="19"/>
  <c r="Z114" i="19" s="1"/>
  <c r="O114" i="19"/>
  <c r="AB114" i="19" s="1"/>
  <c r="Q114" i="19"/>
  <c r="AC114" i="19" s="1"/>
  <c r="V114" i="19"/>
  <c r="AA114" i="19"/>
  <c r="AD114" i="19"/>
  <c r="AF114" i="19"/>
  <c r="G115" i="19"/>
  <c r="AF115" i="19" s="1"/>
  <c r="I115" i="19"/>
  <c r="K115" i="19"/>
  <c r="Z115" i="19" s="1"/>
  <c r="M115" i="19"/>
  <c r="AA115" i="19" s="1"/>
  <c r="O115" i="19"/>
  <c r="AB115" i="19" s="1"/>
  <c r="Q115" i="19"/>
  <c r="V115" i="19"/>
  <c r="Y115" i="19"/>
  <c r="AC115" i="19"/>
  <c r="AD115" i="19"/>
  <c r="G116" i="19"/>
  <c r="M116" i="19" s="1"/>
  <c r="AA116" i="19" s="1"/>
  <c r="I116" i="19"/>
  <c r="Y116" i="19" s="1"/>
  <c r="K116" i="19"/>
  <c r="O116" i="19"/>
  <c r="AB116" i="19" s="1"/>
  <c r="Q116" i="19"/>
  <c r="AC116" i="19" s="1"/>
  <c r="V116" i="19"/>
  <c r="AD116" i="19" s="1"/>
  <c r="Z116" i="19"/>
  <c r="AF116" i="19"/>
  <c r="G117" i="19"/>
  <c r="AF117" i="19" s="1"/>
  <c r="I117" i="19"/>
  <c r="K117" i="19"/>
  <c r="Z117" i="19" s="1"/>
  <c r="O117" i="19"/>
  <c r="Q117" i="19"/>
  <c r="V117" i="19"/>
  <c r="AD117" i="19" s="1"/>
  <c r="Y117" i="19"/>
  <c r="AB117" i="19"/>
  <c r="AC117" i="19"/>
  <c r="G118" i="19"/>
  <c r="M118" i="19" s="1"/>
  <c r="I118" i="19"/>
  <c r="Y118" i="19" s="1"/>
  <c r="K118" i="19"/>
  <c r="Z118" i="19" s="1"/>
  <c r="O118" i="19"/>
  <c r="Q118" i="19"/>
  <c r="AC118" i="19" s="1"/>
  <c r="V118" i="19"/>
  <c r="AA118" i="19"/>
  <c r="AB118" i="19"/>
  <c r="AD118" i="19"/>
  <c r="AF118" i="19"/>
  <c r="G119" i="19"/>
  <c r="AF119" i="19" s="1"/>
  <c r="I119" i="19"/>
  <c r="K119" i="19"/>
  <c r="Z119" i="19" s="1"/>
  <c r="M119" i="19"/>
  <c r="AA119" i="19" s="1"/>
  <c r="O119" i="19"/>
  <c r="AB119" i="19" s="1"/>
  <c r="Q119" i="19"/>
  <c r="V119" i="19"/>
  <c r="Y119" i="19"/>
  <c r="AC119" i="19"/>
  <c r="AD119" i="19"/>
  <c r="G120" i="19"/>
  <c r="M120" i="19" s="1"/>
  <c r="AA120" i="19" s="1"/>
  <c r="I120" i="19"/>
  <c r="Y120" i="19" s="1"/>
  <c r="K120" i="19"/>
  <c r="O120" i="19"/>
  <c r="AB120" i="19" s="1"/>
  <c r="Q120" i="19"/>
  <c r="AC120" i="19" s="1"/>
  <c r="V120" i="19"/>
  <c r="AD120" i="19" s="1"/>
  <c r="Z120" i="19"/>
  <c r="G121" i="19"/>
  <c r="AF121" i="19" s="1"/>
  <c r="I121" i="19"/>
  <c r="K121" i="19"/>
  <c r="Z121" i="19" s="1"/>
  <c r="O121" i="19"/>
  <c r="Q121" i="19"/>
  <c r="V121" i="19"/>
  <c r="Y121" i="19"/>
  <c r="AB121" i="19"/>
  <c r="AC121" i="19"/>
  <c r="AD121" i="19"/>
  <c r="G122" i="19"/>
  <c r="M122" i="19" s="1"/>
  <c r="I122" i="19"/>
  <c r="Y122" i="19" s="1"/>
  <c r="K122" i="19"/>
  <c r="Z122" i="19" s="1"/>
  <c r="O122" i="19"/>
  <c r="AB122" i="19" s="1"/>
  <c r="Q122" i="19"/>
  <c r="AC122" i="19" s="1"/>
  <c r="V122" i="19"/>
  <c r="AA122" i="19"/>
  <c r="AD122" i="19"/>
  <c r="AF122" i="19"/>
  <c r="G123" i="19"/>
  <c r="AF123" i="19" s="1"/>
  <c r="I123" i="19"/>
  <c r="K123" i="19"/>
  <c r="M123" i="19"/>
  <c r="AA123" i="19" s="1"/>
  <c r="O123" i="19"/>
  <c r="AB123" i="19" s="1"/>
  <c r="Q123" i="19"/>
  <c r="V123" i="19"/>
  <c r="AD123" i="19" s="1"/>
  <c r="Y123" i="19"/>
  <c r="Z123" i="19"/>
  <c r="AC123" i="19"/>
  <c r="G124" i="19"/>
  <c r="M124" i="19" s="1"/>
  <c r="AA124" i="19" s="1"/>
  <c r="I124" i="19"/>
  <c r="Y124" i="19" s="1"/>
  <c r="K124" i="19"/>
  <c r="O124" i="19"/>
  <c r="Q124" i="19"/>
  <c r="AC124" i="19" s="1"/>
  <c r="V124" i="19"/>
  <c r="AD124" i="19" s="1"/>
  <c r="Z124" i="19"/>
  <c r="AB124" i="19"/>
  <c r="AF124" i="19"/>
  <c r="G125" i="19"/>
  <c r="AF125" i="19" s="1"/>
  <c r="I125" i="19"/>
  <c r="K125" i="19"/>
  <c r="Z125" i="19" s="1"/>
  <c r="M125" i="19"/>
  <c r="AA125" i="19" s="1"/>
  <c r="O125" i="19"/>
  <c r="Q125" i="19"/>
  <c r="V125" i="19"/>
  <c r="Y125" i="19"/>
  <c r="AB125" i="19"/>
  <c r="AC125" i="19"/>
  <c r="AD125" i="19"/>
  <c r="G126" i="19"/>
  <c r="M126" i="19" s="1"/>
  <c r="AA126" i="19" s="1"/>
  <c r="I126" i="19"/>
  <c r="Y126" i="19" s="1"/>
  <c r="K126" i="19"/>
  <c r="Z126" i="19" s="1"/>
  <c r="O126" i="19"/>
  <c r="Q126" i="19"/>
  <c r="AC126" i="19" s="1"/>
  <c r="V126" i="19"/>
  <c r="AB126" i="19"/>
  <c r="AD126" i="19"/>
  <c r="AF126" i="19"/>
  <c r="G127" i="19"/>
  <c r="AF127" i="19" s="1"/>
  <c r="I127" i="19"/>
  <c r="K127" i="19"/>
  <c r="M127" i="19"/>
  <c r="AA127" i="19" s="1"/>
  <c r="O127" i="19"/>
  <c r="AB127" i="19" s="1"/>
  <c r="Q127" i="19"/>
  <c r="V127" i="19"/>
  <c r="AD127" i="19" s="1"/>
  <c r="Y127" i="19"/>
  <c r="Z127" i="19"/>
  <c r="AC127" i="19"/>
  <c r="G128" i="19"/>
  <c r="M128" i="19" s="1"/>
  <c r="AA128" i="19" s="1"/>
  <c r="I128" i="19"/>
  <c r="Y128" i="19" s="1"/>
  <c r="K128" i="19"/>
  <c r="O128" i="19"/>
  <c r="AB128" i="19" s="1"/>
  <c r="Q128" i="19"/>
  <c r="AC128" i="19" s="1"/>
  <c r="V128" i="19"/>
  <c r="AD128" i="19" s="1"/>
  <c r="Z128" i="19"/>
  <c r="AF128" i="19"/>
  <c r="G129" i="19"/>
  <c r="AF129" i="19" s="1"/>
  <c r="I129" i="19"/>
  <c r="K129" i="19"/>
  <c r="Z129" i="19" s="1"/>
  <c r="O129" i="19"/>
  <c r="Q129" i="19"/>
  <c r="V129" i="19"/>
  <c r="AD129" i="19" s="1"/>
  <c r="Y129" i="19"/>
  <c r="AB129" i="19"/>
  <c r="AC129" i="19"/>
  <c r="G130" i="19"/>
  <c r="M130" i="19" s="1"/>
  <c r="I130" i="19"/>
  <c r="Y130" i="19" s="1"/>
  <c r="K130" i="19"/>
  <c r="Z130" i="19" s="1"/>
  <c r="O130" i="19"/>
  <c r="Q130" i="19"/>
  <c r="AC130" i="19" s="1"/>
  <c r="V130" i="19"/>
  <c r="AA130" i="19"/>
  <c r="AB130" i="19"/>
  <c r="AD130" i="19"/>
  <c r="AF130" i="19"/>
  <c r="G132" i="19"/>
  <c r="AF132" i="19" s="1"/>
  <c r="I132" i="19"/>
  <c r="K132" i="19"/>
  <c r="M132" i="19"/>
  <c r="AA132" i="19" s="1"/>
  <c r="O132" i="19"/>
  <c r="AB132" i="19" s="1"/>
  <c r="Q132" i="19"/>
  <c r="V132" i="19"/>
  <c r="Y132" i="19"/>
  <c r="Z132" i="19"/>
  <c r="AC132" i="19"/>
  <c r="AD132" i="19"/>
  <c r="G133" i="19"/>
  <c r="M133" i="19" s="1"/>
  <c r="I133" i="19"/>
  <c r="Y133" i="19" s="1"/>
  <c r="K133" i="19"/>
  <c r="O133" i="19"/>
  <c r="Q133" i="19"/>
  <c r="AC133" i="19" s="1"/>
  <c r="V133" i="19"/>
  <c r="AD133" i="19" s="1"/>
  <c r="Z133" i="19"/>
  <c r="AA133" i="19"/>
  <c r="AB133" i="19"/>
  <c r="AF133" i="19"/>
  <c r="G134" i="19"/>
  <c r="AF134" i="19" s="1"/>
  <c r="I134" i="19"/>
  <c r="K134" i="19"/>
  <c r="Z134" i="19" s="1"/>
  <c r="M134" i="19"/>
  <c r="AA134" i="19" s="1"/>
  <c r="O134" i="19"/>
  <c r="Q134" i="19"/>
  <c r="V134" i="19"/>
  <c r="Y134" i="19"/>
  <c r="AB134" i="19"/>
  <c r="AC134" i="19"/>
  <c r="AD134" i="19"/>
  <c r="G135" i="19"/>
  <c r="M135" i="19" s="1"/>
  <c r="I135" i="19"/>
  <c r="Y135" i="19" s="1"/>
  <c r="K135" i="19"/>
  <c r="Z135" i="19" s="1"/>
  <c r="O135" i="19"/>
  <c r="Q135" i="19"/>
  <c r="AC135" i="19" s="1"/>
  <c r="V135" i="19"/>
  <c r="AA135" i="19"/>
  <c r="AB135" i="19"/>
  <c r="AD135" i="19"/>
  <c r="AF135" i="19"/>
  <c r="G138" i="19"/>
  <c r="AF138" i="19" s="1"/>
  <c r="I138" i="19"/>
  <c r="K138" i="19"/>
  <c r="Z138" i="19" s="1"/>
  <c r="O138" i="19"/>
  <c r="Q138" i="19"/>
  <c r="V138" i="19"/>
  <c r="Y138" i="19"/>
  <c r="AB138" i="19"/>
  <c r="AC138" i="19"/>
  <c r="AD138" i="19"/>
  <c r="G139" i="19"/>
  <c r="I139" i="19"/>
  <c r="Y139" i="19" s="1"/>
  <c r="K139" i="19"/>
  <c r="O139" i="19"/>
  <c r="Q139" i="19"/>
  <c r="AC139" i="19" s="1"/>
  <c r="V139" i="19"/>
  <c r="AD139" i="19" s="1"/>
  <c r="Z139" i="19"/>
  <c r="AB139" i="19"/>
  <c r="G140" i="19"/>
  <c r="AF140" i="19" s="1"/>
  <c r="I140" i="19"/>
  <c r="K140" i="19"/>
  <c r="Z140" i="19" s="1"/>
  <c r="M140" i="19"/>
  <c r="AA140" i="19" s="1"/>
  <c r="O140" i="19"/>
  <c r="Q140" i="19"/>
  <c r="V140" i="19"/>
  <c r="Y140" i="19"/>
  <c r="AB140" i="19"/>
  <c r="AC140" i="19"/>
  <c r="AD140" i="19"/>
  <c r="G141" i="19"/>
  <c r="M141" i="19" s="1"/>
  <c r="I141" i="19"/>
  <c r="Y141" i="19" s="1"/>
  <c r="K141" i="19"/>
  <c r="Z141" i="19" s="1"/>
  <c r="O141" i="19"/>
  <c r="Q141" i="19"/>
  <c r="AC141" i="19" s="1"/>
  <c r="V141" i="19"/>
  <c r="AA141" i="19"/>
  <c r="AB141" i="19"/>
  <c r="AD141" i="19"/>
  <c r="AF141" i="19"/>
  <c r="G142" i="19"/>
  <c r="AF142" i="19" s="1"/>
  <c r="I142" i="19"/>
  <c r="K142" i="19"/>
  <c r="Z142" i="19" s="1"/>
  <c r="M142" i="19"/>
  <c r="AA142" i="19" s="1"/>
  <c r="O142" i="19"/>
  <c r="AB142" i="19" s="1"/>
  <c r="Q142" i="19"/>
  <c r="V142" i="19"/>
  <c r="AD142" i="19" s="1"/>
  <c r="Y142" i="19"/>
  <c r="AC142" i="19"/>
  <c r="G143" i="19"/>
  <c r="M143" i="19" s="1"/>
  <c r="AA143" i="19" s="1"/>
  <c r="I143" i="19"/>
  <c r="Y143" i="19" s="1"/>
  <c r="K143" i="19"/>
  <c r="Z143" i="19" s="1"/>
  <c r="O143" i="19"/>
  <c r="Q143" i="19"/>
  <c r="V143" i="19"/>
  <c r="AD143" i="19" s="1"/>
  <c r="AB143" i="19"/>
  <c r="AC143" i="19"/>
  <c r="AF143" i="19"/>
  <c r="G144" i="19"/>
  <c r="M144" i="19" s="1"/>
  <c r="AA144" i="19" s="1"/>
  <c r="I144" i="19"/>
  <c r="K144" i="19"/>
  <c r="Z144" i="19" s="1"/>
  <c r="O144" i="19"/>
  <c r="AB144" i="19" s="1"/>
  <c r="Q144" i="19"/>
  <c r="V144" i="19"/>
  <c r="Y144" i="19"/>
  <c r="AC144" i="19"/>
  <c r="AD144" i="19"/>
  <c r="AF144" i="19"/>
  <c r="G145" i="19"/>
  <c r="I145" i="19"/>
  <c r="K145" i="19"/>
  <c r="O145" i="19"/>
  <c r="AB145" i="19" s="1"/>
  <c r="Q145" i="19"/>
  <c r="AC145" i="19" s="1"/>
  <c r="V145" i="19"/>
  <c r="AD145" i="19" s="1"/>
  <c r="Y145" i="19"/>
  <c r="Z145" i="19"/>
  <c r="G146" i="19"/>
  <c r="AF146" i="19" s="1"/>
  <c r="I146" i="19"/>
  <c r="Y146" i="19" s="1"/>
  <c r="K146" i="19"/>
  <c r="M146" i="19"/>
  <c r="AA146" i="19" s="1"/>
  <c r="O146" i="19"/>
  <c r="AB146" i="19" s="1"/>
  <c r="Q146" i="19"/>
  <c r="V146" i="19"/>
  <c r="Z146" i="19"/>
  <c r="AC146" i="19"/>
  <c r="AD146" i="19"/>
  <c r="G147" i="19"/>
  <c r="I147" i="19"/>
  <c r="Y147" i="19" s="1"/>
  <c r="K147" i="19"/>
  <c r="M147" i="19"/>
  <c r="AA147" i="19" s="1"/>
  <c r="O147" i="19"/>
  <c r="AB147" i="19" s="1"/>
  <c r="Q147" i="19"/>
  <c r="V147" i="19"/>
  <c r="Z147" i="19"/>
  <c r="AC147" i="19"/>
  <c r="AD147" i="19"/>
  <c r="AF147" i="19"/>
  <c r="G148" i="19"/>
  <c r="M148" i="19" s="1"/>
  <c r="AA148" i="19" s="1"/>
  <c r="I148" i="19"/>
  <c r="K148" i="19"/>
  <c r="Z148" i="19" s="1"/>
  <c r="O148" i="19"/>
  <c r="Q148" i="19"/>
  <c r="V148" i="19"/>
  <c r="AD148" i="19" s="1"/>
  <c r="Y148" i="19"/>
  <c r="AB148" i="19"/>
  <c r="AC148" i="19"/>
  <c r="AF148" i="19"/>
  <c r="G149" i="19"/>
  <c r="M149" i="19" s="1"/>
  <c r="I149" i="19"/>
  <c r="Y149" i="19" s="1"/>
  <c r="K149" i="19"/>
  <c r="Z149" i="19" s="1"/>
  <c r="O149" i="19"/>
  <c r="Q149" i="19"/>
  <c r="AC149" i="19" s="1"/>
  <c r="V149" i="19"/>
  <c r="AA149" i="19"/>
  <c r="AB149" i="19"/>
  <c r="AD149" i="19"/>
  <c r="G150" i="19"/>
  <c r="I150" i="19"/>
  <c r="Y150" i="19" s="1"/>
  <c r="K150" i="19"/>
  <c r="O150" i="19"/>
  <c r="AB150" i="19" s="1"/>
  <c r="Q150" i="19"/>
  <c r="V150" i="19"/>
  <c r="AD150" i="19" s="1"/>
  <c r="Z150" i="19"/>
  <c r="AC150" i="19"/>
  <c r="G151" i="19"/>
  <c r="M151" i="19" s="1"/>
  <c r="AA151" i="19" s="1"/>
  <c r="I151" i="19"/>
  <c r="Y151" i="19" s="1"/>
  <c r="K151" i="19"/>
  <c r="O151" i="19"/>
  <c r="AB151" i="19" s="1"/>
  <c r="Q151" i="19"/>
  <c r="V151" i="19"/>
  <c r="Z151" i="19"/>
  <c r="AC151" i="19"/>
  <c r="AD151" i="19"/>
  <c r="AF151" i="19"/>
  <c r="G152" i="19"/>
  <c r="I152" i="19"/>
  <c r="K152" i="19"/>
  <c r="Z152" i="19" s="1"/>
  <c r="M152" i="19"/>
  <c r="AA152" i="19" s="1"/>
  <c r="O152" i="19"/>
  <c r="AB152" i="19" s="1"/>
  <c r="Q152" i="19"/>
  <c r="V152" i="19"/>
  <c r="Y152" i="19"/>
  <c r="AC152" i="19"/>
  <c r="AD152" i="19"/>
  <c r="AF152" i="19"/>
  <c r="G153" i="19"/>
  <c r="M153" i="19" s="1"/>
  <c r="I153" i="19"/>
  <c r="Y153" i="19" s="1"/>
  <c r="K153" i="19"/>
  <c r="Z153" i="19" s="1"/>
  <c r="O153" i="19"/>
  <c r="Q153" i="19"/>
  <c r="AC153" i="19" s="1"/>
  <c r="V153" i="19"/>
  <c r="AD153" i="19" s="1"/>
  <c r="AA153" i="19"/>
  <c r="AB153" i="19"/>
  <c r="AF153" i="19"/>
  <c r="G154" i="19"/>
  <c r="AF154" i="19" s="1"/>
  <c r="I154" i="19"/>
  <c r="Y154" i="19" s="1"/>
  <c r="K154" i="19"/>
  <c r="M154" i="19"/>
  <c r="AA154" i="19" s="1"/>
  <c r="O154" i="19"/>
  <c r="AB154" i="19" s="1"/>
  <c r="Q154" i="19"/>
  <c r="V154" i="19"/>
  <c r="Z154" i="19"/>
  <c r="AC154" i="19"/>
  <c r="AD154" i="19"/>
  <c r="G155" i="19"/>
  <c r="I155" i="19"/>
  <c r="Y155" i="19" s="1"/>
  <c r="K155" i="19"/>
  <c r="Z155" i="19" s="1"/>
  <c r="M155" i="19"/>
  <c r="AA155" i="19" s="1"/>
  <c r="O155" i="19"/>
  <c r="Q155" i="19"/>
  <c r="V155" i="19"/>
  <c r="AD155" i="19" s="1"/>
  <c r="AB155" i="19"/>
  <c r="AC155" i="19"/>
  <c r="AF155" i="19"/>
  <c r="G156" i="19"/>
  <c r="M156" i="19" s="1"/>
  <c r="AA156" i="19" s="1"/>
  <c r="I156" i="19"/>
  <c r="K156" i="19"/>
  <c r="O156" i="19"/>
  <c r="AB156" i="19" s="1"/>
  <c r="Q156" i="19"/>
  <c r="AC156" i="19" s="1"/>
  <c r="V156" i="19"/>
  <c r="Y156" i="19"/>
  <c r="Z156" i="19"/>
  <c r="AD156" i="19"/>
  <c r="G157" i="19"/>
  <c r="M157" i="19" s="1"/>
  <c r="AA157" i="19" s="1"/>
  <c r="I157" i="19"/>
  <c r="Y157" i="19" s="1"/>
  <c r="K157" i="19"/>
  <c r="Z157" i="19" s="1"/>
  <c r="O157" i="19"/>
  <c r="Q157" i="19"/>
  <c r="AC157" i="19" s="1"/>
  <c r="V157" i="19"/>
  <c r="AD157" i="19" s="1"/>
  <c r="AB157" i="19"/>
  <c r="AF157" i="19"/>
  <c r="G158" i="19"/>
  <c r="AF158" i="19" s="1"/>
  <c r="I158" i="19"/>
  <c r="Y158" i="19" s="1"/>
  <c r="K158" i="19"/>
  <c r="O158" i="19"/>
  <c r="AB158" i="19" s="1"/>
  <c r="Q158" i="19"/>
  <c r="V158" i="19"/>
  <c r="Z158" i="19"/>
  <c r="AC158" i="19"/>
  <c r="AD158" i="19"/>
  <c r="G159" i="19"/>
  <c r="I159" i="19"/>
  <c r="Y159" i="19" s="1"/>
  <c r="K159" i="19"/>
  <c r="M159" i="19"/>
  <c r="AA159" i="19" s="1"/>
  <c r="O159" i="19"/>
  <c r="Q159" i="19"/>
  <c r="V159" i="19"/>
  <c r="AD159" i="19" s="1"/>
  <c r="Z159" i="19"/>
  <c r="AB159" i="19"/>
  <c r="AC159" i="19"/>
  <c r="AF159" i="19"/>
  <c r="G160" i="19"/>
  <c r="M160" i="19" s="1"/>
  <c r="AA160" i="19" s="1"/>
  <c r="I160" i="19"/>
  <c r="K160" i="19"/>
  <c r="O160" i="19"/>
  <c r="AB160" i="19" s="1"/>
  <c r="Q160" i="19"/>
  <c r="AC160" i="19" s="1"/>
  <c r="V160" i="19"/>
  <c r="Y160" i="19"/>
  <c r="Z160" i="19"/>
  <c r="AD160" i="19"/>
  <c r="G161" i="19"/>
  <c r="M161" i="19" s="1"/>
  <c r="AA161" i="19" s="1"/>
  <c r="I161" i="19"/>
  <c r="Y161" i="19" s="1"/>
  <c r="K161" i="19"/>
  <c r="Z161" i="19" s="1"/>
  <c r="O161" i="19"/>
  <c r="Q161" i="19"/>
  <c r="AC161" i="19" s="1"/>
  <c r="V161" i="19"/>
  <c r="AB161" i="19"/>
  <c r="AD161" i="19"/>
  <c r="AF161" i="19"/>
  <c r="G162" i="19"/>
  <c r="AF162" i="19" s="1"/>
  <c r="I162" i="19"/>
  <c r="Y162" i="19" s="1"/>
  <c r="K162" i="19"/>
  <c r="M162" i="19"/>
  <c r="AA162" i="19" s="1"/>
  <c r="O162" i="19"/>
  <c r="AB162" i="19" s="1"/>
  <c r="Q162" i="19"/>
  <c r="V162" i="19"/>
  <c r="AD162" i="19" s="1"/>
  <c r="Z162" i="19"/>
  <c r="AC162" i="19"/>
  <c r="G163" i="19"/>
  <c r="AF163" i="19" s="1"/>
  <c r="I163" i="19"/>
  <c r="Y163" i="19" s="1"/>
  <c r="K163" i="19"/>
  <c r="Z163" i="19" s="1"/>
  <c r="M163" i="19"/>
  <c r="AA163" i="19" s="1"/>
  <c r="O163" i="19"/>
  <c r="Q163" i="19"/>
  <c r="AC163" i="19" s="1"/>
  <c r="V163" i="19"/>
  <c r="AD163" i="19" s="1"/>
  <c r="AB163" i="19"/>
  <c r="G164" i="19"/>
  <c r="M164" i="19" s="1"/>
  <c r="AA164" i="19" s="1"/>
  <c r="I164" i="19"/>
  <c r="K164" i="19"/>
  <c r="O164" i="19"/>
  <c r="Q164" i="19"/>
  <c r="AC164" i="19" s="1"/>
  <c r="V164" i="19"/>
  <c r="Y164" i="19"/>
  <c r="Z164" i="19"/>
  <c r="AB164" i="19"/>
  <c r="AD164" i="19"/>
  <c r="G165" i="19"/>
  <c r="M165" i="19" s="1"/>
  <c r="I165" i="19"/>
  <c r="Y165" i="19" s="1"/>
  <c r="K165" i="19"/>
  <c r="Z165" i="19" s="1"/>
  <c r="O165" i="19"/>
  <c r="Q165" i="19"/>
  <c r="AC165" i="19" s="1"/>
  <c r="V165" i="19"/>
  <c r="AD165" i="19" s="1"/>
  <c r="AA165" i="19"/>
  <c r="AB165" i="19"/>
  <c r="AF165" i="19"/>
  <c r="G166" i="19"/>
  <c r="AF166" i="19" s="1"/>
  <c r="I166" i="19"/>
  <c r="K166" i="19"/>
  <c r="O166" i="19"/>
  <c r="AB166" i="19" s="1"/>
  <c r="Q166" i="19"/>
  <c r="V166" i="19"/>
  <c r="AD166" i="19" s="1"/>
  <c r="Y166" i="19"/>
  <c r="Z166" i="19"/>
  <c r="AC166" i="19"/>
  <c r="G167" i="19"/>
  <c r="I167" i="19"/>
  <c r="Y167" i="19" s="1"/>
  <c r="K167" i="19"/>
  <c r="Z167" i="19" s="1"/>
  <c r="M167" i="19"/>
  <c r="AA167" i="19" s="1"/>
  <c r="O167" i="19"/>
  <c r="Q167" i="19"/>
  <c r="AC167" i="19" s="1"/>
  <c r="V167" i="19"/>
  <c r="AD167" i="19" s="1"/>
  <c r="AB167" i="19"/>
  <c r="AF167" i="19"/>
  <c r="G168" i="19"/>
  <c r="M168" i="19" s="1"/>
  <c r="AA168" i="19" s="1"/>
  <c r="I168" i="19"/>
  <c r="K168" i="19"/>
  <c r="Z168" i="19" s="1"/>
  <c r="O168" i="19"/>
  <c r="Q168" i="19"/>
  <c r="V168" i="19"/>
  <c r="Y168" i="19"/>
  <c r="AB168" i="19"/>
  <c r="AC168" i="19"/>
  <c r="AD168" i="19"/>
  <c r="AF168" i="19"/>
  <c r="G170" i="19"/>
  <c r="M170" i="19" s="1"/>
  <c r="I170" i="19"/>
  <c r="Y170" i="19" s="1"/>
  <c r="K170" i="19"/>
  <c r="Z170" i="19" s="1"/>
  <c r="O170" i="19"/>
  <c r="Q170" i="19"/>
  <c r="AC170" i="19" s="1"/>
  <c r="V170" i="19"/>
  <c r="AD170" i="19" s="1"/>
  <c r="AA170" i="19"/>
  <c r="AB170" i="19"/>
  <c r="AF170" i="19"/>
  <c r="G171" i="19"/>
  <c r="AF171" i="19" s="1"/>
  <c r="I171" i="19"/>
  <c r="K171" i="19"/>
  <c r="O171" i="19"/>
  <c r="AB171" i="19" s="1"/>
  <c r="Q171" i="19"/>
  <c r="V171" i="19"/>
  <c r="AD171" i="19" s="1"/>
  <c r="Y171" i="19"/>
  <c r="Z171" i="19"/>
  <c r="AC171" i="19"/>
  <c r="G172" i="19"/>
  <c r="I172" i="19"/>
  <c r="Y172" i="19" s="1"/>
  <c r="K172" i="19"/>
  <c r="Z172" i="19" s="1"/>
  <c r="M172" i="19"/>
  <c r="AA172" i="19" s="1"/>
  <c r="O172" i="19"/>
  <c r="Q172" i="19"/>
  <c r="AC172" i="19" s="1"/>
  <c r="V172" i="19"/>
  <c r="AD172" i="19" s="1"/>
  <c r="AB172" i="19"/>
  <c r="AF172" i="19"/>
  <c r="G173" i="19"/>
  <c r="M173" i="19" s="1"/>
  <c r="AA173" i="19" s="1"/>
  <c r="I173" i="19"/>
  <c r="K173" i="19"/>
  <c r="Z173" i="19" s="1"/>
  <c r="O173" i="19"/>
  <c r="Q173" i="19"/>
  <c r="V173" i="19"/>
  <c r="Y173" i="19"/>
  <c r="AB173" i="19"/>
  <c r="AC173" i="19"/>
  <c r="AD173" i="19"/>
  <c r="AF173" i="19"/>
  <c r="G174" i="19"/>
  <c r="M174" i="19" s="1"/>
  <c r="I174" i="19"/>
  <c r="Y174" i="19" s="1"/>
  <c r="K174" i="19"/>
  <c r="Z174" i="19" s="1"/>
  <c r="O174" i="19"/>
  <c r="Q174" i="19"/>
  <c r="AC174" i="19" s="1"/>
  <c r="V174" i="19"/>
  <c r="AD174" i="19" s="1"/>
  <c r="AA174" i="19"/>
  <c r="AB174" i="19"/>
  <c r="AF174" i="19"/>
  <c r="G175" i="19"/>
  <c r="AF175" i="19" s="1"/>
  <c r="I175" i="19"/>
  <c r="K175" i="19"/>
  <c r="O175" i="19"/>
  <c r="AB175" i="19" s="1"/>
  <c r="Q175" i="19"/>
  <c r="V175" i="19"/>
  <c r="AD175" i="19" s="1"/>
  <c r="Y175" i="19"/>
  <c r="Z175" i="19"/>
  <c r="AC175" i="19"/>
  <c r="G176" i="19"/>
  <c r="I176" i="19"/>
  <c r="Y176" i="19" s="1"/>
  <c r="K176" i="19"/>
  <c r="Z176" i="19" s="1"/>
  <c r="M176" i="19"/>
  <c r="AA176" i="19" s="1"/>
  <c r="O176" i="19"/>
  <c r="Q176" i="19"/>
  <c r="AC176" i="19" s="1"/>
  <c r="V176" i="19"/>
  <c r="AD176" i="19" s="1"/>
  <c r="AB176" i="19"/>
  <c r="AF176" i="19"/>
  <c r="G177" i="19"/>
  <c r="M177" i="19" s="1"/>
  <c r="AA177" i="19" s="1"/>
  <c r="I177" i="19"/>
  <c r="K177" i="19"/>
  <c r="Z177" i="19" s="1"/>
  <c r="O177" i="19"/>
  <c r="Q177" i="19"/>
  <c r="V177" i="19"/>
  <c r="Y177" i="19"/>
  <c r="AB177" i="19"/>
  <c r="AC177" i="19"/>
  <c r="AD177" i="19"/>
  <c r="AF177" i="19"/>
  <c r="G178" i="19"/>
  <c r="M178" i="19" s="1"/>
  <c r="I178" i="19"/>
  <c r="Y178" i="19" s="1"/>
  <c r="K178" i="19"/>
  <c r="Z178" i="19" s="1"/>
  <c r="O178" i="19"/>
  <c r="Q178" i="19"/>
  <c r="AC178" i="19" s="1"/>
  <c r="V178" i="19"/>
  <c r="AD178" i="19" s="1"/>
  <c r="AA178" i="19"/>
  <c r="AB178" i="19"/>
  <c r="AF178" i="19"/>
  <c r="G179" i="19"/>
  <c r="AF179" i="19" s="1"/>
  <c r="I179" i="19"/>
  <c r="K179" i="19"/>
  <c r="O179" i="19"/>
  <c r="AB179" i="19" s="1"/>
  <c r="Q179" i="19"/>
  <c r="V179" i="19"/>
  <c r="AD179" i="19" s="1"/>
  <c r="Y179" i="19"/>
  <c r="Z179" i="19"/>
  <c r="AC179" i="19"/>
  <c r="G180" i="19"/>
  <c r="I180" i="19"/>
  <c r="Y180" i="19" s="1"/>
  <c r="K180" i="19"/>
  <c r="Z180" i="19" s="1"/>
  <c r="M180" i="19"/>
  <c r="AA180" i="19" s="1"/>
  <c r="O180" i="19"/>
  <c r="Q180" i="19"/>
  <c r="AC180" i="19" s="1"/>
  <c r="V180" i="19"/>
  <c r="AD180" i="19" s="1"/>
  <c r="AB180" i="19"/>
  <c r="AF180" i="19"/>
  <c r="G181" i="19"/>
  <c r="M181" i="19" s="1"/>
  <c r="AA181" i="19" s="1"/>
  <c r="I181" i="19"/>
  <c r="K181" i="19"/>
  <c r="Z181" i="19" s="1"/>
  <c r="O181" i="19"/>
  <c r="Q181" i="19"/>
  <c r="V181" i="19"/>
  <c r="Y181" i="19"/>
  <c r="AB181" i="19"/>
  <c r="AC181" i="19"/>
  <c r="AD181" i="19"/>
  <c r="AF181" i="19"/>
  <c r="G182" i="19"/>
  <c r="M182" i="19" s="1"/>
  <c r="I182" i="19"/>
  <c r="Y182" i="19" s="1"/>
  <c r="K182" i="19"/>
  <c r="Z182" i="19" s="1"/>
  <c r="O182" i="19"/>
  <c r="Q182" i="19"/>
  <c r="AC182" i="19" s="1"/>
  <c r="V182" i="19"/>
  <c r="AD182" i="19" s="1"/>
  <c r="AA182" i="19"/>
  <c r="AB182" i="19"/>
  <c r="AF182" i="19"/>
  <c r="G183" i="19"/>
  <c r="AF183" i="19" s="1"/>
  <c r="I183" i="19"/>
  <c r="K183" i="19"/>
  <c r="O183" i="19"/>
  <c r="AB183" i="19" s="1"/>
  <c r="Q183" i="19"/>
  <c r="V183" i="19"/>
  <c r="AD183" i="19" s="1"/>
  <c r="Y183" i="19"/>
  <c r="Z183" i="19"/>
  <c r="AC183" i="19"/>
  <c r="G184" i="19"/>
  <c r="AF184" i="19" s="1"/>
  <c r="I184" i="19"/>
  <c r="Y184" i="19" s="1"/>
  <c r="K184" i="19"/>
  <c r="Z184" i="19" s="1"/>
  <c r="M184" i="19"/>
  <c r="AA184" i="19" s="1"/>
  <c r="O184" i="19"/>
  <c r="Q184" i="19"/>
  <c r="AC184" i="19" s="1"/>
  <c r="V184" i="19"/>
  <c r="AD184" i="19" s="1"/>
  <c r="AB184" i="19"/>
  <c r="G185" i="19"/>
  <c r="M185" i="19" s="1"/>
  <c r="AA185" i="19" s="1"/>
  <c r="I185" i="19"/>
  <c r="K185" i="19"/>
  <c r="O185" i="19"/>
  <c r="Q185" i="19"/>
  <c r="AC185" i="19" s="1"/>
  <c r="V185" i="19"/>
  <c r="AD185" i="19" s="1"/>
  <c r="Y185" i="19"/>
  <c r="Z185" i="19"/>
  <c r="AB185" i="19"/>
  <c r="G186" i="19"/>
  <c r="M186" i="19" s="1"/>
  <c r="AA186" i="19" s="1"/>
  <c r="I186" i="19"/>
  <c r="Y186" i="19" s="1"/>
  <c r="K186" i="19"/>
  <c r="O186" i="19"/>
  <c r="Q186" i="19"/>
  <c r="AC186" i="19" s="1"/>
  <c r="V186" i="19"/>
  <c r="Z186" i="19"/>
  <c r="AB186" i="19"/>
  <c r="AD186" i="19"/>
  <c r="AF186" i="19"/>
  <c r="G187" i="19"/>
  <c r="AF187" i="19" s="1"/>
  <c r="I187" i="19"/>
  <c r="K187" i="19"/>
  <c r="O187" i="19"/>
  <c r="AB187" i="19" s="1"/>
  <c r="Q187" i="19"/>
  <c r="V187" i="19"/>
  <c r="Y187" i="19"/>
  <c r="Z187" i="19"/>
  <c r="AC187" i="19"/>
  <c r="AD187" i="19"/>
  <c r="G188" i="19"/>
  <c r="AF188" i="19" s="1"/>
  <c r="I188" i="19"/>
  <c r="Y188" i="19" s="1"/>
  <c r="K188" i="19"/>
  <c r="Z188" i="19" s="1"/>
  <c r="M188" i="19"/>
  <c r="AA188" i="19" s="1"/>
  <c r="O188" i="19"/>
  <c r="Q188" i="19"/>
  <c r="V188" i="19"/>
  <c r="AB188" i="19"/>
  <c r="AC188" i="19"/>
  <c r="AD188" i="19"/>
  <c r="G189" i="19"/>
  <c r="AF189" i="19" s="1"/>
  <c r="I189" i="19"/>
  <c r="K189" i="19"/>
  <c r="Z189" i="19" s="1"/>
  <c r="M189" i="19"/>
  <c r="AA189" i="19" s="1"/>
  <c r="O189" i="19"/>
  <c r="Q189" i="19"/>
  <c r="AC189" i="19" s="1"/>
  <c r="V189" i="19"/>
  <c r="AD189" i="19" s="1"/>
  <c r="Y189" i="19"/>
  <c r="AB189" i="19"/>
  <c r="G190" i="19"/>
  <c r="M190" i="19" s="1"/>
  <c r="I190" i="19"/>
  <c r="Y190" i="19" s="1"/>
  <c r="K190" i="19"/>
  <c r="O190" i="19"/>
  <c r="Q190" i="19"/>
  <c r="AC190" i="19" s="1"/>
  <c r="V190" i="19"/>
  <c r="AD190" i="19" s="1"/>
  <c r="Z190" i="19"/>
  <c r="AA190" i="19"/>
  <c r="AB190" i="19"/>
  <c r="G191" i="19"/>
  <c r="AF191" i="19" s="1"/>
  <c r="I191" i="19"/>
  <c r="Y191" i="19" s="1"/>
  <c r="K191" i="19"/>
  <c r="Z191" i="19" s="1"/>
  <c r="O191" i="19"/>
  <c r="Q191" i="19"/>
  <c r="V191" i="19"/>
  <c r="AB191" i="19"/>
  <c r="AC191" i="19"/>
  <c r="AD191" i="19"/>
  <c r="G192" i="19"/>
  <c r="AF192" i="19" s="1"/>
  <c r="I192" i="19"/>
  <c r="Y192" i="19" s="1"/>
  <c r="K192" i="19"/>
  <c r="O192" i="19"/>
  <c r="AB192" i="19" s="1"/>
  <c r="Q192" i="19"/>
  <c r="AC192" i="19" s="1"/>
  <c r="V192" i="19"/>
  <c r="Z192" i="19"/>
  <c r="AD192" i="19"/>
  <c r="G193" i="19"/>
  <c r="AF193" i="19" s="1"/>
  <c r="I193" i="19"/>
  <c r="K193" i="19"/>
  <c r="M193" i="19"/>
  <c r="AA193" i="19" s="1"/>
  <c r="O193" i="19"/>
  <c r="Q193" i="19"/>
  <c r="V193" i="19"/>
  <c r="Y193" i="19"/>
  <c r="Z193" i="19"/>
  <c r="AB193" i="19"/>
  <c r="AC193" i="19"/>
  <c r="AD193" i="19"/>
  <c r="G194" i="19"/>
  <c r="M194" i="19" s="1"/>
  <c r="I194" i="19"/>
  <c r="K194" i="19"/>
  <c r="Z194" i="19" s="1"/>
  <c r="O194" i="19"/>
  <c r="AB194" i="19" s="1"/>
  <c r="Q194" i="19"/>
  <c r="AC194" i="19" s="1"/>
  <c r="V194" i="19"/>
  <c r="AD194" i="19" s="1"/>
  <c r="Y194" i="19"/>
  <c r="AA194" i="19"/>
  <c r="AF194" i="19"/>
  <c r="G195" i="19"/>
  <c r="AF195" i="19" s="1"/>
  <c r="I195" i="19"/>
  <c r="K195" i="19"/>
  <c r="Z195" i="19" s="1"/>
  <c r="O195" i="19"/>
  <c r="Q195" i="19"/>
  <c r="V195" i="19"/>
  <c r="AD195" i="19" s="1"/>
  <c r="Y195" i="19"/>
  <c r="AB195" i="19"/>
  <c r="AC195" i="19"/>
  <c r="G196" i="19"/>
  <c r="M196" i="19" s="1"/>
  <c r="AA196" i="19" s="1"/>
  <c r="I196" i="19"/>
  <c r="Y196" i="19" s="1"/>
  <c r="K196" i="19"/>
  <c r="Z196" i="19" s="1"/>
  <c r="O196" i="19"/>
  <c r="AB196" i="19" s="1"/>
  <c r="Q196" i="19"/>
  <c r="AC196" i="19" s="1"/>
  <c r="V196" i="19"/>
  <c r="AD196" i="19"/>
  <c r="AF196" i="19"/>
  <c r="G197" i="19"/>
  <c r="AF197" i="19" s="1"/>
  <c r="I197" i="19"/>
  <c r="K197" i="19"/>
  <c r="O197" i="19"/>
  <c r="AB197" i="19" s="1"/>
  <c r="Q197" i="19"/>
  <c r="AC197" i="19" s="1"/>
  <c r="V197" i="19"/>
  <c r="Y197" i="19"/>
  <c r="Z197" i="19"/>
  <c r="AD197" i="19"/>
  <c r="G198" i="19"/>
  <c r="AF198" i="19" s="1"/>
  <c r="I198" i="19"/>
  <c r="K198" i="19"/>
  <c r="M198" i="19"/>
  <c r="AA198" i="19" s="1"/>
  <c r="O198" i="19"/>
  <c r="Q198" i="19"/>
  <c r="V198" i="19"/>
  <c r="AD198" i="19" s="1"/>
  <c r="Y198" i="19"/>
  <c r="Z198" i="19"/>
  <c r="AB198" i="19"/>
  <c r="AC198" i="19"/>
  <c r="G199" i="19"/>
  <c r="M199" i="19" s="1"/>
  <c r="AA199" i="19" s="1"/>
  <c r="I199" i="19"/>
  <c r="Y199" i="19" s="1"/>
  <c r="K199" i="19"/>
  <c r="Z199" i="19" s="1"/>
  <c r="O199" i="19"/>
  <c r="Q199" i="19"/>
  <c r="AC199" i="19" s="1"/>
  <c r="V199" i="19"/>
  <c r="AB199" i="19"/>
  <c r="AD199" i="19"/>
  <c r="AF199" i="19"/>
  <c r="G200" i="19"/>
  <c r="I200" i="19"/>
  <c r="K200" i="19"/>
  <c r="Z200" i="19" s="1"/>
  <c r="M200" i="19"/>
  <c r="AA200" i="19" s="1"/>
  <c r="O200" i="19"/>
  <c r="AB200" i="19" s="1"/>
  <c r="Q200" i="19"/>
  <c r="V200" i="19"/>
  <c r="Y200" i="19"/>
  <c r="AC200" i="19"/>
  <c r="AD200" i="19"/>
  <c r="AF200" i="19"/>
  <c r="G201" i="19"/>
  <c r="M201" i="19" s="1"/>
  <c r="AA201" i="19" s="1"/>
  <c r="I201" i="19"/>
  <c r="Y201" i="19" s="1"/>
  <c r="K201" i="19"/>
  <c r="O201" i="19"/>
  <c r="AB201" i="19" s="1"/>
  <c r="Q201" i="19"/>
  <c r="AC201" i="19" s="1"/>
  <c r="V201" i="19"/>
  <c r="AD201" i="19" s="1"/>
  <c r="Z201" i="19"/>
  <c r="AF203" i="19"/>
  <c r="G140" i="18"/>
  <c r="G8" i="18"/>
  <c r="V8" i="18"/>
  <c r="Q8" i="18"/>
  <c r="O8" i="18"/>
  <c r="M8" i="18"/>
  <c r="K8" i="18"/>
  <c r="I8" i="18"/>
  <c r="G9" i="18"/>
  <c r="V9" i="18"/>
  <c r="Q9" i="18"/>
  <c r="O9" i="18"/>
  <c r="M9" i="18"/>
  <c r="K9" i="18"/>
  <c r="I9" i="18"/>
  <c r="G52" i="18"/>
  <c r="V52" i="18"/>
  <c r="Q52" i="18"/>
  <c r="O52" i="18"/>
  <c r="M52" i="18"/>
  <c r="K52" i="18"/>
  <c r="I52" i="18"/>
  <c r="G87" i="18"/>
  <c r="V87" i="18"/>
  <c r="Q87" i="18"/>
  <c r="O87" i="18"/>
  <c r="M87" i="18"/>
  <c r="K87" i="18"/>
  <c r="I87" i="18"/>
  <c r="G92" i="18"/>
  <c r="V92" i="18"/>
  <c r="Q92" i="18"/>
  <c r="O92" i="18"/>
  <c r="M92" i="18"/>
  <c r="K92" i="18"/>
  <c r="I92" i="18"/>
  <c r="G93" i="18"/>
  <c r="V93" i="18"/>
  <c r="Q93" i="18"/>
  <c r="O93" i="18"/>
  <c r="M93" i="18"/>
  <c r="K93" i="18"/>
  <c r="I93" i="18"/>
  <c r="G115" i="18"/>
  <c r="V115" i="18"/>
  <c r="Q115" i="18"/>
  <c r="O115" i="18"/>
  <c r="M115" i="18"/>
  <c r="K115" i="18"/>
  <c r="I115" i="18"/>
  <c r="G10" i="18"/>
  <c r="AF10" i="18" s="1"/>
  <c r="I10" i="18"/>
  <c r="K10" i="18"/>
  <c r="M10" i="18"/>
  <c r="AA10" i="18" s="1"/>
  <c r="O10" i="18"/>
  <c r="AB10" i="18" s="1"/>
  <c r="Q10" i="18"/>
  <c r="V10" i="18"/>
  <c r="AD10" i="18" s="1"/>
  <c r="Y10" i="18"/>
  <c r="Z10" i="18"/>
  <c r="AC10" i="18"/>
  <c r="G11" i="18"/>
  <c r="M11" i="18" s="1"/>
  <c r="AA11" i="18" s="1"/>
  <c r="I11" i="18"/>
  <c r="Y11" i="18" s="1"/>
  <c r="K11" i="18"/>
  <c r="O11" i="18"/>
  <c r="Q11" i="18"/>
  <c r="AC11" i="18" s="1"/>
  <c r="V11" i="18"/>
  <c r="AD11" i="18" s="1"/>
  <c r="Z11" i="18"/>
  <c r="AB11" i="18"/>
  <c r="AF11" i="18"/>
  <c r="G12" i="18"/>
  <c r="AF12" i="18" s="1"/>
  <c r="I12" i="18"/>
  <c r="K12" i="18"/>
  <c r="Z12" i="18" s="1"/>
  <c r="M12" i="18"/>
  <c r="AA12" i="18" s="1"/>
  <c r="O12" i="18"/>
  <c r="Q12" i="18"/>
  <c r="V12" i="18"/>
  <c r="Y12" i="18"/>
  <c r="AB12" i="18"/>
  <c r="AC12" i="18"/>
  <c r="AD12" i="18"/>
  <c r="G13" i="18"/>
  <c r="I13" i="18"/>
  <c r="Y13" i="18" s="1"/>
  <c r="K13" i="18"/>
  <c r="Z13" i="18" s="1"/>
  <c r="M13" i="18"/>
  <c r="O13" i="18"/>
  <c r="AB13" i="18" s="1"/>
  <c r="Q13" i="18"/>
  <c r="AC13" i="18" s="1"/>
  <c r="V13" i="18"/>
  <c r="AA13" i="18"/>
  <c r="AD13" i="18"/>
  <c r="AF13" i="18"/>
  <c r="G14" i="18"/>
  <c r="AF14" i="18" s="1"/>
  <c r="I14" i="18"/>
  <c r="K14" i="18"/>
  <c r="M14" i="18"/>
  <c r="AA14" i="18" s="1"/>
  <c r="O14" i="18"/>
  <c r="AB14" i="18" s="1"/>
  <c r="Q14" i="18"/>
  <c r="V14" i="18"/>
  <c r="Y14" i="18"/>
  <c r="Z14" i="18"/>
  <c r="AC14" i="18"/>
  <c r="AD14" i="18"/>
  <c r="G15" i="18"/>
  <c r="I15" i="18"/>
  <c r="Y15" i="18" s="1"/>
  <c r="K15" i="18"/>
  <c r="O15" i="18"/>
  <c r="Q15" i="18"/>
  <c r="AC15" i="18" s="1"/>
  <c r="V15" i="18"/>
  <c r="AD15" i="18" s="1"/>
  <c r="Z15" i="18"/>
  <c r="AB15" i="18"/>
  <c r="G16" i="18"/>
  <c r="AF16" i="18" s="1"/>
  <c r="I16" i="18"/>
  <c r="K16" i="18"/>
  <c r="Z16" i="18" s="1"/>
  <c r="M16" i="18"/>
  <c r="AA16" i="18" s="1"/>
  <c r="O16" i="18"/>
  <c r="Q16" i="18"/>
  <c r="V16" i="18"/>
  <c r="Y16" i="18"/>
  <c r="AB16" i="18"/>
  <c r="AC16" i="18"/>
  <c r="AD16" i="18"/>
  <c r="G17" i="18"/>
  <c r="I17" i="18"/>
  <c r="Y17" i="18" s="1"/>
  <c r="K17" i="18"/>
  <c r="Z17" i="18" s="1"/>
  <c r="M17" i="18"/>
  <c r="O17" i="18"/>
  <c r="Q17" i="18"/>
  <c r="AC17" i="18" s="1"/>
  <c r="V17" i="18"/>
  <c r="AA17" i="18"/>
  <c r="AB17" i="18"/>
  <c r="AD17" i="18"/>
  <c r="AF17" i="18"/>
  <c r="G18" i="18"/>
  <c r="AF18" i="18" s="1"/>
  <c r="I18" i="18"/>
  <c r="K18" i="18"/>
  <c r="M18" i="18"/>
  <c r="AA18" i="18" s="1"/>
  <c r="O18" i="18"/>
  <c r="AB18" i="18" s="1"/>
  <c r="Q18" i="18"/>
  <c r="V18" i="18"/>
  <c r="AD18" i="18" s="1"/>
  <c r="Y18" i="18"/>
  <c r="Z18" i="18"/>
  <c r="AC18" i="18"/>
  <c r="G19" i="18"/>
  <c r="M19" i="18" s="1"/>
  <c r="AA19" i="18" s="1"/>
  <c r="I19" i="18"/>
  <c r="Y19" i="18" s="1"/>
  <c r="K19" i="18"/>
  <c r="O19" i="18"/>
  <c r="Q19" i="18"/>
  <c r="AC19" i="18" s="1"/>
  <c r="V19" i="18"/>
  <c r="AD19" i="18" s="1"/>
  <c r="Z19" i="18"/>
  <c r="AB19" i="18"/>
  <c r="AF19" i="18"/>
  <c r="G20" i="18"/>
  <c r="AF20" i="18" s="1"/>
  <c r="I20" i="18"/>
  <c r="K20" i="18"/>
  <c r="Z20" i="18" s="1"/>
  <c r="M20" i="18"/>
  <c r="AA20" i="18" s="1"/>
  <c r="O20" i="18"/>
  <c r="Q20" i="18"/>
  <c r="V20" i="18"/>
  <c r="Y20" i="18"/>
  <c r="AB20" i="18"/>
  <c r="AC20" i="18"/>
  <c r="AD20" i="18"/>
  <c r="G21" i="18"/>
  <c r="I21" i="18"/>
  <c r="Y21" i="18" s="1"/>
  <c r="K21" i="18"/>
  <c r="Z21" i="18" s="1"/>
  <c r="M21" i="18"/>
  <c r="O21" i="18"/>
  <c r="AB21" i="18" s="1"/>
  <c r="Q21" i="18"/>
  <c r="AC21" i="18" s="1"/>
  <c r="V21" i="18"/>
  <c r="AA21" i="18"/>
  <c r="AD21" i="18"/>
  <c r="AF21" i="18"/>
  <c r="G22" i="18"/>
  <c r="AF22" i="18" s="1"/>
  <c r="I22" i="18"/>
  <c r="K22" i="18"/>
  <c r="M22" i="18"/>
  <c r="AA22" i="18" s="1"/>
  <c r="O22" i="18"/>
  <c r="AB22" i="18" s="1"/>
  <c r="Q22" i="18"/>
  <c r="V22" i="18"/>
  <c r="Y22" i="18"/>
  <c r="Z22" i="18"/>
  <c r="AC22" i="18"/>
  <c r="AD22" i="18"/>
  <c r="G23" i="18"/>
  <c r="I23" i="18"/>
  <c r="Y23" i="18" s="1"/>
  <c r="K23" i="18"/>
  <c r="O23" i="18"/>
  <c r="Q23" i="18"/>
  <c r="AC23" i="18" s="1"/>
  <c r="V23" i="18"/>
  <c r="AD23" i="18" s="1"/>
  <c r="Z23" i="18"/>
  <c r="AB23" i="18"/>
  <c r="G24" i="18"/>
  <c r="AF24" i="18" s="1"/>
  <c r="I24" i="18"/>
  <c r="K24" i="18"/>
  <c r="Z24" i="18" s="1"/>
  <c r="M24" i="18"/>
  <c r="AA24" i="18" s="1"/>
  <c r="O24" i="18"/>
  <c r="Q24" i="18"/>
  <c r="V24" i="18"/>
  <c r="Y24" i="18"/>
  <c r="AB24" i="18"/>
  <c r="AC24" i="18"/>
  <c r="AD24" i="18"/>
  <c r="G25" i="18"/>
  <c r="I25" i="18"/>
  <c r="Y25" i="18" s="1"/>
  <c r="K25" i="18"/>
  <c r="Z25" i="18" s="1"/>
  <c r="M25" i="18"/>
  <c r="O25" i="18"/>
  <c r="Q25" i="18"/>
  <c r="AC25" i="18" s="1"/>
  <c r="V25" i="18"/>
  <c r="AA25" i="18"/>
  <c r="AB25" i="18"/>
  <c r="AD25" i="18"/>
  <c r="AF25" i="18"/>
  <c r="G26" i="18"/>
  <c r="AF26" i="18" s="1"/>
  <c r="I26" i="18"/>
  <c r="K26" i="18"/>
  <c r="M26" i="18"/>
  <c r="AA26" i="18" s="1"/>
  <c r="O26" i="18"/>
  <c r="AB26" i="18" s="1"/>
  <c r="Q26" i="18"/>
  <c r="V26" i="18"/>
  <c r="AD26" i="18" s="1"/>
  <c r="Y26" i="18"/>
  <c r="Z26" i="18"/>
  <c r="AC26" i="18"/>
  <c r="G27" i="18"/>
  <c r="M27" i="18" s="1"/>
  <c r="AA27" i="18" s="1"/>
  <c r="I27" i="18"/>
  <c r="Y27" i="18" s="1"/>
  <c r="K27" i="18"/>
  <c r="O27" i="18"/>
  <c r="Q27" i="18"/>
  <c r="AC27" i="18" s="1"/>
  <c r="V27" i="18"/>
  <c r="AD27" i="18" s="1"/>
  <c r="Z27" i="18"/>
  <c r="AB27" i="18"/>
  <c r="AF27" i="18"/>
  <c r="G28" i="18"/>
  <c r="AF28" i="18" s="1"/>
  <c r="I28" i="18"/>
  <c r="K28" i="18"/>
  <c r="Z28" i="18" s="1"/>
  <c r="M28" i="18"/>
  <c r="AA28" i="18" s="1"/>
  <c r="O28" i="18"/>
  <c r="Q28" i="18"/>
  <c r="V28" i="18"/>
  <c r="Y28" i="18"/>
  <c r="AB28" i="18"/>
  <c r="AC28" i="18"/>
  <c r="AD28" i="18"/>
  <c r="G29" i="18"/>
  <c r="M29" i="18" s="1"/>
  <c r="I29" i="18"/>
  <c r="Y29" i="18" s="1"/>
  <c r="K29" i="18"/>
  <c r="Z29" i="18" s="1"/>
  <c r="O29" i="18"/>
  <c r="AB29" i="18" s="1"/>
  <c r="Q29" i="18"/>
  <c r="AC29" i="18" s="1"/>
  <c r="V29" i="18"/>
  <c r="AA29" i="18"/>
  <c r="AD29" i="18"/>
  <c r="AF29" i="18"/>
  <c r="G30" i="18"/>
  <c r="AF30" i="18" s="1"/>
  <c r="I30" i="18"/>
  <c r="K30" i="18"/>
  <c r="M30" i="18"/>
  <c r="AA30" i="18" s="1"/>
  <c r="O30" i="18"/>
  <c r="AB30" i="18" s="1"/>
  <c r="Q30" i="18"/>
  <c r="V30" i="18"/>
  <c r="Y30" i="18"/>
  <c r="Z30" i="18"/>
  <c r="AC30" i="18"/>
  <c r="AD30" i="18"/>
  <c r="G31" i="18"/>
  <c r="M31" i="18" s="1"/>
  <c r="AA31" i="18" s="1"/>
  <c r="I31" i="18"/>
  <c r="Y31" i="18" s="1"/>
  <c r="K31" i="18"/>
  <c r="O31" i="18"/>
  <c r="Q31" i="18"/>
  <c r="AC31" i="18" s="1"/>
  <c r="V31" i="18"/>
  <c r="AD31" i="18" s="1"/>
  <c r="Z31" i="18"/>
  <c r="AB31" i="18"/>
  <c r="G32" i="18"/>
  <c r="AF32" i="18" s="1"/>
  <c r="I32" i="18"/>
  <c r="K32" i="18"/>
  <c r="M32" i="18"/>
  <c r="AA32" i="18" s="1"/>
  <c r="O32" i="18"/>
  <c r="Q32" i="18"/>
  <c r="V32" i="18"/>
  <c r="Y32" i="18"/>
  <c r="Z32" i="18"/>
  <c r="AB32" i="18"/>
  <c r="AC32" i="18"/>
  <c r="AD32" i="18"/>
  <c r="G33" i="18"/>
  <c r="M33" i="18" s="1"/>
  <c r="AA33" i="18" s="1"/>
  <c r="I33" i="18"/>
  <c r="Y33" i="18" s="1"/>
  <c r="K33" i="18"/>
  <c r="Z33" i="18" s="1"/>
  <c r="O33" i="18"/>
  <c r="AB33" i="18" s="1"/>
  <c r="Q33" i="18"/>
  <c r="AC33" i="18" s="1"/>
  <c r="V33" i="18"/>
  <c r="AD33" i="18"/>
  <c r="AF33" i="18"/>
  <c r="G34" i="18"/>
  <c r="AF34" i="18" s="1"/>
  <c r="I34" i="18"/>
  <c r="K34" i="18"/>
  <c r="M34" i="18"/>
  <c r="AA34" i="18" s="1"/>
  <c r="O34" i="18"/>
  <c r="AB34" i="18" s="1"/>
  <c r="Q34" i="18"/>
  <c r="V34" i="18"/>
  <c r="AD34" i="18" s="1"/>
  <c r="Y34" i="18"/>
  <c r="Z34" i="18"/>
  <c r="AC34" i="18"/>
  <c r="G35" i="18"/>
  <c r="M35" i="18" s="1"/>
  <c r="I35" i="18"/>
  <c r="Y35" i="18" s="1"/>
  <c r="K35" i="18"/>
  <c r="O35" i="18"/>
  <c r="Q35" i="18"/>
  <c r="AC35" i="18" s="1"/>
  <c r="V35" i="18"/>
  <c r="AD35" i="18" s="1"/>
  <c r="Z35" i="18"/>
  <c r="AA35" i="18"/>
  <c r="AB35" i="18"/>
  <c r="AF35" i="18"/>
  <c r="G36" i="18"/>
  <c r="AF36" i="18" s="1"/>
  <c r="I36" i="18"/>
  <c r="K36" i="18"/>
  <c r="M36" i="18"/>
  <c r="AA36" i="18" s="1"/>
  <c r="O36" i="18"/>
  <c r="Q36" i="18"/>
  <c r="V36" i="18"/>
  <c r="Y36" i="18"/>
  <c r="Z36" i="18"/>
  <c r="AB36" i="18"/>
  <c r="AC36" i="18"/>
  <c r="AD36" i="18"/>
  <c r="G37" i="18"/>
  <c r="M37" i="18" s="1"/>
  <c r="AA37" i="18" s="1"/>
  <c r="I37" i="18"/>
  <c r="Y37" i="18" s="1"/>
  <c r="K37" i="18"/>
  <c r="Z37" i="18" s="1"/>
  <c r="O37" i="18"/>
  <c r="Q37" i="18"/>
  <c r="AC37" i="18" s="1"/>
  <c r="V37" i="18"/>
  <c r="AB37" i="18"/>
  <c r="AD37" i="18"/>
  <c r="AF37" i="18"/>
  <c r="G38" i="18"/>
  <c r="AF38" i="18" s="1"/>
  <c r="I38" i="18"/>
  <c r="K38" i="18"/>
  <c r="M38" i="18"/>
  <c r="AA38" i="18" s="1"/>
  <c r="O38" i="18"/>
  <c r="AB38" i="18" s="1"/>
  <c r="Q38" i="18"/>
  <c r="V38" i="18"/>
  <c r="Y38" i="18"/>
  <c r="Z38" i="18"/>
  <c r="AC38" i="18"/>
  <c r="AD38" i="18"/>
  <c r="G39" i="18"/>
  <c r="I39" i="18"/>
  <c r="Y39" i="18" s="1"/>
  <c r="K39" i="18"/>
  <c r="O39" i="18"/>
  <c r="Q39" i="18"/>
  <c r="AC39" i="18" s="1"/>
  <c r="V39" i="18"/>
  <c r="AD39" i="18" s="1"/>
  <c r="Z39" i="18"/>
  <c r="AB39" i="18"/>
  <c r="G40" i="18"/>
  <c r="I40" i="18"/>
  <c r="K40" i="18"/>
  <c r="O40" i="18"/>
  <c r="Q40" i="18"/>
  <c r="V40" i="18"/>
  <c r="Y40" i="18"/>
  <c r="Z40" i="18"/>
  <c r="AB40" i="18"/>
  <c r="AC40" i="18"/>
  <c r="AD40" i="18"/>
  <c r="G41" i="18"/>
  <c r="M41" i="18" s="1"/>
  <c r="I41" i="18"/>
  <c r="Y41" i="18" s="1"/>
  <c r="K41" i="18"/>
  <c r="Z41" i="18" s="1"/>
  <c r="O41" i="18"/>
  <c r="AB41" i="18" s="1"/>
  <c r="Q41" i="18"/>
  <c r="AC41" i="18" s="1"/>
  <c r="V41" i="18"/>
  <c r="AA41" i="18"/>
  <c r="AD41" i="18"/>
  <c r="AF41" i="18"/>
  <c r="G42" i="18"/>
  <c r="AF42" i="18" s="1"/>
  <c r="I42" i="18"/>
  <c r="K42" i="18"/>
  <c r="M42" i="18"/>
  <c r="AA42" i="18" s="1"/>
  <c r="O42" i="18"/>
  <c r="AB42" i="18" s="1"/>
  <c r="Q42" i="18"/>
  <c r="V42" i="18"/>
  <c r="Y42" i="18"/>
  <c r="Z42" i="18"/>
  <c r="AC42" i="18"/>
  <c r="AD42" i="18"/>
  <c r="G43" i="18"/>
  <c r="I43" i="18"/>
  <c r="Y43" i="18" s="1"/>
  <c r="K43" i="18"/>
  <c r="O43" i="18"/>
  <c r="Q43" i="18"/>
  <c r="AC43" i="18" s="1"/>
  <c r="V43" i="18"/>
  <c r="AD43" i="18" s="1"/>
  <c r="Z43" i="18"/>
  <c r="AB43" i="18"/>
  <c r="G44" i="18"/>
  <c r="AF44" i="18" s="1"/>
  <c r="I44" i="18"/>
  <c r="K44" i="18"/>
  <c r="Z44" i="18" s="1"/>
  <c r="M44" i="18"/>
  <c r="AA44" i="18" s="1"/>
  <c r="O44" i="18"/>
  <c r="Q44" i="18"/>
  <c r="V44" i="18"/>
  <c r="Y44" i="18"/>
  <c r="AB44" i="18"/>
  <c r="AC44" i="18"/>
  <c r="AD44" i="18"/>
  <c r="G45" i="18"/>
  <c r="M45" i="18" s="1"/>
  <c r="I45" i="18"/>
  <c r="Y45" i="18" s="1"/>
  <c r="K45" i="18"/>
  <c r="Z45" i="18" s="1"/>
  <c r="O45" i="18"/>
  <c r="Q45" i="18"/>
  <c r="AC45" i="18" s="1"/>
  <c r="V45" i="18"/>
  <c r="AA45" i="18"/>
  <c r="AB45" i="18"/>
  <c r="AD45" i="18"/>
  <c r="AF45" i="18"/>
  <c r="G46" i="18"/>
  <c r="AF46" i="18" s="1"/>
  <c r="I46" i="18"/>
  <c r="K46" i="18"/>
  <c r="M46" i="18"/>
  <c r="AA46" i="18" s="1"/>
  <c r="O46" i="18"/>
  <c r="AB46" i="18" s="1"/>
  <c r="Q46" i="18"/>
  <c r="V46" i="18"/>
  <c r="AD46" i="18" s="1"/>
  <c r="Y46" i="18"/>
  <c r="Z46" i="18"/>
  <c r="AC46" i="18"/>
  <c r="G47" i="18"/>
  <c r="M47" i="18" s="1"/>
  <c r="AA47" i="18" s="1"/>
  <c r="I47" i="18"/>
  <c r="Y47" i="18" s="1"/>
  <c r="K47" i="18"/>
  <c r="O47" i="18"/>
  <c r="Q47" i="18"/>
  <c r="AC47" i="18" s="1"/>
  <c r="V47" i="18"/>
  <c r="AD47" i="18" s="1"/>
  <c r="Z47" i="18"/>
  <c r="AB47" i="18"/>
  <c r="AF47" i="18"/>
  <c r="G48" i="18"/>
  <c r="AF48" i="18" s="1"/>
  <c r="I48" i="18"/>
  <c r="K48" i="18"/>
  <c r="Z48" i="18" s="1"/>
  <c r="M48" i="18"/>
  <c r="AA48" i="18" s="1"/>
  <c r="O48" i="18"/>
  <c r="Q48" i="18"/>
  <c r="V48" i="18"/>
  <c r="Y48" i="18"/>
  <c r="AB48" i="18"/>
  <c r="AC48" i="18"/>
  <c r="AD48" i="18"/>
  <c r="G49" i="18"/>
  <c r="M49" i="18" s="1"/>
  <c r="I49" i="18"/>
  <c r="Y49" i="18" s="1"/>
  <c r="K49" i="18"/>
  <c r="Z49" i="18" s="1"/>
  <c r="O49" i="18"/>
  <c r="AB49" i="18" s="1"/>
  <c r="Q49" i="18"/>
  <c r="AC49" i="18" s="1"/>
  <c r="V49" i="18"/>
  <c r="AA49" i="18"/>
  <c r="AD49" i="18"/>
  <c r="AF49" i="18"/>
  <c r="G50" i="18"/>
  <c r="AF50" i="18" s="1"/>
  <c r="I50" i="18"/>
  <c r="K50" i="18"/>
  <c r="M50" i="18"/>
  <c r="AA50" i="18" s="1"/>
  <c r="O50" i="18"/>
  <c r="AB50" i="18" s="1"/>
  <c r="Q50" i="18"/>
  <c r="V50" i="18"/>
  <c r="Y50" i="18"/>
  <c r="Z50" i="18"/>
  <c r="AC50" i="18"/>
  <c r="AD50" i="18"/>
  <c r="G51" i="18"/>
  <c r="M51" i="18" s="1"/>
  <c r="I51" i="18"/>
  <c r="Y51" i="18" s="1"/>
  <c r="K51" i="18"/>
  <c r="O51" i="18"/>
  <c r="Q51" i="18"/>
  <c r="AC51" i="18" s="1"/>
  <c r="V51" i="18"/>
  <c r="AD51" i="18" s="1"/>
  <c r="Z51" i="18"/>
  <c r="AA51" i="18"/>
  <c r="AB51" i="18"/>
  <c r="AF51" i="18"/>
  <c r="G53" i="18"/>
  <c r="I53" i="18"/>
  <c r="K53" i="18"/>
  <c r="O53" i="18"/>
  <c r="Q53" i="18"/>
  <c r="V53" i="18"/>
  <c r="Y53" i="18"/>
  <c r="Z53" i="18"/>
  <c r="AB53" i="18"/>
  <c r="AC53" i="18"/>
  <c r="AD53" i="18"/>
  <c r="G54" i="18"/>
  <c r="M54" i="18" s="1"/>
  <c r="AA54" i="18" s="1"/>
  <c r="I54" i="18"/>
  <c r="Y54" i="18" s="1"/>
  <c r="K54" i="18"/>
  <c r="Z54" i="18" s="1"/>
  <c r="O54" i="18"/>
  <c r="AB54" i="18" s="1"/>
  <c r="Q54" i="18"/>
  <c r="AC54" i="18" s="1"/>
  <c r="V54" i="18"/>
  <c r="AD54" i="18"/>
  <c r="AF54" i="18"/>
  <c r="G55" i="18"/>
  <c r="AF55" i="18" s="1"/>
  <c r="I55" i="18"/>
  <c r="K55" i="18"/>
  <c r="M55" i="18"/>
  <c r="AA55" i="18" s="1"/>
  <c r="O55" i="18"/>
  <c r="AB55" i="18" s="1"/>
  <c r="Q55" i="18"/>
  <c r="V55" i="18"/>
  <c r="AD55" i="18" s="1"/>
  <c r="Y55" i="18"/>
  <c r="Z55" i="18"/>
  <c r="AC55" i="18"/>
  <c r="G56" i="18"/>
  <c r="M56" i="18" s="1"/>
  <c r="I56" i="18"/>
  <c r="Y56" i="18" s="1"/>
  <c r="K56" i="18"/>
  <c r="O56" i="18"/>
  <c r="Q56" i="18"/>
  <c r="AC56" i="18" s="1"/>
  <c r="V56" i="18"/>
  <c r="AD56" i="18" s="1"/>
  <c r="Z56" i="18"/>
  <c r="AA56" i="18"/>
  <c r="AB56" i="18"/>
  <c r="G57" i="18"/>
  <c r="AF57" i="18" s="1"/>
  <c r="I57" i="18"/>
  <c r="K57" i="18"/>
  <c r="Z57" i="18" s="1"/>
  <c r="M57" i="18"/>
  <c r="AA57" i="18" s="1"/>
  <c r="O57" i="18"/>
  <c r="Q57" i="18"/>
  <c r="V57" i="18"/>
  <c r="Y57" i="18"/>
  <c r="AB57" i="18"/>
  <c r="AC57" i="18"/>
  <c r="AD57" i="18"/>
  <c r="G58" i="18"/>
  <c r="M58" i="18" s="1"/>
  <c r="AA58" i="18" s="1"/>
  <c r="I58" i="18"/>
  <c r="Y58" i="18" s="1"/>
  <c r="K58" i="18"/>
  <c r="Z58" i="18" s="1"/>
  <c r="O58" i="18"/>
  <c r="AB58" i="18" s="1"/>
  <c r="Q58" i="18"/>
  <c r="AC58" i="18" s="1"/>
  <c r="V58" i="18"/>
  <c r="AD58" i="18"/>
  <c r="AF58" i="18"/>
  <c r="G59" i="18"/>
  <c r="AF59" i="18" s="1"/>
  <c r="I59" i="18"/>
  <c r="K59" i="18"/>
  <c r="M59" i="18"/>
  <c r="AA59" i="18" s="1"/>
  <c r="O59" i="18"/>
  <c r="AB59" i="18" s="1"/>
  <c r="Q59" i="18"/>
  <c r="V59" i="18"/>
  <c r="AD59" i="18" s="1"/>
  <c r="Y59" i="18"/>
  <c r="Z59" i="18"/>
  <c r="AC59" i="18"/>
  <c r="G60" i="18"/>
  <c r="M60" i="18" s="1"/>
  <c r="AA60" i="18" s="1"/>
  <c r="I60" i="18"/>
  <c r="Y60" i="18" s="1"/>
  <c r="K60" i="18"/>
  <c r="O60" i="18"/>
  <c r="Q60" i="18"/>
  <c r="AC60" i="18" s="1"/>
  <c r="V60" i="18"/>
  <c r="AD60" i="18" s="1"/>
  <c r="Z60" i="18"/>
  <c r="AB60" i="18"/>
  <c r="AF60" i="18"/>
  <c r="G61" i="18"/>
  <c r="AF61" i="18" s="1"/>
  <c r="I61" i="18"/>
  <c r="K61" i="18"/>
  <c r="Z61" i="18" s="1"/>
  <c r="M61" i="18"/>
  <c r="AA61" i="18" s="1"/>
  <c r="O61" i="18"/>
  <c r="Q61" i="18"/>
  <c r="V61" i="18"/>
  <c r="Y61" i="18"/>
  <c r="AB61" i="18"/>
  <c r="AC61" i="18"/>
  <c r="AD61" i="18"/>
  <c r="G62" i="18"/>
  <c r="M62" i="18" s="1"/>
  <c r="I62" i="18"/>
  <c r="Y62" i="18" s="1"/>
  <c r="K62" i="18"/>
  <c r="Z62" i="18" s="1"/>
  <c r="O62" i="18"/>
  <c r="AB62" i="18" s="1"/>
  <c r="Q62" i="18"/>
  <c r="AC62" i="18" s="1"/>
  <c r="V62" i="18"/>
  <c r="AA62" i="18"/>
  <c r="AD62" i="18"/>
  <c r="AF62" i="18"/>
  <c r="G63" i="18"/>
  <c r="AF63" i="18" s="1"/>
  <c r="I63" i="18"/>
  <c r="K63" i="18"/>
  <c r="M63" i="18"/>
  <c r="AA63" i="18" s="1"/>
  <c r="O63" i="18"/>
  <c r="AB63" i="18" s="1"/>
  <c r="Q63" i="18"/>
  <c r="V63" i="18"/>
  <c r="AD63" i="18" s="1"/>
  <c r="Y63" i="18"/>
  <c r="Z63" i="18"/>
  <c r="AC63" i="18"/>
  <c r="G64" i="18"/>
  <c r="M64" i="18" s="1"/>
  <c r="AA64" i="18" s="1"/>
  <c r="I64" i="18"/>
  <c r="Y64" i="18" s="1"/>
  <c r="K64" i="18"/>
  <c r="O64" i="18"/>
  <c r="Q64" i="18"/>
  <c r="AC64" i="18" s="1"/>
  <c r="V64" i="18"/>
  <c r="AD64" i="18" s="1"/>
  <c r="Z64" i="18"/>
  <c r="AB64" i="18"/>
  <c r="AF64" i="18"/>
  <c r="G65" i="18"/>
  <c r="AF65" i="18" s="1"/>
  <c r="I65" i="18"/>
  <c r="K65" i="18"/>
  <c r="M65" i="18"/>
  <c r="AA65" i="18" s="1"/>
  <c r="O65" i="18"/>
  <c r="Q65" i="18"/>
  <c r="V65" i="18"/>
  <c r="Y65" i="18"/>
  <c r="Z65" i="18"/>
  <c r="AB65" i="18"/>
  <c r="AC65" i="18"/>
  <c r="AD65" i="18"/>
  <c r="G66" i="18"/>
  <c r="M66" i="18" s="1"/>
  <c r="AA66" i="18" s="1"/>
  <c r="I66" i="18"/>
  <c r="Y66" i="18" s="1"/>
  <c r="K66" i="18"/>
  <c r="Z66" i="18" s="1"/>
  <c r="O66" i="18"/>
  <c r="Q66" i="18"/>
  <c r="AC66" i="18" s="1"/>
  <c r="V66" i="18"/>
  <c r="AB66" i="18"/>
  <c r="AD66" i="18"/>
  <c r="AF66" i="18"/>
  <c r="G67" i="18"/>
  <c r="AF67" i="18" s="1"/>
  <c r="I67" i="18"/>
  <c r="K67" i="18"/>
  <c r="M67" i="18"/>
  <c r="AA67" i="18" s="1"/>
  <c r="O67" i="18"/>
  <c r="AB67" i="18" s="1"/>
  <c r="Q67" i="18"/>
  <c r="V67" i="18"/>
  <c r="AD67" i="18" s="1"/>
  <c r="Y67" i="18"/>
  <c r="Z67" i="18"/>
  <c r="AC67" i="18"/>
  <c r="G68" i="18"/>
  <c r="M68" i="18" s="1"/>
  <c r="I68" i="18"/>
  <c r="Y68" i="18" s="1"/>
  <c r="K68" i="18"/>
  <c r="O68" i="18"/>
  <c r="Q68" i="18"/>
  <c r="AC68" i="18" s="1"/>
  <c r="V68" i="18"/>
  <c r="AD68" i="18" s="1"/>
  <c r="Z68" i="18"/>
  <c r="AA68" i="18"/>
  <c r="AB68" i="18"/>
  <c r="AF68" i="18"/>
  <c r="G69" i="18"/>
  <c r="AF69" i="18" s="1"/>
  <c r="I69" i="18"/>
  <c r="K69" i="18"/>
  <c r="M69" i="18"/>
  <c r="AA69" i="18" s="1"/>
  <c r="O69" i="18"/>
  <c r="Q69" i="18"/>
  <c r="V69" i="18"/>
  <c r="Y69" i="18"/>
  <c r="Z69" i="18"/>
  <c r="AB69" i="18"/>
  <c r="AC69" i="18"/>
  <c r="AD69" i="18"/>
  <c r="G70" i="18"/>
  <c r="M70" i="18" s="1"/>
  <c r="AA70" i="18" s="1"/>
  <c r="I70" i="18"/>
  <c r="Y70" i="18" s="1"/>
  <c r="K70" i="18"/>
  <c r="Z70" i="18" s="1"/>
  <c r="O70" i="18"/>
  <c r="Q70" i="18"/>
  <c r="AC70" i="18" s="1"/>
  <c r="V70" i="18"/>
  <c r="AB70" i="18"/>
  <c r="AD70" i="18"/>
  <c r="AF70" i="18"/>
  <c r="G71" i="18"/>
  <c r="AF71" i="18" s="1"/>
  <c r="I71" i="18"/>
  <c r="K71" i="18"/>
  <c r="M71" i="18"/>
  <c r="AA71" i="18" s="1"/>
  <c r="O71" i="18"/>
  <c r="AB71" i="18" s="1"/>
  <c r="Q71" i="18"/>
  <c r="V71" i="18"/>
  <c r="AD71" i="18" s="1"/>
  <c r="Y71" i="18"/>
  <c r="Z71" i="18"/>
  <c r="AC71" i="18"/>
  <c r="G72" i="18"/>
  <c r="I72" i="18"/>
  <c r="Y72" i="18" s="1"/>
  <c r="K72" i="18"/>
  <c r="O72" i="18"/>
  <c r="Q72" i="18"/>
  <c r="AC72" i="18" s="1"/>
  <c r="V72" i="18"/>
  <c r="AD72" i="18" s="1"/>
  <c r="Z72" i="18"/>
  <c r="AB72" i="18"/>
  <c r="G73" i="18"/>
  <c r="I73" i="18"/>
  <c r="K73" i="18"/>
  <c r="O73" i="18"/>
  <c r="Q73" i="18"/>
  <c r="V73" i="18"/>
  <c r="AD73" i="18" s="1"/>
  <c r="Y73" i="18"/>
  <c r="Z73" i="18"/>
  <c r="AB73" i="18"/>
  <c r="AC73" i="18"/>
  <c r="G74" i="18"/>
  <c r="M74" i="18" s="1"/>
  <c r="I74" i="18"/>
  <c r="Y74" i="18" s="1"/>
  <c r="K74" i="18"/>
  <c r="Z74" i="18" s="1"/>
  <c r="O74" i="18"/>
  <c r="AB74" i="18" s="1"/>
  <c r="Q74" i="18"/>
  <c r="AC74" i="18" s="1"/>
  <c r="V74" i="18"/>
  <c r="AA74" i="18"/>
  <c r="AD74" i="18"/>
  <c r="AF74" i="18"/>
  <c r="G75" i="18"/>
  <c r="AF75" i="18" s="1"/>
  <c r="I75" i="18"/>
  <c r="K75" i="18"/>
  <c r="M75" i="18"/>
  <c r="AA75" i="18" s="1"/>
  <c r="O75" i="18"/>
  <c r="AB75" i="18" s="1"/>
  <c r="Q75" i="18"/>
  <c r="V75" i="18"/>
  <c r="AD75" i="18" s="1"/>
  <c r="Y75" i="18"/>
  <c r="Z75" i="18"/>
  <c r="AC75" i="18"/>
  <c r="G76" i="18"/>
  <c r="I76" i="18"/>
  <c r="Y76" i="18" s="1"/>
  <c r="K76" i="18"/>
  <c r="O76" i="18"/>
  <c r="Q76" i="18"/>
  <c r="AC76" i="18" s="1"/>
  <c r="V76" i="18"/>
  <c r="AD76" i="18" s="1"/>
  <c r="Z76" i="18"/>
  <c r="AB76" i="18"/>
  <c r="G77" i="18"/>
  <c r="AF77" i="18" s="1"/>
  <c r="I77" i="18"/>
  <c r="K77" i="18"/>
  <c r="Z77" i="18" s="1"/>
  <c r="M77" i="18"/>
  <c r="AA77" i="18" s="1"/>
  <c r="O77" i="18"/>
  <c r="Q77" i="18"/>
  <c r="V77" i="18"/>
  <c r="AD77" i="18" s="1"/>
  <c r="Y77" i="18"/>
  <c r="AB77" i="18"/>
  <c r="AC77" i="18"/>
  <c r="G78" i="18"/>
  <c r="M78" i="18" s="1"/>
  <c r="I78" i="18"/>
  <c r="Y78" i="18" s="1"/>
  <c r="K78" i="18"/>
  <c r="Z78" i="18" s="1"/>
  <c r="O78" i="18"/>
  <c r="AB78" i="18" s="1"/>
  <c r="Q78" i="18"/>
  <c r="AC78" i="18" s="1"/>
  <c r="V78" i="18"/>
  <c r="AA78" i="18"/>
  <c r="AD78" i="18"/>
  <c r="AF78" i="18"/>
  <c r="G79" i="18"/>
  <c r="AF79" i="18" s="1"/>
  <c r="I79" i="18"/>
  <c r="K79" i="18"/>
  <c r="M79" i="18"/>
  <c r="AA79" i="18" s="1"/>
  <c r="O79" i="18"/>
  <c r="AB79" i="18" s="1"/>
  <c r="Q79" i="18"/>
  <c r="V79" i="18"/>
  <c r="Y79" i="18"/>
  <c r="Z79" i="18"/>
  <c r="AC79" i="18"/>
  <c r="AD79" i="18"/>
  <c r="G80" i="18"/>
  <c r="M80" i="18" s="1"/>
  <c r="I80" i="18"/>
  <c r="Y80" i="18" s="1"/>
  <c r="K80" i="18"/>
  <c r="O80" i="18"/>
  <c r="Q80" i="18"/>
  <c r="AC80" i="18" s="1"/>
  <c r="V80" i="18"/>
  <c r="AD80" i="18" s="1"/>
  <c r="Z80" i="18"/>
  <c r="AA80" i="18"/>
  <c r="AB80" i="18"/>
  <c r="AF80" i="18"/>
  <c r="G81" i="18"/>
  <c r="AF81" i="18" s="1"/>
  <c r="I81" i="18"/>
  <c r="K81" i="18"/>
  <c r="Z81" i="18" s="1"/>
  <c r="M81" i="18"/>
  <c r="AA81" i="18" s="1"/>
  <c r="O81" i="18"/>
  <c r="Q81" i="18"/>
  <c r="V81" i="18"/>
  <c r="Y81" i="18"/>
  <c r="AB81" i="18"/>
  <c r="AC81" i="18"/>
  <c r="AD81" i="18"/>
  <c r="G82" i="18"/>
  <c r="M82" i="18" s="1"/>
  <c r="AA82" i="18" s="1"/>
  <c r="I82" i="18"/>
  <c r="Y82" i="18" s="1"/>
  <c r="K82" i="18"/>
  <c r="Z82" i="18" s="1"/>
  <c r="O82" i="18"/>
  <c r="Q82" i="18"/>
  <c r="AC82" i="18" s="1"/>
  <c r="V82" i="18"/>
  <c r="AB82" i="18"/>
  <c r="AD82" i="18"/>
  <c r="AF82" i="18"/>
  <c r="G83" i="18"/>
  <c r="AF83" i="18" s="1"/>
  <c r="I83" i="18"/>
  <c r="K83" i="18"/>
  <c r="M83" i="18"/>
  <c r="AA83" i="18" s="1"/>
  <c r="O83" i="18"/>
  <c r="AB83" i="18" s="1"/>
  <c r="Q83" i="18"/>
  <c r="V83" i="18"/>
  <c r="AD83" i="18" s="1"/>
  <c r="Y83" i="18"/>
  <c r="Z83" i="18"/>
  <c r="AC83" i="18"/>
  <c r="G84" i="18"/>
  <c r="M84" i="18" s="1"/>
  <c r="I84" i="18"/>
  <c r="Y84" i="18" s="1"/>
  <c r="K84" i="18"/>
  <c r="O84" i="18"/>
  <c r="Q84" i="18"/>
  <c r="AC84" i="18" s="1"/>
  <c r="V84" i="18"/>
  <c r="AD84" i="18" s="1"/>
  <c r="Z84" i="18"/>
  <c r="AA84" i="18"/>
  <c r="AB84" i="18"/>
  <c r="AF84" i="18"/>
  <c r="G85" i="18"/>
  <c r="AF85" i="18" s="1"/>
  <c r="I85" i="18"/>
  <c r="K85" i="18"/>
  <c r="O85" i="18"/>
  <c r="Q85" i="18"/>
  <c r="V85" i="18"/>
  <c r="Y85" i="18"/>
  <c r="Z85" i="18"/>
  <c r="AB85" i="18"/>
  <c r="AC85" i="18"/>
  <c r="AD85" i="18"/>
  <c r="G86" i="18"/>
  <c r="M86" i="18" s="1"/>
  <c r="I86" i="18"/>
  <c r="Y86" i="18" s="1"/>
  <c r="K86" i="18"/>
  <c r="Z86" i="18" s="1"/>
  <c r="O86" i="18"/>
  <c r="AB86" i="18" s="1"/>
  <c r="Q86" i="18"/>
  <c r="AC86" i="18" s="1"/>
  <c r="V86" i="18"/>
  <c r="AA86" i="18"/>
  <c r="AD86" i="18"/>
  <c r="AF86" i="18"/>
  <c r="G88" i="18"/>
  <c r="AF88" i="18" s="1"/>
  <c r="I88" i="18"/>
  <c r="K88" i="18"/>
  <c r="M88" i="18"/>
  <c r="AA88" i="18" s="1"/>
  <c r="O88" i="18"/>
  <c r="AB88" i="18" s="1"/>
  <c r="Q88" i="18"/>
  <c r="V88" i="18"/>
  <c r="Y88" i="18"/>
  <c r="Z88" i="18"/>
  <c r="AC88" i="18"/>
  <c r="AD88" i="18"/>
  <c r="G89" i="18"/>
  <c r="M89" i="18" s="1"/>
  <c r="AA89" i="18" s="1"/>
  <c r="I89" i="18"/>
  <c r="Y89" i="18" s="1"/>
  <c r="K89" i="18"/>
  <c r="O89" i="18"/>
  <c r="Q89" i="18"/>
  <c r="AC89" i="18" s="1"/>
  <c r="V89" i="18"/>
  <c r="AD89" i="18" s="1"/>
  <c r="Z89" i="18"/>
  <c r="AB89" i="18"/>
  <c r="G90" i="18"/>
  <c r="AF90" i="18" s="1"/>
  <c r="I90" i="18"/>
  <c r="K90" i="18"/>
  <c r="Z90" i="18" s="1"/>
  <c r="M90" i="18"/>
  <c r="AA90" i="18" s="1"/>
  <c r="O90" i="18"/>
  <c r="Q90" i="18"/>
  <c r="V90" i="18"/>
  <c r="Y90" i="18"/>
  <c r="AB90" i="18"/>
  <c r="AC90" i="18"/>
  <c r="AD90" i="18"/>
  <c r="G91" i="18"/>
  <c r="M91" i="18" s="1"/>
  <c r="AA91" i="18" s="1"/>
  <c r="I91" i="18"/>
  <c r="Y91" i="18" s="1"/>
  <c r="K91" i="18"/>
  <c r="Z91" i="18" s="1"/>
  <c r="O91" i="18"/>
  <c r="AB91" i="18" s="1"/>
  <c r="Q91" i="18"/>
  <c r="AC91" i="18" s="1"/>
  <c r="V91" i="18"/>
  <c r="AD91" i="18"/>
  <c r="AF91" i="18"/>
  <c r="G94" i="18"/>
  <c r="AF94" i="18" s="1"/>
  <c r="I94" i="18"/>
  <c r="K94" i="18"/>
  <c r="M94" i="18"/>
  <c r="AA94" i="18" s="1"/>
  <c r="O94" i="18"/>
  <c r="AB94" i="18" s="1"/>
  <c r="Q94" i="18"/>
  <c r="V94" i="18"/>
  <c r="AD94" i="18" s="1"/>
  <c r="Y94" i="18"/>
  <c r="Z94" i="18"/>
  <c r="AC94" i="18"/>
  <c r="G95" i="18"/>
  <c r="M95" i="18" s="1"/>
  <c r="AA95" i="18" s="1"/>
  <c r="I95" i="18"/>
  <c r="Y95" i="18" s="1"/>
  <c r="K95" i="18"/>
  <c r="O95" i="18"/>
  <c r="Q95" i="18"/>
  <c r="AC95" i="18" s="1"/>
  <c r="V95" i="18"/>
  <c r="AD95" i="18" s="1"/>
  <c r="Z95" i="18"/>
  <c r="AB95" i="18"/>
  <c r="AF95" i="18"/>
  <c r="G96" i="18"/>
  <c r="AF96" i="18" s="1"/>
  <c r="I96" i="18"/>
  <c r="K96" i="18"/>
  <c r="Z96" i="18" s="1"/>
  <c r="M96" i="18"/>
  <c r="AA96" i="18" s="1"/>
  <c r="O96" i="18"/>
  <c r="Q96" i="18"/>
  <c r="V96" i="18"/>
  <c r="Y96" i="18"/>
  <c r="AB96" i="18"/>
  <c r="AC96" i="18"/>
  <c r="AD96" i="18"/>
  <c r="G97" i="18"/>
  <c r="M97" i="18" s="1"/>
  <c r="I97" i="18"/>
  <c r="Y97" i="18" s="1"/>
  <c r="K97" i="18"/>
  <c r="Z97" i="18" s="1"/>
  <c r="O97" i="18"/>
  <c r="Q97" i="18"/>
  <c r="AC97" i="18" s="1"/>
  <c r="V97" i="18"/>
  <c r="AA97" i="18"/>
  <c r="AB97" i="18"/>
  <c r="AD97" i="18"/>
  <c r="AF97" i="18"/>
  <c r="G98" i="18"/>
  <c r="AF98" i="18" s="1"/>
  <c r="I98" i="18"/>
  <c r="K98" i="18"/>
  <c r="M98" i="18"/>
  <c r="AA98" i="18" s="1"/>
  <c r="O98" i="18"/>
  <c r="AB98" i="18" s="1"/>
  <c r="Q98" i="18"/>
  <c r="V98" i="18"/>
  <c r="AD98" i="18" s="1"/>
  <c r="Y98" i="18"/>
  <c r="Z98" i="18"/>
  <c r="AC98" i="18"/>
  <c r="G99" i="18"/>
  <c r="M99" i="18" s="1"/>
  <c r="AA99" i="18" s="1"/>
  <c r="I99" i="18"/>
  <c r="Y99" i="18" s="1"/>
  <c r="K99" i="18"/>
  <c r="O99" i="18"/>
  <c r="Q99" i="18"/>
  <c r="AC99" i="18" s="1"/>
  <c r="V99" i="18"/>
  <c r="AD99" i="18" s="1"/>
  <c r="Z99" i="18"/>
  <c r="AB99" i="18"/>
  <c r="AF99" i="18"/>
  <c r="G100" i="18"/>
  <c r="AF100" i="18" s="1"/>
  <c r="I100" i="18"/>
  <c r="K100" i="18"/>
  <c r="O100" i="18"/>
  <c r="Q100" i="18"/>
  <c r="V100" i="18"/>
  <c r="Y100" i="18"/>
  <c r="Z100" i="18"/>
  <c r="AB100" i="18"/>
  <c r="AC100" i="18"/>
  <c r="AD100" i="18"/>
  <c r="G101" i="18"/>
  <c r="M101" i="18" s="1"/>
  <c r="AA101" i="18" s="1"/>
  <c r="I101" i="18"/>
  <c r="Y101" i="18" s="1"/>
  <c r="K101" i="18"/>
  <c r="Z101" i="18" s="1"/>
  <c r="O101" i="18"/>
  <c r="AB101" i="18" s="1"/>
  <c r="Q101" i="18"/>
  <c r="AC101" i="18" s="1"/>
  <c r="V101" i="18"/>
  <c r="AD101" i="18"/>
  <c r="AF101" i="18"/>
  <c r="G102" i="18"/>
  <c r="AF102" i="18" s="1"/>
  <c r="I102" i="18"/>
  <c r="K102" i="18"/>
  <c r="M102" i="18"/>
  <c r="AA102" i="18" s="1"/>
  <c r="O102" i="18"/>
  <c r="AB102" i="18" s="1"/>
  <c r="Q102" i="18"/>
  <c r="V102" i="18"/>
  <c r="Y102" i="18"/>
  <c r="Z102" i="18"/>
  <c r="AC102" i="18"/>
  <c r="AD102" i="18"/>
  <c r="G103" i="18"/>
  <c r="M103" i="18" s="1"/>
  <c r="I103" i="18"/>
  <c r="Y103" i="18" s="1"/>
  <c r="K103" i="18"/>
  <c r="O103" i="18"/>
  <c r="Q103" i="18"/>
  <c r="AC103" i="18" s="1"/>
  <c r="V103" i="18"/>
  <c r="AD103" i="18" s="1"/>
  <c r="Z103" i="18"/>
  <c r="AA103" i="18"/>
  <c r="AB103" i="18"/>
  <c r="G104" i="18"/>
  <c r="AF104" i="18" s="1"/>
  <c r="I104" i="18"/>
  <c r="K104" i="18"/>
  <c r="M104" i="18"/>
  <c r="AA104" i="18" s="1"/>
  <c r="O104" i="18"/>
  <c r="Q104" i="18"/>
  <c r="V104" i="18"/>
  <c r="Y104" i="18"/>
  <c r="Z104" i="18"/>
  <c r="AB104" i="18"/>
  <c r="AC104" i="18"/>
  <c r="AD104" i="18"/>
  <c r="G105" i="18"/>
  <c r="M105" i="18" s="1"/>
  <c r="AA105" i="18" s="1"/>
  <c r="I105" i="18"/>
  <c r="Y105" i="18" s="1"/>
  <c r="K105" i="18"/>
  <c r="Z105" i="18" s="1"/>
  <c r="O105" i="18"/>
  <c r="Q105" i="18"/>
  <c r="AC105" i="18" s="1"/>
  <c r="V105" i="18"/>
  <c r="AB105" i="18"/>
  <c r="AD105" i="18"/>
  <c r="AF105" i="18"/>
  <c r="G106" i="18"/>
  <c r="AF106" i="18" s="1"/>
  <c r="I106" i="18"/>
  <c r="K106" i="18"/>
  <c r="M106" i="18"/>
  <c r="AA106" i="18" s="1"/>
  <c r="O106" i="18"/>
  <c r="AB106" i="18" s="1"/>
  <c r="Q106" i="18"/>
  <c r="V106" i="18"/>
  <c r="AD106" i="18" s="1"/>
  <c r="Y106" i="18"/>
  <c r="Z106" i="18"/>
  <c r="AC106" i="18"/>
  <c r="G107" i="18"/>
  <c r="M107" i="18" s="1"/>
  <c r="AA107" i="18" s="1"/>
  <c r="I107" i="18"/>
  <c r="Y107" i="18" s="1"/>
  <c r="K107" i="18"/>
  <c r="O107" i="18"/>
  <c r="Q107" i="18"/>
  <c r="AC107" i="18" s="1"/>
  <c r="V107" i="18"/>
  <c r="AD107" i="18" s="1"/>
  <c r="Z107" i="18"/>
  <c r="AB107" i="18"/>
  <c r="G108" i="18"/>
  <c r="AF108" i="18" s="1"/>
  <c r="I108" i="18"/>
  <c r="K108" i="18"/>
  <c r="Z108" i="18" s="1"/>
  <c r="O108" i="18"/>
  <c r="Q108" i="18"/>
  <c r="V108" i="18"/>
  <c r="Y108" i="18"/>
  <c r="AB108" i="18"/>
  <c r="AC108" i="18"/>
  <c r="AD108" i="18"/>
  <c r="G109" i="18"/>
  <c r="M109" i="18" s="1"/>
  <c r="I109" i="18"/>
  <c r="Y109" i="18" s="1"/>
  <c r="K109" i="18"/>
  <c r="Z109" i="18" s="1"/>
  <c r="O109" i="18"/>
  <c r="Q109" i="18"/>
  <c r="AC109" i="18" s="1"/>
  <c r="V109" i="18"/>
  <c r="AD109" i="18" s="1"/>
  <c r="AA109" i="18"/>
  <c r="AB109" i="18"/>
  <c r="AF109" i="18"/>
  <c r="G110" i="18"/>
  <c r="AF110" i="18" s="1"/>
  <c r="I110" i="18"/>
  <c r="K110" i="18"/>
  <c r="M110" i="18"/>
  <c r="AA110" i="18" s="1"/>
  <c r="O110" i="18"/>
  <c r="AB110" i="18" s="1"/>
  <c r="Q110" i="18"/>
  <c r="V110" i="18"/>
  <c r="Y110" i="18"/>
  <c r="Z110" i="18"/>
  <c r="AC110" i="18"/>
  <c r="AD110" i="18"/>
  <c r="G111" i="18"/>
  <c r="M111" i="18" s="1"/>
  <c r="AA111" i="18" s="1"/>
  <c r="I111" i="18"/>
  <c r="Y111" i="18" s="1"/>
  <c r="K111" i="18"/>
  <c r="Z111" i="18" s="1"/>
  <c r="O111" i="18"/>
  <c r="Q111" i="18"/>
  <c r="AC111" i="18" s="1"/>
  <c r="V111" i="18"/>
  <c r="AD111" i="18" s="1"/>
  <c r="AB111" i="18"/>
  <c r="AF111" i="18"/>
  <c r="G112" i="18"/>
  <c r="AF112" i="18" s="1"/>
  <c r="I112" i="18"/>
  <c r="K112" i="18"/>
  <c r="M112" i="18"/>
  <c r="AA112" i="18" s="1"/>
  <c r="O112" i="18"/>
  <c r="AB112" i="18" s="1"/>
  <c r="Q112" i="18"/>
  <c r="V112" i="18"/>
  <c r="Y112" i="18"/>
  <c r="Z112" i="18"/>
  <c r="AC112" i="18"/>
  <c r="AD112" i="18"/>
  <c r="G113" i="18"/>
  <c r="M113" i="18" s="1"/>
  <c r="I113" i="18"/>
  <c r="Y113" i="18" s="1"/>
  <c r="K113" i="18"/>
  <c r="Z113" i="18" s="1"/>
  <c r="O113" i="18"/>
  <c r="AB113" i="18" s="1"/>
  <c r="Q113" i="18"/>
  <c r="AC113" i="18" s="1"/>
  <c r="V113" i="18"/>
  <c r="AA113" i="18"/>
  <c r="AD113" i="18"/>
  <c r="AF113" i="18"/>
  <c r="G114" i="18"/>
  <c r="AF114" i="18" s="1"/>
  <c r="I114" i="18"/>
  <c r="K114" i="18"/>
  <c r="O114" i="18"/>
  <c r="AB114" i="18" s="1"/>
  <c r="Q114" i="18"/>
  <c r="V114" i="18"/>
  <c r="Y114" i="18"/>
  <c r="Z114" i="18"/>
  <c r="AC114" i="18"/>
  <c r="AD114" i="18"/>
  <c r="G116" i="18"/>
  <c r="M116" i="18" s="1"/>
  <c r="I116" i="18"/>
  <c r="Y116" i="18" s="1"/>
  <c r="K116" i="18"/>
  <c r="O116" i="18"/>
  <c r="Q116" i="18"/>
  <c r="AC116" i="18" s="1"/>
  <c r="V116" i="18"/>
  <c r="AD116" i="18" s="1"/>
  <c r="Z116" i="18"/>
  <c r="AA116" i="18"/>
  <c r="AB116" i="18"/>
  <c r="AF116" i="18"/>
  <c r="G117" i="18"/>
  <c r="AF117" i="18" s="1"/>
  <c r="I117" i="18"/>
  <c r="K117" i="18"/>
  <c r="Z117" i="18" s="1"/>
  <c r="M117" i="18"/>
  <c r="AA117" i="18" s="1"/>
  <c r="O117" i="18"/>
  <c r="AB117" i="18" s="1"/>
  <c r="Q117" i="18"/>
  <c r="V117" i="18"/>
  <c r="Y117" i="18"/>
  <c r="AC117" i="18"/>
  <c r="AD117" i="18"/>
  <c r="G118" i="18"/>
  <c r="M118" i="18" s="1"/>
  <c r="AA118" i="18" s="1"/>
  <c r="I118" i="18"/>
  <c r="Y118" i="18" s="1"/>
  <c r="K118" i="18"/>
  <c r="Z118" i="18" s="1"/>
  <c r="O118" i="18"/>
  <c r="Q118" i="18"/>
  <c r="AC118" i="18" s="1"/>
  <c r="V118" i="18"/>
  <c r="AB118" i="18"/>
  <c r="AD118" i="18"/>
  <c r="AF118" i="18"/>
  <c r="G119" i="18"/>
  <c r="AF119" i="18" s="1"/>
  <c r="I119" i="18"/>
  <c r="K119" i="18"/>
  <c r="M119" i="18"/>
  <c r="AA119" i="18" s="1"/>
  <c r="O119" i="18"/>
  <c r="AB119" i="18" s="1"/>
  <c r="Q119" i="18"/>
  <c r="V119" i="18"/>
  <c r="AD119" i="18" s="1"/>
  <c r="Y119" i="18"/>
  <c r="Z119" i="18"/>
  <c r="AC119" i="18"/>
  <c r="G120" i="18"/>
  <c r="M120" i="18" s="1"/>
  <c r="I120" i="18"/>
  <c r="Y120" i="18" s="1"/>
  <c r="K120" i="18"/>
  <c r="Z120" i="18" s="1"/>
  <c r="O120" i="18"/>
  <c r="Q120" i="18"/>
  <c r="AC120" i="18" s="1"/>
  <c r="V120" i="18"/>
  <c r="AD120" i="18" s="1"/>
  <c r="AA120" i="18"/>
  <c r="AB120" i="18"/>
  <c r="AF120" i="18"/>
  <c r="G121" i="18"/>
  <c r="AF121" i="18" s="1"/>
  <c r="I121" i="18"/>
  <c r="K121" i="18"/>
  <c r="O121" i="18"/>
  <c r="Q121" i="18"/>
  <c r="V121" i="18"/>
  <c r="Y121" i="18"/>
  <c r="Z121" i="18"/>
  <c r="AB121" i="18"/>
  <c r="AC121" i="18"/>
  <c r="AD121" i="18"/>
  <c r="G122" i="18"/>
  <c r="M122" i="18" s="1"/>
  <c r="I122" i="18"/>
  <c r="Y122" i="18" s="1"/>
  <c r="K122" i="18"/>
  <c r="Z122" i="18" s="1"/>
  <c r="O122" i="18"/>
  <c r="AB122" i="18" s="1"/>
  <c r="Q122" i="18"/>
  <c r="AC122" i="18" s="1"/>
  <c r="V122" i="18"/>
  <c r="AD122" i="18" s="1"/>
  <c r="AA122" i="18"/>
  <c r="AF122" i="18"/>
  <c r="G123" i="18"/>
  <c r="AF123" i="18" s="1"/>
  <c r="I123" i="18"/>
  <c r="K123" i="18"/>
  <c r="M123" i="18"/>
  <c r="AA123" i="18" s="1"/>
  <c r="O123" i="18"/>
  <c r="AB123" i="18" s="1"/>
  <c r="Q123" i="18"/>
  <c r="V123" i="18"/>
  <c r="Y123" i="18"/>
  <c r="Z123" i="18"/>
  <c r="AC123" i="18"/>
  <c r="AD123" i="18"/>
  <c r="G124" i="18"/>
  <c r="M124" i="18" s="1"/>
  <c r="AA124" i="18" s="1"/>
  <c r="I124" i="18"/>
  <c r="Y124" i="18" s="1"/>
  <c r="K124" i="18"/>
  <c r="O124" i="18"/>
  <c r="Q124" i="18"/>
  <c r="AC124" i="18" s="1"/>
  <c r="V124" i="18"/>
  <c r="Z124" i="18"/>
  <c r="AB124" i="18"/>
  <c r="AD124" i="18"/>
  <c r="G125" i="18"/>
  <c r="AF125" i="18" s="1"/>
  <c r="I125" i="18"/>
  <c r="K125" i="18"/>
  <c r="M125" i="18"/>
  <c r="AA125" i="18" s="1"/>
  <c r="O125" i="18"/>
  <c r="AB125" i="18" s="1"/>
  <c r="Q125" i="18"/>
  <c r="V125" i="18"/>
  <c r="Y125" i="18"/>
  <c r="Z125" i="18"/>
  <c r="AC125" i="18"/>
  <c r="AD125" i="18"/>
  <c r="G126" i="18"/>
  <c r="M126" i="18" s="1"/>
  <c r="AA126" i="18" s="1"/>
  <c r="I126" i="18"/>
  <c r="Y126" i="18" s="1"/>
  <c r="K126" i="18"/>
  <c r="Z126" i="18" s="1"/>
  <c r="O126" i="18"/>
  <c r="Q126" i="18"/>
  <c r="AC126" i="18" s="1"/>
  <c r="V126" i="18"/>
  <c r="AB126" i="18"/>
  <c r="AD126" i="18"/>
  <c r="G127" i="18"/>
  <c r="AF127" i="18" s="1"/>
  <c r="I127" i="18"/>
  <c r="K127" i="18"/>
  <c r="Z127" i="18" s="1"/>
  <c r="M127" i="18"/>
  <c r="AA127" i="18" s="1"/>
  <c r="O127" i="18"/>
  <c r="AB127" i="18" s="1"/>
  <c r="Q127" i="18"/>
  <c r="V127" i="18"/>
  <c r="AD127" i="18" s="1"/>
  <c r="Y127" i="18"/>
  <c r="AC127" i="18"/>
  <c r="G128" i="18"/>
  <c r="M128" i="18" s="1"/>
  <c r="AA128" i="18" s="1"/>
  <c r="I128" i="18"/>
  <c r="Y128" i="18" s="1"/>
  <c r="K128" i="18"/>
  <c r="Z128" i="18" s="1"/>
  <c r="O128" i="18"/>
  <c r="Q128" i="18"/>
  <c r="AC128" i="18" s="1"/>
  <c r="V128" i="18"/>
  <c r="AB128" i="18"/>
  <c r="AD128" i="18"/>
  <c r="AF128" i="18"/>
  <c r="G129" i="18"/>
  <c r="AF129" i="18" s="1"/>
  <c r="I129" i="18"/>
  <c r="K129" i="18"/>
  <c r="M129" i="18"/>
  <c r="AA129" i="18" s="1"/>
  <c r="O129" i="18"/>
  <c r="AB129" i="18" s="1"/>
  <c r="Q129" i="18"/>
  <c r="V129" i="18"/>
  <c r="AD129" i="18" s="1"/>
  <c r="Y129" i="18"/>
  <c r="Z129" i="18"/>
  <c r="AC129" i="18"/>
  <c r="G130" i="18"/>
  <c r="M130" i="18" s="1"/>
  <c r="I130" i="18"/>
  <c r="Y130" i="18" s="1"/>
  <c r="K130" i="18"/>
  <c r="Z130" i="18" s="1"/>
  <c r="O130" i="18"/>
  <c r="AB130" i="18" s="1"/>
  <c r="Q130" i="18"/>
  <c r="AC130" i="18" s="1"/>
  <c r="V130" i="18"/>
  <c r="AA130" i="18"/>
  <c r="AD130" i="18"/>
  <c r="AF130" i="18"/>
  <c r="G131" i="18"/>
  <c r="AF131" i="18" s="1"/>
  <c r="I131" i="18"/>
  <c r="K131" i="18"/>
  <c r="O131" i="18"/>
  <c r="AB131" i="18" s="1"/>
  <c r="Q131" i="18"/>
  <c r="V131" i="18"/>
  <c r="AD131" i="18" s="1"/>
  <c r="Y131" i="18"/>
  <c r="Z131" i="18"/>
  <c r="AC131" i="18"/>
  <c r="G132" i="18"/>
  <c r="I132" i="18"/>
  <c r="Y132" i="18" s="1"/>
  <c r="K132" i="18"/>
  <c r="Z132" i="18" s="1"/>
  <c r="M132" i="18"/>
  <c r="AA132" i="18" s="1"/>
  <c r="O132" i="18"/>
  <c r="Q132" i="18"/>
  <c r="V132" i="18"/>
  <c r="AB132" i="18"/>
  <c r="AC132" i="18"/>
  <c r="AD132" i="18"/>
  <c r="AF132" i="18"/>
  <c r="G133" i="18"/>
  <c r="I133" i="18"/>
  <c r="K133" i="18"/>
  <c r="Z133" i="18" s="1"/>
  <c r="M133" i="18"/>
  <c r="AA133" i="18" s="1"/>
  <c r="O133" i="18"/>
  <c r="AB133" i="18" s="1"/>
  <c r="Q133" i="18"/>
  <c r="AC133" i="18" s="1"/>
  <c r="V133" i="18"/>
  <c r="AD133" i="18" s="1"/>
  <c r="Y133" i="18"/>
  <c r="AF133" i="18"/>
  <c r="G134" i="18"/>
  <c r="M134" i="18" s="1"/>
  <c r="AA134" i="18" s="1"/>
  <c r="I134" i="18"/>
  <c r="Y134" i="18" s="1"/>
  <c r="K134" i="18"/>
  <c r="O134" i="18"/>
  <c r="Q134" i="18"/>
  <c r="AC134" i="18" s="1"/>
  <c r="V134" i="18"/>
  <c r="AD134" i="18" s="1"/>
  <c r="Z134" i="18"/>
  <c r="AB134" i="18"/>
  <c r="G135" i="18"/>
  <c r="AF135" i="18" s="1"/>
  <c r="I135" i="18"/>
  <c r="Y135" i="18" s="1"/>
  <c r="K135" i="18"/>
  <c r="M135" i="18"/>
  <c r="AA135" i="18" s="1"/>
  <c r="O135" i="18"/>
  <c r="AB135" i="18" s="1"/>
  <c r="Q135" i="18"/>
  <c r="V135" i="18"/>
  <c r="Z135" i="18"/>
  <c r="AC135" i="18"/>
  <c r="AD135" i="18"/>
  <c r="G136" i="18"/>
  <c r="AF136" i="18" s="1"/>
  <c r="I136" i="18"/>
  <c r="Y136" i="18" s="1"/>
  <c r="K136" i="18"/>
  <c r="O136" i="18"/>
  <c r="AB136" i="18" s="1"/>
  <c r="Q136" i="18"/>
  <c r="AC136" i="18" s="1"/>
  <c r="V136" i="18"/>
  <c r="AD136" i="18" s="1"/>
  <c r="Z136" i="18"/>
  <c r="G137" i="18"/>
  <c r="I137" i="18"/>
  <c r="K137" i="18"/>
  <c r="Z137" i="18" s="1"/>
  <c r="M137" i="18"/>
  <c r="AA137" i="18" s="1"/>
  <c r="O137" i="18"/>
  <c r="Q137" i="18"/>
  <c r="V137" i="18"/>
  <c r="Y137" i="18"/>
  <c r="AB137" i="18"/>
  <c r="AC137" i="18"/>
  <c r="AD137" i="18"/>
  <c r="AF137" i="18"/>
  <c r="G138" i="18"/>
  <c r="M138" i="18" s="1"/>
  <c r="I138" i="18"/>
  <c r="K138" i="18"/>
  <c r="Z138" i="18" s="1"/>
  <c r="O138" i="18"/>
  <c r="Q138" i="18"/>
  <c r="AC138" i="18" s="1"/>
  <c r="V138" i="18"/>
  <c r="AD138" i="18" s="1"/>
  <c r="Y138" i="18"/>
  <c r="AA138" i="18"/>
  <c r="AB138" i="18"/>
  <c r="AF138" i="18"/>
  <c r="AF140" i="18"/>
  <c r="G137" i="17"/>
  <c r="G8" i="17"/>
  <c r="V8" i="17"/>
  <c r="Q8" i="17"/>
  <c r="O8" i="17"/>
  <c r="M8" i="17"/>
  <c r="K8" i="17"/>
  <c r="I8" i="17"/>
  <c r="G9" i="17"/>
  <c r="V9" i="17"/>
  <c r="Q9" i="17"/>
  <c r="O9" i="17"/>
  <c r="M9" i="17"/>
  <c r="K9" i="17"/>
  <c r="I9" i="17"/>
  <c r="G50" i="17"/>
  <c r="V50" i="17"/>
  <c r="Q50" i="17"/>
  <c r="O50" i="17"/>
  <c r="M50" i="17"/>
  <c r="K50" i="17"/>
  <c r="I50" i="17"/>
  <c r="G84" i="17"/>
  <c r="V84" i="17"/>
  <c r="Q84" i="17"/>
  <c r="O84" i="17"/>
  <c r="M84" i="17"/>
  <c r="K84" i="17"/>
  <c r="I84" i="17"/>
  <c r="G89" i="17"/>
  <c r="V89" i="17"/>
  <c r="Q89" i="17"/>
  <c r="O89" i="17"/>
  <c r="M89" i="17"/>
  <c r="K89" i="17"/>
  <c r="I89" i="17"/>
  <c r="G90" i="17"/>
  <c r="V90" i="17"/>
  <c r="Q90" i="17"/>
  <c r="O90" i="17"/>
  <c r="M90" i="17"/>
  <c r="K90" i="17"/>
  <c r="I90" i="17"/>
  <c r="G112" i="17"/>
  <c r="V112" i="17"/>
  <c r="Q112" i="17"/>
  <c r="O112" i="17"/>
  <c r="M112" i="17"/>
  <c r="K112" i="17"/>
  <c r="I112" i="17"/>
  <c r="G10" i="17"/>
  <c r="I10" i="17"/>
  <c r="K10" i="17"/>
  <c r="M10" i="17"/>
  <c r="AA10" i="17" s="1"/>
  <c r="O10" i="17"/>
  <c r="AB10" i="17" s="1"/>
  <c r="Q10" i="17"/>
  <c r="V10" i="17"/>
  <c r="AD10" i="17" s="1"/>
  <c r="Y10" i="17"/>
  <c r="Z10" i="17"/>
  <c r="AC10" i="17"/>
  <c r="AF10" i="17"/>
  <c r="G11" i="17"/>
  <c r="M11" i="17" s="1"/>
  <c r="AA11" i="17" s="1"/>
  <c r="I11" i="17"/>
  <c r="Y11" i="17" s="1"/>
  <c r="K11" i="17"/>
  <c r="O11" i="17"/>
  <c r="AB11" i="17" s="1"/>
  <c r="Q11" i="17"/>
  <c r="AC11" i="17" s="1"/>
  <c r="V11" i="17"/>
  <c r="AD11" i="17" s="1"/>
  <c r="Z11" i="17"/>
  <c r="G12" i="17"/>
  <c r="AF12" i="17" s="1"/>
  <c r="I12" i="17"/>
  <c r="K12" i="17"/>
  <c r="Z12" i="17" s="1"/>
  <c r="O12" i="17"/>
  <c r="Q12" i="17"/>
  <c r="V12" i="17"/>
  <c r="AD12" i="17" s="1"/>
  <c r="Y12" i="17"/>
  <c r="AB12" i="17"/>
  <c r="AC12" i="17"/>
  <c r="G13" i="17"/>
  <c r="I13" i="17"/>
  <c r="Y13" i="17" s="1"/>
  <c r="K13" i="17"/>
  <c r="Z13" i="17" s="1"/>
  <c r="M13" i="17"/>
  <c r="O13" i="17"/>
  <c r="AB13" i="17" s="1"/>
  <c r="Q13" i="17"/>
  <c r="AC13" i="17" s="1"/>
  <c r="V13" i="17"/>
  <c r="AA13" i="17"/>
  <c r="AD13" i="17"/>
  <c r="AF13" i="17"/>
  <c r="G14" i="17"/>
  <c r="I14" i="17"/>
  <c r="K14" i="17"/>
  <c r="M14" i="17"/>
  <c r="AA14" i="17" s="1"/>
  <c r="O14" i="17"/>
  <c r="AB14" i="17" s="1"/>
  <c r="Q14" i="17"/>
  <c r="V14" i="17"/>
  <c r="Y14" i="17"/>
  <c r="Z14" i="17"/>
  <c r="AC14" i="17"/>
  <c r="AD14" i="17"/>
  <c r="AF14" i="17"/>
  <c r="G15" i="17"/>
  <c r="M15" i="17" s="1"/>
  <c r="AA15" i="17" s="1"/>
  <c r="I15" i="17"/>
  <c r="Y15" i="17" s="1"/>
  <c r="K15" i="17"/>
  <c r="O15" i="17"/>
  <c r="Q15" i="17"/>
  <c r="AC15" i="17" s="1"/>
  <c r="V15" i="17"/>
  <c r="AD15" i="17" s="1"/>
  <c r="Z15" i="17"/>
  <c r="AB15" i="17"/>
  <c r="G16" i="17"/>
  <c r="AF16" i="17" s="1"/>
  <c r="I16" i="17"/>
  <c r="K16" i="17"/>
  <c r="Z16" i="17" s="1"/>
  <c r="M16" i="17"/>
  <c r="AA16" i="17" s="1"/>
  <c r="O16" i="17"/>
  <c r="Q16" i="17"/>
  <c r="V16" i="17"/>
  <c r="AD16" i="17" s="1"/>
  <c r="Y16" i="17"/>
  <c r="AB16" i="17"/>
  <c r="AC16" i="17"/>
  <c r="G17" i="17"/>
  <c r="I17" i="17"/>
  <c r="Y17" i="17" s="1"/>
  <c r="K17" i="17"/>
  <c r="Z17" i="17" s="1"/>
  <c r="M17" i="17"/>
  <c r="O17" i="17"/>
  <c r="Q17" i="17"/>
  <c r="AC17" i="17" s="1"/>
  <c r="V17" i="17"/>
  <c r="AA17" i="17"/>
  <c r="AB17" i="17"/>
  <c r="AD17" i="17"/>
  <c r="AF17" i="17"/>
  <c r="G18" i="17"/>
  <c r="I18" i="17"/>
  <c r="K18" i="17"/>
  <c r="M18" i="17"/>
  <c r="AA18" i="17" s="1"/>
  <c r="O18" i="17"/>
  <c r="AB18" i="17" s="1"/>
  <c r="Q18" i="17"/>
  <c r="V18" i="17"/>
  <c r="AD18" i="17" s="1"/>
  <c r="Y18" i="17"/>
  <c r="Z18" i="17"/>
  <c r="AC18" i="17"/>
  <c r="AF18" i="17"/>
  <c r="G19" i="17"/>
  <c r="M19" i="17" s="1"/>
  <c r="AA19" i="17" s="1"/>
  <c r="I19" i="17"/>
  <c r="Y19" i="17" s="1"/>
  <c r="K19" i="17"/>
  <c r="O19" i="17"/>
  <c r="Q19" i="17"/>
  <c r="AC19" i="17" s="1"/>
  <c r="V19" i="17"/>
  <c r="AD19" i="17" s="1"/>
  <c r="Z19" i="17"/>
  <c r="AB19" i="17"/>
  <c r="AF19" i="17"/>
  <c r="G20" i="17"/>
  <c r="AF20" i="17" s="1"/>
  <c r="I20" i="17"/>
  <c r="K20" i="17"/>
  <c r="Z20" i="17" s="1"/>
  <c r="O20" i="17"/>
  <c r="Q20" i="17"/>
  <c r="V20" i="17"/>
  <c r="AD20" i="17" s="1"/>
  <c r="Y20" i="17"/>
  <c r="AB20" i="17"/>
  <c r="AC20" i="17"/>
  <c r="G21" i="17"/>
  <c r="I21" i="17"/>
  <c r="Y21" i="17" s="1"/>
  <c r="K21" i="17"/>
  <c r="Z21" i="17" s="1"/>
  <c r="M21" i="17"/>
  <c r="O21" i="17"/>
  <c r="AB21" i="17" s="1"/>
  <c r="Q21" i="17"/>
  <c r="AC21" i="17" s="1"/>
  <c r="V21" i="17"/>
  <c r="AA21" i="17"/>
  <c r="AD21" i="17"/>
  <c r="AF21" i="17"/>
  <c r="G22" i="17"/>
  <c r="I22" i="17"/>
  <c r="K22" i="17"/>
  <c r="M22" i="17"/>
  <c r="AA22" i="17" s="1"/>
  <c r="O22" i="17"/>
  <c r="AB22" i="17" s="1"/>
  <c r="Q22" i="17"/>
  <c r="V22" i="17"/>
  <c r="Y22" i="17"/>
  <c r="Z22" i="17"/>
  <c r="AC22" i="17"/>
  <c r="AD22" i="17"/>
  <c r="AF22" i="17"/>
  <c r="G23" i="17"/>
  <c r="M23" i="17" s="1"/>
  <c r="AA23" i="17" s="1"/>
  <c r="I23" i="17"/>
  <c r="Y23" i="17" s="1"/>
  <c r="K23" i="17"/>
  <c r="O23" i="17"/>
  <c r="Q23" i="17"/>
  <c r="AC23" i="17" s="1"/>
  <c r="V23" i="17"/>
  <c r="AD23" i="17" s="1"/>
  <c r="Z23" i="17"/>
  <c r="AB23" i="17"/>
  <c r="G24" i="17"/>
  <c r="AF24" i="17" s="1"/>
  <c r="I24" i="17"/>
  <c r="K24" i="17"/>
  <c r="Z24" i="17" s="1"/>
  <c r="M24" i="17"/>
  <c r="AA24" i="17" s="1"/>
  <c r="O24" i="17"/>
  <c r="Q24" i="17"/>
  <c r="V24" i="17"/>
  <c r="AD24" i="17" s="1"/>
  <c r="Y24" i="17"/>
  <c r="AB24" i="17"/>
  <c r="AC24" i="17"/>
  <c r="G25" i="17"/>
  <c r="M25" i="17" s="1"/>
  <c r="AA25" i="17" s="1"/>
  <c r="I25" i="17"/>
  <c r="Y25" i="17" s="1"/>
  <c r="K25" i="17"/>
  <c r="Z25" i="17" s="1"/>
  <c r="O25" i="17"/>
  <c r="AB25" i="17" s="1"/>
  <c r="Q25" i="17"/>
  <c r="AC25" i="17" s="1"/>
  <c r="V25" i="17"/>
  <c r="AD25" i="17"/>
  <c r="AF25" i="17"/>
  <c r="G26" i="17"/>
  <c r="AF26" i="17" s="1"/>
  <c r="I26" i="17"/>
  <c r="K26" i="17"/>
  <c r="Z26" i="17" s="1"/>
  <c r="M26" i="17"/>
  <c r="AA26" i="17" s="1"/>
  <c r="O26" i="17"/>
  <c r="AB26" i="17" s="1"/>
  <c r="Q26" i="17"/>
  <c r="V26" i="17"/>
  <c r="Y26" i="17"/>
  <c r="AC26" i="17"/>
  <c r="AD26" i="17"/>
  <c r="G27" i="17"/>
  <c r="M27" i="17" s="1"/>
  <c r="I27" i="17"/>
  <c r="Y27" i="17" s="1"/>
  <c r="K27" i="17"/>
  <c r="O27" i="17"/>
  <c r="Q27" i="17"/>
  <c r="AC27" i="17" s="1"/>
  <c r="V27" i="17"/>
  <c r="AD27" i="17" s="1"/>
  <c r="Z27" i="17"/>
  <c r="AA27" i="17"/>
  <c r="AB27" i="17"/>
  <c r="AF27" i="17"/>
  <c r="G28" i="17"/>
  <c r="AF28" i="17" s="1"/>
  <c r="I28" i="17"/>
  <c r="K28" i="17"/>
  <c r="Z28" i="17" s="1"/>
  <c r="M28" i="17"/>
  <c r="AA28" i="17" s="1"/>
  <c r="O28" i="17"/>
  <c r="Q28" i="17"/>
  <c r="V28" i="17"/>
  <c r="AD28" i="17" s="1"/>
  <c r="Y28" i="17"/>
  <c r="AB28" i="17"/>
  <c r="AC28" i="17"/>
  <c r="G29" i="17"/>
  <c r="M29" i="17" s="1"/>
  <c r="I29" i="17"/>
  <c r="Y29" i="17" s="1"/>
  <c r="K29" i="17"/>
  <c r="Z29" i="17" s="1"/>
  <c r="O29" i="17"/>
  <c r="Q29" i="17"/>
  <c r="AC29" i="17" s="1"/>
  <c r="V29" i="17"/>
  <c r="AA29" i="17"/>
  <c r="AB29" i="17"/>
  <c r="AD29" i="17"/>
  <c r="AF29" i="17"/>
  <c r="G30" i="17"/>
  <c r="AF30" i="17" s="1"/>
  <c r="I30" i="17"/>
  <c r="K30" i="17"/>
  <c r="M30" i="17"/>
  <c r="AA30" i="17" s="1"/>
  <c r="O30" i="17"/>
  <c r="AB30" i="17" s="1"/>
  <c r="Q30" i="17"/>
  <c r="V30" i="17"/>
  <c r="AD30" i="17" s="1"/>
  <c r="Y30" i="17"/>
  <c r="Z30" i="17"/>
  <c r="AC30" i="17"/>
  <c r="G31" i="17"/>
  <c r="M31" i="17" s="1"/>
  <c r="I31" i="17"/>
  <c r="Y31" i="17" s="1"/>
  <c r="K31" i="17"/>
  <c r="O31" i="17"/>
  <c r="Q31" i="17"/>
  <c r="AC31" i="17" s="1"/>
  <c r="V31" i="17"/>
  <c r="AD31" i="17" s="1"/>
  <c r="Z31" i="17"/>
  <c r="AA31" i="17"/>
  <c r="AB31" i="17"/>
  <c r="AF31" i="17"/>
  <c r="G32" i="17"/>
  <c r="AF32" i="17" s="1"/>
  <c r="I32" i="17"/>
  <c r="K32" i="17"/>
  <c r="M32" i="17"/>
  <c r="AA32" i="17" s="1"/>
  <c r="O32" i="17"/>
  <c r="Q32" i="17"/>
  <c r="V32" i="17"/>
  <c r="AD32" i="17" s="1"/>
  <c r="Y32" i="17"/>
  <c r="Z32" i="17"/>
  <c r="AB32" i="17"/>
  <c r="AC32" i="17"/>
  <c r="G33" i="17"/>
  <c r="M33" i="17" s="1"/>
  <c r="AA33" i="17" s="1"/>
  <c r="I33" i="17"/>
  <c r="Y33" i="17" s="1"/>
  <c r="K33" i="17"/>
  <c r="Z33" i="17" s="1"/>
  <c r="O33" i="17"/>
  <c r="Q33" i="17"/>
  <c r="AC33" i="17" s="1"/>
  <c r="V33" i="17"/>
  <c r="AB33" i="17"/>
  <c r="AD33" i="17"/>
  <c r="AF33" i="17"/>
  <c r="G34" i="17"/>
  <c r="AF34" i="17" s="1"/>
  <c r="I34" i="17"/>
  <c r="K34" i="17"/>
  <c r="M34" i="17"/>
  <c r="AA34" i="17" s="1"/>
  <c r="O34" i="17"/>
  <c r="AB34" i="17" s="1"/>
  <c r="Q34" i="17"/>
  <c r="V34" i="17"/>
  <c r="AD34" i="17" s="1"/>
  <c r="Y34" i="17"/>
  <c r="Z34" i="17"/>
  <c r="AC34" i="17"/>
  <c r="G35" i="17"/>
  <c r="M35" i="17" s="1"/>
  <c r="AA35" i="17" s="1"/>
  <c r="I35" i="17"/>
  <c r="Y35" i="17" s="1"/>
  <c r="K35" i="17"/>
  <c r="O35" i="17"/>
  <c r="Q35" i="17"/>
  <c r="AC35" i="17" s="1"/>
  <c r="V35" i="17"/>
  <c r="AD35" i="17" s="1"/>
  <c r="Z35" i="17"/>
  <c r="AB35" i="17"/>
  <c r="G36" i="17"/>
  <c r="AF36" i="17" s="1"/>
  <c r="I36" i="17"/>
  <c r="K36" i="17"/>
  <c r="O36" i="17"/>
  <c r="Q36" i="17"/>
  <c r="V36" i="17"/>
  <c r="AD36" i="17" s="1"/>
  <c r="Y36" i="17"/>
  <c r="Z36" i="17"/>
  <c r="AB36" i="17"/>
  <c r="AC36" i="17"/>
  <c r="G37" i="17"/>
  <c r="M37" i="17" s="1"/>
  <c r="I37" i="17"/>
  <c r="Y37" i="17" s="1"/>
  <c r="K37" i="17"/>
  <c r="Z37" i="17" s="1"/>
  <c r="O37" i="17"/>
  <c r="AB37" i="17" s="1"/>
  <c r="Q37" i="17"/>
  <c r="AC37" i="17" s="1"/>
  <c r="V37" i="17"/>
  <c r="AA37" i="17"/>
  <c r="AD37" i="17"/>
  <c r="AF37" i="17"/>
  <c r="G38" i="17"/>
  <c r="AF38" i="17" s="1"/>
  <c r="I38" i="17"/>
  <c r="K38" i="17"/>
  <c r="Z38" i="17" s="1"/>
  <c r="M38" i="17"/>
  <c r="AA38" i="17" s="1"/>
  <c r="O38" i="17"/>
  <c r="AB38" i="17" s="1"/>
  <c r="Q38" i="17"/>
  <c r="V38" i="17"/>
  <c r="Y38" i="17"/>
  <c r="AC38" i="17"/>
  <c r="AD38" i="17"/>
  <c r="G39" i="17"/>
  <c r="M39" i="17" s="1"/>
  <c r="I39" i="17"/>
  <c r="Y39" i="17" s="1"/>
  <c r="K39" i="17"/>
  <c r="O39" i="17"/>
  <c r="AB39" i="17" s="1"/>
  <c r="Q39" i="17"/>
  <c r="AC39" i="17" s="1"/>
  <c r="V39" i="17"/>
  <c r="AD39" i="17" s="1"/>
  <c r="Z39" i="17"/>
  <c r="AA39" i="17"/>
  <c r="AF39" i="17"/>
  <c r="G40" i="17"/>
  <c r="AF40" i="17" s="1"/>
  <c r="I40" i="17"/>
  <c r="K40" i="17"/>
  <c r="O40" i="17"/>
  <c r="Q40" i="17"/>
  <c r="V40" i="17"/>
  <c r="AD40" i="17" s="1"/>
  <c r="Y40" i="17"/>
  <c r="Z40" i="17"/>
  <c r="AB40" i="17"/>
  <c r="AC40" i="17"/>
  <c r="G41" i="17"/>
  <c r="M41" i="17" s="1"/>
  <c r="I41" i="17"/>
  <c r="Y41" i="17" s="1"/>
  <c r="K41" i="17"/>
  <c r="Z41" i="17" s="1"/>
  <c r="O41" i="17"/>
  <c r="AB41" i="17" s="1"/>
  <c r="Q41" i="17"/>
  <c r="AC41" i="17" s="1"/>
  <c r="V41" i="17"/>
  <c r="AA41" i="17"/>
  <c r="AD41" i="17"/>
  <c r="AF41" i="17"/>
  <c r="G42" i="17"/>
  <c r="AF42" i="17" s="1"/>
  <c r="I42" i="17"/>
  <c r="K42" i="17"/>
  <c r="Z42" i="17" s="1"/>
  <c r="M42" i="17"/>
  <c r="AA42" i="17" s="1"/>
  <c r="O42" i="17"/>
  <c r="AB42" i="17" s="1"/>
  <c r="Q42" i="17"/>
  <c r="V42" i="17"/>
  <c r="Y42" i="17"/>
  <c r="AC42" i="17"/>
  <c r="AD42" i="17"/>
  <c r="G43" i="17"/>
  <c r="M43" i="17" s="1"/>
  <c r="I43" i="17"/>
  <c r="Y43" i="17" s="1"/>
  <c r="K43" i="17"/>
  <c r="O43" i="17"/>
  <c r="AB43" i="17" s="1"/>
  <c r="Q43" i="17"/>
  <c r="AC43" i="17" s="1"/>
  <c r="V43" i="17"/>
  <c r="AD43" i="17" s="1"/>
  <c r="Z43" i="17"/>
  <c r="AA43" i="17"/>
  <c r="AF43" i="17"/>
  <c r="G44" i="17"/>
  <c r="AF44" i="17" s="1"/>
  <c r="I44" i="17"/>
  <c r="K44" i="17"/>
  <c r="O44" i="17"/>
  <c r="Q44" i="17"/>
  <c r="V44" i="17"/>
  <c r="AD44" i="17" s="1"/>
  <c r="Y44" i="17"/>
  <c r="Z44" i="17"/>
  <c r="AB44" i="17"/>
  <c r="AC44" i="17"/>
  <c r="G45" i="17"/>
  <c r="M45" i="17" s="1"/>
  <c r="I45" i="17"/>
  <c r="Y45" i="17" s="1"/>
  <c r="K45" i="17"/>
  <c r="Z45" i="17" s="1"/>
  <c r="O45" i="17"/>
  <c r="AB45" i="17" s="1"/>
  <c r="Q45" i="17"/>
  <c r="AC45" i="17" s="1"/>
  <c r="V45" i="17"/>
  <c r="AA45" i="17"/>
  <c r="AD45" i="17"/>
  <c r="AF45" i="17"/>
  <c r="G46" i="17"/>
  <c r="AF46" i="17" s="1"/>
  <c r="I46" i="17"/>
  <c r="K46" i="17"/>
  <c r="Z46" i="17" s="1"/>
  <c r="M46" i="17"/>
  <c r="AA46" i="17" s="1"/>
  <c r="O46" i="17"/>
  <c r="AB46" i="17" s="1"/>
  <c r="Q46" i="17"/>
  <c r="V46" i="17"/>
  <c r="Y46" i="17"/>
  <c r="AC46" i="17"/>
  <c r="AD46" i="17"/>
  <c r="G47" i="17"/>
  <c r="M47" i="17" s="1"/>
  <c r="I47" i="17"/>
  <c r="Y47" i="17" s="1"/>
  <c r="K47" i="17"/>
  <c r="O47" i="17"/>
  <c r="AB47" i="17" s="1"/>
  <c r="Q47" i="17"/>
  <c r="AC47" i="17" s="1"/>
  <c r="V47" i="17"/>
  <c r="AD47" i="17" s="1"/>
  <c r="Z47" i="17"/>
  <c r="AA47" i="17"/>
  <c r="AF47" i="17"/>
  <c r="G48" i="17"/>
  <c r="AF48" i="17" s="1"/>
  <c r="I48" i="17"/>
  <c r="K48" i="17"/>
  <c r="O48" i="17"/>
  <c r="Q48" i="17"/>
  <c r="V48" i="17"/>
  <c r="AD48" i="17" s="1"/>
  <c r="Y48" i="17"/>
  <c r="Z48" i="17"/>
  <c r="AB48" i="17"/>
  <c r="AC48" i="17"/>
  <c r="G49" i="17"/>
  <c r="M49" i="17" s="1"/>
  <c r="I49" i="17"/>
  <c r="Y49" i="17" s="1"/>
  <c r="K49" i="17"/>
  <c r="Z49" i="17" s="1"/>
  <c r="O49" i="17"/>
  <c r="AB49" i="17" s="1"/>
  <c r="Q49" i="17"/>
  <c r="AC49" i="17" s="1"/>
  <c r="V49" i="17"/>
  <c r="AA49" i="17"/>
  <c r="AD49" i="17"/>
  <c r="AF49" i="17"/>
  <c r="G51" i="17"/>
  <c r="AF51" i="17" s="1"/>
  <c r="I51" i="17"/>
  <c r="K51" i="17"/>
  <c r="M51" i="17"/>
  <c r="AA51" i="17" s="1"/>
  <c r="O51" i="17"/>
  <c r="AB51" i="17" s="1"/>
  <c r="Q51" i="17"/>
  <c r="V51" i="17"/>
  <c r="Y51" i="17"/>
  <c r="Z51" i="17"/>
  <c r="AC51" i="17"/>
  <c r="AD51" i="17"/>
  <c r="G52" i="17"/>
  <c r="M52" i="17" s="1"/>
  <c r="AA52" i="17" s="1"/>
  <c r="I52" i="17"/>
  <c r="Y52" i="17" s="1"/>
  <c r="K52" i="17"/>
  <c r="O52" i="17"/>
  <c r="Q52" i="17"/>
  <c r="AC52" i="17" s="1"/>
  <c r="V52" i="17"/>
  <c r="AD52" i="17" s="1"/>
  <c r="Z52" i="17"/>
  <c r="AB52" i="17"/>
  <c r="AF52" i="17"/>
  <c r="G53" i="17"/>
  <c r="AF53" i="17" s="1"/>
  <c r="I53" i="17"/>
  <c r="K53" i="17"/>
  <c r="Z53" i="17" s="1"/>
  <c r="M53" i="17"/>
  <c r="AA53" i="17" s="1"/>
  <c r="O53" i="17"/>
  <c r="Q53" i="17"/>
  <c r="V53" i="17"/>
  <c r="Y53" i="17"/>
  <c r="AB53" i="17"/>
  <c r="AC53" i="17"/>
  <c r="AD53" i="17"/>
  <c r="G54" i="17"/>
  <c r="M54" i="17" s="1"/>
  <c r="AA54" i="17" s="1"/>
  <c r="I54" i="17"/>
  <c r="Y54" i="17" s="1"/>
  <c r="K54" i="17"/>
  <c r="Z54" i="17" s="1"/>
  <c r="O54" i="17"/>
  <c r="AB54" i="17" s="1"/>
  <c r="Q54" i="17"/>
  <c r="AC54" i="17" s="1"/>
  <c r="V54" i="17"/>
  <c r="AD54" i="17"/>
  <c r="AF54" i="17"/>
  <c r="G55" i="17"/>
  <c r="AF55" i="17" s="1"/>
  <c r="I55" i="17"/>
  <c r="K55" i="17"/>
  <c r="M55" i="17"/>
  <c r="AA55" i="17" s="1"/>
  <c r="O55" i="17"/>
  <c r="AB55" i="17" s="1"/>
  <c r="Q55" i="17"/>
  <c r="V55" i="17"/>
  <c r="AD55" i="17" s="1"/>
  <c r="Y55" i="17"/>
  <c r="Z55" i="17"/>
  <c r="AC55" i="17"/>
  <c r="G56" i="17"/>
  <c r="M56" i="17" s="1"/>
  <c r="AA56" i="17" s="1"/>
  <c r="I56" i="17"/>
  <c r="Y56" i="17" s="1"/>
  <c r="K56" i="17"/>
  <c r="O56" i="17"/>
  <c r="Q56" i="17"/>
  <c r="AC56" i="17" s="1"/>
  <c r="V56" i="17"/>
  <c r="AD56" i="17" s="1"/>
  <c r="Z56" i="17"/>
  <c r="AB56" i="17"/>
  <c r="G57" i="17"/>
  <c r="AF57" i="17" s="1"/>
  <c r="I57" i="17"/>
  <c r="K57" i="17"/>
  <c r="M57" i="17"/>
  <c r="AA57" i="17" s="1"/>
  <c r="O57" i="17"/>
  <c r="Q57" i="17"/>
  <c r="V57" i="17"/>
  <c r="Y57" i="17"/>
  <c r="Z57" i="17"/>
  <c r="AB57" i="17"/>
  <c r="AC57" i="17"/>
  <c r="AD57" i="17"/>
  <c r="G58" i="17"/>
  <c r="M58" i="17" s="1"/>
  <c r="AA58" i="17" s="1"/>
  <c r="I58" i="17"/>
  <c r="Y58" i="17" s="1"/>
  <c r="K58" i="17"/>
  <c r="Z58" i="17" s="1"/>
  <c r="O58" i="17"/>
  <c r="Q58" i="17"/>
  <c r="AC58" i="17" s="1"/>
  <c r="V58" i="17"/>
  <c r="AB58" i="17"/>
  <c r="AD58" i="17"/>
  <c r="AF58" i="17"/>
  <c r="G59" i="17"/>
  <c r="AF59" i="17" s="1"/>
  <c r="I59" i="17"/>
  <c r="K59" i="17"/>
  <c r="M59" i="17"/>
  <c r="AA59" i="17" s="1"/>
  <c r="O59" i="17"/>
  <c r="AB59" i="17" s="1"/>
  <c r="Q59" i="17"/>
  <c r="V59" i="17"/>
  <c r="AD59" i="17" s="1"/>
  <c r="Y59" i="17"/>
  <c r="Z59" i="17"/>
  <c r="AC59" i="17"/>
  <c r="G60" i="17"/>
  <c r="M60" i="17" s="1"/>
  <c r="AA60" i="17" s="1"/>
  <c r="I60" i="17"/>
  <c r="Y60" i="17" s="1"/>
  <c r="K60" i="17"/>
  <c r="O60" i="17"/>
  <c r="AB60" i="17" s="1"/>
  <c r="Q60" i="17"/>
  <c r="AC60" i="17" s="1"/>
  <c r="V60" i="17"/>
  <c r="AD60" i="17" s="1"/>
  <c r="Z60" i="17"/>
  <c r="G61" i="17"/>
  <c r="AF61" i="17" s="1"/>
  <c r="I61" i="17"/>
  <c r="K61" i="17"/>
  <c r="Z61" i="17" s="1"/>
  <c r="O61" i="17"/>
  <c r="Q61" i="17"/>
  <c r="V61" i="17"/>
  <c r="AD61" i="17" s="1"/>
  <c r="Y61" i="17"/>
  <c r="AB61" i="17"/>
  <c r="AC61" i="17"/>
  <c r="G62" i="17"/>
  <c r="M62" i="17" s="1"/>
  <c r="I62" i="17"/>
  <c r="Y62" i="17" s="1"/>
  <c r="K62" i="17"/>
  <c r="Z62" i="17" s="1"/>
  <c r="O62" i="17"/>
  <c r="Q62" i="17"/>
  <c r="AC62" i="17" s="1"/>
  <c r="V62" i="17"/>
  <c r="AA62" i="17"/>
  <c r="AB62" i="17"/>
  <c r="AD62" i="17"/>
  <c r="AF62" i="17"/>
  <c r="G63" i="17"/>
  <c r="AF63" i="17" s="1"/>
  <c r="I63" i="17"/>
  <c r="K63" i="17"/>
  <c r="Z63" i="17" s="1"/>
  <c r="M63" i="17"/>
  <c r="AA63" i="17" s="1"/>
  <c r="O63" i="17"/>
  <c r="AB63" i="17" s="1"/>
  <c r="Q63" i="17"/>
  <c r="V63" i="17"/>
  <c r="Y63" i="17"/>
  <c r="AC63" i="17"/>
  <c r="AD63" i="17"/>
  <c r="G64" i="17"/>
  <c r="M64" i="17" s="1"/>
  <c r="AA64" i="17" s="1"/>
  <c r="I64" i="17"/>
  <c r="Y64" i="17" s="1"/>
  <c r="K64" i="17"/>
  <c r="O64" i="17"/>
  <c r="AB64" i="17" s="1"/>
  <c r="Q64" i="17"/>
  <c r="AC64" i="17" s="1"/>
  <c r="V64" i="17"/>
  <c r="AD64" i="17" s="1"/>
  <c r="Z64" i="17"/>
  <c r="G65" i="17"/>
  <c r="AF65" i="17" s="1"/>
  <c r="I65" i="17"/>
  <c r="K65" i="17"/>
  <c r="Z65" i="17" s="1"/>
  <c r="O65" i="17"/>
  <c r="Q65" i="17"/>
  <c r="V65" i="17"/>
  <c r="AD65" i="17" s="1"/>
  <c r="Y65" i="17"/>
  <c r="AB65" i="17"/>
  <c r="AC65" i="17"/>
  <c r="G66" i="17"/>
  <c r="M66" i="17" s="1"/>
  <c r="I66" i="17"/>
  <c r="Y66" i="17" s="1"/>
  <c r="K66" i="17"/>
  <c r="Z66" i="17" s="1"/>
  <c r="O66" i="17"/>
  <c r="Q66" i="17"/>
  <c r="AC66" i="17" s="1"/>
  <c r="V66" i="17"/>
  <c r="AA66" i="17"/>
  <c r="AB66" i="17"/>
  <c r="AD66" i="17"/>
  <c r="AF66" i="17"/>
  <c r="G67" i="17"/>
  <c r="AF67" i="17" s="1"/>
  <c r="I67" i="17"/>
  <c r="K67" i="17"/>
  <c r="Z67" i="17" s="1"/>
  <c r="M67" i="17"/>
  <c r="AA67" i="17" s="1"/>
  <c r="O67" i="17"/>
  <c r="AB67" i="17" s="1"/>
  <c r="Q67" i="17"/>
  <c r="V67" i="17"/>
  <c r="Y67" i="17"/>
  <c r="AC67" i="17"/>
  <c r="AD67" i="17"/>
  <c r="G68" i="17"/>
  <c r="M68" i="17" s="1"/>
  <c r="AA68" i="17" s="1"/>
  <c r="I68" i="17"/>
  <c r="Y68" i="17" s="1"/>
  <c r="K68" i="17"/>
  <c r="O68" i="17"/>
  <c r="AB68" i="17" s="1"/>
  <c r="Q68" i="17"/>
  <c r="AC68" i="17" s="1"/>
  <c r="V68" i="17"/>
  <c r="AD68" i="17" s="1"/>
  <c r="Z68" i="17"/>
  <c r="G69" i="17"/>
  <c r="AF69" i="17" s="1"/>
  <c r="I69" i="17"/>
  <c r="K69" i="17"/>
  <c r="Z69" i="17" s="1"/>
  <c r="O69" i="17"/>
  <c r="Q69" i="17"/>
  <c r="V69" i="17"/>
  <c r="AD69" i="17" s="1"/>
  <c r="Y69" i="17"/>
  <c r="AB69" i="17"/>
  <c r="AC69" i="17"/>
  <c r="G70" i="17"/>
  <c r="M70" i="17" s="1"/>
  <c r="I70" i="17"/>
  <c r="Y70" i="17" s="1"/>
  <c r="K70" i="17"/>
  <c r="Z70" i="17" s="1"/>
  <c r="O70" i="17"/>
  <c r="Q70" i="17"/>
  <c r="AC70" i="17" s="1"/>
  <c r="V70" i="17"/>
  <c r="AA70" i="17"/>
  <c r="AB70" i="17"/>
  <c r="AD70" i="17"/>
  <c r="AF70" i="17"/>
  <c r="G71" i="17"/>
  <c r="AF71" i="17" s="1"/>
  <c r="I71" i="17"/>
  <c r="K71" i="17"/>
  <c r="Z71" i="17" s="1"/>
  <c r="M71" i="17"/>
  <c r="AA71" i="17" s="1"/>
  <c r="O71" i="17"/>
  <c r="AB71" i="17" s="1"/>
  <c r="Q71" i="17"/>
  <c r="V71" i="17"/>
  <c r="Y71" i="17"/>
  <c r="AC71" i="17"/>
  <c r="AD71" i="17"/>
  <c r="G72" i="17"/>
  <c r="M72" i="17" s="1"/>
  <c r="AA72" i="17" s="1"/>
  <c r="I72" i="17"/>
  <c r="Y72" i="17" s="1"/>
  <c r="K72" i="17"/>
  <c r="O72" i="17"/>
  <c r="AB72" i="17" s="1"/>
  <c r="Q72" i="17"/>
  <c r="AC72" i="17" s="1"/>
  <c r="V72" i="17"/>
  <c r="AD72" i="17" s="1"/>
  <c r="Z72" i="17"/>
  <c r="G73" i="17"/>
  <c r="AF73" i="17" s="1"/>
  <c r="I73" i="17"/>
  <c r="K73" i="17"/>
  <c r="Z73" i="17" s="1"/>
  <c r="O73" i="17"/>
  <c r="Q73" i="17"/>
  <c r="V73" i="17"/>
  <c r="AD73" i="17" s="1"/>
  <c r="Y73" i="17"/>
  <c r="AB73" i="17"/>
  <c r="AC73" i="17"/>
  <c r="G74" i="17"/>
  <c r="M74" i="17" s="1"/>
  <c r="I74" i="17"/>
  <c r="Y74" i="17" s="1"/>
  <c r="K74" i="17"/>
  <c r="Z74" i="17" s="1"/>
  <c r="O74" i="17"/>
  <c r="Q74" i="17"/>
  <c r="AC74" i="17" s="1"/>
  <c r="V74" i="17"/>
  <c r="AA74" i="17"/>
  <c r="AB74" i="17"/>
  <c r="AD74" i="17"/>
  <c r="AF74" i="17"/>
  <c r="G75" i="17"/>
  <c r="AF75" i="17" s="1"/>
  <c r="I75" i="17"/>
  <c r="K75" i="17"/>
  <c r="Z75" i="17" s="1"/>
  <c r="M75" i="17"/>
  <c r="AA75" i="17" s="1"/>
  <c r="O75" i="17"/>
  <c r="AB75" i="17" s="1"/>
  <c r="Q75" i="17"/>
  <c r="V75" i="17"/>
  <c r="Y75" i="17"/>
  <c r="AC75" i="17"/>
  <c r="AD75" i="17"/>
  <c r="G76" i="17"/>
  <c r="M76" i="17" s="1"/>
  <c r="AA76" i="17" s="1"/>
  <c r="I76" i="17"/>
  <c r="Y76" i="17" s="1"/>
  <c r="K76" i="17"/>
  <c r="O76" i="17"/>
  <c r="AB76" i="17" s="1"/>
  <c r="Q76" i="17"/>
  <c r="AC76" i="17" s="1"/>
  <c r="V76" i="17"/>
  <c r="Z76" i="17"/>
  <c r="AD76" i="17"/>
  <c r="G77" i="17"/>
  <c r="AF77" i="17" s="1"/>
  <c r="I77" i="17"/>
  <c r="K77" i="17"/>
  <c r="O77" i="17"/>
  <c r="Q77" i="17"/>
  <c r="V77" i="17"/>
  <c r="AD77" i="17" s="1"/>
  <c r="Y77" i="17"/>
  <c r="Z77" i="17"/>
  <c r="AB77" i="17"/>
  <c r="AC77" i="17"/>
  <c r="G78" i="17"/>
  <c r="M78" i="17" s="1"/>
  <c r="I78" i="17"/>
  <c r="Y78" i="17" s="1"/>
  <c r="K78" i="17"/>
  <c r="Z78" i="17" s="1"/>
  <c r="O78" i="17"/>
  <c r="AB78" i="17" s="1"/>
  <c r="Q78" i="17"/>
  <c r="AC78" i="17" s="1"/>
  <c r="V78" i="17"/>
  <c r="AD78" i="17" s="1"/>
  <c r="AA78" i="17"/>
  <c r="AF78" i="17"/>
  <c r="G79" i="17"/>
  <c r="M79" i="17" s="1"/>
  <c r="AA79" i="17" s="1"/>
  <c r="I79" i="17"/>
  <c r="K79" i="17"/>
  <c r="Z79" i="17" s="1"/>
  <c r="O79" i="17"/>
  <c r="Q79" i="17"/>
  <c r="AC79" i="17" s="1"/>
  <c r="V79" i="17"/>
  <c r="AD79" i="17" s="1"/>
  <c r="Y79" i="17"/>
  <c r="AB79" i="17"/>
  <c r="G80" i="17"/>
  <c r="AF80" i="17" s="1"/>
  <c r="I80" i="17"/>
  <c r="Y80" i="17" s="1"/>
  <c r="K80" i="17"/>
  <c r="M80" i="17"/>
  <c r="O80" i="17"/>
  <c r="AB80" i="17" s="1"/>
  <c r="Q80" i="17"/>
  <c r="V80" i="17"/>
  <c r="Z80" i="17"/>
  <c r="AA80" i="17"/>
  <c r="AC80" i="17"/>
  <c r="AD80" i="17"/>
  <c r="G81" i="17"/>
  <c r="I81" i="17"/>
  <c r="Y81" i="17" s="1"/>
  <c r="K81" i="17"/>
  <c r="Z81" i="17" s="1"/>
  <c r="M81" i="17"/>
  <c r="AA81" i="17" s="1"/>
  <c r="O81" i="17"/>
  <c r="Q81" i="17"/>
  <c r="V81" i="17"/>
  <c r="AD81" i="17" s="1"/>
  <c r="AB81" i="17"/>
  <c r="AC81" i="17"/>
  <c r="AF81" i="17"/>
  <c r="G82" i="17"/>
  <c r="M82" i="17" s="1"/>
  <c r="AA82" i="17" s="1"/>
  <c r="I82" i="17"/>
  <c r="K82" i="17"/>
  <c r="O82" i="17"/>
  <c r="AB82" i="17" s="1"/>
  <c r="Q82" i="17"/>
  <c r="AC82" i="17" s="1"/>
  <c r="V82" i="17"/>
  <c r="Y82" i="17"/>
  <c r="Z82" i="17"/>
  <c r="AD82" i="17"/>
  <c r="G83" i="17"/>
  <c r="M83" i="17" s="1"/>
  <c r="AA83" i="17" s="1"/>
  <c r="I83" i="17"/>
  <c r="K83" i="17"/>
  <c r="Z83" i="17" s="1"/>
  <c r="O83" i="17"/>
  <c r="Q83" i="17"/>
  <c r="V83" i="17"/>
  <c r="AD83" i="17" s="1"/>
  <c r="Y83" i="17"/>
  <c r="AB83" i="17"/>
  <c r="AC83" i="17"/>
  <c r="G85" i="17"/>
  <c r="AF85" i="17" s="1"/>
  <c r="I85" i="17"/>
  <c r="Y85" i="17" s="1"/>
  <c r="K85" i="17"/>
  <c r="M85" i="17"/>
  <c r="O85" i="17"/>
  <c r="AB85" i="17" s="1"/>
  <c r="Q85" i="17"/>
  <c r="V85" i="17"/>
  <c r="Z85" i="17"/>
  <c r="AA85" i="17"/>
  <c r="AC85" i="17"/>
  <c r="AD85" i="17"/>
  <c r="G86" i="17"/>
  <c r="I86" i="17"/>
  <c r="K86" i="17"/>
  <c r="Z86" i="17" s="1"/>
  <c r="M86" i="17"/>
  <c r="AA86" i="17" s="1"/>
  <c r="O86" i="17"/>
  <c r="Q86" i="17"/>
  <c r="V86" i="17"/>
  <c r="AD86" i="17" s="1"/>
  <c r="Y86" i="17"/>
  <c r="AB86" i="17"/>
  <c r="AC86" i="17"/>
  <c r="AF86" i="17"/>
  <c r="G87" i="17"/>
  <c r="AF87" i="17" s="1"/>
  <c r="I87" i="17"/>
  <c r="K87" i="17"/>
  <c r="O87" i="17"/>
  <c r="AB87" i="17" s="1"/>
  <c r="Q87" i="17"/>
  <c r="AC87" i="17" s="1"/>
  <c r="V87" i="17"/>
  <c r="Y87" i="17"/>
  <c r="Z87" i="17"/>
  <c r="AD87" i="17"/>
  <c r="G88" i="17"/>
  <c r="M88" i="17" s="1"/>
  <c r="AA88" i="17" s="1"/>
  <c r="I88" i="17"/>
  <c r="K88" i="17"/>
  <c r="Z88" i="17" s="1"/>
  <c r="O88" i="17"/>
  <c r="Q88" i="17"/>
  <c r="AC88" i="17" s="1"/>
  <c r="V88" i="17"/>
  <c r="AD88" i="17" s="1"/>
  <c r="Y88" i="17"/>
  <c r="AB88" i="17"/>
  <c r="G91" i="17"/>
  <c r="AF91" i="17" s="1"/>
  <c r="I91" i="17"/>
  <c r="Y91" i="17" s="1"/>
  <c r="K91" i="17"/>
  <c r="M91" i="17"/>
  <c r="O91" i="17"/>
  <c r="AB91" i="17" s="1"/>
  <c r="Q91" i="17"/>
  <c r="V91" i="17"/>
  <c r="Z91" i="17"/>
  <c r="AA91" i="17"/>
  <c r="AC91" i="17"/>
  <c r="AD91" i="17"/>
  <c r="G92" i="17"/>
  <c r="I92" i="17"/>
  <c r="Y92" i="17" s="1"/>
  <c r="K92" i="17"/>
  <c r="Z92" i="17" s="1"/>
  <c r="M92" i="17"/>
  <c r="AA92" i="17" s="1"/>
  <c r="O92" i="17"/>
  <c r="Q92" i="17"/>
  <c r="V92" i="17"/>
  <c r="AD92" i="17" s="1"/>
  <c r="AB92" i="17"/>
  <c r="AC92" i="17"/>
  <c r="AF92" i="17"/>
  <c r="G93" i="17"/>
  <c r="AF93" i="17" s="1"/>
  <c r="I93" i="17"/>
  <c r="K93" i="17"/>
  <c r="O93" i="17"/>
  <c r="AB93" i="17" s="1"/>
  <c r="Q93" i="17"/>
  <c r="AC93" i="17" s="1"/>
  <c r="V93" i="17"/>
  <c r="Y93" i="17"/>
  <c r="Z93" i="17"/>
  <c r="AD93" i="17"/>
  <c r="G94" i="17"/>
  <c r="M94" i="17" s="1"/>
  <c r="AA94" i="17" s="1"/>
  <c r="I94" i="17"/>
  <c r="K94" i="17"/>
  <c r="Z94" i="17" s="1"/>
  <c r="O94" i="17"/>
  <c r="Q94" i="17"/>
  <c r="V94" i="17"/>
  <c r="AD94" i="17" s="1"/>
  <c r="Y94" i="17"/>
  <c r="AB94" i="17"/>
  <c r="AC94" i="17"/>
  <c r="G95" i="17"/>
  <c r="AF95" i="17" s="1"/>
  <c r="I95" i="17"/>
  <c r="Y95" i="17" s="1"/>
  <c r="K95" i="17"/>
  <c r="M95" i="17"/>
  <c r="O95" i="17"/>
  <c r="AB95" i="17" s="1"/>
  <c r="Q95" i="17"/>
  <c r="V95" i="17"/>
  <c r="Z95" i="17"/>
  <c r="AA95" i="17"/>
  <c r="AC95" i="17"/>
  <c r="AD95" i="17"/>
  <c r="G96" i="17"/>
  <c r="I96" i="17"/>
  <c r="Y96" i="17" s="1"/>
  <c r="K96" i="17"/>
  <c r="Z96" i="17" s="1"/>
  <c r="M96" i="17"/>
  <c r="AA96" i="17" s="1"/>
  <c r="O96" i="17"/>
  <c r="Q96" i="17"/>
  <c r="V96" i="17"/>
  <c r="AD96" i="17" s="1"/>
  <c r="AB96" i="17"/>
  <c r="AC96" i="17"/>
  <c r="AF96" i="17"/>
  <c r="G97" i="17"/>
  <c r="AF97" i="17" s="1"/>
  <c r="I97" i="17"/>
  <c r="K97" i="17"/>
  <c r="O97" i="17"/>
  <c r="AB97" i="17" s="1"/>
  <c r="Q97" i="17"/>
  <c r="AC97" i="17" s="1"/>
  <c r="V97" i="17"/>
  <c r="Y97" i="17"/>
  <c r="Z97" i="17"/>
  <c r="AD97" i="17"/>
  <c r="G98" i="17"/>
  <c r="M98" i="17" s="1"/>
  <c r="AA98" i="17" s="1"/>
  <c r="I98" i="17"/>
  <c r="K98" i="17"/>
  <c r="Z98" i="17" s="1"/>
  <c r="O98" i="17"/>
  <c r="Q98" i="17"/>
  <c r="AC98" i="17" s="1"/>
  <c r="V98" i="17"/>
  <c r="AD98" i="17" s="1"/>
  <c r="Y98" i="17"/>
  <c r="AB98" i="17"/>
  <c r="G99" i="17"/>
  <c r="AF99" i="17" s="1"/>
  <c r="I99" i="17"/>
  <c r="Y99" i="17" s="1"/>
  <c r="K99" i="17"/>
  <c r="M99" i="17"/>
  <c r="O99" i="17"/>
  <c r="AB99" i="17" s="1"/>
  <c r="Q99" i="17"/>
  <c r="V99" i="17"/>
  <c r="Z99" i="17"/>
  <c r="AA99" i="17"/>
  <c r="AC99" i="17"/>
  <c r="AD99" i="17"/>
  <c r="G100" i="17"/>
  <c r="I100" i="17"/>
  <c r="K100" i="17"/>
  <c r="Z100" i="17" s="1"/>
  <c r="M100" i="17"/>
  <c r="AA100" i="17" s="1"/>
  <c r="O100" i="17"/>
  <c r="Q100" i="17"/>
  <c r="V100" i="17"/>
  <c r="AD100" i="17" s="1"/>
  <c r="Y100" i="17"/>
  <c r="AB100" i="17"/>
  <c r="AC100" i="17"/>
  <c r="AF100" i="17"/>
  <c r="G101" i="17"/>
  <c r="AF101" i="17" s="1"/>
  <c r="I101" i="17"/>
  <c r="K101" i="17"/>
  <c r="O101" i="17"/>
  <c r="AB101" i="17" s="1"/>
  <c r="Q101" i="17"/>
  <c r="AC101" i="17" s="1"/>
  <c r="V101" i="17"/>
  <c r="Y101" i="17"/>
  <c r="Z101" i="17"/>
  <c r="AD101" i="17"/>
  <c r="G102" i="17"/>
  <c r="M102" i="17" s="1"/>
  <c r="AA102" i="17" s="1"/>
  <c r="I102" i="17"/>
  <c r="K102" i="17"/>
  <c r="Z102" i="17" s="1"/>
  <c r="O102" i="17"/>
  <c r="Q102" i="17"/>
  <c r="V102" i="17"/>
  <c r="AD102" i="17" s="1"/>
  <c r="Y102" i="17"/>
  <c r="AB102" i="17"/>
  <c r="AC102" i="17"/>
  <c r="G103" i="17"/>
  <c r="AF103" i="17" s="1"/>
  <c r="I103" i="17"/>
  <c r="Y103" i="17" s="1"/>
  <c r="K103" i="17"/>
  <c r="M103" i="17"/>
  <c r="O103" i="17"/>
  <c r="AB103" i="17" s="1"/>
  <c r="Q103" i="17"/>
  <c r="V103" i="17"/>
  <c r="Z103" i="17"/>
  <c r="AA103" i="17"/>
  <c r="AC103" i="17"/>
  <c r="AD103" i="17"/>
  <c r="G104" i="17"/>
  <c r="I104" i="17"/>
  <c r="K104" i="17"/>
  <c r="Z104" i="17" s="1"/>
  <c r="M104" i="17"/>
  <c r="AA104" i="17" s="1"/>
  <c r="O104" i="17"/>
  <c r="Q104" i="17"/>
  <c r="V104" i="17"/>
  <c r="AD104" i="17" s="1"/>
  <c r="Y104" i="17"/>
  <c r="AB104" i="17"/>
  <c r="AC104" i="17"/>
  <c r="AF104" i="17"/>
  <c r="G105" i="17"/>
  <c r="AF105" i="17" s="1"/>
  <c r="I105" i="17"/>
  <c r="K105" i="17"/>
  <c r="O105" i="17"/>
  <c r="AB105" i="17" s="1"/>
  <c r="Q105" i="17"/>
  <c r="AC105" i="17" s="1"/>
  <c r="V105" i="17"/>
  <c r="Y105" i="17"/>
  <c r="Z105" i="17"/>
  <c r="AD105" i="17"/>
  <c r="G106" i="17"/>
  <c r="M106" i="17" s="1"/>
  <c r="AA106" i="17" s="1"/>
  <c r="I106" i="17"/>
  <c r="K106" i="17"/>
  <c r="Z106" i="17" s="1"/>
  <c r="O106" i="17"/>
  <c r="Q106" i="17"/>
  <c r="AC106" i="17" s="1"/>
  <c r="V106" i="17"/>
  <c r="AD106" i="17" s="1"/>
  <c r="Y106" i="17"/>
  <c r="AB106" i="17"/>
  <c r="G107" i="17"/>
  <c r="AF107" i="17" s="1"/>
  <c r="I107" i="17"/>
  <c r="Y107" i="17" s="1"/>
  <c r="K107" i="17"/>
  <c r="M107" i="17"/>
  <c r="O107" i="17"/>
  <c r="AB107" i="17" s="1"/>
  <c r="Q107" i="17"/>
  <c r="V107" i="17"/>
  <c r="Z107" i="17"/>
  <c r="AA107" i="17"/>
  <c r="AC107" i="17"/>
  <c r="AD107" i="17"/>
  <c r="G108" i="17"/>
  <c r="I108" i="17"/>
  <c r="K108" i="17"/>
  <c r="Z108" i="17" s="1"/>
  <c r="M108" i="17"/>
  <c r="AA108" i="17" s="1"/>
  <c r="O108" i="17"/>
  <c r="Q108" i="17"/>
  <c r="V108" i="17"/>
  <c r="AD108" i="17" s="1"/>
  <c r="Y108" i="17"/>
  <c r="AB108" i="17"/>
  <c r="AC108" i="17"/>
  <c r="AF108" i="17"/>
  <c r="G109" i="17"/>
  <c r="AF109" i="17" s="1"/>
  <c r="I109" i="17"/>
  <c r="K109" i="17"/>
  <c r="O109" i="17"/>
  <c r="AB109" i="17" s="1"/>
  <c r="Q109" i="17"/>
  <c r="AC109" i="17" s="1"/>
  <c r="V109" i="17"/>
  <c r="Y109" i="17"/>
  <c r="Z109" i="17"/>
  <c r="AD109" i="17"/>
  <c r="G110" i="17"/>
  <c r="M110" i="17" s="1"/>
  <c r="AA110" i="17" s="1"/>
  <c r="I110" i="17"/>
  <c r="K110" i="17"/>
  <c r="Z110" i="17" s="1"/>
  <c r="O110" i="17"/>
  <c r="Q110" i="17"/>
  <c r="AC110" i="17" s="1"/>
  <c r="V110" i="17"/>
  <c r="AD110" i="17" s="1"/>
  <c r="Y110" i="17"/>
  <c r="AB110" i="17"/>
  <c r="G111" i="17"/>
  <c r="AF111" i="17" s="1"/>
  <c r="I111" i="17"/>
  <c r="Y111" i="17" s="1"/>
  <c r="K111" i="17"/>
  <c r="M111" i="17"/>
  <c r="O111" i="17"/>
  <c r="AB111" i="17" s="1"/>
  <c r="Q111" i="17"/>
  <c r="V111" i="17"/>
  <c r="Z111" i="17"/>
  <c r="AA111" i="17"/>
  <c r="AC111" i="17"/>
  <c r="AD111" i="17"/>
  <c r="G113" i="17"/>
  <c r="I113" i="17"/>
  <c r="K113" i="17"/>
  <c r="Z113" i="17" s="1"/>
  <c r="M113" i="17"/>
  <c r="AA113" i="17" s="1"/>
  <c r="O113" i="17"/>
  <c r="Q113" i="17"/>
  <c r="V113" i="17"/>
  <c r="AD113" i="17" s="1"/>
  <c r="Y113" i="17"/>
  <c r="AB113" i="17"/>
  <c r="AC113" i="17"/>
  <c r="AF113" i="17"/>
  <c r="G114" i="17"/>
  <c r="M114" i="17" s="1"/>
  <c r="AA114" i="17" s="1"/>
  <c r="I114" i="17"/>
  <c r="K114" i="17"/>
  <c r="O114" i="17"/>
  <c r="AB114" i="17" s="1"/>
  <c r="Q114" i="17"/>
  <c r="AC114" i="17" s="1"/>
  <c r="V114" i="17"/>
  <c r="Y114" i="17"/>
  <c r="Z114" i="17"/>
  <c r="AD114" i="17"/>
  <c r="G115" i="17"/>
  <c r="M115" i="17" s="1"/>
  <c r="AA115" i="17" s="1"/>
  <c r="I115" i="17"/>
  <c r="K115" i="17"/>
  <c r="Z115" i="17" s="1"/>
  <c r="O115" i="17"/>
  <c r="Q115" i="17"/>
  <c r="V115" i="17"/>
  <c r="AD115" i="17" s="1"/>
  <c r="Y115" i="17"/>
  <c r="AB115" i="17"/>
  <c r="AC115" i="17"/>
  <c r="G116" i="17"/>
  <c r="AF116" i="17" s="1"/>
  <c r="I116" i="17"/>
  <c r="Y116" i="17" s="1"/>
  <c r="K116" i="17"/>
  <c r="M116" i="17"/>
  <c r="O116" i="17"/>
  <c r="AB116" i="17" s="1"/>
  <c r="Q116" i="17"/>
  <c r="V116" i="17"/>
  <c r="Z116" i="17"/>
  <c r="AA116" i="17"/>
  <c r="AC116" i="17"/>
  <c r="AD116" i="17"/>
  <c r="G117" i="17"/>
  <c r="I117" i="17"/>
  <c r="K117" i="17"/>
  <c r="Z117" i="17" s="1"/>
  <c r="M117" i="17"/>
  <c r="AA117" i="17" s="1"/>
  <c r="O117" i="17"/>
  <c r="Q117" i="17"/>
  <c r="V117" i="17"/>
  <c r="AD117" i="17" s="1"/>
  <c r="Y117" i="17"/>
  <c r="AB117" i="17"/>
  <c r="AC117" i="17"/>
  <c r="AF117" i="17"/>
  <c r="G118" i="17"/>
  <c r="AF118" i="17" s="1"/>
  <c r="I118" i="17"/>
  <c r="K118" i="17"/>
  <c r="O118" i="17"/>
  <c r="AB118" i="17" s="1"/>
  <c r="Q118" i="17"/>
  <c r="AC118" i="17" s="1"/>
  <c r="V118" i="17"/>
  <c r="Y118" i="17"/>
  <c r="Z118" i="17"/>
  <c r="AD118" i="17"/>
  <c r="G119" i="17"/>
  <c r="M119" i="17" s="1"/>
  <c r="AA119" i="17" s="1"/>
  <c r="I119" i="17"/>
  <c r="K119" i="17"/>
  <c r="Z119" i="17" s="1"/>
  <c r="O119" i="17"/>
  <c r="Q119" i="17"/>
  <c r="AC119" i="17" s="1"/>
  <c r="V119" i="17"/>
  <c r="AD119" i="17" s="1"/>
  <c r="Y119" i="17"/>
  <c r="AB119" i="17"/>
  <c r="G120" i="17"/>
  <c r="AF120" i="17" s="1"/>
  <c r="I120" i="17"/>
  <c r="Y120" i="17" s="1"/>
  <c r="K120" i="17"/>
  <c r="M120" i="17"/>
  <c r="O120" i="17"/>
  <c r="AB120" i="17" s="1"/>
  <c r="Q120" i="17"/>
  <c r="V120" i="17"/>
  <c r="Z120" i="17"/>
  <c r="AA120" i="17"/>
  <c r="AC120" i="17"/>
  <c r="AD120" i="17"/>
  <c r="G121" i="17"/>
  <c r="I121" i="17"/>
  <c r="Y121" i="17" s="1"/>
  <c r="K121" i="17"/>
  <c r="Z121" i="17" s="1"/>
  <c r="M121" i="17"/>
  <c r="AA121" i="17" s="1"/>
  <c r="O121" i="17"/>
  <c r="Q121" i="17"/>
  <c r="V121" i="17"/>
  <c r="AD121" i="17" s="1"/>
  <c r="AB121" i="17"/>
  <c r="AC121" i="17"/>
  <c r="AF121" i="17"/>
  <c r="G122" i="17"/>
  <c r="AF122" i="17" s="1"/>
  <c r="I122" i="17"/>
  <c r="K122" i="17"/>
  <c r="O122" i="17"/>
  <c r="AB122" i="17" s="1"/>
  <c r="Q122" i="17"/>
  <c r="AC122" i="17" s="1"/>
  <c r="V122" i="17"/>
  <c r="Y122" i="17"/>
  <c r="Z122" i="17"/>
  <c r="AD122" i="17"/>
  <c r="G123" i="17"/>
  <c r="M123" i="17" s="1"/>
  <c r="AA123" i="17" s="1"/>
  <c r="I123" i="17"/>
  <c r="K123" i="17"/>
  <c r="Z123" i="17" s="1"/>
  <c r="O123" i="17"/>
  <c r="Q123" i="17"/>
  <c r="AC123" i="17" s="1"/>
  <c r="V123" i="17"/>
  <c r="AD123" i="17" s="1"/>
  <c r="Y123" i="17"/>
  <c r="AB123" i="17"/>
  <c r="AF123" i="17"/>
  <c r="G124" i="17"/>
  <c r="AF124" i="17" s="1"/>
  <c r="I124" i="17"/>
  <c r="Y124" i="17" s="1"/>
  <c r="K124" i="17"/>
  <c r="M124" i="17"/>
  <c r="O124" i="17"/>
  <c r="AB124" i="17" s="1"/>
  <c r="Q124" i="17"/>
  <c r="V124" i="17"/>
  <c r="Z124" i="17"/>
  <c r="AA124" i="17"/>
  <c r="AC124" i="17"/>
  <c r="AD124" i="17"/>
  <c r="G125" i="17"/>
  <c r="I125" i="17"/>
  <c r="K125" i="17"/>
  <c r="Z125" i="17" s="1"/>
  <c r="M125" i="17"/>
  <c r="AA125" i="17" s="1"/>
  <c r="O125" i="17"/>
  <c r="Q125" i="17"/>
  <c r="V125" i="17"/>
  <c r="AD125" i="17" s="1"/>
  <c r="Y125" i="17"/>
  <c r="AB125" i="17"/>
  <c r="AC125" i="17"/>
  <c r="AF125" i="17"/>
  <c r="G126" i="17"/>
  <c r="AF126" i="17" s="1"/>
  <c r="I126" i="17"/>
  <c r="K126" i="17"/>
  <c r="O126" i="17"/>
  <c r="AB126" i="17" s="1"/>
  <c r="Q126" i="17"/>
  <c r="AC126" i="17" s="1"/>
  <c r="V126" i="17"/>
  <c r="Y126" i="17"/>
  <c r="Z126" i="17"/>
  <c r="AD126" i="17"/>
  <c r="G127" i="17"/>
  <c r="M127" i="17" s="1"/>
  <c r="AA127" i="17" s="1"/>
  <c r="I127" i="17"/>
  <c r="K127" i="17"/>
  <c r="Z127" i="17" s="1"/>
  <c r="O127" i="17"/>
  <c r="Q127" i="17"/>
  <c r="AC127" i="17" s="1"/>
  <c r="V127" i="17"/>
  <c r="AD127" i="17" s="1"/>
  <c r="Y127" i="17"/>
  <c r="AB127" i="17"/>
  <c r="AF127" i="17"/>
  <c r="G128" i="17"/>
  <c r="AF128" i="17" s="1"/>
  <c r="I128" i="17"/>
  <c r="Y128" i="17" s="1"/>
  <c r="K128" i="17"/>
  <c r="M128" i="17"/>
  <c r="O128" i="17"/>
  <c r="AB128" i="17" s="1"/>
  <c r="Q128" i="17"/>
  <c r="V128" i="17"/>
  <c r="Z128" i="17"/>
  <c r="AA128" i="17"/>
  <c r="AC128" i="17"/>
  <c r="AD128" i="17"/>
  <c r="G129" i="17"/>
  <c r="I129" i="17"/>
  <c r="K129" i="17"/>
  <c r="Z129" i="17" s="1"/>
  <c r="M129" i="17"/>
  <c r="AA129" i="17" s="1"/>
  <c r="O129" i="17"/>
  <c r="Q129" i="17"/>
  <c r="V129" i="17"/>
  <c r="AD129" i="17" s="1"/>
  <c r="Y129" i="17"/>
  <c r="AB129" i="17"/>
  <c r="AC129" i="17"/>
  <c r="AF129" i="17"/>
  <c r="G130" i="17"/>
  <c r="AF130" i="17" s="1"/>
  <c r="I130" i="17"/>
  <c r="K130" i="17"/>
  <c r="O130" i="17"/>
  <c r="AB130" i="17" s="1"/>
  <c r="Q130" i="17"/>
  <c r="AC130" i="17" s="1"/>
  <c r="V130" i="17"/>
  <c r="Y130" i="17"/>
  <c r="Z130" i="17"/>
  <c r="AD130" i="17"/>
  <c r="G131" i="17"/>
  <c r="M131" i="17" s="1"/>
  <c r="AA131" i="17" s="1"/>
  <c r="I131" i="17"/>
  <c r="K131" i="17"/>
  <c r="Z131" i="17" s="1"/>
  <c r="O131" i="17"/>
  <c r="Q131" i="17"/>
  <c r="V131" i="17"/>
  <c r="AD131" i="17" s="1"/>
  <c r="Y131" i="17"/>
  <c r="AB131" i="17"/>
  <c r="AC131" i="17"/>
  <c r="AF131" i="17"/>
  <c r="G132" i="17"/>
  <c r="AF132" i="17" s="1"/>
  <c r="I132" i="17"/>
  <c r="Y132" i="17" s="1"/>
  <c r="K132" i="17"/>
  <c r="M132" i="17"/>
  <c r="O132" i="17"/>
  <c r="AB132" i="17" s="1"/>
  <c r="Q132" i="17"/>
  <c r="V132" i="17"/>
  <c r="Z132" i="17"/>
  <c r="AA132" i="17"/>
  <c r="AC132" i="17"/>
  <c r="AD132" i="17"/>
  <c r="G133" i="17"/>
  <c r="I133" i="17"/>
  <c r="K133" i="17"/>
  <c r="Z133" i="17" s="1"/>
  <c r="M133" i="17"/>
  <c r="AA133" i="17" s="1"/>
  <c r="O133" i="17"/>
  <c r="Q133" i="17"/>
  <c r="V133" i="17"/>
  <c r="AD133" i="17" s="1"/>
  <c r="Y133" i="17"/>
  <c r="AB133" i="17"/>
  <c r="AC133" i="17"/>
  <c r="AF133" i="17"/>
  <c r="G134" i="17"/>
  <c r="AF134" i="17" s="1"/>
  <c r="I134" i="17"/>
  <c r="K134" i="17"/>
  <c r="O134" i="17"/>
  <c r="AB134" i="17" s="1"/>
  <c r="Q134" i="17"/>
  <c r="AC134" i="17" s="1"/>
  <c r="V134" i="17"/>
  <c r="Y134" i="17"/>
  <c r="Z134" i="17"/>
  <c r="AD134" i="17"/>
  <c r="G135" i="17"/>
  <c r="I135" i="17"/>
  <c r="K135" i="17"/>
  <c r="Z135" i="17" s="1"/>
  <c r="M135" i="17"/>
  <c r="O135" i="17"/>
  <c r="Q135" i="17"/>
  <c r="V135" i="17"/>
  <c r="AD135" i="17" s="1"/>
  <c r="Y135" i="17"/>
  <c r="AA135" i="17"/>
  <c r="AB135" i="17"/>
  <c r="AC135" i="17"/>
  <c r="AF135" i="17"/>
  <c r="AF137" i="17"/>
  <c r="G140" i="16"/>
  <c r="G8" i="16"/>
  <c r="V8" i="16"/>
  <c r="Q8" i="16"/>
  <c r="O8" i="16"/>
  <c r="M8" i="16"/>
  <c r="K8" i="16"/>
  <c r="I8" i="16"/>
  <c r="G9" i="16"/>
  <c r="V9" i="16"/>
  <c r="Q9" i="16"/>
  <c r="O9" i="16"/>
  <c r="M9" i="16"/>
  <c r="K9" i="16"/>
  <c r="I9" i="16"/>
  <c r="G52" i="16"/>
  <c r="V52" i="16"/>
  <c r="Q52" i="16"/>
  <c r="O52" i="16"/>
  <c r="M52" i="16"/>
  <c r="K52" i="16"/>
  <c r="I52" i="16"/>
  <c r="G87" i="16"/>
  <c r="V87" i="16"/>
  <c r="Q87" i="16"/>
  <c r="O87" i="16"/>
  <c r="M87" i="16"/>
  <c r="K87" i="16"/>
  <c r="I87" i="16"/>
  <c r="G92" i="16"/>
  <c r="V92" i="16"/>
  <c r="Q92" i="16"/>
  <c r="O92" i="16"/>
  <c r="M92" i="16"/>
  <c r="K92" i="16"/>
  <c r="I92" i="16"/>
  <c r="G93" i="16"/>
  <c r="V93" i="16"/>
  <c r="Q93" i="16"/>
  <c r="O93" i="16"/>
  <c r="M93" i="16"/>
  <c r="K93" i="16"/>
  <c r="I93" i="16"/>
  <c r="G115" i="16"/>
  <c r="V115" i="16"/>
  <c r="Q115" i="16"/>
  <c r="O115" i="16"/>
  <c r="M115" i="16"/>
  <c r="K115" i="16"/>
  <c r="I115" i="16"/>
  <c r="G10" i="16"/>
  <c r="AF10" i="16" s="1"/>
  <c r="I10" i="16"/>
  <c r="K10" i="16"/>
  <c r="M10" i="16"/>
  <c r="AA10" i="16" s="1"/>
  <c r="O10" i="16"/>
  <c r="AB10" i="16" s="1"/>
  <c r="Q10" i="16"/>
  <c r="V10" i="16"/>
  <c r="AD10" i="16" s="1"/>
  <c r="Y10" i="16"/>
  <c r="Z10" i="16"/>
  <c r="AC10" i="16"/>
  <c r="G11" i="16"/>
  <c r="M11" i="16" s="1"/>
  <c r="AA11" i="16" s="1"/>
  <c r="I11" i="16"/>
  <c r="Y11" i="16" s="1"/>
  <c r="K11" i="16"/>
  <c r="O11" i="16"/>
  <c r="Q11" i="16"/>
  <c r="AC11" i="16" s="1"/>
  <c r="V11" i="16"/>
  <c r="AD11" i="16" s="1"/>
  <c r="Z11" i="16"/>
  <c r="AB11" i="16"/>
  <c r="AF11" i="16"/>
  <c r="G12" i="16"/>
  <c r="AF12" i="16" s="1"/>
  <c r="I12" i="16"/>
  <c r="K12" i="16"/>
  <c r="Z12" i="16" s="1"/>
  <c r="M12" i="16"/>
  <c r="AA12" i="16" s="1"/>
  <c r="O12" i="16"/>
  <c r="Q12" i="16"/>
  <c r="V12" i="16"/>
  <c r="Y12" i="16"/>
  <c r="AB12" i="16"/>
  <c r="AC12" i="16"/>
  <c r="AD12" i="16"/>
  <c r="G13" i="16"/>
  <c r="I13" i="16"/>
  <c r="Y13" i="16" s="1"/>
  <c r="K13" i="16"/>
  <c r="Z13" i="16" s="1"/>
  <c r="M13" i="16"/>
  <c r="O13" i="16"/>
  <c r="AB13" i="16" s="1"/>
  <c r="Q13" i="16"/>
  <c r="AC13" i="16" s="1"/>
  <c r="V13" i="16"/>
  <c r="AA13" i="16"/>
  <c r="AD13" i="16"/>
  <c r="AF13" i="16"/>
  <c r="G14" i="16"/>
  <c r="AF14" i="16" s="1"/>
  <c r="I14" i="16"/>
  <c r="K14" i="16"/>
  <c r="M14" i="16"/>
  <c r="AA14" i="16" s="1"/>
  <c r="O14" i="16"/>
  <c r="AB14" i="16" s="1"/>
  <c r="Q14" i="16"/>
  <c r="V14" i="16"/>
  <c r="Y14" i="16"/>
  <c r="Z14" i="16"/>
  <c r="AC14" i="16"/>
  <c r="AD14" i="16"/>
  <c r="G15" i="16"/>
  <c r="M15" i="16" s="1"/>
  <c r="AA15" i="16" s="1"/>
  <c r="I15" i="16"/>
  <c r="Y15" i="16" s="1"/>
  <c r="K15" i="16"/>
  <c r="O15" i="16"/>
  <c r="Q15" i="16"/>
  <c r="AC15" i="16" s="1"/>
  <c r="V15" i="16"/>
  <c r="AD15" i="16" s="1"/>
  <c r="Z15" i="16"/>
  <c r="AB15" i="16"/>
  <c r="G16" i="16"/>
  <c r="AF16" i="16" s="1"/>
  <c r="I16" i="16"/>
  <c r="K16" i="16"/>
  <c r="Z16" i="16" s="1"/>
  <c r="M16" i="16"/>
  <c r="AA16" i="16" s="1"/>
  <c r="O16" i="16"/>
  <c r="Q16" i="16"/>
  <c r="V16" i="16"/>
  <c r="Y16" i="16"/>
  <c r="AB16" i="16"/>
  <c r="AC16" i="16"/>
  <c r="AD16" i="16"/>
  <c r="G17" i="16"/>
  <c r="I17" i="16"/>
  <c r="Y17" i="16" s="1"/>
  <c r="K17" i="16"/>
  <c r="Z17" i="16" s="1"/>
  <c r="M17" i="16"/>
  <c r="O17" i="16"/>
  <c r="Q17" i="16"/>
  <c r="AC17" i="16" s="1"/>
  <c r="V17" i="16"/>
  <c r="AA17" i="16"/>
  <c r="AB17" i="16"/>
  <c r="AD17" i="16"/>
  <c r="AF17" i="16"/>
  <c r="G18" i="16"/>
  <c r="AF18" i="16" s="1"/>
  <c r="I18" i="16"/>
  <c r="K18" i="16"/>
  <c r="M18" i="16"/>
  <c r="AA18" i="16" s="1"/>
  <c r="O18" i="16"/>
  <c r="AB18" i="16" s="1"/>
  <c r="Q18" i="16"/>
  <c r="V18" i="16"/>
  <c r="AD18" i="16" s="1"/>
  <c r="Y18" i="16"/>
  <c r="Z18" i="16"/>
  <c r="AC18" i="16"/>
  <c r="G19" i="16"/>
  <c r="M19" i="16" s="1"/>
  <c r="AA19" i="16" s="1"/>
  <c r="I19" i="16"/>
  <c r="Y19" i="16" s="1"/>
  <c r="K19" i="16"/>
  <c r="O19" i="16"/>
  <c r="Q19" i="16"/>
  <c r="AC19" i="16" s="1"/>
  <c r="V19" i="16"/>
  <c r="AD19" i="16" s="1"/>
  <c r="Z19" i="16"/>
  <c r="AB19" i="16"/>
  <c r="AF19" i="16"/>
  <c r="G20" i="16"/>
  <c r="AF20" i="16" s="1"/>
  <c r="I20" i="16"/>
  <c r="K20" i="16"/>
  <c r="Z20" i="16" s="1"/>
  <c r="M20" i="16"/>
  <c r="AA20" i="16" s="1"/>
  <c r="O20" i="16"/>
  <c r="Q20" i="16"/>
  <c r="V20" i="16"/>
  <c r="Y20" i="16"/>
  <c r="AB20" i="16"/>
  <c r="AC20" i="16"/>
  <c r="AD20" i="16"/>
  <c r="G21" i="16"/>
  <c r="M21" i="16" s="1"/>
  <c r="I21" i="16"/>
  <c r="Y21" i="16" s="1"/>
  <c r="K21" i="16"/>
  <c r="Z21" i="16" s="1"/>
  <c r="O21" i="16"/>
  <c r="AB21" i="16" s="1"/>
  <c r="Q21" i="16"/>
  <c r="AC21" i="16" s="1"/>
  <c r="V21" i="16"/>
  <c r="AA21" i="16"/>
  <c r="AD21" i="16"/>
  <c r="AF21" i="16"/>
  <c r="G22" i="16"/>
  <c r="AF22" i="16" s="1"/>
  <c r="I22" i="16"/>
  <c r="K22" i="16"/>
  <c r="M22" i="16"/>
  <c r="AA22" i="16" s="1"/>
  <c r="O22" i="16"/>
  <c r="AB22" i="16" s="1"/>
  <c r="Q22" i="16"/>
  <c r="V22" i="16"/>
  <c r="Y22" i="16"/>
  <c r="Z22" i="16"/>
  <c r="AC22" i="16"/>
  <c r="AD22" i="16"/>
  <c r="G23" i="16"/>
  <c r="M23" i="16" s="1"/>
  <c r="AA23" i="16" s="1"/>
  <c r="I23" i="16"/>
  <c r="Y23" i="16" s="1"/>
  <c r="K23" i="16"/>
  <c r="O23" i="16"/>
  <c r="Q23" i="16"/>
  <c r="AC23" i="16" s="1"/>
  <c r="V23" i="16"/>
  <c r="AD23" i="16" s="1"/>
  <c r="Z23" i="16"/>
  <c r="AB23" i="16"/>
  <c r="AF23" i="16"/>
  <c r="G24" i="16"/>
  <c r="AF24" i="16" s="1"/>
  <c r="I24" i="16"/>
  <c r="K24" i="16"/>
  <c r="M24" i="16"/>
  <c r="AA24" i="16" s="1"/>
  <c r="O24" i="16"/>
  <c r="Q24" i="16"/>
  <c r="V24" i="16"/>
  <c r="Y24" i="16"/>
  <c r="Z24" i="16"/>
  <c r="AB24" i="16"/>
  <c r="AC24" i="16"/>
  <c r="AD24" i="16"/>
  <c r="G25" i="16"/>
  <c r="M25" i="16" s="1"/>
  <c r="AA25" i="16" s="1"/>
  <c r="I25" i="16"/>
  <c r="Y25" i="16" s="1"/>
  <c r="K25" i="16"/>
  <c r="Z25" i="16" s="1"/>
  <c r="O25" i="16"/>
  <c r="AB25" i="16" s="1"/>
  <c r="Q25" i="16"/>
  <c r="AC25" i="16" s="1"/>
  <c r="V25" i="16"/>
  <c r="AD25" i="16"/>
  <c r="AF25" i="16"/>
  <c r="G26" i="16"/>
  <c r="AF26" i="16" s="1"/>
  <c r="I26" i="16"/>
  <c r="K26" i="16"/>
  <c r="M26" i="16"/>
  <c r="AA26" i="16" s="1"/>
  <c r="O26" i="16"/>
  <c r="AB26" i="16" s="1"/>
  <c r="Q26" i="16"/>
  <c r="V26" i="16"/>
  <c r="AD26" i="16" s="1"/>
  <c r="Y26" i="16"/>
  <c r="Z26" i="16"/>
  <c r="AC26" i="16"/>
  <c r="G27" i="16"/>
  <c r="M27" i="16" s="1"/>
  <c r="I27" i="16"/>
  <c r="Y27" i="16" s="1"/>
  <c r="K27" i="16"/>
  <c r="O27" i="16"/>
  <c r="Q27" i="16"/>
  <c r="AC27" i="16" s="1"/>
  <c r="V27" i="16"/>
  <c r="AD27" i="16" s="1"/>
  <c r="Z27" i="16"/>
  <c r="AA27" i="16"/>
  <c r="AB27" i="16"/>
  <c r="AF27" i="16"/>
  <c r="G28" i="16"/>
  <c r="AF28" i="16" s="1"/>
  <c r="I28" i="16"/>
  <c r="K28" i="16"/>
  <c r="M28" i="16"/>
  <c r="AA28" i="16" s="1"/>
  <c r="O28" i="16"/>
  <c r="Q28" i="16"/>
  <c r="V28" i="16"/>
  <c r="Y28" i="16"/>
  <c r="Z28" i="16"/>
  <c r="AB28" i="16"/>
  <c r="AC28" i="16"/>
  <c r="AD28" i="16"/>
  <c r="G29" i="16"/>
  <c r="M29" i="16" s="1"/>
  <c r="AA29" i="16" s="1"/>
  <c r="I29" i="16"/>
  <c r="Y29" i="16" s="1"/>
  <c r="K29" i="16"/>
  <c r="Z29" i="16" s="1"/>
  <c r="O29" i="16"/>
  <c r="Q29" i="16"/>
  <c r="AC29" i="16" s="1"/>
  <c r="V29" i="16"/>
  <c r="AB29" i="16"/>
  <c r="AD29" i="16"/>
  <c r="AF29" i="16"/>
  <c r="G30" i="16"/>
  <c r="AF30" i="16" s="1"/>
  <c r="I30" i="16"/>
  <c r="K30" i="16"/>
  <c r="M30" i="16"/>
  <c r="AA30" i="16" s="1"/>
  <c r="O30" i="16"/>
  <c r="AB30" i="16" s="1"/>
  <c r="Q30" i="16"/>
  <c r="V30" i="16"/>
  <c r="AD30" i="16" s="1"/>
  <c r="Y30" i="16"/>
  <c r="Z30" i="16"/>
  <c r="AC30" i="16"/>
  <c r="G31" i="16"/>
  <c r="M31" i="16" s="1"/>
  <c r="AA31" i="16" s="1"/>
  <c r="I31" i="16"/>
  <c r="Y31" i="16" s="1"/>
  <c r="K31" i="16"/>
  <c r="O31" i="16"/>
  <c r="Q31" i="16"/>
  <c r="AC31" i="16" s="1"/>
  <c r="V31" i="16"/>
  <c r="AD31" i="16" s="1"/>
  <c r="Z31" i="16"/>
  <c r="AB31" i="16"/>
  <c r="G32" i="16"/>
  <c r="AF32" i="16" s="1"/>
  <c r="I32" i="16"/>
  <c r="K32" i="16"/>
  <c r="O32" i="16"/>
  <c r="Q32" i="16"/>
  <c r="V32" i="16"/>
  <c r="Y32" i="16"/>
  <c r="Z32" i="16"/>
  <c r="AB32" i="16"/>
  <c r="AC32" i="16"/>
  <c r="AD32" i="16"/>
  <c r="G33" i="16"/>
  <c r="M33" i="16" s="1"/>
  <c r="I33" i="16"/>
  <c r="Y33" i="16" s="1"/>
  <c r="K33" i="16"/>
  <c r="Z33" i="16" s="1"/>
  <c r="O33" i="16"/>
  <c r="AB33" i="16" s="1"/>
  <c r="Q33" i="16"/>
  <c r="AC33" i="16" s="1"/>
  <c r="V33" i="16"/>
  <c r="AA33" i="16"/>
  <c r="AD33" i="16"/>
  <c r="AF33" i="16"/>
  <c r="G34" i="16"/>
  <c r="AF34" i="16" s="1"/>
  <c r="I34" i="16"/>
  <c r="K34" i="16"/>
  <c r="M34" i="16"/>
  <c r="AA34" i="16" s="1"/>
  <c r="O34" i="16"/>
  <c r="AB34" i="16" s="1"/>
  <c r="Q34" i="16"/>
  <c r="V34" i="16"/>
  <c r="Y34" i="16"/>
  <c r="Z34" i="16"/>
  <c r="AC34" i="16"/>
  <c r="AD34" i="16"/>
  <c r="G35" i="16"/>
  <c r="I35" i="16"/>
  <c r="Y35" i="16" s="1"/>
  <c r="K35" i="16"/>
  <c r="O35" i="16"/>
  <c r="Q35" i="16"/>
  <c r="AC35" i="16" s="1"/>
  <c r="V35" i="16"/>
  <c r="AD35" i="16" s="1"/>
  <c r="Z35" i="16"/>
  <c r="AB35" i="16"/>
  <c r="G36" i="16"/>
  <c r="AF36" i="16" s="1"/>
  <c r="I36" i="16"/>
  <c r="K36" i="16"/>
  <c r="Z36" i="16" s="1"/>
  <c r="M36" i="16"/>
  <c r="AA36" i="16" s="1"/>
  <c r="O36" i="16"/>
  <c r="Q36" i="16"/>
  <c r="V36" i="16"/>
  <c r="Y36" i="16"/>
  <c r="AB36" i="16"/>
  <c r="AC36" i="16"/>
  <c r="AD36" i="16"/>
  <c r="G37" i="16"/>
  <c r="M37" i="16" s="1"/>
  <c r="I37" i="16"/>
  <c r="Y37" i="16" s="1"/>
  <c r="K37" i="16"/>
  <c r="Z37" i="16" s="1"/>
  <c r="O37" i="16"/>
  <c r="Q37" i="16"/>
  <c r="AC37" i="16" s="1"/>
  <c r="V37" i="16"/>
  <c r="AA37" i="16"/>
  <c r="AB37" i="16"/>
  <c r="AD37" i="16"/>
  <c r="AF37" i="16"/>
  <c r="G38" i="16"/>
  <c r="AF38" i="16" s="1"/>
  <c r="I38" i="16"/>
  <c r="K38" i="16"/>
  <c r="M38" i="16"/>
  <c r="AA38" i="16" s="1"/>
  <c r="O38" i="16"/>
  <c r="AB38" i="16" s="1"/>
  <c r="Q38" i="16"/>
  <c r="V38" i="16"/>
  <c r="AD38" i="16" s="1"/>
  <c r="Y38" i="16"/>
  <c r="Z38" i="16"/>
  <c r="AC38" i="16"/>
  <c r="G39" i="16"/>
  <c r="M39" i="16" s="1"/>
  <c r="AA39" i="16" s="1"/>
  <c r="I39" i="16"/>
  <c r="Y39" i="16" s="1"/>
  <c r="K39" i="16"/>
  <c r="O39" i="16"/>
  <c r="Q39" i="16"/>
  <c r="AC39" i="16" s="1"/>
  <c r="V39" i="16"/>
  <c r="AD39" i="16" s="1"/>
  <c r="Z39" i="16"/>
  <c r="AB39" i="16"/>
  <c r="AF39" i="16"/>
  <c r="G40" i="16"/>
  <c r="AF40" i="16" s="1"/>
  <c r="I40" i="16"/>
  <c r="K40" i="16"/>
  <c r="M40" i="16"/>
  <c r="AA40" i="16" s="1"/>
  <c r="O40" i="16"/>
  <c r="Q40" i="16"/>
  <c r="V40" i="16"/>
  <c r="AD40" i="16" s="1"/>
  <c r="Y40" i="16"/>
  <c r="Z40" i="16"/>
  <c r="AB40" i="16"/>
  <c r="AC40" i="16"/>
  <c r="G41" i="16"/>
  <c r="M41" i="16" s="1"/>
  <c r="AA41" i="16" s="1"/>
  <c r="I41" i="16"/>
  <c r="Y41" i="16" s="1"/>
  <c r="K41" i="16"/>
  <c r="Z41" i="16" s="1"/>
  <c r="O41" i="16"/>
  <c r="Q41" i="16"/>
  <c r="AC41" i="16" s="1"/>
  <c r="V41" i="16"/>
  <c r="AB41" i="16"/>
  <c r="AD41" i="16"/>
  <c r="AF41" i="16"/>
  <c r="G42" i="16"/>
  <c r="AF42" i="16" s="1"/>
  <c r="I42" i="16"/>
  <c r="K42" i="16"/>
  <c r="M42" i="16"/>
  <c r="AA42" i="16" s="1"/>
  <c r="O42" i="16"/>
  <c r="AB42" i="16" s="1"/>
  <c r="Q42" i="16"/>
  <c r="V42" i="16"/>
  <c r="AD42" i="16" s="1"/>
  <c r="Y42" i="16"/>
  <c r="Z42" i="16"/>
  <c r="AC42" i="16"/>
  <c r="G43" i="16"/>
  <c r="M43" i="16" s="1"/>
  <c r="AA43" i="16" s="1"/>
  <c r="I43" i="16"/>
  <c r="Y43" i="16" s="1"/>
  <c r="K43" i="16"/>
  <c r="O43" i="16"/>
  <c r="Q43" i="16"/>
  <c r="AC43" i="16" s="1"/>
  <c r="V43" i="16"/>
  <c r="AD43" i="16" s="1"/>
  <c r="Z43" i="16"/>
  <c r="AB43" i="16"/>
  <c r="G44" i="16"/>
  <c r="AF44" i="16" s="1"/>
  <c r="I44" i="16"/>
  <c r="K44" i="16"/>
  <c r="O44" i="16"/>
  <c r="Q44" i="16"/>
  <c r="V44" i="16"/>
  <c r="Y44" i="16"/>
  <c r="Z44" i="16"/>
  <c r="AB44" i="16"/>
  <c r="AC44" i="16"/>
  <c r="AD44" i="16"/>
  <c r="G45" i="16"/>
  <c r="M45" i="16" s="1"/>
  <c r="I45" i="16"/>
  <c r="Y45" i="16" s="1"/>
  <c r="K45" i="16"/>
  <c r="Z45" i="16" s="1"/>
  <c r="O45" i="16"/>
  <c r="AB45" i="16" s="1"/>
  <c r="Q45" i="16"/>
  <c r="AC45" i="16" s="1"/>
  <c r="V45" i="16"/>
  <c r="AA45" i="16"/>
  <c r="AD45" i="16"/>
  <c r="AF45" i="16"/>
  <c r="G46" i="16"/>
  <c r="AF46" i="16" s="1"/>
  <c r="I46" i="16"/>
  <c r="K46" i="16"/>
  <c r="M46" i="16"/>
  <c r="AA46" i="16" s="1"/>
  <c r="O46" i="16"/>
  <c r="AB46" i="16" s="1"/>
  <c r="Q46" i="16"/>
  <c r="V46" i="16"/>
  <c r="Y46" i="16"/>
  <c r="Z46" i="16"/>
  <c r="AC46" i="16"/>
  <c r="AD46" i="16"/>
  <c r="G47" i="16"/>
  <c r="M47" i="16" s="1"/>
  <c r="AA47" i="16" s="1"/>
  <c r="I47" i="16"/>
  <c r="Y47" i="16" s="1"/>
  <c r="K47" i="16"/>
  <c r="O47" i="16"/>
  <c r="AB47" i="16" s="1"/>
  <c r="Q47" i="16"/>
  <c r="AC47" i="16" s="1"/>
  <c r="V47" i="16"/>
  <c r="AD47" i="16" s="1"/>
  <c r="Z47" i="16"/>
  <c r="G48" i="16"/>
  <c r="AF48" i="16" s="1"/>
  <c r="I48" i="16"/>
  <c r="K48" i="16"/>
  <c r="M48" i="16"/>
  <c r="AA48" i="16" s="1"/>
  <c r="O48" i="16"/>
  <c r="Q48" i="16"/>
  <c r="V48" i="16"/>
  <c r="AD48" i="16" s="1"/>
  <c r="Y48" i="16"/>
  <c r="Z48" i="16"/>
  <c r="AB48" i="16"/>
  <c r="AC48" i="16"/>
  <c r="G49" i="16"/>
  <c r="M49" i="16" s="1"/>
  <c r="AA49" i="16" s="1"/>
  <c r="I49" i="16"/>
  <c r="Y49" i="16" s="1"/>
  <c r="K49" i="16"/>
  <c r="Z49" i="16" s="1"/>
  <c r="O49" i="16"/>
  <c r="AB49" i="16" s="1"/>
  <c r="Q49" i="16"/>
  <c r="AC49" i="16" s="1"/>
  <c r="V49" i="16"/>
  <c r="AD49" i="16"/>
  <c r="AF49" i="16"/>
  <c r="G50" i="16"/>
  <c r="AF50" i="16" s="1"/>
  <c r="I50" i="16"/>
  <c r="K50" i="16"/>
  <c r="M50" i="16"/>
  <c r="AA50" i="16" s="1"/>
  <c r="O50" i="16"/>
  <c r="AB50" i="16" s="1"/>
  <c r="Q50" i="16"/>
  <c r="V50" i="16"/>
  <c r="Y50" i="16"/>
  <c r="Z50" i="16"/>
  <c r="AC50" i="16"/>
  <c r="AD50" i="16"/>
  <c r="G51" i="16"/>
  <c r="M51" i="16" s="1"/>
  <c r="I51" i="16"/>
  <c r="Y51" i="16" s="1"/>
  <c r="K51" i="16"/>
  <c r="O51" i="16"/>
  <c r="AB51" i="16" s="1"/>
  <c r="Q51" i="16"/>
  <c r="AC51" i="16" s="1"/>
  <c r="V51" i="16"/>
  <c r="AD51" i="16" s="1"/>
  <c r="Z51" i="16"/>
  <c r="AA51" i="16"/>
  <c r="AF51" i="16"/>
  <c r="G53" i="16"/>
  <c r="AF53" i="16" s="1"/>
  <c r="I53" i="16"/>
  <c r="K53" i="16"/>
  <c r="Z53" i="16" s="1"/>
  <c r="M53" i="16"/>
  <c r="AA53" i="16" s="1"/>
  <c r="O53" i="16"/>
  <c r="Q53" i="16"/>
  <c r="V53" i="16"/>
  <c r="Y53" i="16"/>
  <c r="AB53" i="16"/>
  <c r="AC53" i="16"/>
  <c r="AD53" i="16"/>
  <c r="G54" i="16"/>
  <c r="M54" i="16" s="1"/>
  <c r="I54" i="16"/>
  <c r="Y54" i="16" s="1"/>
  <c r="K54" i="16"/>
  <c r="Z54" i="16" s="1"/>
  <c r="O54" i="16"/>
  <c r="Q54" i="16"/>
  <c r="AC54" i="16" s="1"/>
  <c r="V54" i="16"/>
  <c r="AA54" i="16"/>
  <c r="AB54" i="16"/>
  <c r="AD54" i="16"/>
  <c r="AF54" i="16"/>
  <c r="G55" i="16"/>
  <c r="I55" i="16"/>
  <c r="K55" i="16"/>
  <c r="M55" i="16"/>
  <c r="AA55" i="16" s="1"/>
  <c r="O55" i="16"/>
  <c r="AB55" i="16" s="1"/>
  <c r="Q55" i="16"/>
  <c r="V55" i="16"/>
  <c r="Y55" i="16"/>
  <c r="Z55" i="16"/>
  <c r="AC55" i="16"/>
  <c r="AD55" i="16"/>
  <c r="AF55" i="16"/>
  <c r="G56" i="16"/>
  <c r="M56" i="16" s="1"/>
  <c r="AA56" i="16" s="1"/>
  <c r="I56" i="16"/>
  <c r="Y56" i="16" s="1"/>
  <c r="K56" i="16"/>
  <c r="O56" i="16"/>
  <c r="AB56" i="16" s="1"/>
  <c r="Q56" i="16"/>
  <c r="AC56" i="16" s="1"/>
  <c r="V56" i="16"/>
  <c r="AD56" i="16" s="1"/>
  <c r="Z56" i="16"/>
  <c r="G57" i="16"/>
  <c r="AF57" i="16" s="1"/>
  <c r="I57" i="16"/>
  <c r="K57" i="16"/>
  <c r="M57" i="16"/>
  <c r="AA57" i="16" s="1"/>
  <c r="O57" i="16"/>
  <c r="Q57" i="16"/>
  <c r="V57" i="16"/>
  <c r="Y57" i="16"/>
  <c r="Z57" i="16"/>
  <c r="AB57" i="16"/>
  <c r="AC57" i="16"/>
  <c r="AD57" i="16"/>
  <c r="G58" i="16"/>
  <c r="M58" i="16" s="1"/>
  <c r="I58" i="16"/>
  <c r="Y58" i="16" s="1"/>
  <c r="K58" i="16"/>
  <c r="Z58" i="16" s="1"/>
  <c r="O58" i="16"/>
  <c r="Q58" i="16"/>
  <c r="AC58" i="16" s="1"/>
  <c r="V58" i="16"/>
  <c r="AA58" i="16"/>
  <c r="AB58" i="16"/>
  <c r="AD58" i="16"/>
  <c r="AF58" i="16"/>
  <c r="G59" i="16"/>
  <c r="AF59" i="16" s="1"/>
  <c r="I59" i="16"/>
  <c r="K59" i="16"/>
  <c r="M59" i="16"/>
  <c r="AA59" i="16" s="1"/>
  <c r="O59" i="16"/>
  <c r="AB59" i="16" s="1"/>
  <c r="Q59" i="16"/>
  <c r="V59" i="16"/>
  <c r="Y59" i="16"/>
  <c r="Z59" i="16"/>
  <c r="AC59" i="16"/>
  <c r="AD59" i="16"/>
  <c r="G60" i="16"/>
  <c r="M60" i="16" s="1"/>
  <c r="I60" i="16"/>
  <c r="Y60" i="16" s="1"/>
  <c r="K60" i="16"/>
  <c r="O60" i="16"/>
  <c r="Q60" i="16"/>
  <c r="AC60" i="16" s="1"/>
  <c r="V60" i="16"/>
  <c r="AD60" i="16" s="1"/>
  <c r="Z60" i="16"/>
  <c r="AA60" i="16"/>
  <c r="AB60" i="16"/>
  <c r="AF60" i="16"/>
  <c r="G61" i="16"/>
  <c r="I61" i="16"/>
  <c r="K61" i="16"/>
  <c r="O61" i="16"/>
  <c r="Q61" i="16"/>
  <c r="V61" i="16"/>
  <c r="Y61" i="16"/>
  <c r="Z61" i="16"/>
  <c r="AB61" i="16"/>
  <c r="AC61" i="16"/>
  <c r="AD61" i="16"/>
  <c r="G62" i="16"/>
  <c r="M62" i="16" s="1"/>
  <c r="AA62" i="16" s="1"/>
  <c r="I62" i="16"/>
  <c r="Y62" i="16" s="1"/>
  <c r="K62" i="16"/>
  <c r="Z62" i="16" s="1"/>
  <c r="O62" i="16"/>
  <c r="AB62" i="16" s="1"/>
  <c r="Q62" i="16"/>
  <c r="AC62" i="16" s="1"/>
  <c r="V62" i="16"/>
  <c r="AD62" i="16"/>
  <c r="AF62" i="16"/>
  <c r="G63" i="16"/>
  <c r="AF63" i="16" s="1"/>
  <c r="I63" i="16"/>
  <c r="K63" i="16"/>
  <c r="M63" i="16"/>
  <c r="AA63" i="16" s="1"/>
  <c r="O63" i="16"/>
  <c r="AB63" i="16" s="1"/>
  <c r="Q63" i="16"/>
  <c r="V63" i="16"/>
  <c r="Y63" i="16"/>
  <c r="Z63" i="16"/>
  <c r="AC63" i="16"/>
  <c r="AD63" i="16"/>
  <c r="G64" i="16"/>
  <c r="M64" i="16" s="1"/>
  <c r="I64" i="16"/>
  <c r="Y64" i="16" s="1"/>
  <c r="K64" i="16"/>
  <c r="O64" i="16"/>
  <c r="Q64" i="16"/>
  <c r="AC64" i="16" s="1"/>
  <c r="V64" i="16"/>
  <c r="AD64" i="16" s="1"/>
  <c r="Z64" i="16"/>
  <c r="AA64" i="16"/>
  <c r="AB64" i="16"/>
  <c r="G65" i="16"/>
  <c r="AF65" i="16" s="1"/>
  <c r="I65" i="16"/>
  <c r="K65" i="16"/>
  <c r="Z65" i="16" s="1"/>
  <c r="M65" i="16"/>
  <c r="AA65" i="16" s="1"/>
  <c r="O65" i="16"/>
  <c r="Q65" i="16"/>
  <c r="V65" i="16"/>
  <c r="Y65" i="16"/>
  <c r="AB65" i="16"/>
  <c r="AC65" i="16"/>
  <c r="AD65" i="16"/>
  <c r="G66" i="16"/>
  <c r="M66" i="16" s="1"/>
  <c r="I66" i="16"/>
  <c r="Y66" i="16" s="1"/>
  <c r="K66" i="16"/>
  <c r="Z66" i="16" s="1"/>
  <c r="O66" i="16"/>
  <c r="AB66" i="16" s="1"/>
  <c r="Q66" i="16"/>
  <c r="AC66" i="16" s="1"/>
  <c r="V66" i="16"/>
  <c r="AA66" i="16"/>
  <c r="AD66" i="16"/>
  <c r="AF66" i="16"/>
  <c r="G67" i="16"/>
  <c r="AF67" i="16" s="1"/>
  <c r="I67" i="16"/>
  <c r="K67" i="16"/>
  <c r="M67" i="16"/>
  <c r="AA67" i="16" s="1"/>
  <c r="O67" i="16"/>
  <c r="AB67" i="16" s="1"/>
  <c r="Q67" i="16"/>
  <c r="V67" i="16"/>
  <c r="AD67" i="16" s="1"/>
  <c r="Y67" i="16"/>
  <c r="Z67" i="16"/>
  <c r="AC67" i="16"/>
  <c r="G68" i="16"/>
  <c r="M68" i="16" s="1"/>
  <c r="AA68" i="16" s="1"/>
  <c r="I68" i="16"/>
  <c r="Y68" i="16" s="1"/>
  <c r="K68" i="16"/>
  <c r="O68" i="16"/>
  <c r="Q68" i="16"/>
  <c r="AC68" i="16" s="1"/>
  <c r="V68" i="16"/>
  <c r="AD68" i="16" s="1"/>
  <c r="Z68" i="16"/>
  <c r="AB68" i="16"/>
  <c r="AF68" i="16"/>
  <c r="G69" i="16"/>
  <c r="AF69" i="16" s="1"/>
  <c r="I69" i="16"/>
  <c r="K69" i="16"/>
  <c r="Z69" i="16" s="1"/>
  <c r="M69" i="16"/>
  <c r="AA69" i="16" s="1"/>
  <c r="O69" i="16"/>
  <c r="Q69" i="16"/>
  <c r="V69" i="16"/>
  <c r="Y69" i="16"/>
  <c r="AB69" i="16"/>
  <c r="AC69" i="16"/>
  <c r="AD69" i="16"/>
  <c r="G70" i="16"/>
  <c r="M70" i="16" s="1"/>
  <c r="I70" i="16"/>
  <c r="Y70" i="16" s="1"/>
  <c r="K70" i="16"/>
  <c r="Z70" i="16" s="1"/>
  <c r="O70" i="16"/>
  <c r="AB70" i="16" s="1"/>
  <c r="Q70" i="16"/>
  <c r="AC70" i="16" s="1"/>
  <c r="V70" i="16"/>
  <c r="AA70" i="16"/>
  <c r="AD70" i="16"/>
  <c r="AF70" i="16"/>
  <c r="G71" i="16"/>
  <c r="AF71" i="16" s="1"/>
  <c r="I71" i="16"/>
  <c r="K71" i="16"/>
  <c r="M71" i="16"/>
  <c r="AA71" i="16" s="1"/>
  <c r="O71" i="16"/>
  <c r="AB71" i="16" s="1"/>
  <c r="Q71" i="16"/>
  <c r="V71" i="16"/>
  <c r="AD71" i="16" s="1"/>
  <c r="Y71" i="16"/>
  <c r="Z71" i="16"/>
  <c r="AC71" i="16"/>
  <c r="G72" i="16"/>
  <c r="M72" i="16" s="1"/>
  <c r="AA72" i="16" s="1"/>
  <c r="I72" i="16"/>
  <c r="Y72" i="16" s="1"/>
  <c r="K72" i="16"/>
  <c r="O72" i="16"/>
  <c r="Q72" i="16"/>
  <c r="AC72" i="16" s="1"/>
  <c r="V72" i="16"/>
  <c r="AD72" i="16" s="1"/>
  <c r="Z72" i="16"/>
  <c r="AB72" i="16"/>
  <c r="AF72" i="16"/>
  <c r="G73" i="16"/>
  <c r="AF73" i="16" s="1"/>
  <c r="I73" i="16"/>
  <c r="K73" i="16"/>
  <c r="M73" i="16"/>
  <c r="AA73" i="16" s="1"/>
  <c r="O73" i="16"/>
  <c r="Q73" i="16"/>
  <c r="V73" i="16"/>
  <c r="Y73" i="16"/>
  <c r="Z73" i="16"/>
  <c r="AB73" i="16"/>
  <c r="AC73" i="16"/>
  <c r="AD73" i="16"/>
  <c r="G74" i="16"/>
  <c r="M74" i="16" s="1"/>
  <c r="AA74" i="16" s="1"/>
  <c r="I74" i="16"/>
  <c r="Y74" i="16" s="1"/>
  <c r="K74" i="16"/>
  <c r="Z74" i="16" s="1"/>
  <c r="O74" i="16"/>
  <c r="AB74" i="16" s="1"/>
  <c r="Q74" i="16"/>
  <c r="AC74" i="16" s="1"/>
  <c r="V74" i="16"/>
  <c r="AD74" i="16"/>
  <c r="AF74" i="16"/>
  <c r="G75" i="16"/>
  <c r="AF75" i="16" s="1"/>
  <c r="I75" i="16"/>
  <c r="K75" i="16"/>
  <c r="M75" i="16"/>
  <c r="AA75" i="16" s="1"/>
  <c r="O75" i="16"/>
  <c r="AB75" i="16" s="1"/>
  <c r="Q75" i="16"/>
  <c r="V75" i="16"/>
  <c r="AD75" i="16" s="1"/>
  <c r="Y75" i="16"/>
  <c r="Z75" i="16"/>
  <c r="AC75" i="16"/>
  <c r="G76" i="16"/>
  <c r="M76" i="16" s="1"/>
  <c r="I76" i="16"/>
  <c r="Y76" i="16" s="1"/>
  <c r="K76" i="16"/>
  <c r="O76" i="16"/>
  <c r="AB76" i="16" s="1"/>
  <c r="Q76" i="16"/>
  <c r="AC76" i="16" s="1"/>
  <c r="V76" i="16"/>
  <c r="AD76" i="16" s="1"/>
  <c r="Z76" i="16"/>
  <c r="AA76" i="16"/>
  <c r="AF76" i="16"/>
  <c r="G77" i="16"/>
  <c r="AF77" i="16" s="1"/>
  <c r="I77" i="16"/>
  <c r="K77" i="16"/>
  <c r="Z77" i="16" s="1"/>
  <c r="O77" i="16"/>
  <c r="Q77" i="16"/>
  <c r="V77" i="16"/>
  <c r="Y77" i="16"/>
  <c r="AB77" i="16"/>
  <c r="AC77" i="16"/>
  <c r="AD77" i="16"/>
  <c r="G78" i="16"/>
  <c r="M78" i="16" s="1"/>
  <c r="AA78" i="16" s="1"/>
  <c r="I78" i="16"/>
  <c r="Y78" i="16" s="1"/>
  <c r="K78" i="16"/>
  <c r="O78" i="16"/>
  <c r="Q78" i="16"/>
  <c r="AC78" i="16" s="1"/>
  <c r="V78" i="16"/>
  <c r="Z78" i="16"/>
  <c r="AB78" i="16"/>
  <c r="AD78" i="16"/>
  <c r="G79" i="16"/>
  <c r="I79" i="16"/>
  <c r="K79" i="16"/>
  <c r="Z79" i="16" s="1"/>
  <c r="M79" i="16"/>
  <c r="AA79" i="16" s="1"/>
  <c r="O79" i="16"/>
  <c r="Q79" i="16"/>
  <c r="V79" i="16"/>
  <c r="AD79" i="16" s="1"/>
  <c r="Y79" i="16"/>
  <c r="AB79" i="16"/>
  <c r="AC79" i="16"/>
  <c r="AF79" i="16"/>
  <c r="G80" i="16"/>
  <c r="I80" i="16"/>
  <c r="K80" i="16"/>
  <c r="O80" i="16"/>
  <c r="AB80" i="16" s="1"/>
  <c r="Q80" i="16"/>
  <c r="AC80" i="16" s="1"/>
  <c r="V80" i="16"/>
  <c r="Y80" i="16"/>
  <c r="Z80" i="16"/>
  <c r="AD80" i="16"/>
  <c r="G81" i="16"/>
  <c r="I81" i="16"/>
  <c r="K81" i="16"/>
  <c r="Z81" i="16" s="1"/>
  <c r="M81" i="16"/>
  <c r="O81" i="16"/>
  <c r="Q81" i="16"/>
  <c r="V81" i="16"/>
  <c r="AD81" i="16" s="1"/>
  <c r="Y81" i="16"/>
  <c r="AA81" i="16"/>
  <c r="AB81" i="16"/>
  <c r="AC81" i="16"/>
  <c r="AF81" i="16"/>
  <c r="G82" i="16"/>
  <c r="AF82" i="16" s="1"/>
  <c r="I82" i="16"/>
  <c r="Y82" i="16" s="1"/>
  <c r="K82" i="16"/>
  <c r="M82" i="16"/>
  <c r="O82" i="16"/>
  <c r="AB82" i="16" s="1"/>
  <c r="Q82" i="16"/>
  <c r="V82" i="16"/>
  <c r="Z82" i="16"/>
  <c r="AA82" i="16"/>
  <c r="AC82" i="16"/>
  <c r="AD82" i="16"/>
  <c r="G83" i="16"/>
  <c r="I83" i="16"/>
  <c r="K83" i="16"/>
  <c r="Z83" i="16" s="1"/>
  <c r="M83" i="16"/>
  <c r="AA83" i="16" s="1"/>
  <c r="O83" i="16"/>
  <c r="Q83" i="16"/>
  <c r="V83" i="16"/>
  <c r="AD83" i="16" s="1"/>
  <c r="Y83" i="16"/>
  <c r="AB83" i="16"/>
  <c r="AC83" i="16"/>
  <c r="AF83" i="16"/>
  <c r="G84" i="16"/>
  <c r="I84" i="16"/>
  <c r="K84" i="16"/>
  <c r="O84" i="16"/>
  <c r="AB84" i="16" s="1"/>
  <c r="Q84" i="16"/>
  <c r="AC84" i="16" s="1"/>
  <c r="V84" i="16"/>
  <c r="Y84" i="16"/>
  <c r="Z84" i="16"/>
  <c r="AD84" i="16"/>
  <c r="G85" i="16"/>
  <c r="I85" i="16"/>
  <c r="K85" i="16"/>
  <c r="Z85" i="16" s="1"/>
  <c r="M85" i="16"/>
  <c r="O85" i="16"/>
  <c r="Q85" i="16"/>
  <c r="V85" i="16"/>
  <c r="AD85" i="16" s="1"/>
  <c r="Y85" i="16"/>
  <c r="AA85" i="16"/>
  <c r="AB85" i="16"/>
  <c r="AC85" i="16"/>
  <c r="AF85" i="16"/>
  <c r="G86" i="16"/>
  <c r="AF86" i="16" s="1"/>
  <c r="I86" i="16"/>
  <c r="Y86" i="16" s="1"/>
  <c r="K86" i="16"/>
  <c r="M86" i="16"/>
  <c r="O86" i="16"/>
  <c r="AB86" i="16" s="1"/>
  <c r="Q86" i="16"/>
  <c r="V86" i="16"/>
  <c r="Z86" i="16"/>
  <c r="AA86" i="16"/>
  <c r="AC86" i="16"/>
  <c r="AD86" i="16"/>
  <c r="G88" i="16"/>
  <c r="I88" i="16"/>
  <c r="K88" i="16"/>
  <c r="Z88" i="16" s="1"/>
  <c r="M88" i="16"/>
  <c r="AA88" i="16" s="1"/>
  <c r="O88" i="16"/>
  <c r="Q88" i="16"/>
  <c r="V88" i="16"/>
  <c r="AD88" i="16" s="1"/>
  <c r="Y88" i="16"/>
  <c r="AB88" i="16"/>
  <c r="AC88" i="16"/>
  <c r="AF88" i="16"/>
  <c r="G89" i="16"/>
  <c r="I89" i="16"/>
  <c r="K89" i="16"/>
  <c r="O89" i="16"/>
  <c r="AB89" i="16" s="1"/>
  <c r="Q89" i="16"/>
  <c r="AC89" i="16" s="1"/>
  <c r="V89" i="16"/>
  <c r="Y89" i="16"/>
  <c r="Z89" i="16"/>
  <c r="AD89" i="16"/>
  <c r="G90" i="16"/>
  <c r="I90" i="16"/>
  <c r="K90" i="16"/>
  <c r="Z90" i="16" s="1"/>
  <c r="M90" i="16"/>
  <c r="O90" i="16"/>
  <c r="Q90" i="16"/>
  <c r="V90" i="16"/>
  <c r="AD90" i="16" s="1"/>
  <c r="Y90" i="16"/>
  <c r="AA90" i="16"/>
  <c r="AB90" i="16"/>
  <c r="AC90" i="16"/>
  <c r="AF90" i="16"/>
  <c r="G91" i="16"/>
  <c r="AF91" i="16" s="1"/>
  <c r="I91" i="16"/>
  <c r="Y91" i="16" s="1"/>
  <c r="K91" i="16"/>
  <c r="M91" i="16"/>
  <c r="O91" i="16"/>
  <c r="AB91" i="16" s="1"/>
  <c r="Q91" i="16"/>
  <c r="V91" i="16"/>
  <c r="Z91" i="16"/>
  <c r="AA91" i="16"/>
  <c r="AC91" i="16"/>
  <c r="AD91" i="16"/>
  <c r="G94" i="16"/>
  <c r="I94" i="16"/>
  <c r="K94" i="16"/>
  <c r="Z94" i="16" s="1"/>
  <c r="M94" i="16"/>
  <c r="AA94" i="16" s="1"/>
  <c r="O94" i="16"/>
  <c r="Q94" i="16"/>
  <c r="V94" i="16"/>
  <c r="AD94" i="16" s="1"/>
  <c r="Y94" i="16"/>
  <c r="AB94" i="16"/>
  <c r="AC94" i="16"/>
  <c r="AF94" i="16"/>
  <c r="G95" i="16"/>
  <c r="I95" i="16"/>
  <c r="K95" i="16"/>
  <c r="O95" i="16"/>
  <c r="AB95" i="16" s="1"/>
  <c r="Q95" i="16"/>
  <c r="AC95" i="16" s="1"/>
  <c r="V95" i="16"/>
  <c r="Y95" i="16"/>
  <c r="Z95" i="16"/>
  <c r="AD95" i="16"/>
  <c r="G96" i="16"/>
  <c r="AF96" i="16" s="1"/>
  <c r="I96" i="16"/>
  <c r="K96" i="16"/>
  <c r="Z96" i="16" s="1"/>
  <c r="M96" i="16"/>
  <c r="O96" i="16"/>
  <c r="Q96" i="16"/>
  <c r="V96" i="16"/>
  <c r="AD96" i="16" s="1"/>
  <c r="Y96" i="16"/>
  <c r="AA96" i="16"/>
  <c r="AB96" i="16"/>
  <c r="AC96" i="16"/>
  <c r="G97" i="16"/>
  <c r="AF97" i="16" s="1"/>
  <c r="I97" i="16"/>
  <c r="Y97" i="16" s="1"/>
  <c r="K97" i="16"/>
  <c r="M97" i="16"/>
  <c r="O97" i="16"/>
  <c r="AB97" i="16" s="1"/>
  <c r="Q97" i="16"/>
  <c r="V97" i="16"/>
  <c r="Z97" i="16"/>
  <c r="AA97" i="16"/>
  <c r="AC97" i="16"/>
  <c r="AD97" i="16"/>
  <c r="G98" i="16"/>
  <c r="I98" i="16"/>
  <c r="K98" i="16"/>
  <c r="Z98" i="16" s="1"/>
  <c r="M98" i="16"/>
  <c r="AA98" i="16" s="1"/>
  <c r="O98" i="16"/>
  <c r="Q98" i="16"/>
  <c r="V98" i="16"/>
  <c r="AD98" i="16" s="1"/>
  <c r="Y98" i="16"/>
  <c r="AB98" i="16"/>
  <c r="AC98" i="16"/>
  <c r="AF98" i="16"/>
  <c r="G99" i="16"/>
  <c r="I99" i="16"/>
  <c r="K99" i="16"/>
  <c r="O99" i="16"/>
  <c r="AB99" i="16" s="1"/>
  <c r="Q99" i="16"/>
  <c r="AC99" i="16" s="1"/>
  <c r="V99" i="16"/>
  <c r="Y99" i="16"/>
  <c r="Z99" i="16"/>
  <c r="AD99" i="16"/>
  <c r="G100" i="16"/>
  <c r="AF100" i="16" s="1"/>
  <c r="I100" i="16"/>
  <c r="K100" i="16"/>
  <c r="Z100" i="16" s="1"/>
  <c r="M100" i="16"/>
  <c r="O100" i="16"/>
  <c r="Q100" i="16"/>
  <c r="V100" i="16"/>
  <c r="AD100" i="16" s="1"/>
  <c r="Y100" i="16"/>
  <c r="AA100" i="16"/>
  <c r="AB100" i="16"/>
  <c r="AC100" i="16"/>
  <c r="G101" i="16"/>
  <c r="AF101" i="16" s="1"/>
  <c r="I101" i="16"/>
  <c r="Y101" i="16" s="1"/>
  <c r="K101" i="16"/>
  <c r="M101" i="16"/>
  <c r="O101" i="16"/>
  <c r="AB101" i="16" s="1"/>
  <c r="Q101" i="16"/>
  <c r="V101" i="16"/>
  <c r="Z101" i="16"/>
  <c r="AA101" i="16"/>
  <c r="AC101" i="16"/>
  <c r="AD101" i="16"/>
  <c r="G102" i="16"/>
  <c r="I102" i="16"/>
  <c r="K102" i="16"/>
  <c r="Z102" i="16" s="1"/>
  <c r="M102" i="16"/>
  <c r="AA102" i="16" s="1"/>
  <c r="O102" i="16"/>
  <c r="Q102" i="16"/>
  <c r="V102" i="16"/>
  <c r="AD102" i="16" s="1"/>
  <c r="Y102" i="16"/>
  <c r="AB102" i="16"/>
  <c r="AC102" i="16"/>
  <c r="AF102" i="16"/>
  <c r="G103" i="16"/>
  <c r="I103" i="16"/>
  <c r="K103" i="16"/>
  <c r="O103" i="16"/>
  <c r="AB103" i="16" s="1"/>
  <c r="Q103" i="16"/>
  <c r="AC103" i="16" s="1"/>
  <c r="V103" i="16"/>
  <c r="Y103" i="16"/>
  <c r="Z103" i="16"/>
  <c r="AD103" i="16"/>
  <c r="G104" i="16"/>
  <c r="AF104" i="16" s="1"/>
  <c r="I104" i="16"/>
  <c r="K104" i="16"/>
  <c r="Z104" i="16" s="1"/>
  <c r="M104" i="16"/>
  <c r="O104" i="16"/>
  <c r="Q104" i="16"/>
  <c r="V104" i="16"/>
  <c r="AD104" i="16" s="1"/>
  <c r="Y104" i="16"/>
  <c r="AA104" i="16"/>
  <c r="AB104" i="16"/>
  <c r="AC104" i="16"/>
  <c r="G105" i="16"/>
  <c r="AF105" i="16" s="1"/>
  <c r="I105" i="16"/>
  <c r="Y105" i="16" s="1"/>
  <c r="K105" i="16"/>
  <c r="M105" i="16"/>
  <c r="O105" i="16"/>
  <c r="AB105" i="16" s="1"/>
  <c r="Q105" i="16"/>
  <c r="V105" i="16"/>
  <c r="Z105" i="16"/>
  <c r="AA105" i="16"/>
  <c r="AC105" i="16"/>
  <c r="AD105" i="16"/>
  <c r="G106" i="16"/>
  <c r="I106" i="16"/>
  <c r="K106" i="16"/>
  <c r="Z106" i="16" s="1"/>
  <c r="M106" i="16"/>
  <c r="AA106" i="16" s="1"/>
  <c r="O106" i="16"/>
  <c r="Q106" i="16"/>
  <c r="V106" i="16"/>
  <c r="AD106" i="16" s="1"/>
  <c r="Y106" i="16"/>
  <c r="AB106" i="16"/>
  <c r="AC106" i="16"/>
  <c r="AF106" i="16"/>
  <c r="G107" i="16"/>
  <c r="M107" i="16" s="1"/>
  <c r="AA107" i="16" s="1"/>
  <c r="I107" i="16"/>
  <c r="K107" i="16"/>
  <c r="O107" i="16"/>
  <c r="AB107" i="16" s="1"/>
  <c r="Q107" i="16"/>
  <c r="AC107" i="16" s="1"/>
  <c r="V107" i="16"/>
  <c r="Y107" i="16"/>
  <c r="Z107" i="16"/>
  <c r="AD107" i="16"/>
  <c r="AF107" i="16"/>
  <c r="G108" i="16"/>
  <c r="AF108" i="16" s="1"/>
  <c r="I108" i="16"/>
  <c r="K108" i="16"/>
  <c r="Z108" i="16" s="1"/>
  <c r="M108" i="16"/>
  <c r="O108" i="16"/>
  <c r="Q108" i="16"/>
  <c r="V108" i="16"/>
  <c r="AD108" i="16" s="1"/>
  <c r="Y108" i="16"/>
  <c r="AA108" i="16"/>
  <c r="AB108" i="16"/>
  <c r="AC108" i="16"/>
  <c r="G109" i="16"/>
  <c r="AF109" i="16" s="1"/>
  <c r="I109" i="16"/>
  <c r="Y109" i="16" s="1"/>
  <c r="K109" i="16"/>
  <c r="M109" i="16"/>
  <c r="O109" i="16"/>
  <c r="AB109" i="16" s="1"/>
  <c r="Q109" i="16"/>
  <c r="V109" i="16"/>
  <c r="Z109" i="16"/>
  <c r="AA109" i="16"/>
  <c r="AC109" i="16"/>
  <c r="AD109" i="16"/>
  <c r="G110" i="16"/>
  <c r="I110" i="16"/>
  <c r="K110" i="16"/>
  <c r="Z110" i="16" s="1"/>
  <c r="M110" i="16"/>
  <c r="AA110" i="16" s="1"/>
  <c r="O110" i="16"/>
  <c r="Q110" i="16"/>
  <c r="V110" i="16"/>
  <c r="AD110" i="16" s="1"/>
  <c r="Y110" i="16"/>
  <c r="AB110" i="16"/>
  <c r="AC110" i="16"/>
  <c r="AF110" i="16"/>
  <c r="G111" i="16"/>
  <c r="M111" i="16" s="1"/>
  <c r="AA111" i="16" s="1"/>
  <c r="I111" i="16"/>
  <c r="K111" i="16"/>
  <c r="O111" i="16"/>
  <c r="AB111" i="16" s="1"/>
  <c r="Q111" i="16"/>
  <c r="AC111" i="16" s="1"/>
  <c r="V111" i="16"/>
  <c r="Y111" i="16"/>
  <c r="Z111" i="16"/>
  <c r="AD111" i="16"/>
  <c r="AF111" i="16"/>
  <c r="G112" i="16"/>
  <c r="AF112" i="16" s="1"/>
  <c r="I112" i="16"/>
  <c r="K112" i="16"/>
  <c r="Z112" i="16" s="1"/>
  <c r="M112" i="16"/>
  <c r="O112" i="16"/>
  <c r="Q112" i="16"/>
  <c r="V112" i="16"/>
  <c r="AD112" i="16" s="1"/>
  <c r="Y112" i="16"/>
  <c r="AA112" i="16"/>
  <c r="AB112" i="16"/>
  <c r="AC112" i="16"/>
  <c r="G113" i="16"/>
  <c r="AF113" i="16" s="1"/>
  <c r="I113" i="16"/>
  <c r="Y113" i="16" s="1"/>
  <c r="K113" i="16"/>
  <c r="M113" i="16"/>
  <c r="O113" i="16"/>
  <c r="AB113" i="16" s="1"/>
  <c r="Q113" i="16"/>
  <c r="V113" i="16"/>
  <c r="Z113" i="16"/>
  <c r="AA113" i="16"/>
  <c r="AC113" i="16"/>
  <c r="AD113" i="16"/>
  <c r="G114" i="16"/>
  <c r="I114" i="16"/>
  <c r="K114" i="16"/>
  <c r="Z114" i="16" s="1"/>
  <c r="M114" i="16"/>
  <c r="AA114" i="16" s="1"/>
  <c r="O114" i="16"/>
  <c r="Q114" i="16"/>
  <c r="V114" i="16"/>
  <c r="AD114" i="16" s="1"/>
  <c r="Y114" i="16"/>
  <c r="AB114" i="16"/>
  <c r="AC114" i="16"/>
  <c r="AF114" i="16"/>
  <c r="G116" i="16"/>
  <c r="M116" i="16" s="1"/>
  <c r="AA116" i="16" s="1"/>
  <c r="I116" i="16"/>
  <c r="K116" i="16"/>
  <c r="O116" i="16"/>
  <c r="AB116" i="16" s="1"/>
  <c r="Q116" i="16"/>
  <c r="AC116" i="16" s="1"/>
  <c r="V116" i="16"/>
  <c r="Y116" i="16"/>
  <c r="Z116" i="16"/>
  <c r="AD116" i="16"/>
  <c r="G117" i="16"/>
  <c r="AF117" i="16" s="1"/>
  <c r="I117" i="16"/>
  <c r="K117" i="16"/>
  <c r="Z117" i="16" s="1"/>
  <c r="M117" i="16"/>
  <c r="O117" i="16"/>
  <c r="Q117" i="16"/>
  <c r="V117" i="16"/>
  <c r="AD117" i="16" s="1"/>
  <c r="Y117" i="16"/>
  <c r="AA117" i="16"/>
  <c r="AB117" i="16"/>
  <c r="AC117" i="16"/>
  <c r="G118" i="16"/>
  <c r="AF118" i="16" s="1"/>
  <c r="I118" i="16"/>
  <c r="Y118" i="16" s="1"/>
  <c r="K118" i="16"/>
  <c r="M118" i="16"/>
  <c r="O118" i="16"/>
  <c r="AB118" i="16" s="1"/>
  <c r="Q118" i="16"/>
  <c r="V118" i="16"/>
  <c r="Z118" i="16"/>
  <c r="AA118" i="16"/>
  <c r="AC118" i="16"/>
  <c r="AD118" i="16"/>
  <c r="G119" i="16"/>
  <c r="I119" i="16"/>
  <c r="K119" i="16"/>
  <c r="Z119" i="16" s="1"/>
  <c r="M119" i="16"/>
  <c r="AA119" i="16" s="1"/>
  <c r="O119" i="16"/>
  <c r="Q119" i="16"/>
  <c r="V119" i="16"/>
  <c r="AD119" i="16" s="1"/>
  <c r="Y119" i="16"/>
  <c r="AB119" i="16"/>
  <c r="AC119" i="16"/>
  <c r="AF119" i="16"/>
  <c r="G120" i="16"/>
  <c r="M120" i="16" s="1"/>
  <c r="AA120" i="16" s="1"/>
  <c r="I120" i="16"/>
  <c r="K120" i="16"/>
  <c r="O120" i="16"/>
  <c r="AB120" i="16" s="1"/>
  <c r="Q120" i="16"/>
  <c r="AC120" i="16" s="1"/>
  <c r="V120" i="16"/>
  <c r="Y120" i="16"/>
  <c r="Z120" i="16"/>
  <c r="AD120" i="16"/>
  <c r="AF120" i="16"/>
  <c r="G121" i="16"/>
  <c r="AF121" i="16" s="1"/>
  <c r="I121" i="16"/>
  <c r="K121" i="16"/>
  <c r="Z121" i="16" s="1"/>
  <c r="M121" i="16"/>
  <c r="O121" i="16"/>
  <c r="Q121" i="16"/>
  <c r="V121" i="16"/>
  <c r="AD121" i="16" s="1"/>
  <c r="Y121" i="16"/>
  <c r="AA121" i="16"/>
  <c r="AB121" i="16"/>
  <c r="AC121" i="16"/>
  <c r="G122" i="16"/>
  <c r="AF122" i="16" s="1"/>
  <c r="I122" i="16"/>
  <c r="Y122" i="16" s="1"/>
  <c r="K122" i="16"/>
  <c r="M122" i="16"/>
  <c r="O122" i="16"/>
  <c r="AB122" i="16" s="1"/>
  <c r="Q122" i="16"/>
  <c r="V122" i="16"/>
  <c r="Z122" i="16"/>
  <c r="AA122" i="16"/>
  <c r="AC122" i="16"/>
  <c r="AD122" i="16"/>
  <c r="G123" i="16"/>
  <c r="I123" i="16"/>
  <c r="K123" i="16"/>
  <c r="Z123" i="16" s="1"/>
  <c r="M123" i="16"/>
  <c r="AA123" i="16" s="1"/>
  <c r="O123" i="16"/>
  <c r="Q123" i="16"/>
  <c r="V123" i="16"/>
  <c r="AD123" i="16" s="1"/>
  <c r="Y123" i="16"/>
  <c r="AB123" i="16"/>
  <c r="AC123" i="16"/>
  <c r="AF123" i="16"/>
  <c r="G124" i="16"/>
  <c r="M124" i="16" s="1"/>
  <c r="AA124" i="16" s="1"/>
  <c r="I124" i="16"/>
  <c r="K124" i="16"/>
  <c r="O124" i="16"/>
  <c r="AB124" i="16" s="1"/>
  <c r="Q124" i="16"/>
  <c r="AC124" i="16" s="1"/>
  <c r="V124" i="16"/>
  <c r="Y124" i="16"/>
  <c r="Z124" i="16"/>
  <c r="AD124" i="16"/>
  <c r="AF124" i="16"/>
  <c r="G125" i="16"/>
  <c r="AF125" i="16" s="1"/>
  <c r="I125" i="16"/>
  <c r="K125" i="16"/>
  <c r="Z125" i="16" s="1"/>
  <c r="M125" i="16"/>
  <c r="O125" i="16"/>
  <c r="Q125" i="16"/>
  <c r="V125" i="16"/>
  <c r="AD125" i="16" s="1"/>
  <c r="Y125" i="16"/>
  <c r="AA125" i="16"/>
  <c r="AB125" i="16"/>
  <c r="AC125" i="16"/>
  <c r="G126" i="16"/>
  <c r="AF126" i="16" s="1"/>
  <c r="I126" i="16"/>
  <c r="Y126" i="16" s="1"/>
  <c r="K126" i="16"/>
  <c r="M126" i="16"/>
  <c r="O126" i="16"/>
  <c r="AB126" i="16" s="1"/>
  <c r="Q126" i="16"/>
  <c r="V126" i="16"/>
  <c r="Z126" i="16"/>
  <c r="AA126" i="16"/>
  <c r="AC126" i="16"/>
  <c r="AD126" i="16"/>
  <c r="G127" i="16"/>
  <c r="I127" i="16"/>
  <c r="K127" i="16"/>
  <c r="Z127" i="16" s="1"/>
  <c r="M127" i="16"/>
  <c r="AA127" i="16" s="1"/>
  <c r="O127" i="16"/>
  <c r="Q127" i="16"/>
  <c r="V127" i="16"/>
  <c r="AD127" i="16" s="1"/>
  <c r="Y127" i="16"/>
  <c r="AB127" i="16"/>
  <c r="AC127" i="16"/>
  <c r="AF127" i="16"/>
  <c r="G128" i="16"/>
  <c r="M128" i="16" s="1"/>
  <c r="AA128" i="16" s="1"/>
  <c r="I128" i="16"/>
  <c r="K128" i="16"/>
  <c r="O128" i="16"/>
  <c r="AB128" i="16" s="1"/>
  <c r="Q128" i="16"/>
  <c r="AC128" i="16" s="1"/>
  <c r="V128" i="16"/>
  <c r="Y128" i="16"/>
  <c r="Z128" i="16"/>
  <c r="AD128" i="16"/>
  <c r="G129" i="16"/>
  <c r="AF129" i="16" s="1"/>
  <c r="I129" i="16"/>
  <c r="K129" i="16"/>
  <c r="Z129" i="16" s="1"/>
  <c r="M129" i="16"/>
  <c r="O129" i="16"/>
  <c r="Q129" i="16"/>
  <c r="V129" i="16"/>
  <c r="AD129" i="16" s="1"/>
  <c r="Y129" i="16"/>
  <c r="AA129" i="16"/>
  <c r="AB129" i="16"/>
  <c r="AC129" i="16"/>
  <c r="G130" i="16"/>
  <c r="AF130" i="16" s="1"/>
  <c r="I130" i="16"/>
  <c r="Y130" i="16" s="1"/>
  <c r="K130" i="16"/>
  <c r="M130" i="16"/>
  <c r="O130" i="16"/>
  <c r="AB130" i="16" s="1"/>
  <c r="Q130" i="16"/>
  <c r="V130" i="16"/>
  <c r="Z130" i="16"/>
  <c r="AA130" i="16"/>
  <c r="AC130" i="16"/>
  <c r="AD130" i="16"/>
  <c r="G131" i="16"/>
  <c r="I131" i="16"/>
  <c r="K131" i="16"/>
  <c r="Z131" i="16" s="1"/>
  <c r="M131" i="16"/>
  <c r="AA131" i="16" s="1"/>
  <c r="O131" i="16"/>
  <c r="Q131" i="16"/>
  <c r="V131" i="16"/>
  <c r="AD131" i="16" s="1"/>
  <c r="Y131" i="16"/>
  <c r="AB131" i="16"/>
  <c r="AC131" i="16"/>
  <c r="AF131" i="16"/>
  <c r="G132" i="16"/>
  <c r="M132" i="16" s="1"/>
  <c r="AA132" i="16" s="1"/>
  <c r="I132" i="16"/>
  <c r="K132" i="16"/>
  <c r="O132" i="16"/>
  <c r="AB132" i="16" s="1"/>
  <c r="Q132" i="16"/>
  <c r="AC132" i="16" s="1"/>
  <c r="V132" i="16"/>
  <c r="Y132" i="16"/>
  <c r="Z132" i="16"/>
  <c r="AD132" i="16"/>
  <c r="G133" i="16"/>
  <c r="AF133" i="16" s="1"/>
  <c r="I133" i="16"/>
  <c r="K133" i="16"/>
  <c r="Z133" i="16" s="1"/>
  <c r="M133" i="16"/>
  <c r="O133" i="16"/>
  <c r="Q133" i="16"/>
  <c r="V133" i="16"/>
  <c r="AD133" i="16" s="1"/>
  <c r="Y133" i="16"/>
  <c r="AA133" i="16"/>
  <c r="AB133" i="16"/>
  <c r="AC133" i="16"/>
  <c r="G134" i="16"/>
  <c r="AF134" i="16" s="1"/>
  <c r="I134" i="16"/>
  <c r="Y134" i="16" s="1"/>
  <c r="K134" i="16"/>
  <c r="M134" i="16"/>
  <c r="O134" i="16"/>
  <c r="AB134" i="16" s="1"/>
  <c r="Q134" i="16"/>
  <c r="V134" i="16"/>
  <c r="Z134" i="16"/>
  <c r="AA134" i="16"/>
  <c r="AC134" i="16"/>
  <c r="AD134" i="16"/>
  <c r="G135" i="16"/>
  <c r="I135" i="16"/>
  <c r="K135" i="16"/>
  <c r="Z135" i="16" s="1"/>
  <c r="M135" i="16"/>
  <c r="AA135" i="16" s="1"/>
  <c r="O135" i="16"/>
  <c r="Q135" i="16"/>
  <c r="V135" i="16"/>
  <c r="AD135" i="16" s="1"/>
  <c r="Y135" i="16"/>
  <c r="AB135" i="16"/>
  <c r="AC135" i="16"/>
  <c r="AF135" i="16"/>
  <c r="G136" i="16"/>
  <c r="M136" i="16" s="1"/>
  <c r="AA136" i="16" s="1"/>
  <c r="I136" i="16"/>
  <c r="K136" i="16"/>
  <c r="O136" i="16"/>
  <c r="AB136" i="16" s="1"/>
  <c r="Q136" i="16"/>
  <c r="AC136" i="16" s="1"/>
  <c r="V136" i="16"/>
  <c r="Y136" i="16"/>
  <c r="Z136" i="16"/>
  <c r="AD136" i="16"/>
  <c r="G137" i="16"/>
  <c r="AF137" i="16" s="1"/>
  <c r="I137" i="16"/>
  <c r="K137" i="16"/>
  <c r="Z137" i="16" s="1"/>
  <c r="M137" i="16"/>
  <c r="O137" i="16"/>
  <c r="Q137" i="16"/>
  <c r="V137" i="16"/>
  <c r="AD137" i="16" s="1"/>
  <c r="Y137" i="16"/>
  <c r="AA137" i="16"/>
  <c r="AB137" i="16"/>
  <c r="AC137" i="16"/>
  <c r="G138" i="16"/>
  <c r="AF138" i="16" s="1"/>
  <c r="I138" i="16"/>
  <c r="Y138" i="16" s="1"/>
  <c r="K138" i="16"/>
  <c r="M138" i="16"/>
  <c r="O138" i="16"/>
  <c r="AB138" i="16" s="1"/>
  <c r="Q138" i="16"/>
  <c r="V138" i="16"/>
  <c r="Z138" i="16"/>
  <c r="AA138" i="16"/>
  <c r="AC138" i="16"/>
  <c r="AD138" i="16"/>
  <c r="AF140" i="16"/>
  <c r="G134" i="15"/>
  <c r="G8" i="15"/>
  <c r="V8" i="15"/>
  <c r="Q8" i="15"/>
  <c r="O8" i="15"/>
  <c r="M8" i="15"/>
  <c r="K8" i="15"/>
  <c r="I8" i="15"/>
  <c r="G9" i="15"/>
  <c r="V9" i="15"/>
  <c r="Q9" i="15"/>
  <c r="O9" i="15"/>
  <c r="M9" i="15"/>
  <c r="K9" i="15"/>
  <c r="I9" i="15"/>
  <c r="G51" i="15"/>
  <c r="V51" i="15"/>
  <c r="Q51" i="15"/>
  <c r="O51" i="15"/>
  <c r="M51" i="15"/>
  <c r="K51" i="15"/>
  <c r="I51" i="15"/>
  <c r="G85" i="15"/>
  <c r="V85" i="15"/>
  <c r="Q85" i="15"/>
  <c r="O85" i="15"/>
  <c r="M85" i="15"/>
  <c r="K85" i="15"/>
  <c r="I85" i="15"/>
  <c r="G90" i="15"/>
  <c r="V90" i="15"/>
  <c r="Q90" i="15"/>
  <c r="O90" i="15"/>
  <c r="M90" i="15"/>
  <c r="K90" i="15"/>
  <c r="I90" i="15"/>
  <c r="G91" i="15"/>
  <c r="V91" i="15"/>
  <c r="Q91" i="15"/>
  <c r="O91" i="15"/>
  <c r="M91" i="15"/>
  <c r="K91" i="15"/>
  <c r="I91" i="15"/>
  <c r="G111" i="15"/>
  <c r="V111" i="15"/>
  <c r="Q111" i="15"/>
  <c r="O111" i="15"/>
  <c r="M111" i="15"/>
  <c r="K111" i="15"/>
  <c r="I111" i="15"/>
  <c r="G10" i="15"/>
  <c r="I10" i="15"/>
  <c r="K10" i="15"/>
  <c r="M10" i="15"/>
  <c r="AA10" i="15" s="1"/>
  <c r="O10" i="15"/>
  <c r="AB10" i="15" s="1"/>
  <c r="Q10" i="15"/>
  <c r="V10" i="15"/>
  <c r="AD10" i="15" s="1"/>
  <c r="Y10" i="15"/>
  <c r="Z10" i="15"/>
  <c r="AC10" i="15"/>
  <c r="AF10" i="15"/>
  <c r="G11" i="15"/>
  <c r="M11" i="15" s="1"/>
  <c r="AA11" i="15" s="1"/>
  <c r="I11" i="15"/>
  <c r="Y11" i="15" s="1"/>
  <c r="K11" i="15"/>
  <c r="O11" i="15"/>
  <c r="AB11" i="15" s="1"/>
  <c r="Q11" i="15"/>
  <c r="AC11" i="15" s="1"/>
  <c r="V11" i="15"/>
  <c r="AD11" i="15" s="1"/>
  <c r="Z11" i="15"/>
  <c r="G12" i="15"/>
  <c r="AF12" i="15" s="1"/>
  <c r="I12" i="15"/>
  <c r="K12" i="15"/>
  <c r="Z12" i="15" s="1"/>
  <c r="O12" i="15"/>
  <c r="Q12" i="15"/>
  <c r="V12" i="15"/>
  <c r="AD12" i="15" s="1"/>
  <c r="Y12" i="15"/>
  <c r="AB12" i="15"/>
  <c r="AC12" i="15"/>
  <c r="G13" i="15"/>
  <c r="I13" i="15"/>
  <c r="Y13" i="15" s="1"/>
  <c r="K13" i="15"/>
  <c r="Z13" i="15" s="1"/>
  <c r="M13" i="15"/>
  <c r="O13" i="15"/>
  <c r="AB13" i="15" s="1"/>
  <c r="Q13" i="15"/>
  <c r="AC13" i="15" s="1"/>
  <c r="V13" i="15"/>
  <c r="AA13" i="15"/>
  <c r="AD13" i="15"/>
  <c r="AF13" i="15"/>
  <c r="G14" i="15"/>
  <c r="I14" i="15"/>
  <c r="K14" i="15"/>
  <c r="M14" i="15"/>
  <c r="AA14" i="15" s="1"/>
  <c r="O14" i="15"/>
  <c r="AB14" i="15" s="1"/>
  <c r="Q14" i="15"/>
  <c r="V14" i="15"/>
  <c r="Y14" i="15"/>
  <c r="Z14" i="15"/>
  <c r="AC14" i="15"/>
  <c r="AD14" i="15"/>
  <c r="AF14" i="15"/>
  <c r="G15" i="15"/>
  <c r="M15" i="15" s="1"/>
  <c r="AA15" i="15" s="1"/>
  <c r="I15" i="15"/>
  <c r="Y15" i="15" s="1"/>
  <c r="K15" i="15"/>
  <c r="O15" i="15"/>
  <c r="Q15" i="15"/>
  <c r="AC15" i="15" s="1"/>
  <c r="V15" i="15"/>
  <c r="AD15" i="15" s="1"/>
  <c r="Z15" i="15"/>
  <c r="AB15" i="15"/>
  <c r="G16" i="15"/>
  <c r="AF16" i="15" s="1"/>
  <c r="I16" i="15"/>
  <c r="K16" i="15"/>
  <c r="Z16" i="15" s="1"/>
  <c r="M16" i="15"/>
  <c r="AA16" i="15" s="1"/>
  <c r="O16" i="15"/>
  <c r="Q16" i="15"/>
  <c r="V16" i="15"/>
  <c r="AD16" i="15" s="1"/>
  <c r="Y16" i="15"/>
  <c r="AB16" i="15"/>
  <c r="AC16" i="15"/>
  <c r="G17" i="15"/>
  <c r="I17" i="15"/>
  <c r="Y17" i="15" s="1"/>
  <c r="K17" i="15"/>
  <c r="Z17" i="15" s="1"/>
  <c r="M17" i="15"/>
  <c r="O17" i="15"/>
  <c r="Q17" i="15"/>
  <c r="AC17" i="15" s="1"/>
  <c r="V17" i="15"/>
  <c r="AA17" i="15"/>
  <c r="AB17" i="15"/>
  <c r="AD17" i="15"/>
  <c r="AF17" i="15"/>
  <c r="G18" i="15"/>
  <c r="I18" i="15"/>
  <c r="K18" i="15"/>
  <c r="Z18" i="15" s="1"/>
  <c r="M18" i="15"/>
  <c r="AA18" i="15" s="1"/>
  <c r="O18" i="15"/>
  <c r="AB18" i="15" s="1"/>
  <c r="Q18" i="15"/>
  <c r="V18" i="15"/>
  <c r="AD18" i="15" s="1"/>
  <c r="Y18" i="15"/>
  <c r="AC18" i="15"/>
  <c r="AF18" i="15"/>
  <c r="G19" i="15"/>
  <c r="M19" i="15" s="1"/>
  <c r="I19" i="15"/>
  <c r="Y19" i="15" s="1"/>
  <c r="K19" i="15"/>
  <c r="O19" i="15"/>
  <c r="AB19" i="15" s="1"/>
  <c r="Q19" i="15"/>
  <c r="AC19" i="15" s="1"/>
  <c r="V19" i="15"/>
  <c r="AD19" i="15" s="1"/>
  <c r="Z19" i="15"/>
  <c r="AA19" i="15"/>
  <c r="AF19" i="15"/>
  <c r="G20" i="15"/>
  <c r="AF20" i="15" s="1"/>
  <c r="I20" i="15"/>
  <c r="K20" i="15"/>
  <c r="M20" i="15"/>
  <c r="AA20" i="15" s="1"/>
  <c r="O20" i="15"/>
  <c r="Q20" i="15"/>
  <c r="V20" i="15"/>
  <c r="AD20" i="15" s="1"/>
  <c r="Y20" i="15"/>
  <c r="Z20" i="15"/>
  <c r="AB20" i="15"/>
  <c r="AC20" i="15"/>
  <c r="G21" i="15"/>
  <c r="I21" i="15"/>
  <c r="Y21" i="15" s="1"/>
  <c r="K21" i="15"/>
  <c r="Z21" i="15" s="1"/>
  <c r="M21" i="15"/>
  <c r="O21" i="15"/>
  <c r="Q21" i="15"/>
  <c r="AC21" i="15" s="1"/>
  <c r="V21" i="15"/>
  <c r="AA21" i="15"/>
  <c r="AB21" i="15"/>
  <c r="AD21" i="15"/>
  <c r="AF21" i="15"/>
  <c r="G22" i="15"/>
  <c r="I22" i="15"/>
  <c r="K22" i="15"/>
  <c r="Z22" i="15" s="1"/>
  <c r="M22" i="15"/>
  <c r="AA22" i="15" s="1"/>
  <c r="O22" i="15"/>
  <c r="AB22" i="15" s="1"/>
  <c r="Q22" i="15"/>
  <c r="V22" i="15"/>
  <c r="AD22" i="15" s="1"/>
  <c r="Y22" i="15"/>
  <c r="AC22" i="15"/>
  <c r="AF22" i="15"/>
  <c r="G23" i="15"/>
  <c r="M23" i="15" s="1"/>
  <c r="AA23" i="15" s="1"/>
  <c r="I23" i="15"/>
  <c r="Y23" i="15" s="1"/>
  <c r="K23" i="15"/>
  <c r="O23" i="15"/>
  <c r="AB23" i="15" s="1"/>
  <c r="Q23" i="15"/>
  <c r="AC23" i="15" s="1"/>
  <c r="V23" i="15"/>
  <c r="AD23" i="15" s="1"/>
  <c r="Z23" i="15"/>
  <c r="G24" i="15"/>
  <c r="AF24" i="15" s="1"/>
  <c r="I24" i="15"/>
  <c r="K24" i="15"/>
  <c r="Z24" i="15" s="1"/>
  <c r="O24" i="15"/>
  <c r="Q24" i="15"/>
  <c r="V24" i="15"/>
  <c r="AD24" i="15" s="1"/>
  <c r="Y24" i="15"/>
  <c r="AB24" i="15"/>
  <c r="AC24" i="15"/>
  <c r="G25" i="15"/>
  <c r="I25" i="15"/>
  <c r="Y25" i="15" s="1"/>
  <c r="K25" i="15"/>
  <c r="Z25" i="15" s="1"/>
  <c r="M25" i="15"/>
  <c r="O25" i="15"/>
  <c r="AB25" i="15" s="1"/>
  <c r="Q25" i="15"/>
  <c r="AC25" i="15" s="1"/>
  <c r="V25" i="15"/>
  <c r="AA25" i="15"/>
  <c r="AD25" i="15"/>
  <c r="AF25" i="15"/>
  <c r="G26" i="15"/>
  <c r="I26" i="15"/>
  <c r="K26" i="15"/>
  <c r="Z26" i="15" s="1"/>
  <c r="M26" i="15"/>
  <c r="AA26" i="15" s="1"/>
  <c r="O26" i="15"/>
  <c r="AB26" i="15" s="1"/>
  <c r="Q26" i="15"/>
  <c r="V26" i="15"/>
  <c r="Y26" i="15"/>
  <c r="AC26" i="15"/>
  <c r="AD26" i="15"/>
  <c r="AF26" i="15"/>
  <c r="G27" i="15"/>
  <c r="M27" i="15" s="1"/>
  <c r="AA27" i="15" s="1"/>
  <c r="I27" i="15"/>
  <c r="Y27" i="15" s="1"/>
  <c r="K27" i="15"/>
  <c r="O27" i="15"/>
  <c r="AB27" i="15" s="1"/>
  <c r="Q27" i="15"/>
  <c r="AC27" i="15" s="1"/>
  <c r="V27" i="15"/>
  <c r="AD27" i="15" s="1"/>
  <c r="Z27" i="15"/>
  <c r="AF27" i="15"/>
  <c r="G28" i="15"/>
  <c r="AF28" i="15" s="1"/>
  <c r="I28" i="15"/>
  <c r="K28" i="15"/>
  <c r="O28" i="15"/>
  <c r="Q28" i="15"/>
  <c r="V28" i="15"/>
  <c r="AD28" i="15" s="1"/>
  <c r="Y28" i="15"/>
  <c r="Z28" i="15"/>
  <c r="AB28" i="15"/>
  <c r="AC28" i="15"/>
  <c r="G29" i="15"/>
  <c r="M29" i="15" s="1"/>
  <c r="AA29" i="15" s="1"/>
  <c r="I29" i="15"/>
  <c r="Y29" i="15" s="1"/>
  <c r="K29" i="15"/>
  <c r="Z29" i="15" s="1"/>
  <c r="O29" i="15"/>
  <c r="AB29" i="15" s="1"/>
  <c r="Q29" i="15"/>
  <c r="AC29" i="15" s="1"/>
  <c r="V29" i="15"/>
  <c r="AD29" i="15"/>
  <c r="AF29" i="15"/>
  <c r="G30" i="15"/>
  <c r="I30" i="15"/>
  <c r="K30" i="15"/>
  <c r="Z30" i="15" s="1"/>
  <c r="M30" i="15"/>
  <c r="AA30" i="15" s="1"/>
  <c r="O30" i="15"/>
  <c r="AB30" i="15" s="1"/>
  <c r="Q30" i="15"/>
  <c r="V30" i="15"/>
  <c r="Y30" i="15"/>
  <c r="AC30" i="15"/>
  <c r="AD30" i="15"/>
  <c r="AF30" i="15"/>
  <c r="G31" i="15"/>
  <c r="M31" i="15" s="1"/>
  <c r="AA31" i="15" s="1"/>
  <c r="I31" i="15"/>
  <c r="Y31" i="15" s="1"/>
  <c r="K31" i="15"/>
  <c r="O31" i="15"/>
  <c r="AB31" i="15" s="1"/>
  <c r="Q31" i="15"/>
  <c r="AC31" i="15" s="1"/>
  <c r="V31" i="15"/>
  <c r="AD31" i="15" s="1"/>
  <c r="Z31" i="15"/>
  <c r="AF31" i="15"/>
  <c r="G32" i="15"/>
  <c r="AF32" i="15" s="1"/>
  <c r="I32" i="15"/>
  <c r="K32" i="15"/>
  <c r="Z32" i="15" s="1"/>
  <c r="M32" i="15"/>
  <c r="AA32" i="15" s="1"/>
  <c r="O32" i="15"/>
  <c r="Q32" i="15"/>
  <c r="V32" i="15"/>
  <c r="AD32" i="15" s="1"/>
  <c r="Y32" i="15"/>
  <c r="AB32" i="15"/>
  <c r="AC32" i="15"/>
  <c r="G33" i="15"/>
  <c r="M33" i="15" s="1"/>
  <c r="AA33" i="15" s="1"/>
  <c r="I33" i="15"/>
  <c r="Y33" i="15" s="1"/>
  <c r="K33" i="15"/>
  <c r="Z33" i="15" s="1"/>
  <c r="O33" i="15"/>
  <c r="AB33" i="15" s="1"/>
  <c r="Q33" i="15"/>
  <c r="AC33" i="15" s="1"/>
  <c r="V33" i="15"/>
  <c r="AD33" i="15"/>
  <c r="AF33" i="15"/>
  <c r="G34" i="15"/>
  <c r="I34" i="15"/>
  <c r="K34" i="15"/>
  <c r="M34" i="15"/>
  <c r="AA34" i="15" s="1"/>
  <c r="O34" i="15"/>
  <c r="AB34" i="15" s="1"/>
  <c r="Q34" i="15"/>
  <c r="V34" i="15"/>
  <c r="Y34" i="15"/>
  <c r="Z34" i="15"/>
  <c r="AC34" i="15"/>
  <c r="AD34" i="15"/>
  <c r="AF34" i="15"/>
  <c r="G35" i="15"/>
  <c r="M35" i="15" s="1"/>
  <c r="AA35" i="15" s="1"/>
  <c r="I35" i="15"/>
  <c r="Y35" i="15" s="1"/>
  <c r="K35" i="15"/>
  <c r="O35" i="15"/>
  <c r="Q35" i="15"/>
  <c r="AC35" i="15" s="1"/>
  <c r="V35" i="15"/>
  <c r="AD35" i="15" s="1"/>
  <c r="Z35" i="15"/>
  <c r="AB35" i="15"/>
  <c r="G36" i="15"/>
  <c r="AF36" i="15" s="1"/>
  <c r="I36" i="15"/>
  <c r="K36" i="15"/>
  <c r="M36" i="15"/>
  <c r="AA36" i="15" s="1"/>
  <c r="O36" i="15"/>
  <c r="Q36" i="15"/>
  <c r="V36" i="15"/>
  <c r="AD36" i="15" s="1"/>
  <c r="Y36" i="15"/>
  <c r="Z36" i="15"/>
  <c r="AB36" i="15"/>
  <c r="AC36" i="15"/>
  <c r="G37" i="15"/>
  <c r="M37" i="15" s="1"/>
  <c r="I37" i="15"/>
  <c r="Y37" i="15" s="1"/>
  <c r="K37" i="15"/>
  <c r="Z37" i="15" s="1"/>
  <c r="O37" i="15"/>
  <c r="Q37" i="15"/>
  <c r="AC37" i="15" s="1"/>
  <c r="V37" i="15"/>
  <c r="AA37" i="15"/>
  <c r="AB37" i="15"/>
  <c r="AD37" i="15"/>
  <c r="AF37" i="15"/>
  <c r="G38" i="15"/>
  <c r="I38" i="15"/>
  <c r="K38" i="15"/>
  <c r="M38" i="15"/>
  <c r="AA38" i="15" s="1"/>
  <c r="O38" i="15"/>
  <c r="AB38" i="15" s="1"/>
  <c r="Q38" i="15"/>
  <c r="V38" i="15"/>
  <c r="AD38" i="15" s="1"/>
  <c r="Y38" i="15"/>
  <c r="Z38" i="15"/>
  <c r="AC38" i="15"/>
  <c r="AF38" i="15"/>
  <c r="G39" i="15"/>
  <c r="M39" i="15" s="1"/>
  <c r="AA39" i="15" s="1"/>
  <c r="I39" i="15"/>
  <c r="Y39" i="15" s="1"/>
  <c r="K39" i="15"/>
  <c r="O39" i="15"/>
  <c r="Q39" i="15"/>
  <c r="AC39" i="15" s="1"/>
  <c r="V39" i="15"/>
  <c r="AD39" i="15" s="1"/>
  <c r="Z39" i="15"/>
  <c r="AB39" i="15"/>
  <c r="G40" i="15"/>
  <c r="AF40" i="15" s="1"/>
  <c r="I40" i="15"/>
  <c r="K40" i="15"/>
  <c r="O40" i="15"/>
  <c r="Q40" i="15"/>
  <c r="V40" i="15"/>
  <c r="AD40" i="15" s="1"/>
  <c r="Y40" i="15"/>
  <c r="Z40" i="15"/>
  <c r="AB40" i="15"/>
  <c r="AC40" i="15"/>
  <c r="G41" i="15"/>
  <c r="M41" i="15" s="1"/>
  <c r="I41" i="15"/>
  <c r="Y41" i="15" s="1"/>
  <c r="K41" i="15"/>
  <c r="Z41" i="15" s="1"/>
  <c r="O41" i="15"/>
  <c r="AB41" i="15" s="1"/>
  <c r="Q41" i="15"/>
  <c r="AC41" i="15" s="1"/>
  <c r="V41" i="15"/>
  <c r="AA41" i="15"/>
  <c r="AD41" i="15"/>
  <c r="AF41" i="15"/>
  <c r="G42" i="15"/>
  <c r="AF42" i="15" s="1"/>
  <c r="I42" i="15"/>
  <c r="K42" i="15"/>
  <c r="M42" i="15"/>
  <c r="AA42" i="15" s="1"/>
  <c r="O42" i="15"/>
  <c r="AB42" i="15" s="1"/>
  <c r="Q42" i="15"/>
  <c r="V42" i="15"/>
  <c r="AD42" i="15" s="1"/>
  <c r="Y42" i="15"/>
  <c r="Z42" i="15"/>
  <c r="AC42" i="15"/>
  <c r="G43" i="15"/>
  <c r="M43" i="15" s="1"/>
  <c r="AA43" i="15" s="1"/>
  <c r="I43" i="15"/>
  <c r="Y43" i="15" s="1"/>
  <c r="K43" i="15"/>
  <c r="O43" i="15"/>
  <c r="Q43" i="15"/>
  <c r="AC43" i="15" s="1"/>
  <c r="V43" i="15"/>
  <c r="AD43" i="15" s="1"/>
  <c r="Z43" i="15"/>
  <c r="AB43" i="15"/>
  <c r="AF43" i="15"/>
  <c r="G44" i="15"/>
  <c r="AF44" i="15" s="1"/>
  <c r="I44" i="15"/>
  <c r="K44" i="15"/>
  <c r="Z44" i="15" s="1"/>
  <c r="M44" i="15"/>
  <c r="AA44" i="15" s="1"/>
  <c r="O44" i="15"/>
  <c r="Q44" i="15"/>
  <c r="V44" i="15"/>
  <c r="AD44" i="15" s="1"/>
  <c r="Y44" i="15"/>
  <c r="AB44" i="15"/>
  <c r="AC44" i="15"/>
  <c r="G45" i="15"/>
  <c r="M45" i="15" s="1"/>
  <c r="AA45" i="15" s="1"/>
  <c r="I45" i="15"/>
  <c r="Y45" i="15" s="1"/>
  <c r="K45" i="15"/>
  <c r="Z45" i="15" s="1"/>
  <c r="O45" i="15"/>
  <c r="AB45" i="15" s="1"/>
  <c r="Q45" i="15"/>
  <c r="AC45" i="15" s="1"/>
  <c r="V45" i="15"/>
  <c r="AD45" i="15"/>
  <c r="AF45" i="15"/>
  <c r="G46" i="15"/>
  <c r="AF46" i="15" s="1"/>
  <c r="I46" i="15"/>
  <c r="K46" i="15"/>
  <c r="M46" i="15"/>
  <c r="AA46" i="15" s="1"/>
  <c r="O46" i="15"/>
  <c r="AB46" i="15" s="1"/>
  <c r="Q46" i="15"/>
  <c r="V46" i="15"/>
  <c r="Y46" i="15"/>
  <c r="Z46" i="15"/>
  <c r="AC46" i="15"/>
  <c r="AD46" i="15"/>
  <c r="G47" i="15"/>
  <c r="M47" i="15" s="1"/>
  <c r="I47" i="15"/>
  <c r="Y47" i="15" s="1"/>
  <c r="K47" i="15"/>
  <c r="O47" i="15"/>
  <c r="AB47" i="15" s="1"/>
  <c r="Q47" i="15"/>
  <c r="AC47" i="15" s="1"/>
  <c r="V47" i="15"/>
  <c r="AD47" i="15" s="1"/>
  <c r="Z47" i="15"/>
  <c r="AA47" i="15"/>
  <c r="AF47" i="15"/>
  <c r="G48" i="15"/>
  <c r="AF48" i="15" s="1"/>
  <c r="I48" i="15"/>
  <c r="K48" i="15"/>
  <c r="Z48" i="15" s="1"/>
  <c r="M48" i="15"/>
  <c r="AA48" i="15" s="1"/>
  <c r="O48" i="15"/>
  <c r="Q48" i="15"/>
  <c r="V48" i="15"/>
  <c r="AD48" i="15" s="1"/>
  <c r="Y48" i="15"/>
  <c r="AB48" i="15"/>
  <c r="AC48" i="15"/>
  <c r="G49" i="15"/>
  <c r="M49" i="15" s="1"/>
  <c r="AA49" i="15" s="1"/>
  <c r="I49" i="15"/>
  <c r="Y49" i="15" s="1"/>
  <c r="K49" i="15"/>
  <c r="Z49" i="15" s="1"/>
  <c r="O49" i="15"/>
  <c r="AB49" i="15" s="1"/>
  <c r="Q49" i="15"/>
  <c r="AC49" i="15" s="1"/>
  <c r="V49" i="15"/>
  <c r="AD49" i="15"/>
  <c r="AF49" i="15"/>
  <c r="G50" i="15"/>
  <c r="AF50" i="15" s="1"/>
  <c r="I50" i="15"/>
  <c r="K50" i="15"/>
  <c r="M50" i="15"/>
  <c r="AA50" i="15" s="1"/>
  <c r="O50" i="15"/>
  <c r="AB50" i="15" s="1"/>
  <c r="Q50" i="15"/>
  <c r="V50" i="15"/>
  <c r="AD50" i="15" s="1"/>
  <c r="Y50" i="15"/>
  <c r="Z50" i="15"/>
  <c r="AC50" i="15"/>
  <c r="G52" i="15"/>
  <c r="M52" i="15" s="1"/>
  <c r="AA52" i="15" s="1"/>
  <c r="I52" i="15"/>
  <c r="Y52" i="15" s="1"/>
  <c r="K52" i="15"/>
  <c r="O52" i="15"/>
  <c r="Q52" i="15"/>
  <c r="AC52" i="15" s="1"/>
  <c r="V52" i="15"/>
  <c r="AD52" i="15" s="1"/>
  <c r="Z52" i="15"/>
  <c r="AB52" i="15"/>
  <c r="G53" i="15"/>
  <c r="AF53" i="15" s="1"/>
  <c r="I53" i="15"/>
  <c r="K53" i="15"/>
  <c r="M53" i="15"/>
  <c r="AA53" i="15" s="1"/>
  <c r="O53" i="15"/>
  <c r="Q53" i="15"/>
  <c r="V53" i="15"/>
  <c r="Y53" i="15"/>
  <c r="Z53" i="15"/>
  <c r="AB53" i="15"/>
  <c r="AC53" i="15"/>
  <c r="AD53" i="15"/>
  <c r="G54" i="15"/>
  <c r="M54" i="15" s="1"/>
  <c r="AA54" i="15" s="1"/>
  <c r="I54" i="15"/>
  <c r="Y54" i="15" s="1"/>
  <c r="K54" i="15"/>
  <c r="Z54" i="15" s="1"/>
  <c r="O54" i="15"/>
  <c r="Q54" i="15"/>
  <c r="AC54" i="15" s="1"/>
  <c r="V54" i="15"/>
  <c r="AB54" i="15"/>
  <c r="AD54" i="15"/>
  <c r="AF54" i="15"/>
  <c r="G55" i="15"/>
  <c r="AF55" i="15" s="1"/>
  <c r="I55" i="15"/>
  <c r="K55" i="15"/>
  <c r="M55" i="15"/>
  <c r="AA55" i="15" s="1"/>
  <c r="O55" i="15"/>
  <c r="AB55" i="15" s="1"/>
  <c r="Q55" i="15"/>
  <c r="V55" i="15"/>
  <c r="AD55" i="15" s="1"/>
  <c r="Y55" i="15"/>
  <c r="Z55" i="15"/>
  <c r="AC55" i="15"/>
  <c r="G56" i="15"/>
  <c r="M56" i="15" s="1"/>
  <c r="AA56" i="15" s="1"/>
  <c r="I56" i="15"/>
  <c r="Y56" i="15" s="1"/>
  <c r="K56" i="15"/>
  <c r="O56" i="15"/>
  <c r="AB56" i="15" s="1"/>
  <c r="Q56" i="15"/>
  <c r="AC56" i="15" s="1"/>
  <c r="V56" i="15"/>
  <c r="AD56" i="15" s="1"/>
  <c r="Z56" i="15"/>
  <c r="AF56" i="15"/>
  <c r="G57" i="15"/>
  <c r="AF57" i="15" s="1"/>
  <c r="I57" i="15"/>
  <c r="K57" i="15"/>
  <c r="Z57" i="15" s="1"/>
  <c r="O57" i="15"/>
  <c r="Q57" i="15"/>
  <c r="V57" i="15"/>
  <c r="AD57" i="15" s="1"/>
  <c r="Y57" i="15"/>
  <c r="AB57" i="15"/>
  <c r="AC57" i="15"/>
  <c r="G58" i="15"/>
  <c r="M58" i="15" s="1"/>
  <c r="I58" i="15"/>
  <c r="Y58" i="15" s="1"/>
  <c r="K58" i="15"/>
  <c r="Z58" i="15" s="1"/>
  <c r="O58" i="15"/>
  <c r="Q58" i="15"/>
  <c r="AC58" i="15" s="1"/>
  <c r="V58" i="15"/>
  <c r="AA58" i="15"/>
  <c r="AB58" i="15"/>
  <c r="AD58" i="15"/>
  <c r="AF58" i="15"/>
  <c r="G59" i="15"/>
  <c r="AF59" i="15" s="1"/>
  <c r="I59" i="15"/>
  <c r="K59" i="15"/>
  <c r="M59" i="15"/>
  <c r="AA59" i="15" s="1"/>
  <c r="O59" i="15"/>
  <c r="AB59" i="15" s="1"/>
  <c r="Q59" i="15"/>
  <c r="V59" i="15"/>
  <c r="Y59" i="15"/>
  <c r="Z59" i="15"/>
  <c r="AC59" i="15"/>
  <c r="AD59" i="15"/>
  <c r="G60" i="15"/>
  <c r="M60" i="15" s="1"/>
  <c r="I60" i="15"/>
  <c r="Y60" i="15" s="1"/>
  <c r="K60" i="15"/>
  <c r="O60" i="15"/>
  <c r="AB60" i="15" s="1"/>
  <c r="Q60" i="15"/>
  <c r="AC60" i="15" s="1"/>
  <c r="V60" i="15"/>
  <c r="AD60" i="15" s="1"/>
  <c r="Z60" i="15"/>
  <c r="AA60" i="15"/>
  <c r="AF60" i="15"/>
  <c r="G61" i="15"/>
  <c r="AF61" i="15" s="1"/>
  <c r="I61" i="15"/>
  <c r="K61" i="15"/>
  <c r="O61" i="15"/>
  <c r="Q61" i="15"/>
  <c r="V61" i="15"/>
  <c r="Y61" i="15"/>
  <c r="Z61" i="15"/>
  <c r="AB61" i="15"/>
  <c r="AC61" i="15"/>
  <c r="AD61" i="15"/>
  <c r="G62" i="15"/>
  <c r="M62" i="15" s="1"/>
  <c r="AA62" i="15" s="1"/>
  <c r="I62" i="15"/>
  <c r="Y62" i="15" s="1"/>
  <c r="K62" i="15"/>
  <c r="Z62" i="15" s="1"/>
  <c r="O62" i="15"/>
  <c r="Q62" i="15"/>
  <c r="AC62" i="15" s="1"/>
  <c r="V62" i="15"/>
  <c r="AB62" i="15"/>
  <c r="AD62" i="15"/>
  <c r="AF62" i="15"/>
  <c r="G63" i="15"/>
  <c r="AF63" i="15" s="1"/>
  <c r="I63" i="15"/>
  <c r="K63" i="15"/>
  <c r="M63" i="15"/>
  <c r="AA63" i="15" s="1"/>
  <c r="O63" i="15"/>
  <c r="AB63" i="15" s="1"/>
  <c r="Q63" i="15"/>
  <c r="V63" i="15"/>
  <c r="Y63" i="15"/>
  <c r="Z63" i="15"/>
  <c r="AC63" i="15"/>
  <c r="AD63" i="15"/>
  <c r="G64" i="15"/>
  <c r="M64" i="15" s="1"/>
  <c r="AA64" i="15" s="1"/>
  <c r="I64" i="15"/>
  <c r="Y64" i="15" s="1"/>
  <c r="K64" i="15"/>
  <c r="O64" i="15"/>
  <c r="Q64" i="15"/>
  <c r="AC64" i="15" s="1"/>
  <c r="V64" i="15"/>
  <c r="AD64" i="15" s="1"/>
  <c r="Z64" i="15"/>
  <c r="AB64" i="15"/>
  <c r="G65" i="15"/>
  <c r="AF65" i="15" s="1"/>
  <c r="I65" i="15"/>
  <c r="K65" i="15"/>
  <c r="Z65" i="15" s="1"/>
  <c r="M65" i="15"/>
  <c r="AA65" i="15" s="1"/>
  <c r="O65" i="15"/>
  <c r="Q65" i="15"/>
  <c r="V65" i="15"/>
  <c r="Y65" i="15"/>
  <c r="AB65" i="15"/>
  <c r="AC65" i="15"/>
  <c r="AD65" i="15"/>
  <c r="G66" i="15"/>
  <c r="M66" i="15" s="1"/>
  <c r="I66" i="15"/>
  <c r="Y66" i="15" s="1"/>
  <c r="K66" i="15"/>
  <c r="Z66" i="15" s="1"/>
  <c r="O66" i="15"/>
  <c r="Q66" i="15"/>
  <c r="AC66" i="15" s="1"/>
  <c r="V66" i="15"/>
  <c r="AA66" i="15"/>
  <c r="AB66" i="15"/>
  <c r="AD66" i="15"/>
  <c r="AF66" i="15"/>
  <c r="G67" i="15"/>
  <c r="AF67" i="15" s="1"/>
  <c r="I67" i="15"/>
  <c r="K67" i="15"/>
  <c r="M67" i="15"/>
  <c r="AA67" i="15" s="1"/>
  <c r="O67" i="15"/>
  <c r="AB67" i="15" s="1"/>
  <c r="Q67" i="15"/>
  <c r="V67" i="15"/>
  <c r="Y67" i="15"/>
  <c r="Z67" i="15"/>
  <c r="AC67" i="15"/>
  <c r="AD67" i="15"/>
  <c r="G68" i="15"/>
  <c r="M68" i="15" s="1"/>
  <c r="I68" i="15"/>
  <c r="Y68" i="15" s="1"/>
  <c r="K68" i="15"/>
  <c r="O68" i="15"/>
  <c r="Q68" i="15"/>
  <c r="AC68" i="15" s="1"/>
  <c r="V68" i="15"/>
  <c r="AD68" i="15" s="1"/>
  <c r="Z68" i="15"/>
  <c r="AA68" i="15"/>
  <c r="AB68" i="15"/>
  <c r="AF68" i="15"/>
  <c r="G69" i="15"/>
  <c r="AF69" i="15" s="1"/>
  <c r="I69" i="15"/>
  <c r="K69" i="15"/>
  <c r="M69" i="15"/>
  <c r="AA69" i="15" s="1"/>
  <c r="O69" i="15"/>
  <c r="Q69" i="15"/>
  <c r="V69" i="15"/>
  <c r="Y69" i="15"/>
  <c r="Z69" i="15"/>
  <c r="AB69" i="15"/>
  <c r="AC69" i="15"/>
  <c r="AD69" i="15"/>
  <c r="G70" i="15"/>
  <c r="M70" i="15" s="1"/>
  <c r="I70" i="15"/>
  <c r="Y70" i="15" s="1"/>
  <c r="K70" i="15"/>
  <c r="Z70" i="15" s="1"/>
  <c r="O70" i="15"/>
  <c r="Q70" i="15"/>
  <c r="AC70" i="15" s="1"/>
  <c r="V70" i="15"/>
  <c r="AA70" i="15"/>
  <c r="AB70" i="15"/>
  <c r="AD70" i="15"/>
  <c r="AF70" i="15"/>
  <c r="G71" i="15"/>
  <c r="AF71" i="15" s="1"/>
  <c r="I71" i="15"/>
  <c r="K71" i="15"/>
  <c r="M71" i="15"/>
  <c r="AA71" i="15" s="1"/>
  <c r="O71" i="15"/>
  <c r="AB71" i="15" s="1"/>
  <c r="Q71" i="15"/>
  <c r="V71" i="15"/>
  <c r="Y71" i="15"/>
  <c r="Z71" i="15"/>
  <c r="AC71" i="15"/>
  <c r="AD71" i="15"/>
  <c r="G72" i="15"/>
  <c r="M72" i="15" s="1"/>
  <c r="I72" i="15"/>
  <c r="Y72" i="15" s="1"/>
  <c r="K72" i="15"/>
  <c r="O72" i="15"/>
  <c r="AB72" i="15" s="1"/>
  <c r="Q72" i="15"/>
  <c r="AC72" i="15" s="1"/>
  <c r="V72" i="15"/>
  <c r="AD72" i="15" s="1"/>
  <c r="Z72" i="15"/>
  <c r="AA72" i="15"/>
  <c r="AF72" i="15"/>
  <c r="G73" i="15"/>
  <c r="AF73" i="15" s="1"/>
  <c r="I73" i="15"/>
  <c r="K73" i="15"/>
  <c r="O73" i="15"/>
  <c r="Q73" i="15"/>
  <c r="V73" i="15"/>
  <c r="AD73" i="15" s="1"/>
  <c r="Y73" i="15"/>
  <c r="Z73" i="15"/>
  <c r="AB73" i="15"/>
  <c r="AC73" i="15"/>
  <c r="G74" i="15"/>
  <c r="M74" i="15" s="1"/>
  <c r="I74" i="15"/>
  <c r="Y74" i="15" s="1"/>
  <c r="K74" i="15"/>
  <c r="Z74" i="15" s="1"/>
  <c r="O74" i="15"/>
  <c r="AB74" i="15" s="1"/>
  <c r="Q74" i="15"/>
  <c r="AC74" i="15" s="1"/>
  <c r="V74" i="15"/>
  <c r="AA74" i="15"/>
  <c r="AD74" i="15"/>
  <c r="AF74" i="15"/>
  <c r="G75" i="15"/>
  <c r="AF75" i="15" s="1"/>
  <c r="I75" i="15"/>
  <c r="K75" i="15"/>
  <c r="M75" i="15"/>
  <c r="AA75" i="15" s="1"/>
  <c r="O75" i="15"/>
  <c r="AB75" i="15" s="1"/>
  <c r="Q75" i="15"/>
  <c r="V75" i="15"/>
  <c r="AD75" i="15" s="1"/>
  <c r="Y75" i="15"/>
  <c r="Z75" i="15"/>
  <c r="AC75" i="15"/>
  <c r="G76" i="15"/>
  <c r="M76" i="15" s="1"/>
  <c r="AA76" i="15" s="1"/>
  <c r="I76" i="15"/>
  <c r="Y76" i="15" s="1"/>
  <c r="K76" i="15"/>
  <c r="O76" i="15"/>
  <c r="Q76" i="15"/>
  <c r="AC76" i="15" s="1"/>
  <c r="V76" i="15"/>
  <c r="Z76" i="15"/>
  <c r="AB76" i="15"/>
  <c r="AD76" i="15"/>
  <c r="G77" i="15"/>
  <c r="AF77" i="15" s="1"/>
  <c r="I77" i="15"/>
  <c r="K77" i="15"/>
  <c r="Z77" i="15" s="1"/>
  <c r="M77" i="15"/>
  <c r="AA77" i="15" s="1"/>
  <c r="O77" i="15"/>
  <c r="AB77" i="15" s="1"/>
  <c r="Q77" i="15"/>
  <c r="V77" i="15"/>
  <c r="AD77" i="15" s="1"/>
  <c r="Y77" i="15"/>
  <c r="AC77" i="15"/>
  <c r="G78" i="15"/>
  <c r="M78" i="15" s="1"/>
  <c r="I78" i="15"/>
  <c r="Y78" i="15" s="1"/>
  <c r="K78" i="15"/>
  <c r="Z78" i="15" s="1"/>
  <c r="O78" i="15"/>
  <c r="Q78" i="15"/>
  <c r="AC78" i="15" s="1"/>
  <c r="V78" i="15"/>
  <c r="AA78" i="15"/>
  <c r="AB78" i="15"/>
  <c r="AD78" i="15"/>
  <c r="AF78" i="15"/>
  <c r="G79" i="15"/>
  <c r="I79" i="15"/>
  <c r="K79" i="15"/>
  <c r="Z79" i="15" s="1"/>
  <c r="M79" i="15"/>
  <c r="AA79" i="15" s="1"/>
  <c r="O79" i="15"/>
  <c r="AB79" i="15" s="1"/>
  <c r="Q79" i="15"/>
  <c r="V79" i="15"/>
  <c r="Y79" i="15"/>
  <c r="AC79" i="15"/>
  <c r="AD79" i="15"/>
  <c r="AF79" i="15"/>
  <c r="G80" i="15"/>
  <c r="M80" i="15" s="1"/>
  <c r="AA80" i="15" s="1"/>
  <c r="I80" i="15"/>
  <c r="Y80" i="15" s="1"/>
  <c r="K80" i="15"/>
  <c r="O80" i="15"/>
  <c r="AB80" i="15" s="1"/>
  <c r="Q80" i="15"/>
  <c r="AC80" i="15" s="1"/>
  <c r="V80" i="15"/>
  <c r="AD80" i="15" s="1"/>
  <c r="Z80" i="15"/>
  <c r="G81" i="15"/>
  <c r="AF81" i="15" s="1"/>
  <c r="I81" i="15"/>
  <c r="K81" i="15"/>
  <c r="M81" i="15"/>
  <c r="AA81" i="15" s="1"/>
  <c r="O81" i="15"/>
  <c r="Q81" i="15"/>
  <c r="V81" i="15"/>
  <c r="AD81" i="15" s="1"/>
  <c r="Y81" i="15"/>
  <c r="Z81" i="15"/>
  <c r="AB81" i="15"/>
  <c r="AC81" i="15"/>
  <c r="G82" i="15"/>
  <c r="I82" i="15"/>
  <c r="Y82" i="15" s="1"/>
  <c r="K82" i="15"/>
  <c r="Z82" i="15" s="1"/>
  <c r="M82" i="15"/>
  <c r="O82" i="15"/>
  <c r="Q82" i="15"/>
  <c r="AC82" i="15" s="1"/>
  <c r="V82" i="15"/>
  <c r="AA82" i="15"/>
  <c r="AB82" i="15"/>
  <c r="AD82" i="15"/>
  <c r="AF82" i="15"/>
  <c r="G83" i="15"/>
  <c r="I83" i="15"/>
  <c r="K83" i="15"/>
  <c r="Z83" i="15" s="1"/>
  <c r="M83" i="15"/>
  <c r="AA83" i="15" s="1"/>
  <c r="O83" i="15"/>
  <c r="AB83" i="15" s="1"/>
  <c r="Q83" i="15"/>
  <c r="V83" i="15"/>
  <c r="Y83" i="15"/>
  <c r="AC83" i="15"/>
  <c r="AD83" i="15"/>
  <c r="AF83" i="15"/>
  <c r="G84" i="15"/>
  <c r="M84" i="15" s="1"/>
  <c r="AA84" i="15" s="1"/>
  <c r="I84" i="15"/>
  <c r="Y84" i="15" s="1"/>
  <c r="K84" i="15"/>
  <c r="O84" i="15"/>
  <c r="AB84" i="15" s="1"/>
  <c r="Q84" i="15"/>
  <c r="AC84" i="15" s="1"/>
  <c r="V84" i="15"/>
  <c r="AD84" i="15" s="1"/>
  <c r="Z84" i="15"/>
  <c r="G86" i="15"/>
  <c r="AF86" i="15" s="1"/>
  <c r="I86" i="15"/>
  <c r="K86" i="15"/>
  <c r="M86" i="15"/>
  <c r="AA86" i="15" s="1"/>
  <c r="O86" i="15"/>
  <c r="Q86" i="15"/>
  <c r="V86" i="15"/>
  <c r="AD86" i="15" s="1"/>
  <c r="Y86" i="15"/>
  <c r="Z86" i="15"/>
  <c r="AB86" i="15"/>
  <c r="AC86" i="15"/>
  <c r="G87" i="15"/>
  <c r="I87" i="15"/>
  <c r="Y87" i="15" s="1"/>
  <c r="K87" i="15"/>
  <c r="Z87" i="15" s="1"/>
  <c r="M87" i="15"/>
  <c r="O87" i="15"/>
  <c r="Q87" i="15"/>
  <c r="AC87" i="15" s="1"/>
  <c r="V87" i="15"/>
  <c r="AA87" i="15"/>
  <c r="AB87" i="15"/>
  <c r="AD87" i="15"/>
  <c r="AF87" i="15"/>
  <c r="G88" i="15"/>
  <c r="I88" i="15"/>
  <c r="K88" i="15"/>
  <c r="Z88" i="15" s="1"/>
  <c r="M88" i="15"/>
  <c r="AA88" i="15" s="1"/>
  <c r="O88" i="15"/>
  <c r="AB88" i="15" s="1"/>
  <c r="Q88" i="15"/>
  <c r="V88" i="15"/>
  <c r="Y88" i="15"/>
  <c r="AC88" i="15"/>
  <c r="AD88" i="15"/>
  <c r="AF88" i="15"/>
  <c r="G89" i="15"/>
  <c r="M89" i="15" s="1"/>
  <c r="AA89" i="15" s="1"/>
  <c r="I89" i="15"/>
  <c r="Y89" i="15" s="1"/>
  <c r="K89" i="15"/>
  <c r="O89" i="15"/>
  <c r="AB89" i="15" s="1"/>
  <c r="Q89" i="15"/>
  <c r="AC89" i="15" s="1"/>
  <c r="V89" i="15"/>
  <c r="AD89" i="15" s="1"/>
  <c r="Z89" i="15"/>
  <c r="G92" i="15"/>
  <c r="AF92" i="15" s="1"/>
  <c r="I92" i="15"/>
  <c r="K92" i="15"/>
  <c r="M92" i="15"/>
  <c r="AA92" i="15" s="1"/>
  <c r="O92" i="15"/>
  <c r="Q92" i="15"/>
  <c r="V92" i="15"/>
  <c r="AD92" i="15" s="1"/>
  <c r="Y92" i="15"/>
  <c r="Z92" i="15"/>
  <c r="AB92" i="15"/>
  <c r="AC92" i="15"/>
  <c r="G93" i="15"/>
  <c r="I93" i="15"/>
  <c r="Y93" i="15" s="1"/>
  <c r="K93" i="15"/>
  <c r="Z93" i="15" s="1"/>
  <c r="M93" i="15"/>
  <c r="O93" i="15"/>
  <c r="Q93" i="15"/>
  <c r="AC93" i="15" s="1"/>
  <c r="V93" i="15"/>
  <c r="AA93" i="15"/>
  <c r="AB93" i="15"/>
  <c r="AD93" i="15"/>
  <c r="AF93" i="15"/>
  <c r="G94" i="15"/>
  <c r="I94" i="15"/>
  <c r="K94" i="15"/>
  <c r="Z94" i="15" s="1"/>
  <c r="M94" i="15"/>
  <c r="AA94" i="15" s="1"/>
  <c r="O94" i="15"/>
  <c r="AB94" i="15" s="1"/>
  <c r="Q94" i="15"/>
  <c r="V94" i="15"/>
  <c r="Y94" i="15"/>
  <c r="AC94" i="15"/>
  <c r="AD94" i="15"/>
  <c r="AF94" i="15"/>
  <c r="G95" i="15"/>
  <c r="M95" i="15" s="1"/>
  <c r="AA95" i="15" s="1"/>
  <c r="I95" i="15"/>
  <c r="Y95" i="15" s="1"/>
  <c r="K95" i="15"/>
  <c r="O95" i="15"/>
  <c r="AB95" i="15" s="1"/>
  <c r="Q95" i="15"/>
  <c r="AC95" i="15" s="1"/>
  <c r="V95" i="15"/>
  <c r="AD95" i="15" s="1"/>
  <c r="Z95" i="15"/>
  <c r="G96" i="15"/>
  <c r="AF96" i="15" s="1"/>
  <c r="I96" i="15"/>
  <c r="K96" i="15"/>
  <c r="M96" i="15"/>
  <c r="AA96" i="15" s="1"/>
  <c r="O96" i="15"/>
  <c r="Q96" i="15"/>
  <c r="V96" i="15"/>
  <c r="AD96" i="15" s="1"/>
  <c r="Y96" i="15"/>
  <c r="Z96" i="15"/>
  <c r="AB96" i="15"/>
  <c r="AC96" i="15"/>
  <c r="G97" i="15"/>
  <c r="I97" i="15"/>
  <c r="Y97" i="15" s="1"/>
  <c r="K97" i="15"/>
  <c r="Z97" i="15" s="1"/>
  <c r="M97" i="15"/>
  <c r="O97" i="15"/>
  <c r="Q97" i="15"/>
  <c r="AC97" i="15" s="1"/>
  <c r="V97" i="15"/>
  <c r="AA97" i="15"/>
  <c r="AB97" i="15"/>
  <c r="AD97" i="15"/>
  <c r="AF97" i="15"/>
  <c r="G98" i="15"/>
  <c r="I98" i="15"/>
  <c r="K98" i="15"/>
  <c r="Z98" i="15" s="1"/>
  <c r="M98" i="15"/>
  <c r="AA98" i="15" s="1"/>
  <c r="O98" i="15"/>
  <c r="AB98" i="15" s="1"/>
  <c r="Q98" i="15"/>
  <c r="V98" i="15"/>
  <c r="Y98" i="15"/>
  <c r="AC98" i="15"/>
  <c r="AD98" i="15"/>
  <c r="AF98" i="15"/>
  <c r="G99" i="15"/>
  <c r="M99" i="15" s="1"/>
  <c r="AA99" i="15" s="1"/>
  <c r="I99" i="15"/>
  <c r="Y99" i="15" s="1"/>
  <c r="K99" i="15"/>
  <c r="O99" i="15"/>
  <c r="AB99" i="15" s="1"/>
  <c r="Q99" i="15"/>
  <c r="AC99" i="15" s="1"/>
  <c r="V99" i="15"/>
  <c r="AD99" i="15" s="1"/>
  <c r="Z99" i="15"/>
  <c r="G100" i="15"/>
  <c r="AF100" i="15" s="1"/>
  <c r="I100" i="15"/>
  <c r="K100" i="15"/>
  <c r="M100" i="15"/>
  <c r="AA100" i="15" s="1"/>
  <c r="O100" i="15"/>
  <c r="Q100" i="15"/>
  <c r="V100" i="15"/>
  <c r="AD100" i="15" s="1"/>
  <c r="Y100" i="15"/>
  <c r="Z100" i="15"/>
  <c r="AB100" i="15"/>
  <c r="AC100" i="15"/>
  <c r="G101" i="15"/>
  <c r="M101" i="15" s="1"/>
  <c r="AA101" i="15" s="1"/>
  <c r="I101" i="15"/>
  <c r="Y101" i="15" s="1"/>
  <c r="K101" i="15"/>
  <c r="Z101" i="15" s="1"/>
  <c r="O101" i="15"/>
  <c r="Q101" i="15"/>
  <c r="AC101" i="15" s="1"/>
  <c r="V101" i="15"/>
  <c r="AB101" i="15"/>
  <c r="AD101" i="15"/>
  <c r="AF101" i="15"/>
  <c r="G102" i="15"/>
  <c r="I102" i="15"/>
  <c r="K102" i="15"/>
  <c r="Z102" i="15" s="1"/>
  <c r="M102" i="15"/>
  <c r="AA102" i="15" s="1"/>
  <c r="O102" i="15"/>
  <c r="AB102" i="15" s="1"/>
  <c r="Q102" i="15"/>
  <c r="V102" i="15"/>
  <c r="Y102" i="15"/>
  <c r="AC102" i="15"/>
  <c r="AD102" i="15"/>
  <c r="AF102" i="15"/>
  <c r="G103" i="15"/>
  <c r="M103" i="15" s="1"/>
  <c r="AA103" i="15" s="1"/>
  <c r="I103" i="15"/>
  <c r="Y103" i="15" s="1"/>
  <c r="K103" i="15"/>
  <c r="O103" i="15"/>
  <c r="AB103" i="15" s="1"/>
  <c r="Q103" i="15"/>
  <c r="AC103" i="15" s="1"/>
  <c r="V103" i="15"/>
  <c r="AD103" i="15" s="1"/>
  <c r="Z103" i="15"/>
  <c r="G104" i="15"/>
  <c r="AF104" i="15" s="1"/>
  <c r="I104" i="15"/>
  <c r="K104" i="15"/>
  <c r="M104" i="15"/>
  <c r="AA104" i="15" s="1"/>
  <c r="O104" i="15"/>
  <c r="Q104" i="15"/>
  <c r="V104" i="15"/>
  <c r="AD104" i="15" s="1"/>
  <c r="Y104" i="15"/>
  <c r="Z104" i="15"/>
  <c r="AB104" i="15"/>
  <c r="AC104" i="15"/>
  <c r="G105" i="15"/>
  <c r="M105" i="15" s="1"/>
  <c r="AA105" i="15" s="1"/>
  <c r="I105" i="15"/>
  <c r="Y105" i="15" s="1"/>
  <c r="K105" i="15"/>
  <c r="Z105" i="15" s="1"/>
  <c r="O105" i="15"/>
  <c r="Q105" i="15"/>
  <c r="AC105" i="15" s="1"/>
  <c r="V105" i="15"/>
  <c r="AB105" i="15"/>
  <c r="AD105" i="15"/>
  <c r="AF105" i="15"/>
  <c r="G106" i="15"/>
  <c r="I106" i="15"/>
  <c r="K106" i="15"/>
  <c r="Z106" i="15" s="1"/>
  <c r="M106" i="15"/>
  <c r="AA106" i="15" s="1"/>
  <c r="O106" i="15"/>
  <c r="AB106" i="15" s="1"/>
  <c r="Q106" i="15"/>
  <c r="V106" i="15"/>
  <c r="Y106" i="15"/>
  <c r="AC106" i="15"/>
  <c r="AD106" i="15"/>
  <c r="AF106" i="15"/>
  <c r="G107" i="15"/>
  <c r="AF107" i="15" s="1"/>
  <c r="I107" i="15"/>
  <c r="Y107" i="15" s="1"/>
  <c r="K107" i="15"/>
  <c r="O107" i="15"/>
  <c r="AB107" i="15" s="1"/>
  <c r="Q107" i="15"/>
  <c r="AC107" i="15" s="1"/>
  <c r="V107" i="15"/>
  <c r="AD107" i="15" s="1"/>
  <c r="Z107" i="15"/>
  <c r="G108" i="15"/>
  <c r="AF108" i="15" s="1"/>
  <c r="I108" i="15"/>
  <c r="K108" i="15"/>
  <c r="M108" i="15"/>
  <c r="AA108" i="15" s="1"/>
  <c r="O108" i="15"/>
  <c r="Q108" i="15"/>
  <c r="V108" i="15"/>
  <c r="AD108" i="15" s="1"/>
  <c r="Y108" i="15"/>
  <c r="Z108" i="15"/>
  <c r="AB108" i="15"/>
  <c r="AC108" i="15"/>
  <c r="G109" i="15"/>
  <c r="M109" i="15" s="1"/>
  <c r="AA109" i="15" s="1"/>
  <c r="I109" i="15"/>
  <c r="Y109" i="15" s="1"/>
  <c r="K109" i="15"/>
  <c r="Z109" i="15" s="1"/>
  <c r="O109" i="15"/>
  <c r="Q109" i="15"/>
  <c r="AC109" i="15" s="1"/>
  <c r="V109" i="15"/>
  <c r="AB109" i="15"/>
  <c r="AD109" i="15"/>
  <c r="AF109" i="15"/>
  <c r="G110" i="15"/>
  <c r="I110" i="15"/>
  <c r="K110" i="15"/>
  <c r="Z110" i="15" s="1"/>
  <c r="M110" i="15"/>
  <c r="AA110" i="15" s="1"/>
  <c r="O110" i="15"/>
  <c r="AB110" i="15" s="1"/>
  <c r="Q110" i="15"/>
  <c r="V110" i="15"/>
  <c r="Y110" i="15"/>
  <c r="AC110" i="15"/>
  <c r="AD110" i="15"/>
  <c r="AF110" i="15"/>
  <c r="G112" i="15"/>
  <c r="AF112" i="15" s="1"/>
  <c r="I112" i="15"/>
  <c r="Y112" i="15" s="1"/>
  <c r="K112" i="15"/>
  <c r="O112" i="15"/>
  <c r="AB112" i="15" s="1"/>
  <c r="Q112" i="15"/>
  <c r="AC112" i="15" s="1"/>
  <c r="V112" i="15"/>
  <c r="AD112" i="15" s="1"/>
  <c r="Z112" i="15"/>
  <c r="G113" i="15"/>
  <c r="AF113" i="15" s="1"/>
  <c r="I113" i="15"/>
  <c r="K113" i="15"/>
  <c r="M113" i="15"/>
  <c r="AA113" i="15" s="1"/>
  <c r="O113" i="15"/>
  <c r="Q113" i="15"/>
  <c r="V113" i="15"/>
  <c r="AD113" i="15" s="1"/>
  <c r="Y113" i="15"/>
  <c r="Z113" i="15"/>
  <c r="AB113" i="15"/>
  <c r="AC113" i="15"/>
  <c r="G114" i="15"/>
  <c r="M114" i="15" s="1"/>
  <c r="AA114" i="15" s="1"/>
  <c r="I114" i="15"/>
  <c r="Y114" i="15" s="1"/>
  <c r="K114" i="15"/>
  <c r="Z114" i="15" s="1"/>
  <c r="O114" i="15"/>
  <c r="Q114" i="15"/>
  <c r="AC114" i="15" s="1"/>
  <c r="V114" i="15"/>
  <c r="AB114" i="15"/>
  <c r="AD114" i="15"/>
  <c r="AF114" i="15"/>
  <c r="G115" i="15"/>
  <c r="AF115" i="15" s="1"/>
  <c r="I115" i="15"/>
  <c r="K115" i="15"/>
  <c r="Z115" i="15" s="1"/>
  <c r="M115" i="15"/>
  <c r="AA115" i="15" s="1"/>
  <c r="O115" i="15"/>
  <c r="AB115" i="15" s="1"/>
  <c r="Q115" i="15"/>
  <c r="V115" i="15"/>
  <c r="Y115" i="15"/>
  <c r="AC115" i="15"/>
  <c r="AD115" i="15"/>
  <c r="G116" i="15"/>
  <c r="M116" i="15" s="1"/>
  <c r="AA116" i="15" s="1"/>
  <c r="I116" i="15"/>
  <c r="Y116" i="15" s="1"/>
  <c r="K116" i="15"/>
  <c r="O116" i="15"/>
  <c r="AB116" i="15" s="1"/>
  <c r="Q116" i="15"/>
  <c r="AC116" i="15" s="1"/>
  <c r="V116" i="15"/>
  <c r="AD116" i="15" s="1"/>
  <c r="Z116" i="15"/>
  <c r="G117" i="15"/>
  <c r="AF117" i="15" s="1"/>
  <c r="I117" i="15"/>
  <c r="K117" i="15"/>
  <c r="M117" i="15"/>
  <c r="AA117" i="15" s="1"/>
  <c r="O117" i="15"/>
  <c r="Q117" i="15"/>
  <c r="V117" i="15"/>
  <c r="AD117" i="15" s="1"/>
  <c r="Y117" i="15"/>
  <c r="Z117" i="15"/>
  <c r="AB117" i="15"/>
  <c r="AC117" i="15"/>
  <c r="G118" i="15"/>
  <c r="M118" i="15" s="1"/>
  <c r="AA118" i="15" s="1"/>
  <c r="I118" i="15"/>
  <c r="Y118" i="15" s="1"/>
  <c r="K118" i="15"/>
  <c r="Z118" i="15" s="1"/>
  <c r="O118" i="15"/>
  <c r="Q118" i="15"/>
  <c r="AC118" i="15" s="1"/>
  <c r="V118" i="15"/>
  <c r="AB118" i="15"/>
  <c r="AD118" i="15"/>
  <c r="AF118" i="15"/>
  <c r="G119" i="15"/>
  <c r="AF119" i="15" s="1"/>
  <c r="I119" i="15"/>
  <c r="K119" i="15"/>
  <c r="Z119" i="15" s="1"/>
  <c r="M119" i="15"/>
  <c r="AA119" i="15" s="1"/>
  <c r="O119" i="15"/>
  <c r="AB119" i="15" s="1"/>
  <c r="Q119" i="15"/>
  <c r="V119" i="15"/>
  <c r="Y119" i="15"/>
  <c r="AC119" i="15"/>
  <c r="AD119" i="15"/>
  <c r="G120" i="15"/>
  <c r="M120" i="15" s="1"/>
  <c r="AA120" i="15" s="1"/>
  <c r="I120" i="15"/>
  <c r="Y120" i="15" s="1"/>
  <c r="K120" i="15"/>
  <c r="O120" i="15"/>
  <c r="AB120" i="15" s="1"/>
  <c r="Q120" i="15"/>
  <c r="AC120" i="15" s="1"/>
  <c r="V120" i="15"/>
  <c r="AD120" i="15" s="1"/>
  <c r="Z120" i="15"/>
  <c r="G121" i="15"/>
  <c r="AF121" i="15" s="1"/>
  <c r="I121" i="15"/>
  <c r="K121" i="15"/>
  <c r="M121" i="15"/>
  <c r="AA121" i="15" s="1"/>
  <c r="O121" i="15"/>
  <c r="Q121" i="15"/>
  <c r="V121" i="15"/>
  <c r="AD121" i="15" s="1"/>
  <c r="Y121" i="15"/>
  <c r="Z121" i="15"/>
  <c r="AB121" i="15"/>
  <c r="AC121" i="15"/>
  <c r="G122" i="15"/>
  <c r="M122" i="15" s="1"/>
  <c r="AA122" i="15" s="1"/>
  <c r="I122" i="15"/>
  <c r="Y122" i="15" s="1"/>
  <c r="K122" i="15"/>
  <c r="Z122" i="15" s="1"/>
  <c r="O122" i="15"/>
  <c r="Q122" i="15"/>
  <c r="AC122" i="15" s="1"/>
  <c r="V122" i="15"/>
  <c r="AB122" i="15"/>
  <c r="AD122" i="15"/>
  <c r="AF122" i="15"/>
  <c r="G123" i="15"/>
  <c r="AF123" i="15" s="1"/>
  <c r="I123" i="15"/>
  <c r="K123" i="15"/>
  <c r="Z123" i="15" s="1"/>
  <c r="M123" i="15"/>
  <c r="AA123" i="15" s="1"/>
  <c r="O123" i="15"/>
  <c r="AB123" i="15" s="1"/>
  <c r="Q123" i="15"/>
  <c r="V123" i="15"/>
  <c r="Y123" i="15"/>
  <c r="AC123" i="15"/>
  <c r="AD123" i="15"/>
  <c r="G124" i="15"/>
  <c r="AF124" i="15" s="1"/>
  <c r="I124" i="15"/>
  <c r="Y124" i="15" s="1"/>
  <c r="K124" i="15"/>
  <c r="O124" i="15"/>
  <c r="AB124" i="15" s="1"/>
  <c r="Q124" i="15"/>
  <c r="AC124" i="15" s="1"/>
  <c r="V124" i="15"/>
  <c r="AD124" i="15" s="1"/>
  <c r="Z124" i="15"/>
  <c r="G125" i="15"/>
  <c r="AF125" i="15" s="1"/>
  <c r="I125" i="15"/>
  <c r="K125" i="15"/>
  <c r="M125" i="15"/>
  <c r="AA125" i="15" s="1"/>
  <c r="O125" i="15"/>
  <c r="Q125" i="15"/>
  <c r="V125" i="15"/>
  <c r="AD125" i="15" s="1"/>
  <c r="Y125" i="15"/>
  <c r="Z125" i="15"/>
  <c r="AB125" i="15"/>
  <c r="AC125" i="15"/>
  <c r="G126" i="15"/>
  <c r="M126" i="15" s="1"/>
  <c r="AA126" i="15" s="1"/>
  <c r="I126" i="15"/>
  <c r="Y126" i="15" s="1"/>
  <c r="K126" i="15"/>
  <c r="Z126" i="15" s="1"/>
  <c r="O126" i="15"/>
  <c r="Q126" i="15"/>
  <c r="AC126" i="15" s="1"/>
  <c r="V126" i="15"/>
  <c r="AB126" i="15"/>
  <c r="AD126" i="15"/>
  <c r="AF126" i="15"/>
  <c r="G127" i="15"/>
  <c r="AF127" i="15" s="1"/>
  <c r="I127" i="15"/>
  <c r="K127" i="15"/>
  <c r="Z127" i="15" s="1"/>
  <c r="M127" i="15"/>
  <c r="AA127" i="15" s="1"/>
  <c r="O127" i="15"/>
  <c r="AB127" i="15" s="1"/>
  <c r="Q127" i="15"/>
  <c r="V127" i="15"/>
  <c r="Y127" i="15"/>
  <c r="AC127" i="15"/>
  <c r="AD127" i="15"/>
  <c r="G128" i="15"/>
  <c r="AF128" i="15" s="1"/>
  <c r="I128" i="15"/>
  <c r="Y128" i="15" s="1"/>
  <c r="K128" i="15"/>
  <c r="O128" i="15"/>
  <c r="AB128" i="15" s="1"/>
  <c r="Q128" i="15"/>
  <c r="AC128" i="15" s="1"/>
  <c r="V128" i="15"/>
  <c r="AD128" i="15" s="1"/>
  <c r="Z128" i="15"/>
  <c r="G129" i="15"/>
  <c r="AF129" i="15" s="1"/>
  <c r="I129" i="15"/>
  <c r="K129" i="15"/>
  <c r="M129" i="15"/>
  <c r="AA129" i="15" s="1"/>
  <c r="O129" i="15"/>
  <c r="Q129" i="15"/>
  <c r="V129" i="15"/>
  <c r="AD129" i="15" s="1"/>
  <c r="Y129" i="15"/>
  <c r="Z129" i="15"/>
  <c r="AB129" i="15"/>
  <c r="AC129" i="15"/>
  <c r="G130" i="15"/>
  <c r="M130" i="15" s="1"/>
  <c r="AA130" i="15" s="1"/>
  <c r="I130" i="15"/>
  <c r="Y130" i="15" s="1"/>
  <c r="K130" i="15"/>
  <c r="Z130" i="15" s="1"/>
  <c r="O130" i="15"/>
  <c r="Q130" i="15"/>
  <c r="AC130" i="15" s="1"/>
  <c r="V130" i="15"/>
  <c r="AB130" i="15"/>
  <c r="AD130" i="15"/>
  <c r="AF130" i="15"/>
  <c r="G131" i="15"/>
  <c r="AF131" i="15" s="1"/>
  <c r="I131" i="15"/>
  <c r="K131" i="15"/>
  <c r="Z131" i="15" s="1"/>
  <c r="M131" i="15"/>
  <c r="AA131" i="15" s="1"/>
  <c r="O131" i="15"/>
  <c r="AB131" i="15" s="1"/>
  <c r="Q131" i="15"/>
  <c r="V131" i="15"/>
  <c r="Y131" i="15"/>
  <c r="AC131" i="15"/>
  <c r="AD131" i="15"/>
  <c r="G132" i="15"/>
  <c r="AF132" i="15" s="1"/>
  <c r="I132" i="15"/>
  <c r="Y132" i="15" s="1"/>
  <c r="K132" i="15"/>
  <c r="O132" i="15"/>
  <c r="AB132" i="15" s="1"/>
  <c r="Q132" i="15"/>
  <c r="AC132" i="15" s="1"/>
  <c r="V132" i="15"/>
  <c r="AD132" i="15" s="1"/>
  <c r="Z132" i="15"/>
  <c r="AF134" i="15"/>
  <c r="G149" i="14"/>
  <c r="G8" i="14"/>
  <c r="V8" i="14"/>
  <c r="Q8" i="14"/>
  <c r="O8" i="14"/>
  <c r="M8" i="14"/>
  <c r="K8" i="14"/>
  <c r="I8" i="14"/>
  <c r="G9" i="14"/>
  <c r="V9" i="14"/>
  <c r="Q9" i="14"/>
  <c r="O9" i="14"/>
  <c r="M9" i="14"/>
  <c r="K9" i="14"/>
  <c r="I9" i="14"/>
  <c r="G49" i="14"/>
  <c r="V49" i="14"/>
  <c r="Q49" i="14"/>
  <c r="O49" i="14"/>
  <c r="M49" i="14"/>
  <c r="K49" i="14"/>
  <c r="I49" i="14"/>
  <c r="G81" i="14"/>
  <c r="V81" i="14"/>
  <c r="Q81" i="14"/>
  <c r="O81" i="14"/>
  <c r="M81" i="14"/>
  <c r="K81" i="14"/>
  <c r="I81" i="14"/>
  <c r="G86" i="14"/>
  <c r="V86" i="14"/>
  <c r="Q86" i="14"/>
  <c r="O86" i="14"/>
  <c r="M86" i="14"/>
  <c r="K86" i="14"/>
  <c r="I86" i="14"/>
  <c r="G87" i="14"/>
  <c r="V87" i="14"/>
  <c r="Q87" i="14"/>
  <c r="O87" i="14"/>
  <c r="M87" i="14"/>
  <c r="K87" i="14"/>
  <c r="I87" i="14"/>
  <c r="G112" i="14"/>
  <c r="V112" i="14"/>
  <c r="Q112" i="14"/>
  <c r="O112" i="14"/>
  <c r="M112" i="14"/>
  <c r="K112" i="14"/>
  <c r="I112" i="14"/>
  <c r="BA135" i="14"/>
  <c r="BA133" i="14"/>
  <c r="BA131" i="14"/>
  <c r="BA130" i="14"/>
  <c r="G10" i="14"/>
  <c r="AF10" i="14" s="1"/>
  <c r="I10" i="14"/>
  <c r="K10" i="14"/>
  <c r="M10" i="14"/>
  <c r="AA10" i="14" s="1"/>
  <c r="O10" i="14"/>
  <c r="Q10" i="14"/>
  <c r="V10" i="14"/>
  <c r="AD10" i="14" s="1"/>
  <c r="Y10" i="14"/>
  <c r="Z10" i="14"/>
  <c r="AB10" i="14"/>
  <c r="AC10" i="14"/>
  <c r="G11" i="14"/>
  <c r="M11" i="14" s="1"/>
  <c r="AA11" i="14" s="1"/>
  <c r="I11" i="14"/>
  <c r="Y11" i="14" s="1"/>
  <c r="K11" i="14"/>
  <c r="Z11" i="14" s="1"/>
  <c r="O11" i="14"/>
  <c r="Q11" i="14"/>
  <c r="AC11" i="14" s="1"/>
  <c r="V11" i="14"/>
  <c r="AB11" i="14"/>
  <c r="AD11" i="14"/>
  <c r="AF11" i="14"/>
  <c r="G12" i="14"/>
  <c r="AF12" i="14" s="1"/>
  <c r="I12" i="14"/>
  <c r="K12" i="14"/>
  <c r="Z12" i="14" s="1"/>
  <c r="M12" i="14"/>
  <c r="AA12" i="14" s="1"/>
  <c r="O12" i="14"/>
  <c r="AB12" i="14" s="1"/>
  <c r="Q12" i="14"/>
  <c r="V12" i="14"/>
  <c r="AD12" i="14" s="1"/>
  <c r="Y12" i="14"/>
  <c r="AC12" i="14"/>
  <c r="G13" i="14"/>
  <c r="M13" i="14" s="1"/>
  <c r="AA13" i="14" s="1"/>
  <c r="I13" i="14"/>
  <c r="Y13" i="14" s="1"/>
  <c r="K13" i="14"/>
  <c r="O13" i="14"/>
  <c r="AB13" i="14" s="1"/>
  <c r="Q13" i="14"/>
  <c r="AC13" i="14" s="1"/>
  <c r="V13" i="14"/>
  <c r="AD13" i="14" s="1"/>
  <c r="Z13" i="14"/>
  <c r="AF13" i="14"/>
  <c r="G14" i="14"/>
  <c r="AF14" i="14" s="1"/>
  <c r="I14" i="14"/>
  <c r="K14" i="14"/>
  <c r="M14" i="14"/>
  <c r="AA14" i="14" s="1"/>
  <c r="O14" i="14"/>
  <c r="Q14" i="14"/>
  <c r="V14" i="14"/>
  <c r="AD14" i="14" s="1"/>
  <c r="Y14" i="14"/>
  <c r="Z14" i="14"/>
  <c r="AB14" i="14"/>
  <c r="AC14" i="14"/>
  <c r="G15" i="14"/>
  <c r="M15" i="14" s="1"/>
  <c r="AA15" i="14" s="1"/>
  <c r="I15" i="14"/>
  <c r="Y15" i="14" s="1"/>
  <c r="K15" i="14"/>
  <c r="Z15" i="14" s="1"/>
  <c r="O15" i="14"/>
  <c r="Q15" i="14"/>
  <c r="AC15" i="14" s="1"/>
  <c r="V15" i="14"/>
  <c r="AB15" i="14"/>
  <c r="AD15" i="14"/>
  <c r="AF15" i="14"/>
  <c r="G16" i="14"/>
  <c r="AF16" i="14" s="1"/>
  <c r="I16" i="14"/>
  <c r="K16" i="14"/>
  <c r="Z16" i="14" s="1"/>
  <c r="M16" i="14"/>
  <c r="AA16" i="14" s="1"/>
  <c r="O16" i="14"/>
  <c r="AB16" i="14" s="1"/>
  <c r="Q16" i="14"/>
  <c r="V16" i="14"/>
  <c r="AD16" i="14" s="1"/>
  <c r="Y16" i="14"/>
  <c r="AC16" i="14"/>
  <c r="G17" i="14"/>
  <c r="M17" i="14" s="1"/>
  <c r="AA17" i="14" s="1"/>
  <c r="I17" i="14"/>
  <c r="Y17" i="14" s="1"/>
  <c r="K17" i="14"/>
  <c r="O17" i="14"/>
  <c r="AB17" i="14" s="1"/>
  <c r="Q17" i="14"/>
  <c r="AC17" i="14" s="1"/>
  <c r="V17" i="14"/>
  <c r="AD17" i="14" s="1"/>
  <c r="Z17" i="14"/>
  <c r="AF17" i="14"/>
  <c r="G18" i="14"/>
  <c r="AF18" i="14" s="1"/>
  <c r="I18" i="14"/>
  <c r="K18" i="14"/>
  <c r="M18" i="14"/>
  <c r="AA18" i="14" s="1"/>
  <c r="O18" i="14"/>
  <c r="Q18" i="14"/>
  <c r="V18" i="14"/>
  <c r="AD18" i="14" s="1"/>
  <c r="Y18" i="14"/>
  <c r="Z18" i="14"/>
  <c r="AB18" i="14"/>
  <c r="AC18" i="14"/>
  <c r="G19" i="14"/>
  <c r="M19" i="14" s="1"/>
  <c r="AA19" i="14" s="1"/>
  <c r="I19" i="14"/>
  <c r="Y19" i="14" s="1"/>
  <c r="K19" i="14"/>
  <c r="Z19" i="14" s="1"/>
  <c r="O19" i="14"/>
  <c r="Q19" i="14"/>
  <c r="AC19" i="14" s="1"/>
  <c r="V19" i="14"/>
  <c r="AB19" i="14"/>
  <c r="AD19" i="14"/>
  <c r="AF19" i="14"/>
  <c r="G20" i="14"/>
  <c r="AF20" i="14" s="1"/>
  <c r="I20" i="14"/>
  <c r="K20" i="14"/>
  <c r="Z20" i="14" s="1"/>
  <c r="M20" i="14"/>
  <c r="AA20" i="14" s="1"/>
  <c r="O20" i="14"/>
  <c r="AB20" i="14" s="1"/>
  <c r="Q20" i="14"/>
  <c r="V20" i="14"/>
  <c r="AD20" i="14" s="1"/>
  <c r="Y20" i="14"/>
  <c r="AC20" i="14"/>
  <c r="G21" i="14"/>
  <c r="M21" i="14" s="1"/>
  <c r="AA21" i="14" s="1"/>
  <c r="I21" i="14"/>
  <c r="Y21" i="14" s="1"/>
  <c r="K21" i="14"/>
  <c r="O21" i="14"/>
  <c r="AB21" i="14" s="1"/>
  <c r="Q21" i="14"/>
  <c r="AC21" i="14" s="1"/>
  <c r="V21" i="14"/>
  <c r="AD21" i="14" s="1"/>
  <c r="Z21" i="14"/>
  <c r="AF21" i="14"/>
  <c r="G22" i="14"/>
  <c r="AF22" i="14" s="1"/>
  <c r="I22" i="14"/>
  <c r="K22" i="14"/>
  <c r="M22" i="14"/>
  <c r="AA22" i="14" s="1"/>
  <c r="O22" i="14"/>
  <c r="Q22" i="14"/>
  <c r="V22" i="14"/>
  <c r="AD22" i="14" s="1"/>
  <c r="Y22" i="14"/>
  <c r="Z22" i="14"/>
  <c r="AB22" i="14"/>
  <c r="AC22" i="14"/>
  <c r="G23" i="14"/>
  <c r="M23" i="14" s="1"/>
  <c r="AA23" i="14" s="1"/>
  <c r="I23" i="14"/>
  <c r="Y23" i="14" s="1"/>
  <c r="K23" i="14"/>
  <c r="Z23" i="14" s="1"/>
  <c r="O23" i="14"/>
  <c r="Q23" i="14"/>
  <c r="AC23" i="14" s="1"/>
  <c r="V23" i="14"/>
  <c r="AB23" i="14"/>
  <c r="AD23" i="14"/>
  <c r="AF23" i="14"/>
  <c r="G24" i="14"/>
  <c r="AF24" i="14" s="1"/>
  <c r="I24" i="14"/>
  <c r="K24" i="14"/>
  <c r="Z24" i="14" s="1"/>
  <c r="M24" i="14"/>
  <c r="AA24" i="14" s="1"/>
  <c r="O24" i="14"/>
  <c r="AB24" i="14" s="1"/>
  <c r="Q24" i="14"/>
  <c r="V24" i="14"/>
  <c r="AD24" i="14" s="1"/>
  <c r="Y24" i="14"/>
  <c r="AC24" i="14"/>
  <c r="G25" i="14"/>
  <c r="M25" i="14" s="1"/>
  <c r="AA25" i="14" s="1"/>
  <c r="I25" i="14"/>
  <c r="Y25" i="14" s="1"/>
  <c r="K25" i="14"/>
  <c r="O25" i="14"/>
  <c r="AB25" i="14" s="1"/>
  <c r="Q25" i="14"/>
  <c r="AC25" i="14" s="1"/>
  <c r="V25" i="14"/>
  <c r="AD25" i="14" s="1"/>
  <c r="Z25" i="14"/>
  <c r="G26" i="14"/>
  <c r="AF26" i="14" s="1"/>
  <c r="I26" i="14"/>
  <c r="K26" i="14"/>
  <c r="M26" i="14"/>
  <c r="AA26" i="14" s="1"/>
  <c r="O26" i="14"/>
  <c r="Q26" i="14"/>
  <c r="V26" i="14"/>
  <c r="AD26" i="14" s="1"/>
  <c r="Y26" i="14"/>
  <c r="Z26" i="14"/>
  <c r="AB26" i="14"/>
  <c r="AC26" i="14"/>
  <c r="G27" i="14"/>
  <c r="M27" i="14" s="1"/>
  <c r="AA27" i="14" s="1"/>
  <c r="I27" i="14"/>
  <c r="Y27" i="14" s="1"/>
  <c r="K27" i="14"/>
  <c r="Z27" i="14" s="1"/>
  <c r="O27" i="14"/>
  <c r="Q27" i="14"/>
  <c r="AC27" i="14" s="1"/>
  <c r="V27" i="14"/>
  <c r="AB27" i="14"/>
  <c r="AD27" i="14"/>
  <c r="AF27" i="14"/>
  <c r="G28" i="14"/>
  <c r="AF28" i="14" s="1"/>
  <c r="I28" i="14"/>
  <c r="K28" i="14"/>
  <c r="Z28" i="14" s="1"/>
  <c r="M28" i="14"/>
  <c r="AA28" i="14" s="1"/>
  <c r="O28" i="14"/>
  <c r="AB28" i="14" s="1"/>
  <c r="Q28" i="14"/>
  <c r="V28" i="14"/>
  <c r="AD28" i="14" s="1"/>
  <c r="Y28" i="14"/>
  <c r="AC28" i="14"/>
  <c r="G29" i="14"/>
  <c r="M29" i="14" s="1"/>
  <c r="AA29" i="14" s="1"/>
  <c r="I29" i="14"/>
  <c r="Y29" i="14" s="1"/>
  <c r="K29" i="14"/>
  <c r="O29" i="14"/>
  <c r="AB29" i="14" s="1"/>
  <c r="Q29" i="14"/>
  <c r="AC29" i="14" s="1"/>
  <c r="V29" i="14"/>
  <c r="AD29" i="14" s="1"/>
  <c r="Z29" i="14"/>
  <c r="AF29" i="14"/>
  <c r="G30" i="14"/>
  <c r="AF30" i="14" s="1"/>
  <c r="I30" i="14"/>
  <c r="K30" i="14"/>
  <c r="M30" i="14"/>
  <c r="AA30" i="14" s="1"/>
  <c r="O30" i="14"/>
  <c r="Q30" i="14"/>
  <c r="V30" i="14"/>
  <c r="AD30" i="14" s="1"/>
  <c r="Y30" i="14"/>
  <c r="Z30" i="14"/>
  <c r="AB30" i="14"/>
  <c r="AC30" i="14"/>
  <c r="G31" i="14"/>
  <c r="M31" i="14" s="1"/>
  <c r="AA31" i="14" s="1"/>
  <c r="I31" i="14"/>
  <c r="Y31" i="14" s="1"/>
  <c r="K31" i="14"/>
  <c r="Z31" i="14" s="1"/>
  <c r="O31" i="14"/>
  <c r="Q31" i="14"/>
  <c r="AC31" i="14" s="1"/>
  <c r="V31" i="14"/>
  <c r="AB31" i="14"/>
  <c r="AD31" i="14"/>
  <c r="AF31" i="14"/>
  <c r="G32" i="14"/>
  <c r="AF32" i="14" s="1"/>
  <c r="I32" i="14"/>
  <c r="K32" i="14"/>
  <c r="Z32" i="14" s="1"/>
  <c r="M32" i="14"/>
  <c r="AA32" i="14" s="1"/>
  <c r="O32" i="14"/>
  <c r="AB32" i="14" s="1"/>
  <c r="Q32" i="14"/>
  <c r="V32" i="14"/>
  <c r="AD32" i="14" s="1"/>
  <c r="Y32" i="14"/>
  <c r="AC32" i="14"/>
  <c r="G33" i="14"/>
  <c r="M33" i="14" s="1"/>
  <c r="AA33" i="14" s="1"/>
  <c r="I33" i="14"/>
  <c r="Y33" i="14" s="1"/>
  <c r="K33" i="14"/>
  <c r="O33" i="14"/>
  <c r="AB33" i="14" s="1"/>
  <c r="Q33" i="14"/>
  <c r="AC33" i="14" s="1"/>
  <c r="V33" i="14"/>
  <c r="AD33" i="14" s="1"/>
  <c r="Z33" i="14"/>
  <c r="G34" i="14"/>
  <c r="AF34" i="14" s="1"/>
  <c r="I34" i="14"/>
  <c r="K34" i="14"/>
  <c r="M34" i="14"/>
  <c r="AA34" i="14" s="1"/>
  <c r="O34" i="14"/>
  <c r="Q34" i="14"/>
  <c r="V34" i="14"/>
  <c r="AD34" i="14" s="1"/>
  <c r="Y34" i="14"/>
  <c r="Z34" i="14"/>
  <c r="AB34" i="14"/>
  <c r="AC34" i="14"/>
  <c r="G35" i="14"/>
  <c r="M35" i="14" s="1"/>
  <c r="AA35" i="14" s="1"/>
  <c r="I35" i="14"/>
  <c r="Y35" i="14" s="1"/>
  <c r="K35" i="14"/>
  <c r="Z35" i="14" s="1"/>
  <c r="O35" i="14"/>
  <c r="Q35" i="14"/>
  <c r="AC35" i="14" s="1"/>
  <c r="V35" i="14"/>
  <c r="AB35" i="14"/>
  <c r="AD35" i="14"/>
  <c r="AF35" i="14"/>
  <c r="G36" i="14"/>
  <c r="AF36" i="14" s="1"/>
  <c r="I36" i="14"/>
  <c r="K36" i="14"/>
  <c r="Z36" i="14" s="1"/>
  <c r="M36" i="14"/>
  <c r="AA36" i="14" s="1"/>
  <c r="O36" i="14"/>
  <c r="AB36" i="14" s="1"/>
  <c r="Q36" i="14"/>
  <c r="V36" i="14"/>
  <c r="AD36" i="14" s="1"/>
  <c r="Y36" i="14"/>
  <c r="AC36" i="14"/>
  <c r="G37" i="14"/>
  <c r="M37" i="14" s="1"/>
  <c r="AA37" i="14" s="1"/>
  <c r="I37" i="14"/>
  <c r="Y37" i="14" s="1"/>
  <c r="K37" i="14"/>
  <c r="O37" i="14"/>
  <c r="AB37" i="14" s="1"/>
  <c r="Q37" i="14"/>
  <c r="AC37" i="14" s="1"/>
  <c r="V37" i="14"/>
  <c r="AD37" i="14" s="1"/>
  <c r="Z37" i="14"/>
  <c r="AF37" i="14"/>
  <c r="G38" i="14"/>
  <c r="AF38" i="14" s="1"/>
  <c r="I38" i="14"/>
  <c r="K38" i="14"/>
  <c r="M38" i="14"/>
  <c r="AA38" i="14" s="1"/>
  <c r="O38" i="14"/>
  <c r="Q38" i="14"/>
  <c r="V38" i="14"/>
  <c r="AD38" i="14" s="1"/>
  <c r="Y38" i="14"/>
  <c r="Z38" i="14"/>
  <c r="AB38" i="14"/>
  <c r="AC38" i="14"/>
  <c r="G39" i="14"/>
  <c r="M39" i="14" s="1"/>
  <c r="AA39" i="14" s="1"/>
  <c r="I39" i="14"/>
  <c r="Y39" i="14" s="1"/>
  <c r="K39" i="14"/>
  <c r="Z39" i="14" s="1"/>
  <c r="O39" i="14"/>
  <c r="Q39" i="14"/>
  <c r="AC39" i="14" s="1"/>
  <c r="V39" i="14"/>
  <c r="AB39" i="14"/>
  <c r="AD39" i="14"/>
  <c r="AF39" i="14"/>
  <c r="G40" i="14"/>
  <c r="AF40" i="14" s="1"/>
  <c r="I40" i="14"/>
  <c r="K40" i="14"/>
  <c r="Z40" i="14" s="1"/>
  <c r="M40" i="14"/>
  <c r="AA40" i="14" s="1"/>
  <c r="O40" i="14"/>
  <c r="AB40" i="14" s="1"/>
  <c r="Q40" i="14"/>
  <c r="V40" i="14"/>
  <c r="AD40" i="14" s="1"/>
  <c r="Y40" i="14"/>
  <c r="AC40" i="14"/>
  <c r="G41" i="14"/>
  <c r="M41" i="14" s="1"/>
  <c r="AA41" i="14" s="1"/>
  <c r="I41" i="14"/>
  <c r="Y41" i="14" s="1"/>
  <c r="K41" i="14"/>
  <c r="O41" i="14"/>
  <c r="AB41" i="14" s="1"/>
  <c r="Q41" i="14"/>
  <c r="AC41" i="14" s="1"/>
  <c r="V41" i="14"/>
  <c r="AD41" i="14" s="1"/>
  <c r="Z41" i="14"/>
  <c r="AF41" i="14"/>
  <c r="G42" i="14"/>
  <c r="AF42" i="14" s="1"/>
  <c r="I42" i="14"/>
  <c r="K42" i="14"/>
  <c r="M42" i="14"/>
  <c r="AA42" i="14" s="1"/>
  <c r="O42" i="14"/>
  <c r="Q42" i="14"/>
  <c r="V42" i="14"/>
  <c r="AD42" i="14" s="1"/>
  <c r="Y42" i="14"/>
  <c r="Z42" i="14"/>
  <c r="AB42" i="14"/>
  <c r="AC42" i="14"/>
  <c r="G43" i="14"/>
  <c r="M43" i="14" s="1"/>
  <c r="AA43" i="14" s="1"/>
  <c r="I43" i="14"/>
  <c r="Y43" i="14" s="1"/>
  <c r="K43" i="14"/>
  <c r="Z43" i="14" s="1"/>
  <c r="O43" i="14"/>
  <c r="Q43" i="14"/>
  <c r="AC43" i="14" s="1"/>
  <c r="V43" i="14"/>
  <c r="AB43" i="14"/>
  <c r="AD43" i="14"/>
  <c r="AF43" i="14"/>
  <c r="G44" i="14"/>
  <c r="AF44" i="14" s="1"/>
  <c r="I44" i="14"/>
  <c r="K44" i="14"/>
  <c r="Z44" i="14" s="1"/>
  <c r="M44" i="14"/>
  <c r="AA44" i="14" s="1"/>
  <c r="O44" i="14"/>
  <c r="AB44" i="14" s="1"/>
  <c r="Q44" i="14"/>
  <c r="V44" i="14"/>
  <c r="AD44" i="14" s="1"/>
  <c r="Y44" i="14"/>
  <c r="AC44" i="14"/>
  <c r="G45" i="14"/>
  <c r="M45" i="14" s="1"/>
  <c r="AA45" i="14" s="1"/>
  <c r="I45" i="14"/>
  <c r="Y45" i="14" s="1"/>
  <c r="K45" i="14"/>
  <c r="O45" i="14"/>
  <c r="AB45" i="14" s="1"/>
  <c r="Q45" i="14"/>
  <c r="AC45" i="14" s="1"/>
  <c r="V45" i="14"/>
  <c r="AD45" i="14" s="1"/>
  <c r="Z45" i="14"/>
  <c r="G46" i="14"/>
  <c r="AF46" i="14" s="1"/>
  <c r="I46" i="14"/>
  <c r="K46" i="14"/>
  <c r="M46" i="14"/>
  <c r="AA46" i="14" s="1"/>
  <c r="O46" i="14"/>
  <c r="Q46" i="14"/>
  <c r="V46" i="14"/>
  <c r="AD46" i="14" s="1"/>
  <c r="Y46" i="14"/>
  <c r="Z46" i="14"/>
  <c r="AB46" i="14"/>
  <c r="AC46" i="14"/>
  <c r="G47" i="14"/>
  <c r="M47" i="14" s="1"/>
  <c r="AA47" i="14" s="1"/>
  <c r="I47" i="14"/>
  <c r="Y47" i="14" s="1"/>
  <c r="K47" i="14"/>
  <c r="Z47" i="14" s="1"/>
  <c r="O47" i="14"/>
  <c r="Q47" i="14"/>
  <c r="AC47" i="14" s="1"/>
  <c r="V47" i="14"/>
  <c r="AB47" i="14"/>
  <c r="AD47" i="14"/>
  <c r="AF47" i="14"/>
  <c r="G48" i="14"/>
  <c r="AF48" i="14" s="1"/>
  <c r="I48" i="14"/>
  <c r="K48" i="14"/>
  <c r="Z48" i="14" s="1"/>
  <c r="M48" i="14"/>
  <c r="AA48" i="14" s="1"/>
  <c r="O48" i="14"/>
  <c r="AB48" i="14" s="1"/>
  <c r="Q48" i="14"/>
  <c r="V48" i="14"/>
  <c r="AD48" i="14" s="1"/>
  <c r="Y48" i="14"/>
  <c r="AC48" i="14"/>
  <c r="G50" i="14"/>
  <c r="M50" i="14" s="1"/>
  <c r="AA50" i="14" s="1"/>
  <c r="I50" i="14"/>
  <c r="Y50" i="14" s="1"/>
  <c r="K50" i="14"/>
  <c r="O50" i="14"/>
  <c r="AB50" i="14" s="1"/>
  <c r="Q50" i="14"/>
  <c r="AC50" i="14" s="1"/>
  <c r="V50" i="14"/>
  <c r="AD50" i="14" s="1"/>
  <c r="Z50" i="14"/>
  <c r="AF50" i="14"/>
  <c r="G51" i="14"/>
  <c r="AF51" i="14" s="1"/>
  <c r="I51" i="14"/>
  <c r="K51" i="14"/>
  <c r="M51" i="14"/>
  <c r="AA51" i="14" s="1"/>
  <c r="O51" i="14"/>
  <c r="Q51" i="14"/>
  <c r="V51" i="14"/>
  <c r="AD51" i="14" s="1"/>
  <c r="Y51" i="14"/>
  <c r="Z51" i="14"/>
  <c r="AB51" i="14"/>
  <c r="AC51" i="14"/>
  <c r="G52" i="14"/>
  <c r="M52" i="14" s="1"/>
  <c r="AA52" i="14" s="1"/>
  <c r="I52" i="14"/>
  <c r="Y52" i="14" s="1"/>
  <c r="K52" i="14"/>
  <c r="Z52" i="14" s="1"/>
  <c r="O52" i="14"/>
  <c r="Q52" i="14"/>
  <c r="AC52" i="14" s="1"/>
  <c r="V52" i="14"/>
  <c r="AB52" i="14"/>
  <c r="AD52" i="14"/>
  <c r="AF52" i="14"/>
  <c r="G53" i="14"/>
  <c r="AF53" i="14" s="1"/>
  <c r="I53" i="14"/>
  <c r="K53" i="14"/>
  <c r="Z53" i="14" s="1"/>
  <c r="M53" i="14"/>
  <c r="AA53" i="14" s="1"/>
  <c r="O53" i="14"/>
  <c r="AB53" i="14" s="1"/>
  <c r="Q53" i="14"/>
  <c r="V53" i="14"/>
  <c r="AD53" i="14" s="1"/>
  <c r="Y53" i="14"/>
  <c r="AC53" i="14"/>
  <c r="G54" i="14"/>
  <c r="M54" i="14" s="1"/>
  <c r="AA54" i="14" s="1"/>
  <c r="I54" i="14"/>
  <c r="Y54" i="14" s="1"/>
  <c r="K54" i="14"/>
  <c r="O54" i="14"/>
  <c r="AB54" i="14" s="1"/>
  <c r="Q54" i="14"/>
  <c r="AC54" i="14" s="1"/>
  <c r="V54" i="14"/>
  <c r="AD54" i="14" s="1"/>
  <c r="Z54" i="14"/>
  <c r="G55" i="14"/>
  <c r="AF55" i="14" s="1"/>
  <c r="I55" i="14"/>
  <c r="K55" i="14"/>
  <c r="M55" i="14"/>
  <c r="AA55" i="14" s="1"/>
  <c r="O55" i="14"/>
  <c r="Q55" i="14"/>
  <c r="V55" i="14"/>
  <c r="AD55" i="14" s="1"/>
  <c r="Y55" i="14"/>
  <c r="Z55" i="14"/>
  <c r="AB55" i="14"/>
  <c r="AC55" i="14"/>
  <c r="G56" i="14"/>
  <c r="M56" i="14" s="1"/>
  <c r="AA56" i="14" s="1"/>
  <c r="I56" i="14"/>
  <c r="Y56" i="14" s="1"/>
  <c r="K56" i="14"/>
  <c r="Z56" i="14" s="1"/>
  <c r="O56" i="14"/>
  <c r="Q56" i="14"/>
  <c r="AC56" i="14" s="1"/>
  <c r="V56" i="14"/>
  <c r="AB56" i="14"/>
  <c r="AD56" i="14"/>
  <c r="AF56" i="14"/>
  <c r="G57" i="14"/>
  <c r="I57" i="14"/>
  <c r="K57" i="14"/>
  <c r="Z57" i="14" s="1"/>
  <c r="M57" i="14"/>
  <c r="AA57" i="14" s="1"/>
  <c r="O57" i="14"/>
  <c r="AB57" i="14" s="1"/>
  <c r="Q57" i="14"/>
  <c r="V57" i="14"/>
  <c r="AD57" i="14" s="1"/>
  <c r="Y57" i="14"/>
  <c r="AC57" i="14"/>
  <c r="AF57" i="14"/>
  <c r="G58" i="14"/>
  <c r="M58" i="14" s="1"/>
  <c r="AA58" i="14" s="1"/>
  <c r="I58" i="14"/>
  <c r="Y58" i="14" s="1"/>
  <c r="K58" i="14"/>
  <c r="O58" i="14"/>
  <c r="AB58" i="14" s="1"/>
  <c r="Q58" i="14"/>
  <c r="AC58" i="14" s="1"/>
  <c r="V58" i="14"/>
  <c r="AD58" i="14" s="1"/>
  <c r="Z58" i="14"/>
  <c r="G59" i="14"/>
  <c r="AF59" i="14" s="1"/>
  <c r="I59" i="14"/>
  <c r="K59" i="14"/>
  <c r="Z59" i="14" s="1"/>
  <c r="M59" i="14"/>
  <c r="AA59" i="14" s="1"/>
  <c r="O59" i="14"/>
  <c r="Q59" i="14"/>
  <c r="V59" i="14"/>
  <c r="AD59" i="14" s="1"/>
  <c r="Y59" i="14"/>
  <c r="AB59" i="14"/>
  <c r="AC59" i="14"/>
  <c r="G60" i="14"/>
  <c r="M60" i="14" s="1"/>
  <c r="I60" i="14"/>
  <c r="Y60" i="14" s="1"/>
  <c r="K60" i="14"/>
  <c r="Z60" i="14" s="1"/>
  <c r="O60" i="14"/>
  <c r="Q60" i="14"/>
  <c r="AC60" i="14" s="1"/>
  <c r="V60" i="14"/>
  <c r="AA60" i="14"/>
  <c r="AB60" i="14"/>
  <c r="AD60" i="14"/>
  <c r="AF60" i="14"/>
  <c r="G61" i="14"/>
  <c r="I61" i="14"/>
  <c r="K61" i="14"/>
  <c r="Z61" i="14" s="1"/>
  <c r="M61" i="14"/>
  <c r="AA61" i="14" s="1"/>
  <c r="O61" i="14"/>
  <c r="AB61" i="14" s="1"/>
  <c r="Q61" i="14"/>
  <c r="V61" i="14"/>
  <c r="Y61" i="14"/>
  <c r="AC61" i="14"/>
  <c r="AD61" i="14"/>
  <c r="AF61" i="14"/>
  <c r="G62" i="14"/>
  <c r="M62" i="14" s="1"/>
  <c r="I62" i="14"/>
  <c r="Y62" i="14" s="1"/>
  <c r="K62" i="14"/>
  <c r="O62" i="14"/>
  <c r="AB62" i="14" s="1"/>
  <c r="Q62" i="14"/>
  <c r="AC62" i="14" s="1"/>
  <c r="V62" i="14"/>
  <c r="AD62" i="14" s="1"/>
  <c r="Z62" i="14"/>
  <c r="AA62" i="14"/>
  <c r="AF62" i="14"/>
  <c r="G63" i="14"/>
  <c r="AF63" i="14" s="1"/>
  <c r="I63" i="14"/>
  <c r="K63" i="14"/>
  <c r="O63" i="14"/>
  <c r="Q63" i="14"/>
  <c r="V63" i="14"/>
  <c r="AD63" i="14" s="1"/>
  <c r="Y63" i="14"/>
  <c r="Z63" i="14"/>
  <c r="AB63" i="14"/>
  <c r="AC63" i="14"/>
  <c r="G64" i="14"/>
  <c r="M64" i="14" s="1"/>
  <c r="I64" i="14"/>
  <c r="Y64" i="14" s="1"/>
  <c r="K64" i="14"/>
  <c r="Z64" i="14" s="1"/>
  <c r="O64" i="14"/>
  <c r="AB64" i="14" s="1"/>
  <c r="Q64" i="14"/>
  <c r="AC64" i="14" s="1"/>
  <c r="V64" i="14"/>
  <c r="AA64" i="14"/>
  <c r="AD64" i="14"/>
  <c r="AF64" i="14"/>
  <c r="G65" i="14"/>
  <c r="I65" i="14"/>
  <c r="K65" i="14"/>
  <c r="Z65" i="14" s="1"/>
  <c r="M65" i="14"/>
  <c r="AA65" i="14" s="1"/>
  <c r="O65" i="14"/>
  <c r="AB65" i="14" s="1"/>
  <c r="Q65" i="14"/>
  <c r="V65" i="14"/>
  <c r="Y65" i="14"/>
  <c r="AC65" i="14"/>
  <c r="AD65" i="14"/>
  <c r="AF65" i="14"/>
  <c r="G66" i="14"/>
  <c r="M66" i="14" s="1"/>
  <c r="AA66" i="14" s="1"/>
  <c r="I66" i="14"/>
  <c r="Y66" i="14" s="1"/>
  <c r="K66" i="14"/>
  <c r="O66" i="14"/>
  <c r="AB66" i="14" s="1"/>
  <c r="Q66" i="14"/>
  <c r="AC66" i="14" s="1"/>
  <c r="V66" i="14"/>
  <c r="AD66" i="14" s="1"/>
  <c r="Z66" i="14"/>
  <c r="AF66" i="14"/>
  <c r="G67" i="14"/>
  <c r="AF67" i="14" s="1"/>
  <c r="I67" i="14"/>
  <c r="K67" i="14"/>
  <c r="O67" i="14"/>
  <c r="Q67" i="14"/>
  <c r="V67" i="14"/>
  <c r="AD67" i="14" s="1"/>
  <c r="Y67" i="14"/>
  <c r="Z67" i="14"/>
  <c r="AB67" i="14"/>
  <c r="AC67" i="14"/>
  <c r="G68" i="14"/>
  <c r="M68" i="14" s="1"/>
  <c r="AA68" i="14" s="1"/>
  <c r="I68" i="14"/>
  <c r="Y68" i="14" s="1"/>
  <c r="K68" i="14"/>
  <c r="Z68" i="14" s="1"/>
  <c r="O68" i="14"/>
  <c r="AB68" i="14" s="1"/>
  <c r="Q68" i="14"/>
  <c r="AC68" i="14" s="1"/>
  <c r="V68" i="14"/>
  <c r="AD68" i="14"/>
  <c r="AF68" i="14"/>
  <c r="G69" i="14"/>
  <c r="AF69" i="14" s="1"/>
  <c r="I69" i="14"/>
  <c r="K69" i="14"/>
  <c r="Z69" i="14" s="1"/>
  <c r="M69" i="14"/>
  <c r="AA69" i="14" s="1"/>
  <c r="O69" i="14"/>
  <c r="AB69" i="14" s="1"/>
  <c r="Q69" i="14"/>
  <c r="V69" i="14"/>
  <c r="AD69" i="14" s="1"/>
  <c r="Y69" i="14"/>
  <c r="AC69" i="14"/>
  <c r="G70" i="14"/>
  <c r="M70" i="14" s="1"/>
  <c r="AA70" i="14" s="1"/>
  <c r="I70" i="14"/>
  <c r="Y70" i="14" s="1"/>
  <c r="K70" i="14"/>
  <c r="O70" i="14"/>
  <c r="AB70" i="14" s="1"/>
  <c r="Q70" i="14"/>
  <c r="AC70" i="14" s="1"/>
  <c r="V70" i="14"/>
  <c r="AD70" i="14" s="1"/>
  <c r="Z70" i="14"/>
  <c r="AF70" i="14"/>
  <c r="G71" i="14"/>
  <c r="AF71" i="14" s="1"/>
  <c r="I71" i="14"/>
  <c r="K71" i="14"/>
  <c r="O71" i="14"/>
  <c r="Q71" i="14"/>
  <c r="V71" i="14"/>
  <c r="AD71" i="14" s="1"/>
  <c r="Y71" i="14"/>
  <c r="Z71" i="14"/>
  <c r="AB71" i="14"/>
  <c r="AC71" i="14"/>
  <c r="G72" i="14"/>
  <c r="M72" i="14" s="1"/>
  <c r="AA72" i="14" s="1"/>
  <c r="I72" i="14"/>
  <c r="Y72" i="14" s="1"/>
  <c r="K72" i="14"/>
  <c r="Z72" i="14" s="1"/>
  <c r="O72" i="14"/>
  <c r="AB72" i="14" s="1"/>
  <c r="Q72" i="14"/>
  <c r="AC72" i="14" s="1"/>
  <c r="V72" i="14"/>
  <c r="AD72" i="14"/>
  <c r="AF72" i="14"/>
  <c r="G73" i="14"/>
  <c r="AF73" i="14" s="1"/>
  <c r="I73" i="14"/>
  <c r="K73" i="14"/>
  <c r="Z73" i="14" s="1"/>
  <c r="M73" i="14"/>
  <c r="AA73" i="14" s="1"/>
  <c r="O73" i="14"/>
  <c r="Q73" i="14"/>
  <c r="V73" i="14"/>
  <c r="Y73" i="14"/>
  <c r="AB73" i="14"/>
  <c r="AC73" i="14"/>
  <c r="AD73" i="14"/>
  <c r="G74" i="14"/>
  <c r="M74" i="14" s="1"/>
  <c r="AA74" i="14" s="1"/>
  <c r="I74" i="14"/>
  <c r="Y74" i="14" s="1"/>
  <c r="K74" i="14"/>
  <c r="O74" i="14"/>
  <c r="AB74" i="14" s="1"/>
  <c r="Q74" i="14"/>
  <c r="AC74" i="14" s="1"/>
  <c r="V74" i="14"/>
  <c r="Z74" i="14"/>
  <c r="AD74" i="14"/>
  <c r="G75" i="14"/>
  <c r="AF75" i="14" s="1"/>
  <c r="I75" i="14"/>
  <c r="K75" i="14"/>
  <c r="Z75" i="14" s="1"/>
  <c r="M75" i="14"/>
  <c r="AA75" i="14" s="1"/>
  <c r="O75" i="14"/>
  <c r="Q75" i="14"/>
  <c r="V75" i="14"/>
  <c r="AD75" i="14" s="1"/>
  <c r="Y75" i="14"/>
  <c r="AB75" i="14"/>
  <c r="AC75" i="14"/>
  <c r="G76" i="14"/>
  <c r="M76" i="14" s="1"/>
  <c r="AA76" i="14" s="1"/>
  <c r="I76" i="14"/>
  <c r="Y76" i="14" s="1"/>
  <c r="K76" i="14"/>
  <c r="Z76" i="14" s="1"/>
  <c r="O76" i="14"/>
  <c r="AB76" i="14" s="1"/>
  <c r="Q76" i="14"/>
  <c r="AC76" i="14" s="1"/>
  <c r="V76" i="14"/>
  <c r="AD76" i="14"/>
  <c r="G77" i="14"/>
  <c r="AF77" i="14" s="1"/>
  <c r="I77" i="14"/>
  <c r="K77" i="14"/>
  <c r="M77" i="14"/>
  <c r="AA77" i="14" s="1"/>
  <c r="O77" i="14"/>
  <c r="AB77" i="14" s="1"/>
  <c r="Q77" i="14"/>
  <c r="V77" i="14"/>
  <c r="Y77" i="14"/>
  <c r="Z77" i="14"/>
  <c r="AC77" i="14"/>
  <c r="AD77" i="14"/>
  <c r="G78" i="14"/>
  <c r="M78" i="14" s="1"/>
  <c r="AA78" i="14" s="1"/>
  <c r="I78" i="14"/>
  <c r="Y78" i="14" s="1"/>
  <c r="K78" i="14"/>
  <c r="Z78" i="14" s="1"/>
  <c r="O78" i="14"/>
  <c r="Q78" i="14"/>
  <c r="AC78" i="14" s="1"/>
  <c r="V78" i="14"/>
  <c r="AB78" i="14"/>
  <c r="AD78" i="14"/>
  <c r="G79" i="14"/>
  <c r="M79" i="14" s="1"/>
  <c r="AA79" i="14" s="1"/>
  <c r="I79" i="14"/>
  <c r="K79" i="14"/>
  <c r="O79" i="14"/>
  <c r="Q79" i="14"/>
  <c r="AC79" i="14" s="1"/>
  <c r="V79" i="14"/>
  <c r="AD79" i="14" s="1"/>
  <c r="Y79" i="14"/>
  <c r="Z79" i="14"/>
  <c r="AB79" i="14"/>
  <c r="G80" i="14"/>
  <c r="AF80" i="14" s="1"/>
  <c r="I80" i="14"/>
  <c r="Y80" i="14" s="1"/>
  <c r="K80" i="14"/>
  <c r="O80" i="14"/>
  <c r="AB80" i="14" s="1"/>
  <c r="Q80" i="14"/>
  <c r="V80" i="14"/>
  <c r="Z80" i="14"/>
  <c r="AC80" i="14"/>
  <c r="AD80" i="14"/>
  <c r="G82" i="14"/>
  <c r="I82" i="14"/>
  <c r="Y82" i="14" s="1"/>
  <c r="K82" i="14"/>
  <c r="Z82" i="14" s="1"/>
  <c r="M82" i="14"/>
  <c r="AA82" i="14" s="1"/>
  <c r="O82" i="14"/>
  <c r="Q82" i="14"/>
  <c r="V82" i="14"/>
  <c r="AD82" i="14" s="1"/>
  <c r="AB82" i="14"/>
  <c r="AC82" i="14"/>
  <c r="AF82" i="14"/>
  <c r="G83" i="14"/>
  <c r="I83" i="14"/>
  <c r="K83" i="14"/>
  <c r="O83" i="14"/>
  <c r="AB83" i="14" s="1"/>
  <c r="Q83" i="14"/>
  <c r="AC83" i="14" s="1"/>
  <c r="V83" i="14"/>
  <c r="Y83" i="14"/>
  <c r="Z83" i="14"/>
  <c r="AD83" i="14"/>
  <c r="G84" i="14"/>
  <c r="I84" i="14"/>
  <c r="K84" i="14"/>
  <c r="Z84" i="14" s="1"/>
  <c r="M84" i="14"/>
  <c r="O84" i="14"/>
  <c r="Q84" i="14"/>
  <c r="AC84" i="14" s="1"/>
  <c r="V84" i="14"/>
  <c r="AD84" i="14" s="1"/>
  <c r="Y84" i="14"/>
  <c r="AA84" i="14"/>
  <c r="AB84" i="14"/>
  <c r="AF84" i="14"/>
  <c r="G85" i="14"/>
  <c r="AF85" i="14" s="1"/>
  <c r="I85" i="14"/>
  <c r="Y85" i="14" s="1"/>
  <c r="K85" i="14"/>
  <c r="M85" i="14"/>
  <c r="O85" i="14"/>
  <c r="AB85" i="14" s="1"/>
  <c r="Q85" i="14"/>
  <c r="V85" i="14"/>
  <c r="Z85" i="14"/>
  <c r="AA85" i="14"/>
  <c r="AC85" i="14"/>
  <c r="AD85" i="14"/>
  <c r="G88" i="14"/>
  <c r="I88" i="14"/>
  <c r="Y88" i="14" s="1"/>
  <c r="K88" i="14"/>
  <c r="Z88" i="14" s="1"/>
  <c r="M88" i="14"/>
  <c r="AA88" i="14" s="1"/>
  <c r="O88" i="14"/>
  <c r="Q88" i="14"/>
  <c r="V88" i="14"/>
  <c r="AD88" i="14" s="1"/>
  <c r="AB88" i="14"/>
  <c r="AC88" i="14"/>
  <c r="AF88" i="14"/>
  <c r="G89" i="14"/>
  <c r="AE149" i="14" s="1"/>
  <c r="I89" i="14"/>
  <c r="K89" i="14"/>
  <c r="O89" i="14"/>
  <c r="AB89" i="14" s="1"/>
  <c r="Q89" i="14"/>
  <c r="AC89" i="14" s="1"/>
  <c r="V89" i="14"/>
  <c r="Y89" i="14"/>
  <c r="Z89" i="14"/>
  <c r="AD89" i="14"/>
  <c r="G90" i="14"/>
  <c r="I90" i="14"/>
  <c r="K90" i="14"/>
  <c r="Z90" i="14" s="1"/>
  <c r="M90" i="14"/>
  <c r="O90" i="14"/>
  <c r="Q90" i="14"/>
  <c r="AC90" i="14" s="1"/>
  <c r="V90" i="14"/>
  <c r="AD90" i="14" s="1"/>
  <c r="Y90" i="14"/>
  <c r="AA90" i="14"/>
  <c r="AB90" i="14"/>
  <c r="AF90" i="14"/>
  <c r="G91" i="14"/>
  <c r="AF91" i="14" s="1"/>
  <c r="I91" i="14"/>
  <c r="Y91" i="14" s="1"/>
  <c r="K91" i="14"/>
  <c r="M91" i="14"/>
  <c r="O91" i="14"/>
  <c r="AB91" i="14" s="1"/>
  <c r="Q91" i="14"/>
  <c r="V91" i="14"/>
  <c r="Z91" i="14"/>
  <c r="AA91" i="14"/>
  <c r="AC91" i="14"/>
  <c r="AD91" i="14"/>
  <c r="G92" i="14"/>
  <c r="I92" i="14"/>
  <c r="Y92" i="14" s="1"/>
  <c r="K92" i="14"/>
  <c r="Z92" i="14" s="1"/>
  <c r="M92" i="14"/>
  <c r="AA92" i="14" s="1"/>
  <c r="O92" i="14"/>
  <c r="Q92" i="14"/>
  <c r="V92" i="14"/>
  <c r="AD92" i="14" s="1"/>
  <c r="AB92" i="14"/>
  <c r="AC92" i="14"/>
  <c r="AF92" i="14"/>
  <c r="G93" i="14"/>
  <c r="I93" i="14"/>
  <c r="K93" i="14"/>
  <c r="O93" i="14"/>
  <c r="AB93" i="14" s="1"/>
  <c r="Q93" i="14"/>
  <c r="AC93" i="14" s="1"/>
  <c r="V93" i="14"/>
  <c r="Y93" i="14"/>
  <c r="Z93" i="14"/>
  <c r="AD93" i="14"/>
  <c r="G94" i="14"/>
  <c r="I94" i="14"/>
  <c r="K94" i="14"/>
  <c r="Z94" i="14" s="1"/>
  <c r="M94" i="14"/>
  <c r="O94" i="14"/>
  <c r="Q94" i="14"/>
  <c r="AC94" i="14" s="1"/>
  <c r="V94" i="14"/>
  <c r="AD94" i="14" s="1"/>
  <c r="Y94" i="14"/>
  <c r="AA94" i="14"/>
  <c r="AB94" i="14"/>
  <c r="AF94" i="14"/>
  <c r="G95" i="14"/>
  <c r="AF95" i="14" s="1"/>
  <c r="I95" i="14"/>
  <c r="Y95" i="14" s="1"/>
  <c r="K95" i="14"/>
  <c r="M95" i="14"/>
  <c r="O95" i="14"/>
  <c r="AB95" i="14" s="1"/>
  <c r="Q95" i="14"/>
  <c r="V95" i="14"/>
  <c r="Z95" i="14"/>
  <c r="AA95" i="14"/>
  <c r="AC95" i="14"/>
  <c r="AD95" i="14"/>
  <c r="G96" i="14"/>
  <c r="I96" i="14"/>
  <c r="Y96" i="14" s="1"/>
  <c r="K96" i="14"/>
  <c r="Z96" i="14" s="1"/>
  <c r="M96" i="14"/>
  <c r="AA96" i="14" s="1"/>
  <c r="O96" i="14"/>
  <c r="Q96" i="14"/>
  <c r="V96" i="14"/>
  <c r="AD96" i="14" s="1"/>
  <c r="AB96" i="14"/>
  <c r="AC96" i="14"/>
  <c r="AF96" i="14"/>
  <c r="G97" i="14"/>
  <c r="I97" i="14"/>
  <c r="K97" i="14"/>
  <c r="O97" i="14"/>
  <c r="AB97" i="14" s="1"/>
  <c r="Q97" i="14"/>
  <c r="AC97" i="14" s="1"/>
  <c r="V97" i="14"/>
  <c r="Y97" i="14"/>
  <c r="Z97" i="14"/>
  <c r="AD97" i="14"/>
  <c r="G98" i="14"/>
  <c r="M98" i="14" s="1"/>
  <c r="AA98" i="14" s="1"/>
  <c r="I98" i="14"/>
  <c r="K98" i="14"/>
  <c r="Z98" i="14" s="1"/>
  <c r="O98" i="14"/>
  <c r="Q98" i="14"/>
  <c r="AC98" i="14" s="1"/>
  <c r="V98" i="14"/>
  <c r="AD98" i="14" s="1"/>
  <c r="Y98" i="14"/>
  <c r="AB98" i="14"/>
  <c r="AF98" i="14"/>
  <c r="G99" i="14"/>
  <c r="AF99" i="14" s="1"/>
  <c r="I99" i="14"/>
  <c r="Y99" i="14" s="1"/>
  <c r="K99" i="14"/>
  <c r="M99" i="14"/>
  <c r="O99" i="14"/>
  <c r="AB99" i="14" s="1"/>
  <c r="Q99" i="14"/>
  <c r="V99" i="14"/>
  <c r="Z99" i="14"/>
  <c r="AA99" i="14"/>
  <c r="AC99" i="14"/>
  <c r="AD99" i="14"/>
  <c r="G100" i="14"/>
  <c r="I100" i="14"/>
  <c r="Y100" i="14" s="1"/>
  <c r="K100" i="14"/>
  <c r="Z100" i="14" s="1"/>
  <c r="M100" i="14"/>
  <c r="AA100" i="14" s="1"/>
  <c r="O100" i="14"/>
  <c r="Q100" i="14"/>
  <c r="V100" i="14"/>
  <c r="AD100" i="14" s="1"/>
  <c r="AB100" i="14"/>
  <c r="AC100" i="14"/>
  <c r="AF100" i="14"/>
  <c r="G101" i="14"/>
  <c r="I101" i="14"/>
  <c r="K101" i="14"/>
  <c r="O101" i="14"/>
  <c r="AB101" i="14" s="1"/>
  <c r="Q101" i="14"/>
  <c r="AC101" i="14" s="1"/>
  <c r="V101" i="14"/>
  <c r="Y101" i="14"/>
  <c r="Z101" i="14"/>
  <c r="AD101" i="14"/>
  <c r="G102" i="14"/>
  <c r="M102" i="14" s="1"/>
  <c r="AA102" i="14" s="1"/>
  <c r="I102" i="14"/>
  <c r="K102" i="14"/>
  <c r="Z102" i="14" s="1"/>
  <c r="O102" i="14"/>
  <c r="Q102" i="14"/>
  <c r="AC102" i="14" s="1"/>
  <c r="V102" i="14"/>
  <c r="AD102" i="14" s="1"/>
  <c r="Y102" i="14"/>
  <c r="AB102" i="14"/>
  <c r="AF102" i="14"/>
  <c r="G103" i="14"/>
  <c r="AF103" i="14" s="1"/>
  <c r="I103" i="14"/>
  <c r="Y103" i="14" s="1"/>
  <c r="K103" i="14"/>
  <c r="M103" i="14"/>
  <c r="O103" i="14"/>
  <c r="AB103" i="14" s="1"/>
  <c r="Q103" i="14"/>
  <c r="V103" i="14"/>
  <c r="Z103" i="14"/>
  <c r="AA103" i="14"/>
  <c r="AC103" i="14"/>
  <c r="AD103" i="14"/>
  <c r="G104" i="14"/>
  <c r="I104" i="14"/>
  <c r="Y104" i="14" s="1"/>
  <c r="K104" i="14"/>
  <c r="Z104" i="14" s="1"/>
  <c r="M104" i="14"/>
  <c r="AA104" i="14" s="1"/>
  <c r="O104" i="14"/>
  <c r="Q104" i="14"/>
  <c r="V104" i="14"/>
  <c r="AD104" i="14" s="1"/>
  <c r="AB104" i="14"/>
  <c r="AC104" i="14"/>
  <c r="AF104" i="14"/>
  <c r="G105" i="14"/>
  <c r="I105" i="14"/>
  <c r="K105" i="14"/>
  <c r="O105" i="14"/>
  <c r="AB105" i="14" s="1"/>
  <c r="Q105" i="14"/>
  <c r="AC105" i="14" s="1"/>
  <c r="V105" i="14"/>
  <c r="Y105" i="14"/>
  <c r="Z105" i="14"/>
  <c r="AD105" i="14"/>
  <c r="G106" i="14"/>
  <c r="M106" i="14" s="1"/>
  <c r="AA106" i="14" s="1"/>
  <c r="I106" i="14"/>
  <c r="K106" i="14"/>
  <c r="Z106" i="14" s="1"/>
  <c r="O106" i="14"/>
  <c r="Q106" i="14"/>
  <c r="AC106" i="14" s="1"/>
  <c r="V106" i="14"/>
  <c r="AD106" i="14" s="1"/>
  <c r="Y106" i="14"/>
  <c r="AB106" i="14"/>
  <c r="AF106" i="14"/>
  <c r="G107" i="14"/>
  <c r="AF107" i="14" s="1"/>
  <c r="I107" i="14"/>
  <c r="Y107" i="14" s="1"/>
  <c r="K107" i="14"/>
  <c r="M107" i="14"/>
  <c r="O107" i="14"/>
  <c r="AB107" i="14" s="1"/>
  <c r="Q107" i="14"/>
  <c r="V107" i="14"/>
  <c r="Z107" i="14"/>
  <c r="AA107" i="14"/>
  <c r="AC107" i="14"/>
  <c r="AD107" i="14"/>
  <c r="G108" i="14"/>
  <c r="I108" i="14"/>
  <c r="Y108" i="14" s="1"/>
  <c r="K108" i="14"/>
  <c r="Z108" i="14" s="1"/>
  <c r="M108" i="14"/>
  <c r="AA108" i="14" s="1"/>
  <c r="O108" i="14"/>
  <c r="Q108" i="14"/>
  <c r="V108" i="14"/>
  <c r="AD108" i="14" s="1"/>
  <c r="AB108" i="14"/>
  <c r="AC108" i="14"/>
  <c r="AF108" i="14"/>
  <c r="G109" i="14"/>
  <c r="I109" i="14"/>
  <c r="K109" i="14"/>
  <c r="O109" i="14"/>
  <c r="AB109" i="14" s="1"/>
  <c r="Q109" i="14"/>
  <c r="AC109" i="14" s="1"/>
  <c r="V109" i="14"/>
  <c r="Y109" i="14"/>
  <c r="Z109" i="14"/>
  <c r="AD109" i="14"/>
  <c r="G110" i="14"/>
  <c r="M110" i="14" s="1"/>
  <c r="AA110" i="14" s="1"/>
  <c r="I110" i="14"/>
  <c r="K110" i="14"/>
  <c r="Z110" i="14" s="1"/>
  <c r="O110" i="14"/>
  <c r="Q110" i="14"/>
  <c r="AC110" i="14" s="1"/>
  <c r="V110" i="14"/>
  <c r="AD110" i="14" s="1"/>
  <c r="Y110" i="14"/>
  <c r="AB110" i="14"/>
  <c r="AF110" i="14"/>
  <c r="G111" i="14"/>
  <c r="AF111" i="14" s="1"/>
  <c r="I111" i="14"/>
  <c r="Y111" i="14" s="1"/>
  <c r="K111" i="14"/>
  <c r="M111" i="14"/>
  <c r="O111" i="14"/>
  <c r="AB111" i="14" s="1"/>
  <c r="Q111" i="14"/>
  <c r="V111" i="14"/>
  <c r="Z111" i="14"/>
  <c r="AA111" i="14"/>
  <c r="AC111" i="14"/>
  <c r="AD111" i="14"/>
  <c r="G113" i="14"/>
  <c r="I113" i="14"/>
  <c r="Y113" i="14" s="1"/>
  <c r="K113" i="14"/>
  <c r="Z113" i="14" s="1"/>
  <c r="M113" i="14"/>
  <c r="AA113" i="14" s="1"/>
  <c r="O113" i="14"/>
  <c r="Q113" i="14"/>
  <c r="V113" i="14"/>
  <c r="AD113" i="14" s="1"/>
  <c r="AB113" i="14"/>
  <c r="AC113" i="14"/>
  <c r="AF113" i="14"/>
  <c r="G114" i="14"/>
  <c r="I114" i="14"/>
  <c r="K114" i="14"/>
  <c r="O114" i="14"/>
  <c r="AB114" i="14" s="1"/>
  <c r="Q114" i="14"/>
  <c r="AC114" i="14" s="1"/>
  <c r="V114" i="14"/>
  <c r="Y114" i="14"/>
  <c r="Z114" i="14"/>
  <c r="AD114" i="14"/>
  <c r="G115" i="14"/>
  <c r="M115" i="14" s="1"/>
  <c r="AA115" i="14" s="1"/>
  <c r="I115" i="14"/>
  <c r="K115" i="14"/>
  <c r="Z115" i="14" s="1"/>
  <c r="O115" i="14"/>
  <c r="Q115" i="14"/>
  <c r="AC115" i="14" s="1"/>
  <c r="V115" i="14"/>
  <c r="AD115" i="14" s="1"/>
  <c r="Y115" i="14"/>
  <c r="AB115" i="14"/>
  <c r="AF115" i="14"/>
  <c r="G116" i="14"/>
  <c r="AF116" i="14" s="1"/>
  <c r="I116" i="14"/>
  <c r="Y116" i="14" s="1"/>
  <c r="K116" i="14"/>
  <c r="M116" i="14"/>
  <c r="O116" i="14"/>
  <c r="AB116" i="14" s="1"/>
  <c r="Q116" i="14"/>
  <c r="V116" i="14"/>
  <c r="Z116" i="14"/>
  <c r="AA116" i="14"/>
  <c r="AC116" i="14"/>
  <c r="AD116" i="14"/>
  <c r="G117" i="14"/>
  <c r="I117" i="14"/>
  <c r="Y117" i="14" s="1"/>
  <c r="K117" i="14"/>
  <c r="Z117" i="14" s="1"/>
  <c r="M117" i="14"/>
  <c r="AA117" i="14" s="1"/>
  <c r="O117" i="14"/>
  <c r="Q117" i="14"/>
  <c r="V117" i="14"/>
  <c r="AD117" i="14" s="1"/>
  <c r="AB117" i="14"/>
  <c r="AC117" i="14"/>
  <c r="AF117" i="14"/>
  <c r="G118" i="14"/>
  <c r="I118" i="14"/>
  <c r="K118" i="14"/>
  <c r="O118" i="14"/>
  <c r="AB118" i="14" s="1"/>
  <c r="Q118" i="14"/>
  <c r="AC118" i="14" s="1"/>
  <c r="V118" i="14"/>
  <c r="Y118" i="14"/>
  <c r="Z118" i="14"/>
  <c r="AD118" i="14"/>
  <c r="G119" i="14"/>
  <c r="M119" i="14" s="1"/>
  <c r="AA119" i="14" s="1"/>
  <c r="I119" i="14"/>
  <c r="K119" i="14"/>
  <c r="Z119" i="14" s="1"/>
  <c r="O119" i="14"/>
  <c r="Q119" i="14"/>
  <c r="AC119" i="14" s="1"/>
  <c r="V119" i="14"/>
  <c r="AD119" i="14" s="1"/>
  <c r="Y119" i="14"/>
  <c r="AB119" i="14"/>
  <c r="AF119" i="14"/>
  <c r="G120" i="14"/>
  <c r="AF120" i="14" s="1"/>
  <c r="I120" i="14"/>
  <c r="Y120" i="14" s="1"/>
  <c r="K120" i="14"/>
  <c r="M120" i="14"/>
  <c r="O120" i="14"/>
  <c r="AB120" i="14" s="1"/>
  <c r="Q120" i="14"/>
  <c r="V120" i="14"/>
  <c r="Z120" i="14"/>
  <c r="AA120" i="14"/>
  <c r="AC120" i="14"/>
  <c r="AD120" i="14"/>
  <c r="G121" i="14"/>
  <c r="I121" i="14"/>
  <c r="Y121" i="14" s="1"/>
  <c r="K121" i="14"/>
  <c r="Z121" i="14" s="1"/>
  <c r="M121" i="14"/>
  <c r="AA121" i="14" s="1"/>
  <c r="O121" i="14"/>
  <c r="Q121" i="14"/>
  <c r="V121" i="14"/>
  <c r="AD121" i="14" s="1"/>
  <c r="AB121" i="14"/>
  <c r="AC121" i="14"/>
  <c r="AF121" i="14"/>
  <c r="G122" i="14"/>
  <c r="I122" i="14"/>
  <c r="K122" i="14"/>
  <c r="O122" i="14"/>
  <c r="AB122" i="14" s="1"/>
  <c r="Q122" i="14"/>
  <c r="AC122" i="14" s="1"/>
  <c r="V122" i="14"/>
  <c r="Y122" i="14"/>
  <c r="Z122" i="14"/>
  <c r="AD122" i="14"/>
  <c r="G123" i="14"/>
  <c r="M123" i="14" s="1"/>
  <c r="AA123" i="14" s="1"/>
  <c r="I123" i="14"/>
  <c r="K123" i="14"/>
  <c r="Z123" i="14" s="1"/>
  <c r="O123" i="14"/>
  <c r="Q123" i="14"/>
  <c r="AC123" i="14" s="1"/>
  <c r="V123" i="14"/>
  <c r="AD123" i="14" s="1"/>
  <c r="Y123" i="14"/>
  <c r="AB123" i="14"/>
  <c r="AF123" i="14"/>
  <c r="G124" i="14"/>
  <c r="AF124" i="14" s="1"/>
  <c r="I124" i="14"/>
  <c r="Y124" i="14" s="1"/>
  <c r="K124" i="14"/>
  <c r="M124" i="14"/>
  <c r="O124" i="14"/>
  <c r="AB124" i="14" s="1"/>
  <c r="Q124" i="14"/>
  <c r="V124" i="14"/>
  <c r="Z124" i="14"/>
  <c r="AA124" i="14"/>
  <c r="AC124" i="14"/>
  <c r="AD124" i="14"/>
  <c r="G125" i="14"/>
  <c r="I125" i="14"/>
  <c r="Y125" i="14" s="1"/>
  <c r="K125" i="14"/>
  <c r="Z125" i="14" s="1"/>
  <c r="M125" i="14"/>
  <c r="AA125" i="14" s="1"/>
  <c r="O125" i="14"/>
  <c r="Q125" i="14"/>
  <c r="V125" i="14"/>
  <c r="AD125" i="14" s="1"/>
  <c r="AB125" i="14"/>
  <c r="AC125" i="14"/>
  <c r="AF125" i="14"/>
  <c r="G126" i="14"/>
  <c r="I126" i="14"/>
  <c r="K126" i="14"/>
  <c r="O126" i="14"/>
  <c r="AB126" i="14" s="1"/>
  <c r="Q126" i="14"/>
  <c r="AC126" i="14" s="1"/>
  <c r="V126" i="14"/>
  <c r="Y126" i="14"/>
  <c r="Z126" i="14"/>
  <c r="AD126" i="14"/>
  <c r="G127" i="14"/>
  <c r="M127" i="14" s="1"/>
  <c r="AA127" i="14" s="1"/>
  <c r="I127" i="14"/>
  <c r="K127" i="14"/>
  <c r="Z127" i="14" s="1"/>
  <c r="O127" i="14"/>
  <c r="Q127" i="14"/>
  <c r="AC127" i="14" s="1"/>
  <c r="V127" i="14"/>
  <c r="AD127" i="14" s="1"/>
  <c r="Y127" i="14"/>
  <c r="AB127" i="14"/>
  <c r="AF127" i="14"/>
  <c r="G128" i="14"/>
  <c r="AF128" i="14" s="1"/>
  <c r="I128" i="14"/>
  <c r="Y128" i="14" s="1"/>
  <c r="K128" i="14"/>
  <c r="M128" i="14"/>
  <c r="O128" i="14"/>
  <c r="AB128" i="14" s="1"/>
  <c r="Q128" i="14"/>
  <c r="V128" i="14"/>
  <c r="Z128" i="14"/>
  <c r="AA128" i="14"/>
  <c r="AC128" i="14"/>
  <c r="AD128" i="14"/>
  <c r="G129" i="14"/>
  <c r="I129" i="14"/>
  <c r="Y129" i="14" s="1"/>
  <c r="K129" i="14"/>
  <c r="Z129" i="14" s="1"/>
  <c r="M129" i="14"/>
  <c r="AA129" i="14" s="1"/>
  <c r="O129" i="14"/>
  <c r="Q129" i="14"/>
  <c r="V129" i="14"/>
  <c r="AD129" i="14" s="1"/>
  <c r="AB129" i="14"/>
  <c r="AC129" i="14"/>
  <c r="AF129" i="14"/>
  <c r="G140" i="14"/>
  <c r="M140" i="14" s="1"/>
  <c r="AA140" i="14" s="1"/>
  <c r="I140" i="14"/>
  <c r="K140" i="14"/>
  <c r="O140" i="14"/>
  <c r="AB140" i="14" s="1"/>
  <c r="Q140" i="14"/>
  <c r="AC140" i="14" s="1"/>
  <c r="V140" i="14"/>
  <c r="Y140" i="14"/>
  <c r="Z140" i="14"/>
  <c r="AD140" i="14"/>
  <c r="AF140" i="14"/>
  <c r="G141" i="14"/>
  <c r="M141" i="14" s="1"/>
  <c r="AA141" i="14" s="1"/>
  <c r="I141" i="14"/>
  <c r="K141" i="14"/>
  <c r="Z141" i="14" s="1"/>
  <c r="O141" i="14"/>
  <c r="Q141" i="14"/>
  <c r="AC141" i="14" s="1"/>
  <c r="V141" i="14"/>
  <c r="AD141" i="14" s="1"/>
  <c r="Y141" i="14"/>
  <c r="AB141" i="14"/>
  <c r="AF141" i="14"/>
  <c r="G142" i="14"/>
  <c r="AF142" i="14" s="1"/>
  <c r="I142" i="14"/>
  <c r="Y142" i="14" s="1"/>
  <c r="K142" i="14"/>
  <c r="M142" i="14"/>
  <c r="O142" i="14"/>
  <c r="AB142" i="14" s="1"/>
  <c r="Q142" i="14"/>
  <c r="V142" i="14"/>
  <c r="Z142" i="14"/>
  <c r="AA142" i="14"/>
  <c r="AC142" i="14"/>
  <c r="AD142" i="14"/>
  <c r="G143" i="14"/>
  <c r="I143" i="14"/>
  <c r="Y143" i="14" s="1"/>
  <c r="K143" i="14"/>
  <c r="Z143" i="14" s="1"/>
  <c r="M143" i="14"/>
  <c r="AA143" i="14" s="1"/>
  <c r="O143" i="14"/>
  <c r="Q143" i="14"/>
  <c r="V143" i="14"/>
  <c r="AD143" i="14" s="1"/>
  <c r="AB143" i="14"/>
  <c r="AC143" i="14"/>
  <c r="AF143" i="14"/>
  <c r="G144" i="14"/>
  <c r="M144" i="14" s="1"/>
  <c r="AA144" i="14" s="1"/>
  <c r="I144" i="14"/>
  <c r="K144" i="14"/>
  <c r="O144" i="14"/>
  <c r="AB144" i="14" s="1"/>
  <c r="Q144" i="14"/>
  <c r="AC144" i="14" s="1"/>
  <c r="V144" i="14"/>
  <c r="Y144" i="14"/>
  <c r="Z144" i="14"/>
  <c r="AD144" i="14"/>
  <c r="AF144" i="14"/>
  <c r="G145" i="14"/>
  <c r="M145" i="14" s="1"/>
  <c r="AA145" i="14" s="1"/>
  <c r="I145" i="14"/>
  <c r="K145" i="14"/>
  <c r="Z145" i="14" s="1"/>
  <c r="O145" i="14"/>
  <c r="Q145" i="14"/>
  <c r="AC145" i="14" s="1"/>
  <c r="V145" i="14"/>
  <c r="AD145" i="14" s="1"/>
  <c r="Y145" i="14"/>
  <c r="AB145" i="14"/>
  <c r="AF145" i="14"/>
  <c r="G146" i="14"/>
  <c r="AF146" i="14" s="1"/>
  <c r="I146" i="14"/>
  <c r="Y146" i="14" s="1"/>
  <c r="K146" i="14"/>
  <c r="M146" i="14"/>
  <c r="O146" i="14"/>
  <c r="AB146" i="14" s="1"/>
  <c r="Q146" i="14"/>
  <c r="V146" i="14"/>
  <c r="Z146" i="14"/>
  <c r="AA146" i="14"/>
  <c r="AC146" i="14"/>
  <c r="AD146" i="14"/>
  <c r="G147" i="14"/>
  <c r="I147" i="14"/>
  <c r="Y147" i="14" s="1"/>
  <c r="K147" i="14"/>
  <c r="Z147" i="14" s="1"/>
  <c r="M147" i="14"/>
  <c r="AA147" i="14" s="1"/>
  <c r="O147" i="14"/>
  <c r="Q147" i="14"/>
  <c r="V147" i="14"/>
  <c r="AD147" i="14" s="1"/>
  <c r="AB147" i="14"/>
  <c r="AC147" i="14"/>
  <c r="AF147" i="14"/>
  <c r="AF149" i="14"/>
  <c r="G137" i="13"/>
  <c r="G8" i="13"/>
  <c r="V8" i="13"/>
  <c r="Q8" i="13"/>
  <c r="O8" i="13"/>
  <c r="M8" i="13"/>
  <c r="K8" i="13"/>
  <c r="I8" i="13"/>
  <c r="G9" i="13"/>
  <c r="V9" i="13"/>
  <c r="Q9" i="13"/>
  <c r="O9" i="13"/>
  <c r="M9" i="13"/>
  <c r="K9" i="13"/>
  <c r="I9" i="13"/>
  <c r="G50" i="13"/>
  <c r="V50" i="13"/>
  <c r="Q50" i="13"/>
  <c r="O50" i="13"/>
  <c r="M50" i="13"/>
  <c r="K50" i="13"/>
  <c r="I50" i="13"/>
  <c r="G84" i="13"/>
  <c r="V84" i="13"/>
  <c r="Q84" i="13"/>
  <c r="O84" i="13"/>
  <c r="M84" i="13"/>
  <c r="K84" i="13"/>
  <c r="I84" i="13"/>
  <c r="G89" i="13"/>
  <c r="V89" i="13"/>
  <c r="Q89" i="13"/>
  <c r="O89" i="13"/>
  <c r="M89" i="13"/>
  <c r="K89" i="13"/>
  <c r="I89" i="13"/>
  <c r="G90" i="13"/>
  <c r="V90" i="13"/>
  <c r="Q90" i="13"/>
  <c r="O90" i="13"/>
  <c r="M90" i="13"/>
  <c r="K90" i="13"/>
  <c r="I90" i="13"/>
  <c r="G112" i="13"/>
  <c r="V112" i="13"/>
  <c r="Q112" i="13"/>
  <c r="O112" i="13"/>
  <c r="M112" i="13"/>
  <c r="K112" i="13"/>
  <c r="I112" i="13"/>
  <c r="G10" i="13"/>
  <c r="I10" i="13"/>
  <c r="K10" i="13"/>
  <c r="M10" i="13"/>
  <c r="AA10" i="13" s="1"/>
  <c r="O10" i="13"/>
  <c r="AB10" i="13" s="1"/>
  <c r="Q10" i="13"/>
  <c r="V10" i="13"/>
  <c r="AD10" i="13" s="1"/>
  <c r="Y10" i="13"/>
  <c r="Z10" i="13"/>
  <c r="AC10" i="13"/>
  <c r="AF10" i="13"/>
  <c r="G11" i="13"/>
  <c r="M11" i="13" s="1"/>
  <c r="AA11" i="13" s="1"/>
  <c r="I11" i="13"/>
  <c r="Y11" i="13" s="1"/>
  <c r="K11" i="13"/>
  <c r="O11" i="13"/>
  <c r="AB11" i="13" s="1"/>
  <c r="Q11" i="13"/>
  <c r="AC11" i="13" s="1"/>
  <c r="V11" i="13"/>
  <c r="AD11" i="13" s="1"/>
  <c r="Z11" i="13"/>
  <c r="AF11" i="13"/>
  <c r="G12" i="13"/>
  <c r="AF12" i="13" s="1"/>
  <c r="I12" i="13"/>
  <c r="K12" i="13"/>
  <c r="Z12" i="13" s="1"/>
  <c r="M12" i="13"/>
  <c r="AA12" i="13" s="1"/>
  <c r="O12" i="13"/>
  <c r="Q12" i="13"/>
  <c r="V12" i="13"/>
  <c r="AD12" i="13" s="1"/>
  <c r="Y12" i="13"/>
  <c r="AB12" i="13"/>
  <c r="AC12" i="13"/>
  <c r="G13" i="13"/>
  <c r="I13" i="13"/>
  <c r="Y13" i="13" s="1"/>
  <c r="K13" i="13"/>
  <c r="Z13" i="13" s="1"/>
  <c r="M13" i="13"/>
  <c r="O13" i="13"/>
  <c r="AB13" i="13" s="1"/>
  <c r="Q13" i="13"/>
  <c r="AC13" i="13" s="1"/>
  <c r="V13" i="13"/>
  <c r="AA13" i="13"/>
  <c r="AD13" i="13"/>
  <c r="AF13" i="13"/>
  <c r="G14" i="13"/>
  <c r="I14" i="13"/>
  <c r="K14" i="13"/>
  <c r="M14" i="13"/>
  <c r="AA14" i="13" s="1"/>
  <c r="O14" i="13"/>
  <c r="AB14" i="13" s="1"/>
  <c r="Q14" i="13"/>
  <c r="V14" i="13"/>
  <c r="AD14" i="13" s="1"/>
  <c r="Y14" i="13"/>
  <c r="Z14" i="13"/>
  <c r="AC14" i="13"/>
  <c r="AF14" i="13"/>
  <c r="G15" i="13"/>
  <c r="M15" i="13" s="1"/>
  <c r="AA15" i="13" s="1"/>
  <c r="I15" i="13"/>
  <c r="Y15" i="13" s="1"/>
  <c r="K15" i="13"/>
  <c r="O15" i="13"/>
  <c r="Q15" i="13"/>
  <c r="AC15" i="13" s="1"/>
  <c r="V15" i="13"/>
  <c r="AD15" i="13" s="1"/>
  <c r="Z15" i="13"/>
  <c r="AB15" i="13"/>
  <c r="G16" i="13"/>
  <c r="AF16" i="13" s="1"/>
  <c r="I16" i="13"/>
  <c r="K16" i="13"/>
  <c r="Z16" i="13" s="1"/>
  <c r="M16" i="13"/>
  <c r="AA16" i="13" s="1"/>
  <c r="O16" i="13"/>
  <c r="Q16" i="13"/>
  <c r="V16" i="13"/>
  <c r="AD16" i="13" s="1"/>
  <c r="Y16" i="13"/>
  <c r="AB16" i="13"/>
  <c r="AC16" i="13"/>
  <c r="G17" i="13"/>
  <c r="I17" i="13"/>
  <c r="Y17" i="13" s="1"/>
  <c r="K17" i="13"/>
  <c r="Z17" i="13" s="1"/>
  <c r="M17" i="13"/>
  <c r="O17" i="13"/>
  <c r="Q17" i="13"/>
  <c r="AC17" i="13" s="1"/>
  <c r="V17" i="13"/>
  <c r="AA17" i="13"/>
  <c r="AB17" i="13"/>
  <c r="AD17" i="13"/>
  <c r="AF17" i="13"/>
  <c r="G18" i="13"/>
  <c r="I18" i="13"/>
  <c r="K18" i="13"/>
  <c r="M18" i="13"/>
  <c r="AA18" i="13" s="1"/>
  <c r="O18" i="13"/>
  <c r="AB18" i="13" s="1"/>
  <c r="Q18" i="13"/>
  <c r="V18" i="13"/>
  <c r="Y18" i="13"/>
  <c r="Z18" i="13"/>
  <c r="AC18" i="13"/>
  <c r="AD18" i="13"/>
  <c r="AF18" i="13"/>
  <c r="G19" i="13"/>
  <c r="M19" i="13" s="1"/>
  <c r="AA19" i="13" s="1"/>
  <c r="I19" i="13"/>
  <c r="Y19" i="13" s="1"/>
  <c r="K19" i="13"/>
  <c r="O19" i="13"/>
  <c r="Q19" i="13"/>
  <c r="AC19" i="13" s="1"/>
  <c r="V19" i="13"/>
  <c r="AD19" i="13" s="1"/>
  <c r="Z19" i="13"/>
  <c r="AB19" i="13"/>
  <c r="AF19" i="13"/>
  <c r="G20" i="13"/>
  <c r="AF20" i="13" s="1"/>
  <c r="I20" i="13"/>
  <c r="K20" i="13"/>
  <c r="Z20" i="13" s="1"/>
  <c r="M20" i="13"/>
  <c r="AA20" i="13" s="1"/>
  <c r="O20" i="13"/>
  <c r="Q20" i="13"/>
  <c r="V20" i="13"/>
  <c r="AD20" i="13" s="1"/>
  <c r="Y20" i="13"/>
  <c r="AB20" i="13"/>
  <c r="AC20" i="13"/>
  <c r="G21" i="13"/>
  <c r="I21" i="13"/>
  <c r="Y21" i="13" s="1"/>
  <c r="K21" i="13"/>
  <c r="Z21" i="13" s="1"/>
  <c r="M21" i="13"/>
  <c r="O21" i="13"/>
  <c r="AB21" i="13" s="1"/>
  <c r="Q21" i="13"/>
  <c r="AC21" i="13" s="1"/>
  <c r="V21" i="13"/>
  <c r="AA21" i="13"/>
  <c r="AD21" i="13"/>
  <c r="AF21" i="13"/>
  <c r="G22" i="13"/>
  <c r="I22" i="13"/>
  <c r="K22" i="13"/>
  <c r="M22" i="13"/>
  <c r="AA22" i="13" s="1"/>
  <c r="O22" i="13"/>
  <c r="AB22" i="13" s="1"/>
  <c r="Q22" i="13"/>
  <c r="V22" i="13"/>
  <c r="AD22" i="13" s="1"/>
  <c r="Y22" i="13"/>
  <c r="Z22" i="13"/>
  <c r="AC22" i="13"/>
  <c r="AF22" i="13"/>
  <c r="G23" i="13"/>
  <c r="M23" i="13" s="1"/>
  <c r="AA23" i="13" s="1"/>
  <c r="I23" i="13"/>
  <c r="Y23" i="13" s="1"/>
  <c r="K23" i="13"/>
  <c r="O23" i="13"/>
  <c r="Q23" i="13"/>
  <c r="AC23" i="13" s="1"/>
  <c r="V23" i="13"/>
  <c r="AD23" i="13" s="1"/>
  <c r="Z23" i="13"/>
  <c r="AB23" i="13"/>
  <c r="G24" i="13"/>
  <c r="AF24" i="13" s="1"/>
  <c r="I24" i="13"/>
  <c r="K24" i="13"/>
  <c r="Z24" i="13" s="1"/>
  <c r="M24" i="13"/>
  <c r="AA24" i="13" s="1"/>
  <c r="O24" i="13"/>
  <c r="Q24" i="13"/>
  <c r="V24" i="13"/>
  <c r="Y24" i="13"/>
  <c r="AB24" i="13"/>
  <c r="AC24" i="13"/>
  <c r="AD24" i="13"/>
  <c r="G25" i="13"/>
  <c r="M25" i="13" s="1"/>
  <c r="I25" i="13"/>
  <c r="Y25" i="13" s="1"/>
  <c r="K25" i="13"/>
  <c r="Z25" i="13" s="1"/>
  <c r="O25" i="13"/>
  <c r="Q25" i="13"/>
  <c r="AC25" i="13" s="1"/>
  <c r="V25" i="13"/>
  <c r="AA25" i="13"/>
  <c r="AB25" i="13"/>
  <c r="AD25" i="13"/>
  <c r="AF25" i="13"/>
  <c r="G26" i="13"/>
  <c r="AF26" i="13" s="1"/>
  <c r="I26" i="13"/>
  <c r="K26" i="13"/>
  <c r="M26" i="13"/>
  <c r="AA26" i="13" s="1"/>
  <c r="O26" i="13"/>
  <c r="AB26" i="13" s="1"/>
  <c r="Q26" i="13"/>
  <c r="V26" i="13"/>
  <c r="Y26" i="13"/>
  <c r="Z26" i="13"/>
  <c r="AC26" i="13"/>
  <c r="AD26" i="13"/>
  <c r="G27" i="13"/>
  <c r="M27" i="13" s="1"/>
  <c r="I27" i="13"/>
  <c r="Y27" i="13" s="1"/>
  <c r="K27" i="13"/>
  <c r="O27" i="13"/>
  <c r="Q27" i="13"/>
  <c r="AC27" i="13" s="1"/>
  <c r="V27" i="13"/>
  <c r="AD27" i="13" s="1"/>
  <c r="Z27" i="13"/>
  <c r="AA27" i="13"/>
  <c r="AB27" i="13"/>
  <c r="AF27" i="13"/>
  <c r="G28" i="13"/>
  <c r="I28" i="13"/>
  <c r="K28" i="13"/>
  <c r="O28" i="13"/>
  <c r="Q28" i="13"/>
  <c r="V28" i="13"/>
  <c r="AD28" i="13" s="1"/>
  <c r="Y28" i="13"/>
  <c r="Z28" i="13"/>
  <c r="AB28" i="13"/>
  <c r="AC28" i="13"/>
  <c r="G29" i="13"/>
  <c r="M29" i="13" s="1"/>
  <c r="AA29" i="13" s="1"/>
  <c r="I29" i="13"/>
  <c r="Y29" i="13" s="1"/>
  <c r="K29" i="13"/>
  <c r="Z29" i="13" s="1"/>
  <c r="O29" i="13"/>
  <c r="Q29" i="13"/>
  <c r="AC29" i="13" s="1"/>
  <c r="V29" i="13"/>
  <c r="AB29" i="13"/>
  <c r="AD29" i="13"/>
  <c r="AF29" i="13"/>
  <c r="G30" i="13"/>
  <c r="AF30" i="13" s="1"/>
  <c r="I30" i="13"/>
  <c r="K30" i="13"/>
  <c r="M30" i="13"/>
  <c r="AA30" i="13" s="1"/>
  <c r="O30" i="13"/>
  <c r="AB30" i="13" s="1"/>
  <c r="Q30" i="13"/>
  <c r="V30" i="13"/>
  <c r="AD30" i="13" s="1"/>
  <c r="Y30" i="13"/>
  <c r="Z30" i="13"/>
  <c r="AC30" i="13"/>
  <c r="G31" i="13"/>
  <c r="I31" i="13"/>
  <c r="Y31" i="13" s="1"/>
  <c r="K31" i="13"/>
  <c r="O31" i="13"/>
  <c r="Q31" i="13"/>
  <c r="AC31" i="13" s="1"/>
  <c r="V31" i="13"/>
  <c r="AD31" i="13" s="1"/>
  <c r="Z31" i="13"/>
  <c r="AB31" i="13"/>
  <c r="G32" i="13"/>
  <c r="AF32" i="13" s="1"/>
  <c r="I32" i="13"/>
  <c r="K32" i="13"/>
  <c r="O32" i="13"/>
  <c r="Q32" i="13"/>
  <c r="V32" i="13"/>
  <c r="AD32" i="13" s="1"/>
  <c r="Y32" i="13"/>
  <c r="Z32" i="13"/>
  <c r="AB32" i="13"/>
  <c r="AC32" i="13"/>
  <c r="G33" i="13"/>
  <c r="M33" i="13" s="1"/>
  <c r="I33" i="13"/>
  <c r="Y33" i="13" s="1"/>
  <c r="K33" i="13"/>
  <c r="Z33" i="13" s="1"/>
  <c r="O33" i="13"/>
  <c r="AB33" i="13" s="1"/>
  <c r="Q33" i="13"/>
  <c r="AC33" i="13" s="1"/>
  <c r="V33" i="13"/>
  <c r="AA33" i="13"/>
  <c r="AD33" i="13"/>
  <c r="AF33" i="13"/>
  <c r="G34" i="13"/>
  <c r="AF34" i="13" s="1"/>
  <c r="I34" i="13"/>
  <c r="K34" i="13"/>
  <c r="M34" i="13"/>
  <c r="AA34" i="13" s="1"/>
  <c r="O34" i="13"/>
  <c r="AB34" i="13" s="1"/>
  <c r="Q34" i="13"/>
  <c r="V34" i="13"/>
  <c r="AD34" i="13" s="1"/>
  <c r="Y34" i="13"/>
  <c r="Z34" i="13"/>
  <c r="AC34" i="13"/>
  <c r="G35" i="13"/>
  <c r="M35" i="13" s="1"/>
  <c r="AA35" i="13" s="1"/>
  <c r="I35" i="13"/>
  <c r="Y35" i="13" s="1"/>
  <c r="K35" i="13"/>
  <c r="O35" i="13"/>
  <c r="Q35" i="13"/>
  <c r="AC35" i="13" s="1"/>
  <c r="V35" i="13"/>
  <c r="AD35" i="13" s="1"/>
  <c r="Z35" i="13"/>
  <c r="AB35" i="13"/>
  <c r="AF35" i="13"/>
  <c r="G36" i="13"/>
  <c r="AF36" i="13" s="1"/>
  <c r="I36" i="13"/>
  <c r="K36" i="13"/>
  <c r="M36" i="13"/>
  <c r="AA36" i="13" s="1"/>
  <c r="O36" i="13"/>
  <c r="Q36" i="13"/>
  <c r="V36" i="13"/>
  <c r="AD36" i="13" s="1"/>
  <c r="Y36" i="13"/>
  <c r="Z36" i="13"/>
  <c r="AB36" i="13"/>
  <c r="AC36" i="13"/>
  <c r="G37" i="13"/>
  <c r="M37" i="13" s="1"/>
  <c r="AA37" i="13" s="1"/>
  <c r="I37" i="13"/>
  <c r="Y37" i="13" s="1"/>
  <c r="K37" i="13"/>
  <c r="Z37" i="13" s="1"/>
  <c r="O37" i="13"/>
  <c r="AB37" i="13" s="1"/>
  <c r="Q37" i="13"/>
  <c r="AC37" i="13" s="1"/>
  <c r="V37" i="13"/>
  <c r="AD37" i="13"/>
  <c r="AF37" i="13"/>
  <c r="G38" i="13"/>
  <c r="AF38" i="13" s="1"/>
  <c r="I38" i="13"/>
  <c r="K38" i="13"/>
  <c r="M38" i="13"/>
  <c r="AA38" i="13" s="1"/>
  <c r="O38" i="13"/>
  <c r="AB38" i="13" s="1"/>
  <c r="Q38" i="13"/>
  <c r="V38" i="13"/>
  <c r="Y38" i="13"/>
  <c r="Z38" i="13"/>
  <c r="AC38" i="13"/>
  <c r="AD38" i="13"/>
  <c r="G39" i="13"/>
  <c r="M39" i="13" s="1"/>
  <c r="I39" i="13"/>
  <c r="Y39" i="13" s="1"/>
  <c r="K39" i="13"/>
  <c r="O39" i="13"/>
  <c r="Q39" i="13"/>
  <c r="AC39" i="13" s="1"/>
  <c r="V39" i="13"/>
  <c r="AD39" i="13" s="1"/>
  <c r="Z39" i="13"/>
  <c r="AA39" i="13"/>
  <c r="AB39" i="13"/>
  <c r="G40" i="13"/>
  <c r="AF40" i="13" s="1"/>
  <c r="I40" i="13"/>
  <c r="K40" i="13"/>
  <c r="Z40" i="13" s="1"/>
  <c r="M40" i="13"/>
  <c r="AA40" i="13" s="1"/>
  <c r="O40" i="13"/>
  <c r="Q40" i="13"/>
  <c r="V40" i="13"/>
  <c r="AD40" i="13" s="1"/>
  <c r="Y40" i="13"/>
  <c r="AB40" i="13"/>
  <c r="AC40" i="13"/>
  <c r="G41" i="13"/>
  <c r="M41" i="13" s="1"/>
  <c r="I41" i="13"/>
  <c r="Y41" i="13" s="1"/>
  <c r="K41" i="13"/>
  <c r="Z41" i="13" s="1"/>
  <c r="O41" i="13"/>
  <c r="Q41" i="13"/>
  <c r="AC41" i="13" s="1"/>
  <c r="V41" i="13"/>
  <c r="AA41" i="13"/>
  <c r="AB41" i="13"/>
  <c r="AD41" i="13"/>
  <c r="AF41" i="13"/>
  <c r="G42" i="13"/>
  <c r="AF42" i="13" s="1"/>
  <c r="I42" i="13"/>
  <c r="K42" i="13"/>
  <c r="M42" i="13"/>
  <c r="AA42" i="13" s="1"/>
  <c r="O42" i="13"/>
  <c r="AB42" i="13" s="1"/>
  <c r="Q42" i="13"/>
  <c r="V42" i="13"/>
  <c r="Y42" i="13"/>
  <c r="Z42" i="13"/>
  <c r="AC42" i="13"/>
  <c r="AD42" i="13"/>
  <c r="G43" i="13"/>
  <c r="M43" i="13" s="1"/>
  <c r="I43" i="13"/>
  <c r="Y43" i="13" s="1"/>
  <c r="K43" i="13"/>
  <c r="O43" i="13"/>
  <c r="Q43" i="13"/>
  <c r="AC43" i="13" s="1"/>
  <c r="V43" i="13"/>
  <c r="AD43" i="13" s="1"/>
  <c r="Z43" i="13"/>
  <c r="AA43" i="13"/>
  <c r="AB43" i="13"/>
  <c r="AF43" i="13"/>
  <c r="G44" i="13"/>
  <c r="AF44" i="13" s="1"/>
  <c r="I44" i="13"/>
  <c r="K44" i="13"/>
  <c r="M44" i="13"/>
  <c r="AA44" i="13" s="1"/>
  <c r="O44" i="13"/>
  <c r="Q44" i="13"/>
  <c r="V44" i="13"/>
  <c r="AD44" i="13" s="1"/>
  <c r="Y44" i="13"/>
  <c r="Z44" i="13"/>
  <c r="AB44" i="13"/>
  <c r="AC44" i="13"/>
  <c r="G45" i="13"/>
  <c r="M45" i="13" s="1"/>
  <c r="AA45" i="13" s="1"/>
  <c r="I45" i="13"/>
  <c r="Y45" i="13" s="1"/>
  <c r="K45" i="13"/>
  <c r="Z45" i="13" s="1"/>
  <c r="O45" i="13"/>
  <c r="Q45" i="13"/>
  <c r="AC45" i="13" s="1"/>
  <c r="V45" i="13"/>
  <c r="AB45" i="13"/>
  <c r="AD45" i="13"/>
  <c r="AF45" i="13"/>
  <c r="G46" i="13"/>
  <c r="AF46" i="13" s="1"/>
  <c r="I46" i="13"/>
  <c r="K46" i="13"/>
  <c r="M46" i="13"/>
  <c r="AA46" i="13" s="1"/>
  <c r="O46" i="13"/>
  <c r="AB46" i="13" s="1"/>
  <c r="Q46" i="13"/>
  <c r="V46" i="13"/>
  <c r="AD46" i="13" s="1"/>
  <c r="Y46" i="13"/>
  <c r="Z46" i="13"/>
  <c r="AC46" i="13"/>
  <c r="G47" i="13"/>
  <c r="M47" i="13" s="1"/>
  <c r="AA47" i="13" s="1"/>
  <c r="I47" i="13"/>
  <c r="Y47" i="13" s="1"/>
  <c r="K47" i="13"/>
  <c r="O47" i="13"/>
  <c r="AB47" i="13" s="1"/>
  <c r="Q47" i="13"/>
  <c r="AC47" i="13" s="1"/>
  <c r="V47" i="13"/>
  <c r="AD47" i="13" s="1"/>
  <c r="Z47" i="13"/>
  <c r="G48" i="13"/>
  <c r="AF48" i="13" s="1"/>
  <c r="I48" i="13"/>
  <c r="K48" i="13"/>
  <c r="Z48" i="13" s="1"/>
  <c r="M48" i="13"/>
  <c r="AA48" i="13" s="1"/>
  <c r="O48" i="13"/>
  <c r="Q48" i="13"/>
  <c r="V48" i="13"/>
  <c r="AD48" i="13" s="1"/>
  <c r="Y48" i="13"/>
  <c r="AB48" i="13"/>
  <c r="AC48" i="13"/>
  <c r="G49" i="13"/>
  <c r="M49" i="13" s="1"/>
  <c r="I49" i="13"/>
  <c r="Y49" i="13" s="1"/>
  <c r="K49" i="13"/>
  <c r="Z49" i="13" s="1"/>
  <c r="O49" i="13"/>
  <c r="Q49" i="13"/>
  <c r="AC49" i="13" s="1"/>
  <c r="V49" i="13"/>
  <c r="AA49" i="13"/>
  <c r="AB49" i="13"/>
  <c r="AD49" i="13"/>
  <c r="AF49" i="13"/>
  <c r="G51" i="13"/>
  <c r="AF51" i="13" s="1"/>
  <c r="I51" i="13"/>
  <c r="K51" i="13"/>
  <c r="M51" i="13"/>
  <c r="AA51" i="13" s="1"/>
  <c r="O51" i="13"/>
  <c r="AB51" i="13" s="1"/>
  <c r="Q51" i="13"/>
  <c r="V51" i="13"/>
  <c r="Y51" i="13"/>
  <c r="Z51" i="13"/>
  <c r="AC51" i="13"/>
  <c r="AD51" i="13"/>
  <c r="G52" i="13"/>
  <c r="M52" i="13" s="1"/>
  <c r="I52" i="13"/>
  <c r="Y52" i="13" s="1"/>
  <c r="K52" i="13"/>
  <c r="O52" i="13"/>
  <c r="Q52" i="13"/>
  <c r="AC52" i="13" s="1"/>
  <c r="V52" i="13"/>
  <c r="AD52" i="13" s="1"/>
  <c r="Z52" i="13"/>
  <c r="AA52" i="13"/>
  <c r="AB52" i="13"/>
  <c r="AF52" i="13"/>
  <c r="G53" i="13"/>
  <c r="I53" i="13"/>
  <c r="K53" i="13"/>
  <c r="O53" i="13"/>
  <c r="Q53" i="13"/>
  <c r="V53" i="13"/>
  <c r="Y53" i="13"/>
  <c r="Z53" i="13"/>
  <c r="AB53" i="13"/>
  <c r="AC53" i="13"/>
  <c r="AD53" i="13"/>
  <c r="G54" i="13"/>
  <c r="M54" i="13" s="1"/>
  <c r="AA54" i="13" s="1"/>
  <c r="I54" i="13"/>
  <c r="Y54" i="13" s="1"/>
  <c r="K54" i="13"/>
  <c r="Z54" i="13" s="1"/>
  <c r="O54" i="13"/>
  <c r="AB54" i="13" s="1"/>
  <c r="Q54" i="13"/>
  <c r="AC54" i="13" s="1"/>
  <c r="V54" i="13"/>
  <c r="AD54" i="13"/>
  <c r="AF54" i="13"/>
  <c r="G55" i="13"/>
  <c r="AF55" i="13" s="1"/>
  <c r="I55" i="13"/>
  <c r="K55" i="13"/>
  <c r="M55" i="13"/>
  <c r="AA55" i="13" s="1"/>
  <c r="O55" i="13"/>
  <c r="AB55" i="13" s="1"/>
  <c r="Q55" i="13"/>
  <c r="V55" i="13"/>
  <c r="Y55" i="13"/>
  <c r="Z55" i="13"/>
  <c r="AC55" i="13"/>
  <c r="AD55" i="13"/>
  <c r="G56" i="13"/>
  <c r="M56" i="13" s="1"/>
  <c r="I56" i="13"/>
  <c r="Y56" i="13" s="1"/>
  <c r="K56" i="13"/>
  <c r="O56" i="13"/>
  <c r="AB56" i="13" s="1"/>
  <c r="Q56" i="13"/>
  <c r="AC56" i="13" s="1"/>
  <c r="V56" i="13"/>
  <c r="AD56" i="13" s="1"/>
  <c r="Z56" i="13"/>
  <c r="AA56" i="13"/>
  <c r="AF56" i="13"/>
  <c r="G57" i="13"/>
  <c r="AF57" i="13" s="1"/>
  <c r="I57" i="13"/>
  <c r="K57" i="13"/>
  <c r="Z57" i="13" s="1"/>
  <c r="M57" i="13"/>
  <c r="AA57" i="13" s="1"/>
  <c r="O57" i="13"/>
  <c r="Q57" i="13"/>
  <c r="V57" i="13"/>
  <c r="Y57" i="13"/>
  <c r="AB57" i="13"/>
  <c r="AC57" i="13"/>
  <c r="AD57" i="13"/>
  <c r="G58" i="13"/>
  <c r="M58" i="13" s="1"/>
  <c r="I58" i="13"/>
  <c r="Y58" i="13" s="1"/>
  <c r="K58" i="13"/>
  <c r="Z58" i="13" s="1"/>
  <c r="O58" i="13"/>
  <c r="Q58" i="13"/>
  <c r="AC58" i="13" s="1"/>
  <c r="V58" i="13"/>
  <c r="AA58" i="13"/>
  <c r="AB58" i="13"/>
  <c r="AD58" i="13"/>
  <c r="AF58" i="13"/>
  <c r="G59" i="13"/>
  <c r="AF59" i="13" s="1"/>
  <c r="I59" i="13"/>
  <c r="K59" i="13"/>
  <c r="M59" i="13"/>
  <c r="AA59" i="13" s="1"/>
  <c r="O59" i="13"/>
  <c r="AB59" i="13" s="1"/>
  <c r="Q59" i="13"/>
  <c r="V59" i="13"/>
  <c r="Y59" i="13"/>
  <c r="Z59" i="13"/>
  <c r="AC59" i="13"/>
  <c r="AD59" i="13"/>
  <c r="G60" i="13"/>
  <c r="M60" i="13" s="1"/>
  <c r="I60" i="13"/>
  <c r="Y60" i="13" s="1"/>
  <c r="K60" i="13"/>
  <c r="O60" i="13"/>
  <c r="AB60" i="13" s="1"/>
  <c r="Q60" i="13"/>
  <c r="AC60" i="13" s="1"/>
  <c r="V60" i="13"/>
  <c r="AD60" i="13" s="1"/>
  <c r="Z60" i="13"/>
  <c r="AA60" i="13"/>
  <c r="AF60" i="13"/>
  <c r="G61" i="13"/>
  <c r="AF61" i="13" s="1"/>
  <c r="I61" i="13"/>
  <c r="K61" i="13"/>
  <c r="O61" i="13"/>
  <c r="Q61" i="13"/>
  <c r="V61" i="13"/>
  <c r="AD61" i="13" s="1"/>
  <c r="Y61" i="13"/>
  <c r="Z61" i="13"/>
  <c r="AB61" i="13"/>
  <c r="AC61" i="13"/>
  <c r="G62" i="13"/>
  <c r="M62" i="13" s="1"/>
  <c r="I62" i="13"/>
  <c r="Y62" i="13" s="1"/>
  <c r="K62" i="13"/>
  <c r="Z62" i="13" s="1"/>
  <c r="O62" i="13"/>
  <c r="AB62" i="13" s="1"/>
  <c r="Q62" i="13"/>
  <c r="AC62" i="13" s="1"/>
  <c r="V62" i="13"/>
  <c r="AA62" i="13"/>
  <c r="AD62" i="13"/>
  <c r="AF62" i="13"/>
  <c r="G63" i="13"/>
  <c r="AF63" i="13" s="1"/>
  <c r="I63" i="13"/>
  <c r="K63" i="13"/>
  <c r="Z63" i="13" s="1"/>
  <c r="M63" i="13"/>
  <c r="AA63" i="13" s="1"/>
  <c r="O63" i="13"/>
  <c r="AB63" i="13" s="1"/>
  <c r="Q63" i="13"/>
  <c r="V63" i="13"/>
  <c r="AD63" i="13" s="1"/>
  <c r="Y63" i="13"/>
  <c r="AC63" i="13"/>
  <c r="G64" i="13"/>
  <c r="M64" i="13" s="1"/>
  <c r="I64" i="13"/>
  <c r="Y64" i="13" s="1"/>
  <c r="K64" i="13"/>
  <c r="O64" i="13"/>
  <c r="AB64" i="13" s="1"/>
  <c r="Q64" i="13"/>
  <c r="AC64" i="13" s="1"/>
  <c r="V64" i="13"/>
  <c r="AD64" i="13" s="1"/>
  <c r="Z64" i="13"/>
  <c r="AA64" i="13"/>
  <c r="AF64" i="13"/>
  <c r="G65" i="13"/>
  <c r="AF65" i="13" s="1"/>
  <c r="I65" i="13"/>
  <c r="K65" i="13"/>
  <c r="O65" i="13"/>
  <c r="Q65" i="13"/>
  <c r="V65" i="13"/>
  <c r="AD65" i="13" s="1"/>
  <c r="Y65" i="13"/>
  <c r="Z65" i="13"/>
  <c r="AB65" i="13"/>
  <c r="AC65" i="13"/>
  <c r="G66" i="13"/>
  <c r="M66" i="13" s="1"/>
  <c r="I66" i="13"/>
  <c r="Y66" i="13" s="1"/>
  <c r="K66" i="13"/>
  <c r="Z66" i="13" s="1"/>
  <c r="O66" i="13"/>
  <c r="AB66" i="13" s="1"/>
  <c r="Q66" i="13"/>
  <c r="AC66" i="13" s="1"/>
  <c r="V66" i="13"/>
  <c r="AA66" i="13"/>
  <c r="AD66" i="13"/>
  <c r="AF66" i="13"/>
  <c r="G67" i="13"/>
  <c r="AF67" i="13" s="1"/>
  <c r="I67" i="13"/>
  <c r="K67" i="13"/>
  <c r="Z67" i="13" s="1"/>
  <c r="M67" i="13"/>
  <c r="AA67" i="13" s="1"/>
  <c r="O67" i="13"/>
  <c r="AB67" i="13" s="1"/>
  <c r="Q67" i="13"/>
  <c r="V67" i="13"/>
  <c r="AD67" i="13" s="1"/>
  <c r="Y67" i="13"/>
  <c r="AC67" i="13"/>
  <c r="G68" i="13"/>
  <c r="M68" i="13" s="1"/>
  <c r="I68" i="13"/>
  <c r="Y68" i="13" s="1"/>
  <c r="K68" i="13"/>
  <c r="O68" i="13"/>
  <c r="AB68" i="13" s="1"/>
  <c r="Q68" i="13"/>
  <c r="AC68" i="13" s="1"/>
  <c r="V68" i="13"/>
  <c r="AD68" i="13" s="1"/>
  <c r="Z68" i="13"/>
  <c r="AA68" i="13"/>
  <c r="AF68" i="13"/>
  <c r="G69" i="13"/>
  <c r="AF69" i="13" s="1"/>
  <c r="I69" i="13"/>
  <c r="K69" i="13"/>
  <c r="O69" i="13"/>
  <c r="Q69" i="13"/>
  <c r="V69" i="13"/>
  <c r="AD69" i="13" s="1"/>
  <c r="Y69" i="13"/>
  <c r="Z69" i="13"/>
  <c r="AB69" i="13"/>
  <c r="AC69" i="13"/>
  <c r="G70" i="13"/>
  <c r="M70" i="13" s="1"/>
  <c r="I70" i="13"/>
  <c r="Y70" i="13" s="1"/>
  <c r="K70" i="13"/>
  <c r="Z70" i="13" s="1"/>
  <c r="O70" i="13"/>
  <c r="AB70" i="13" s="1"/>
  <c r="Q70" i="13"/>
  <c r="AC70" i="13" s="1"/>
  <c r="V70" i="13"/>
  <c r="AA70" i="13"/>
  <c r="AD70" i="13"/>
  <c r="AF70" i="13"/>
  <c r="G71" i="13"/>
  <c r="AF71" i="13" s="1"/>
  <c r="I71" i="13"/>
  <c r="K71" i="13"/>
  <c r="Z71" i="13" s="1"/>
  <c r="M71" i="13"/>
  <c r="AA71" i="13" s="1"/>
  <c r="O71" i="13"/>
  <c r="AB71" i="13" s="1"/>
  <c r="Q71" i="13"/>
  <c r="V71" i="13"/>
  <c r="AD71" i="13" s="1"/>
  <c r="Y71" i="13"/>
  <c r="AC71" i="13"/>
  <c r="G72" i="13"/>
  <c r="M72" i="13" s="1"/>
  <c r="I72" i="13"/>
  <c r="Y72" i="13" s="1"/>
  <c r="K72" i="13"/>
  <c r="O72" i="13"/>
  <c r="AB72" i="13" s="1"/>
  <c r="Q72" i="13"/>
  <c r="AC72" i="13" s="1"/>
  <c r="V72" i="13"/>
  <c r="AD72" i="13" s="1"/>
  <c r="Z72" i="13"/>
  <c r="AA72" i="13"/>
  <c r="AF72" i="13"/>
  <c r="G73" i="13"/>
  <c r="AF73" i="13" s="1"/>
  <c r="I73" i="13"/>
  <c r="K73" i="13"/>
  <c r="O73" i="13"/>
  <c r="Q73" i="13"/>
  <c r="V73" i="13"/>
  <c r="AD73" i="13" s="1"/>
  <c r="Y73" i="13"/>
  <c r="Z73" i="13"/>
  <c r="AB73" i="13"/>
  <c r="AC73" i="13"/>
  <c r="G74" i="13"/>
  <c r="M74" i="13" s="1"/>
  <c r="I74" i="13"/>
  <c r="Y74" i="13" s="1"/>
  <c r="K74" i="13"/>
  <c r="Z74" i="13" s="1"/>
  <c r="O74" i="13"/>
  <c r="AB74" i="13" s="1"/>
  <c r="Q74" i="13"/>
  <c r="AC74" i="13" s="1"/>
  <c r="V74" i="13"/>
  <c r="AA74" i="13"/>
  <c r="AD74" i="13"/>
  <c r="AF74" i="13"/>
  <c r="G75" i="13"/>
  <c r="AF75" i="13" s="1"/>
  <c r="I75" i="13"/>
  <c r="K75" i="13"/>
  <c r="Z75" i="13" s="1"/>
  <c r="M75" i="13"/>
  <c r="AA75" i="13" s="1"/>
  <c r="O75" i="13"/>
  <c r="AB75" i="13" s="1"/>
  <c r="Q75" i="13"/>
  <c r="V75" i="13"/>
  <c r="AD75" i="13" s="1"/>
  <c r="Y75" i="13"/>
  <c r="AC75" i="13"/>
  <c r="G76" i="13"/>
  <c r="M76" i="13" s="1"/>
  <c r="I76" i="13"/>
  <c r="Y76" i="13" s="1"/>
  <c r="K76" i="13"/>
  <c r="O76" i="13"/>
  <c r="AB76" i="13" s="1"/>
  <c r="Q76" i="13"/>
  <c r="AC76" i="13" s="1"/>
  <c r="V76" i="13"/>
  <c r="AD76" i="13" s="1"/>
  <c r="Z76" i="13"/>
  <c r="AA76" i="13"/>
  <c r="AF76" i="13"/>
  <c r="G77" i="13"/>
  <c r="AF77" i="13" s="1"/>
  <c r="I77" i="13"/>
  <c r="K77" i="13"/>
  <c r="Z77" i="13" s="1"/>
  <c r="M77" i="13"/>
  <c r="AA77" i="13" s="1"/>
  <c r="O77" i="13"/>
  <c r="Q77" i="13"/>
  <c r="V77" i="13"/>
  <c r="AD77" i="13" s="1"/>
  <c r="Y77" i="13"/>
  <c r="AB77" i="13"/>
  <c r="AC77" i="13"/>
  <c r="G78" i="13"/>
  <c r="M78" i="13" s="1"/>
  <c r="AA78" i="13" s="1"/>
  <c r="I78" i="13"/>
  <c r="Y78" i="13" s="1"/>
  <c r="K78" i="13"/>
  <c r="O78" i="13"/>
  <c r="AB78" i="13" s="1"/>
  <c r="Q78" i="13"/>
  <c r="AC78" i="13" s="1"/>
  <c r="V78" i="13"/>
  <c r="AD78" i="13" s="1"/>
  <c r="Z78" i="13"/>
  <c r="AF78" i="13"/>
  <c r="G79" i="13"/>
  <c r="AF79" i="13" s="1"/>
  <c r="I79" i="13"/>
  <c r="K79" i="13"/>
  <c r="M79" i="13"/>
  <c r="AA79" i="13" s="1"/>
  <c r="O79" i="13"/>
  <c r="Q79" i="13"/>
  <c r="V79" i="13"/>
  <c r="Y79" i="13"/>
  <c r="Z79" i="13"/>
  <c r="AB79" i="13"/>
  <c r="AC79" i="13"/>
  <c r="AD79" i="13"/>
  <c r="G80" i="13"/>
  <c r="I80" i="13"/>
  <c r="Y80" i="13" s="1"/>
  <c r="K80" i="13"/>
  <c r="Z80" i="13" s="1"/>
  <c r="M80" i="13"/>
  <c r="O80" i="13"/>
  <c r="Q80" i="13"/>
  <c r="AC80" i="13" s="1"/>
  <c r="V80" i="13"/>
  <c r="AA80" i="13"/>
  <c r="AB80" i="13"/>
  <c r="AD80" i="13"/>
  <c r="AF80" i="13"/>
  <c r="G81" i="13"/>
  <c r="AF81" i="13" s="1"/>
  <c r="I81" i="13"/>
  <c r="K81" i="13"/>
  <c r="M81" i="13"/>
  <c r="AA81" i="13" s="1"/>
  <c r="O81" i="13"/>
  <c r="AB81" i="13" s="1"/>
  <c r="Q81" i="13"/>
  <c r="V81" i="13"/>
  <c r="Y81" i="13"/>
  <c r="Z81" i="13"/>
  <c r="AC81" i="13"/>
  <c r="AD81" i="13"/>
  <c r="G82" i="13"/>
  <c r="M82" i="13" s="1"/>
  <c r="AA82" i="13" s="1"/>
  <c r="I82" i="13"/>
  <c r="Y82" i="13" s="1"/>
  <c r="K82" i="13"/>
  <c r="O82" i="13"/>
  <c r="Q82" i="13"/>
  <c r="AC82" i="13" s="1"/>
  <c r="V82" i="13"/>
  <c r="AD82" i="13" s="1"/>
  <c r="Z82" i="13"/>
  <c r="AB82" i="13"/>
  <c r="AF82" i="13"/>
  <c r="G83" i="13"/>
  <c r="AF83" i="13" s="1"/>
  <c r="I83" i="13"/>
  <c r="K83" i="13"/>
  <c r="M83" i="13"/>
  <c r="AA83" i="13" s="1"/>
  <c r="O83" i="13"/>
  <c r="Q83" i="13"/>
  <c r="V83" i="13"/>
  <c r="Y83" i="13"/>
  <c r="Z83" i="13"/>
  <c r="AB83" i="13"/>
  <c r="AC83" i="13"/>
  <c r="AD83" i="13"/>
  <c r="G85" i="13"/>
  <c r="I85" i="13"/>
  <c r="Y85" i="13" s="1"/>
  <c r="K85" i="13"/>
  <c r="Z85" i="13" s="1"/>
  <c r="M85" i="13"/>
  <c r="O85" i="13"/>
  <c r="Q85" i="13"/>
  <c r="AC85" i="13" s="1"/>
  <c r="V85" i="13"/>
  <c r="AA85" i="13"/>
  <c r="AB85" i="13"/>
  <c r="AD85" i="13"/>
  <c r="AF85" i="13"/>
  <c r="G86" i="13"/>
  <c r="AF86" i="13" s="1"/>
  <c r="I86" i="13"/>
  <c r="K86" i="13"/>
  <c r="M86" i="13"/>
  <c r="AA86" i="13" s="1"/>
  <c r="O86" i="13"/>
  <c r="AB86" i="13" s="1"/>
  <c r="Q86" i="13"/>
  <c r="V86" i="13"/>
  <c r="Y86" i="13"/>
  <c r="Z86" i="13"/>
  <c r="AC86" i="13"/>
  <c r="AD86" i="13"/>
  <c r="G87" i="13"/>
  <c r="M87" i="13" s="1"/>
  <c r="AA87" i="13" s="1"/>
  <c r="I87" i="13"/>
  <c r="Y87" i="13" s="1"/>
  <c r="K87" i="13"/>
  <c r="O87" i="13"/>
  <c r="Q87" i="13"/>
  <c r="AC87" i="13" s="1"/>
  <c r="V87" i="13"/>
  <c r="AD87" i="13" s="1"/>
  <c r="Z87" i="13"/>
  <c r="AB87" i="13"/>
  <c r="AF87" i="13"/>
  <c r="G88" i="13"/>
  <c r="AF88" i="13" s="1"/>
  <c r="I88" i="13"/>
  <c r="K88" i="13"/>
  <c r="M88" i="13"/>
  <c r="AA88" i="13" s="1"/>
  <c r="O88" i="13"/>
  <c r="Q88" i="13"/>
  <c r="V88" i="13"/>
  <c r="Y88" i="13"/>
  <c r="Z88" i="13"/>
  <c r="AB88" i="13"/>
  <c r="AC88" i="13"/>
  <c r="AD88" i="13"/>
  <c r="G91" i="13"/>
  <c r="I91" i="13"/>
  <c r="Y91" i="13" s="1"/>
  <c r="K91" i="13"/>
  <c r="Z91" i="13" s="1"/>
  <c r="M91" i="13"/>
  <c r="O91" i="13"/>
  <c r="Q91" i="13"/>
  <c r="AC91" i="13" s="1"/>
  <c r="V91" i="13"/>
  <c r="AA91" i="13"/>
  <c r="AB91" i="13"/>
  <c r="AD91" i="13"/>
  <c r="AF91" i="13"/>
  <c r="G92" i="13"/>
  <c r="AF92" i="13" s="1"/>
  <c r="I92" i="13"/>
  <c r="K92" i="13"/>
  <c r="M92" i="13"/>
  <c r="AA92" i="13" s="1"/>
  <c r="O92" i="13"/>
  <c r="AB92" i="13" s="1"/>
  <c r="Q92" i="13"/>
  <c r="V92" i="13"/>
  <c r="Y92" i="13"/>
  <c r="Z92" i="13"/>
  <c r="AC92" i="13"/>
  <c r="AD92" i="13"/>
  <c r="G93" i="13"/>
  <c r="M93" i="13" s="1"/>
  <c r="AA93" i="13" s="1"/>
  <c r="I93" i="13"/>
  <c r="Y93" i="13" s="1"/>
  <c r="K93" i="13"/>
  <c r="O93" i="13"/>
  <c r="Q93" i="13"/>
  <c r="AC93" i="13" s="1"/>
  <c r="V93" i="13"/>
  <c r="AD93" i="13" s="1"/>
  <c r="Z93" i="13"/>
  <c r="AB93" i="13"/>
  <c r="AF93" i="13"/>
  <c r="G94" i="13"/>
  <c r="AF94" i="13" s="1"/>
  <c r="I94" i="13"/>
  <c r="K94" i="13"/>
  <c r="M94" i="13"/>
  <c r="AA94" i="13" s="1"/>
  <c r="O94" i="13"/>
  <c r="Q94" i="13"/>
  <c r="V94" i="13"/>
  <c r="Y94" i="13"/>
  <c r="Z94" i="13"/>
  <c r="AB94" i="13"/>
  <c r="AC94" i="13"/>
  <c r="AD94" i="13"/>
  <c r="G95" i="13"/>
  <c r="M95" i="13" s="1"/>
  <c r="AA95" i="13" s="1"/>
  <c r="I95" i="13"/>
  <c r="Y95" i="13" s="1"/>
  <c r="K95" i="13"/>
  <c r="Z95" i="13" s="1"/>
  <c r="O95" i="13"/>
  <c r="Q95" i="13"/>
  <c r="AC95" i="13" s="1"/>
  <c r="V95" i="13"/>
  <c r="AB95" i="13"/>
  <c r="AD95" i="13"/>
  <c r="AF95" i="13"/>
  <c r="G96" i="13"/>
  <c r="AF96" i="13" s="1"/>
  <c r="I96" i="13"/>
  <c r="K96" i="13"/>
  <c r="M96" i="13"/>
  <c r="AA96" i="13" s="1"/>
  <c r="O96" i="13"/>
  <c r="AB96" i="13" s="1"/>
  <c r="Q96" i="13"/>
  <c r="V96" i="13"/>
  <c r="Y96" i="13"/>
  <c r="Z96" i="13"/>
  <c r="AC96" i="13"/>
  <c r="AD96" i="13"/>
  <c r="G97" i="13"/>
  <c r="M97" i="13" s="1"/>
  <c r="I97" i="13"/>
  <c r="Y97" i="13" s="1"/>
  <c r="K97" i="13"/>
  <c r="O97" i="13"/>
  <c r="Q97" i="13"/>
  <c r="AC97" i="13" s="1"/>
  <c r="V97" i="13"/>
  <c r="AD97" i="13" s="1"/>
  <c r="Z97" i="13"/>
  <c r="AA97" i="13"/>
  <c r="AB97" i="13"/>
  <c r="AF97" i="13"/>
  <c r="G98" i="13"/>
  <c r="AF98" i="13" s="1"/>
  <c r="I98" i="13"/>
  <c r="K98" i="13"/>
  <c r="O98" i="13"/>
  <c r="Q98" i="13"/>
  <c r="V98" i="13"/>
  <c r="Y98" i="13"/>
  <c r="Z98" i="13"/>
  <c r="AB98" i="13"/>
  <c r="AC98" i="13"/>
  <c r="AD98" i="13"/>
  <c r="G99" i="13"/>
  <c r="M99" i="13" s="1"/>
  <c r="AA99" i="13" s="1"/>
  <c r="I99" i="13"/>
  <c r="Y99" i="13" s="1"/>
  <c r="K99" i="13"/>
  <c r="Z99" i="13" s="1"/>
  <c r="O99" i="13"/>
  <c r="Q99" i="13"/>
  <c r="AC99" i="13" s="1"/>
  <c r="V99" i="13"/>
  <c r="AB99" i="13"/>
  <c r="AD99" i="13"/>
  <c r="AF99" i="13"/>
  <c r="G100" i="13"/>
  <c r="AF100" i="13" s="1"/>
  <c r="I100" i="13"/>
  <c r="K100" i="13"/>
  <c r="M100" i="13"/>
  <c r="AA100" i="13" s="1"/>
  <c r="O100" i="13"/>
  <c r="AB100" i="13" s="1"/>
  <c r="Q100" i="13"/>
  <c r="V100" i="13"/>
  <c r="Y100" i="13"/>
  <c r="Z100" i="13"/>
  <c r="AC100" i="13"/>
  <c r="AD100" i="13"/>
  <c r="G101" i="13"/>
  <c r="M101" i="13" s="1"/>
  <c r="AA101" i="13" s="1"/>
  <c r="I101" i="13"/>
  <c r="Y101" i="13" s="1"/>
  <c r="K101" i="13"/>
  <c r="O101" i="13"/>
  <c r="Q101" i="13"/>
  <c r="AC101" i="13" s="1"/>
  <c r="V101" i="13"/>
  <c r="AD101" i="13" s="1"/>
  <c r="Z101" i="13"/>
  <c r="AB101" i="13"/>
  <c r="AF101" i="13"/>
  <c r="G102" i="13"/>
  <c r="AF102" i="13" s="1"/>
  <c r="I102" i="13"/>
  <c r="K102" i="13"/>
  <c r="M102" i="13"/>
  <c r="AA102" i="13" s="1"/>
  <c r="O102" i="13"/>
  <c r="Q102" i="13"/>
  <c r="V102" i="13"/>
  <c r="Y102" i="13"/>
  <c r="Z102" i="13"/>
  <c r="AB102" i="13"/>
  <c r="AC102" i="13"/>
  <c r="AD102" i="13"/>
  <c r="G103" i="13"/>
  <c r="M103" i="13" s="1"/>
  <c r="AA103" i="13" s="1"/>
  <c r="I103" i="13"/>
  <c r="Y103" i="13" s="1"/>
  <c r="K103" i="13"/>
  <c r="Z103" i="13" s="1"/>
  <c r="O103" i="13"/>
  <c r="Q103" i="13"/>
  <c r="AC103" i="13" s="1"/>
  <c r="V103" i="13"/>
  <c r="AB103" i="13"/>
  <c r="AD103" i="13"/>
  <c r="AF103" i="13"/>
  <c r="G104" i="13"/>
  <c r="AF104" i="13" s="1"/>
  <c r="I104" i="13"/>
  <c r="K104" i="13"/>
  <c r="M104" i="13"/>
  <c r="AA104" i="13" s="1"/>
  <c r="O104" i="13"/>
  <c r="AB104" i="13" s="1"/>
  <c r="Q104" i="13"/>
  <c r="V104" i="13"/>
  <c r="Y104" i="13"/>
  <c r="Z104" i="13"/>
  <c r="AC104" i="13"/>
  <c r="AD104" i="13"/>
  <c r="G105" i="13"/>
  <c r="M105" i="13" s="1"/>
  <c r="I105" i="13"/>
  <c r="Y105" i="13" s="1"/>
  <c r="K105" i="13"/>
  <c r="O105" i="13"/>
  <c r="Q105" i="13"/>
  <c r="AC105" i="13" s="1"/>
  <c r="V105" i="13"/>
  <c r="AD105" i="13" s="1"/>
  <c r="Z105" i="13"/>
  <c r="AA105" i="13"/>
  <c r="AB105" i="13"/>
  <c r="AF105" i="13"/>
  <c r="G106" i="13"/>
  <c r="AF106" i="13" s="1"/>
  <c r="I106" i="13"/>
  <c r="K106" i="13"/>
  <c r="O106" i="13"/>
  <c r="Q106" i="13"/>
  <c r="V106" i="13"/>
  <c r="Y106" i="13"/>
  <c r="Z106" i="13"/>
  <c r="AB106" i="13"/>
  <c r="AC106" i="13"/>
  <c r="AD106" i="13"/>
  <c r="G107" i="13"/>
  <c r="M107" i="13" s="1"/>
  <c r="AA107" i="13" s="1"/>
  <c r="I107" i="13"/>
  <c r="Y107" i="13" s="1"/>
  <c r="K107" i="13"/>
  <c r="Z107" i="13" s="1"/>
  <c r="O107" i="13"/>
  <c r="Q107" i="13"/>
  <c r="AC107" i="13" s="1"/>
  <c r="V107" i="13"/>
  <c r="AB107" i="13"/>
  <c r="AD107" i="13"/>
  <c r="AF107" i="13"/>
  <c r="G108" i="13"/>
  <c r="AF108" i="13" s="1"/>
  <c r="I108" i="13"/>
  <c r="K108" i="13"/>
  <c r="M108" i="13"/>
  <c r="AA108" i="13" s="1"/>
  <c r="O108" i="13"/>
  <c r="AB108" i="13" s="1"/>
  <c r="Q108" i="13"/>
  <c r="V108" i="13"/>
  <c r="Y108" i="13"/>
  <c r="Z108" i="13"/>
  <c r="AC108" i="13"/>
  <c r="AD108" i="13"/>
  <c r="G109" i="13"/>
  <c r="M109" i="13" s="1"/>
  <c r="AA109" i="13" s="1"/>
  <c r="I109" i="13"/>
  <c r="Y109" i="13" s="1"/>
  <c r="K109" i="13"/>
  <c r="O109" i="13"/>
  <c r="Q109" i="13"/>
  <c r="AC109" i="13" s="1"/>
  <c r="V109" i="13"/>
  <c r="AD109" i="13" s="1"/>
  <c r="Z109" i="13"/>
  <c r="AB109" i="13"/>
  <c r="AF109" i="13"/>
  <c r="G110" i="13"/>
  <c r="AF110" i="13" s="1"/>
  <c r="I110" i="13"/>
  <c r="K110" i="13"/>
  <c r="M110" i="13"/>
  <c r="AA110" i="13" s="1"/>
  <c r="O110" i="13"/>
  <c r="Q110" i="13"/>
  <c r="V110" i="13"/>
  <c r="Y110" i="13"/>
  <c r="Z110" i="13"/>
  <c r="AB110" i="13"/>
  <c r="AC110" i="13"/>
  <c r="AD110" i="13"/>
  <c r="G111" i="13"/>
  <c r="M111" i="13" s="1"/>
  <c r="AA111" i="13" s="1"/>
  <c r="I111" i="13"/>
  <c r="Y111" i="13" s="1"/>
  <c r="K111" i="13"/>
  <c r="Z111" i="13" s="1"/>
  <c r="O111" i="13"/>
  <c r="Q111" i="13"/>
  <c r="AC111" i="13" s="1"/>
  <c r="V111" i="13"/>
  <c r="AB111" i="13"/>
  <c r="AD111" i="13"/>
  <c r="AF111" i="13"/>
  <c r="G113" i="13"/>
  <c r="AF113" i="13" s="1"/>
  <c r="I113" i="13"/>
  <c r="K113" i="13"/>
  <c r="M113" i="13"/>
  <c r="AA113" i="13" s="1"/>
  <c r="O113" i="13"/>
  <c r="AB113" i="13" s="1"/>
  <c r="Q113" i="13"/>
  <c r="V113" i="13"/>
  <c r="Y113" i="13"/>
  <c r="Z113" i="13"/>
  <c r="AC113" i="13"/>
  <c r="AD113" i="13"/>
  <c r="G114" i="13"/>
  <c r="M114" i="13" s="1"/>
  <c r="I114" i="13"/>
  <c r="Y114" i="13" s="1"/>
  <c r="K114" i="13"/>
  <c r="O114" i="13"/>
  <c r="Q114" i="13"/>
  <c r="AC114" i="13" s="1"/>
  <c r="V114" i="13"/>
  <c r="AD114" i="13" s="1"/>
  <c r="Z114" i="13"/>
  <c r="AA114" i="13"/>
  <c r="AB114" i="13"/>
  <c r="AF114" i="13"/>
  <c r="G115" i="13"/>
  <c r="AF115" i="13" s="1"/>
  <c r="I115" i="13"/>
  <c r="K115" i="13"/>
  <c r="O115" i="13"/>
  <c r="Q115" i="13"/>
  <c r="V115" i="13"/>
  <c r="Y115" i="13"/>
  <c r="Z115" i="13"/>
  <c r="AB115" i="13"/>
  <c r="AC115" i="13"/>
  <c r="AD115" i="13"/>
  <c r="G116" i="13"/>
  <c r="M116" i="13" s="1"/>
  <c r="AA116" i="13" s="1"/>
  <c r="I116" i="13"/>
  <c r="Y116" i="13" s="1"/>
  <c r="K116" i="13"/>
  <c r="Z116" i="13" s="1"/>
  <c r="O116" i="13"/>
  <c r="Q116" i="13"/>
  <c r="AC116" i="13" s="1"/>
  <c r="V116" i="13"/>
  <c r="AB116" i="13"/>
  <c r="AD116" i="13"/>
  <c r="AF116" i="13"/>
  <c r="G117" i="13"/>
  <c r="AF117" i="13" s="1"/>
  <c r="I117" i="13"/>
  <c r="K117" i="13"/>
  <c r="M117" i="13"/>
  <c r="AA117" i="13" s="1"/>
  <c r="O117" i="13"/>
  <c r="AB117" i="13" s="1"/>
  <c r="Q117" i="13"/>
  <c r="V117" i="13"/>
  <c r="Y117" i="13"/>
  <c r="Z117" i="13"/>
  <c r="AC117" i="13"/>
  <c r="AD117" i="13"/>
  <c r="G118" i="13"/>
  <c r="M118" i="13" s="1"/>
  <c r="AA118" i="13" s="1"/>
  <c r="I118" i="13"/>
  <c r="Y118" i="13" s="1"/>
  <c r="K118" i="13"/>
  <c r="O118" i="13"/>
  <c r="Q118" i="13"/>
  <c r="AC118" i="13" s="1"/>
  <c r="V118" i="13"/>
  <c r="AD118" i="13" s="1"/>
  <c r="Z118" i="13"/>
  <c r="AB118" i="13"/>
  <c r="AF118" i="13"/>
  <c r="G119" i="13"/>
  <c r="AF119" i="13" s="1"/>
  <c r="I119" i="13"/>
  <c r="K119" i="13"/>
  <c r="M119" i="13"/>
  <c r="AA119" i="13" s="1"/>
  <c r="O119" i="13"/>
  <c r="Q119" i="13"/>
  <c r="V119" i="13"/>
  <c r="Y119" i="13"/>
  <c r="Z119" i="13"/>
  <c r="AB119" i="13"/>
  <c r="AC119" i="13"/>
  <c r="AD119" i="13"/>
  <c r="G120" i="13"/>
  <c r="M120" i="13" s="1"/>
  <c r="AA120" i="13" s="1"/>
  <c r="I120" i="13"/>
  <c r="Y120" i="13" s="1"/>
  <c r="K120" i="13"/>
  <c r="Z120" i="13" s="1"/>
  <c r="O120" i="13"/>
  <c r="Q120" i="13"/>
  <c r="AC120" i="13" s="1"/>
  <c r="V120" i="13"/>
  <c r="AB120" i="13"/>
  <c r="AD120" i="13"/>
  <c r="AF120" i="13"/>
  <c r="G121" i="13"/>
  <c r="AF121" i="13" s="1"/>
  <c r="I121" i="13"/>
  <c r="K121" i="13"/>
  <c r="M121" i="13"/>
  <c r="AA121" i="13" s="1"/>
  <c r="O121" i="13"/>
  <c r="AB121" i="13" s="1"/>
  <c r="Q121" i="13"/>
  <c r="V121" i="13"/>
  <c r="Y121" i="13"/>
  <c r="Z121" i="13"/>
  <c r="AC121" i="13"/>
  <c r="AD121" i="13"/>
  <c r="G122" i="13"/>
  <c r="M122" i="13" s="1"/>
  <c r="I122" i="13"/>
  <c r="Y122" i="13" s="1"/>
  <c r="K122" i="13"/>
  <c r="O122" i="13"/>
  <c r="Q122" i="13"/>
  <c r="AC122" i="13" s="1"/>
  <c r="V122" i="13"/>
  <c r="AD122" i="13" s="1"/>
  <c r="Z122" i="13"/>
  <c r="AA122" i="13"/>
  <c r="AB122" i="13"/>
  <c r="AF122" i="13"/>
  <c r="G123" i="13"/>
  <c r="AF123" i="13" s="1"/>
  <c r="I123" i="13"/>
  <c r="K123" i="13"/>
  <c r="O123" i="13"/>
  <c r="Q123" i="13"/>
  <c r="V123" i="13"/>
  <c r="Y123" i="13"/>
  <c r="Z123" i="13"/>
  <c r="AB123" i="13"/>
  <c r="AC123" i="13"/>
  <c r="AD123" i="13"/>
  <c r="G124" i="13"/>
  <c r="M124" i="13" s="1"/>
  <c r="AA124" i="13" s="1"/>
  <c r="I124" i="13"/>
  <c r="Y124" i="13" s="1"/>
  <c r="K124" i="13"/>
  <c r="Z124" i="13" s="1"/>
  <c r="O124" i="13"/>
  <c r="Q124" i="13"/>
  <c r="AC124" i="13" s="1"/>
  <c r="V124" i="13"/>
  <c r="AB124" i="13"/>
  <c r="AD124" i="13"/>
  <c r="AF124" i="13"/>
  <c r="G125" i="13"/>
  <c r="AF125" i="13" s="1"/>
  <c r="I125" i="13"/>
  <c r="K125" i="13"/>
  <c r="M125" i="13"/>
  <c r="AA125" i="13" s="1"/>
  <c r="O125" i="13"/>
  <c r="AB125" i="13" s="1"/>
  <c r="Q125" i="13"/>
  <c r="V125" i="13"/>
  <c r="Y125" i="13"/>
  <c r="Z125" i="13"/>
  <c r="AC125" i="13"/>
  <c r="AD125" i="13"/>
  <c r="G126" i="13"/>
  <c r="M126" i="13" s="1"/>
  <c r="AA126" i="13" s="1"/>
  <c r="I126" i="13"/>
  <c r="Y126" i="13" s="1"/>
  <c r="K126" i="13"/>
  <c r="O126" i="13"/>
  <c r="Q126" i="13"/>
  <c r="AC126" i="13" s="1"/>
  <c r="V126" i="13"/>
  <c r="AD126" i="13" s="1"/>
  <c r="Z126" i="13"/>
  <c r="AB126" i="13"/>
  <c r="G127" i="13"/>
  <c r="AF127" i="13" s="1"/>
  <c r="I127" i="13"/>
  <c r="K127" i="13"/>
  <c r="M127" i="13"/>
  <c r="AA127" i="13" s="1"/>
  <c r="O127" i="13"/>
  <c r="Q127" i="13"/>
  <c r="V127" i="13"/>
  <c r="Y127" i="13"/>
  <c r="Z127" i="13"/>
  <c r="AB127" i="13"/>
  <c r="AC127" i="13"/>
  <c r="AD127" i="13"/>
  <c r="G128" i="13"/>
  <c r="M128" i="13" s="1"/>
  <c r="AA128" i="13" s="1"/>
  <c r="I128" i="13"/>
  <c r="Y128" i="13" s="1"/>
  <c r="K128" i="13"/>
  <c r="Z128" i="13" s="1"/>
  <c r="O128" i="13"/>
  <c r="Q128" i="13"/>
  <c r="AC128" i="13" s="1"/>
  <c r="V128" i="13"/>
  <c r="AB128" i="13"/>
  <c r="AD128" i="13"/>
  <c r="AF128" i="13"/>
  <c r="G129" i="13"/>
  <c r="AF129" i="13" s="1"/>
  <c r="I129" i="13"/>
  <c r="K129" i="13"/>
  <c r="M129" i="13"/>
  <c r="AA129" i="13" s="1"/>
  <c r="O129" i="13"/>
  <c r="AB129" i="13" s="1"/>
  <c r="Q129" i="13"/>
  <c r="V129" i="13"/>
  <c r="Y129" i="13"/>
  <c r="Z129" i="13"/>
  <c r="AC129" i="13"/>
  <c r="AD129" i="13"/>
  <c r="G130" i="13"/>
  <c r="M130" i="13" s="1"/>
  <c r="I130" i="13"/>
  <c r="Y130" i="13" s="1"/>
  <c r="K130" i="13"/>
  <c r="O130" i="13"/>
  <c r="Q130" i="13"/>
  <c r="AC130" i="13" s="1"/>
  <c r="V130" i="13"/>
  <c r="AD130" i="13" s="1"/>
  <c r="Z130" i="13"/>
  <c r="AA130" i="13"/>
  <c r="AB130" i="13"/>
  <c r="G131" i="13"/>
  <c r="AF131" i="13" s="1"/>
  <c r="I131" i="13"/>
  <c r="K131" i="13"/>
  <c r="M131" i="13"/>
  <c r="AA131" i="13" s="1"/>
  <c r="O131" i="13"/>
  <c r="Q131" i="13"/>
  <c r="V131" i="13"/>
  <c r="Y131" i="13"/>
  <c r="Z131" i="13"/>
  <c r="AB131" i="13"/>
  <c r="AC131" i="13"/>
  <c r="AD131" i="13"/>
  <c r="G132" i="13"/>
  <c r="M132" i="13" s="1"/>
  <c r="AA132" i="13" s="1"/>
  <c r="I132" i="13"/>
  <c r="Y132" i="13" s="1"/>
  <c r="K132" i="13"/>
  <c r="Z132" i="13" s="1"/>
  <c r="O132" i="13"/>
  <c r="Q132" i="13"/>
  <c r="AC132" i="13" s="1"/>
  <c r="V132" i="13"/>
  <c r="AB132" i="13"/>
  <c r="AD132" i="13"/>
  <c r="AF132" i="13"/>
  <c r="G133" i="13"/>
  <c r="AF133" i="13" s="1"/>
  <c r="I133" i="13"/>
  <c r="K133" i="13"/>
  <c r="M133" i="13"/>
  <c r="AA133" i="13" s="1"/>
  <c r="O133" i="13"/>
  <c r="AB133" i="13" s="1"/>
  <c r="Q133" i="13"/>
  <c r="V133" i="13"/>
  <c r="Y133" i="13"/>
  <c r="Z133" i="13"/>
  <c r="AC133" i="13"/>
  <c r="AD133" i="13"/>
  <c r="G134" i="13"/>
  <c r="M134" i="13" s="1"/>
  <c r="I134" i="13"/>
  <c r="Y134" i="13" s="1"/>
  <c r="K134" i="13"/>
  <c r="O134" i="13"/>
  <c r="Q134" i="13"/>
  <c r="AC134" i="13" s="1"/>
  <c r="V134" i="13"/>
  <c r="AD134" i="13" s="1"/>
  <c r="Z134" i="13"/>
  <c r="AA134" i="13"/>
  <c r="AB134" i="13"/>
  <c r="G135" i="13"/>
  <c r="AF135" i="13" s="1"/>
  <c r="I135" i="13"/>
  <c r="K135" i="13"/>
  <c r="M135" i="13"/>
  <c r="AA135" i="13" s="1"/>
  <c r="O135" i="13"/>
  <c r="Q135" i="13"/>
  <c r="V135" i="13"/>
  <c r="Y135" i="13"/>
  <c r="Z135" i="13"/>
  <c r="AB135" i="13"/>
  <c r="AC135" i="13"/>
  <c r="AD135" i="13"/>
  <c r="AF137" i="13"/>
  <c r="G140" i="12"/>
  <c r="G8" i="12"/>
  <c r="V8" i="12"/>
  <c r="Q8" i="12"/>
  <c r="O8" i="12"/>
  <c r="M8" i="12"/>
  <c r="K8" i="12"/>
  <c r="I8" i="12"/>
  <c r="G9" i="12"/>
  <c r="V9" i="12"/>
  <c r="Q9" i="12"/>
  <c r="O9" i="12"/>
  <c r="M9" i="12"/>
  <c r="K9" i="12"/>
  <c r="I9" i="12"/>
  <c r="G52" i="12"/>
  <c r="V52" i="12"/>
  <c r="Q52" i="12"/>
  <c r="O52" i="12"/>
  <c r="M52" i="12"/>
  <c r="K52" i="12"/>
  <c r="I52" i="12"/>
  <c r="G87" i="12"/>
  <c r="V87" i="12"/>
  <c r="Q87" i="12"/>
  <c r="O87" i="12"/>
  <c r="M87" i="12"/>
  <c r="K87" i="12"/>
  <c r="I87" i="12"/>
  <c r="G92" i="12"/>
  <c r="V92" i="12"/>
  <c r="Q92" i="12"/>
  <c r="O92" i="12"/>
  <c r="M92" i="12"/>
  <c r="K92" i="12"/>
  <c r="I92" i="12"/>
  <c r="G93" i="12"/>
  <c r="V93" i="12"/>
  <c r="Q93" i="12"/>
  <c r="O93" i="12"/>
  <c r="M93" i="12"/>
  <c r="K93" i="12"/>
  <c r="I93" i="12"/>
  <c r="G115" i="12"/>
  <c r="V115" i="12"/>
  <c r="Q115" i="12"/>
  <c r="O115" i="12"/>
  <c r="M115" i="12"/>
  <c r="K115" i="12"/>
  <c r="I115" i="12"/>
  <c r="G10" i="12"/>
  <c r="I10" i="12"/>
  <c r="K10" i="12"/>
  <c r="M10" i="12"/>
  <c r="AA10" i="12" s="1"/>
  <c r="O10" i="12"/>
  <c r="AB10" i="12" s="1"/>
  <c r="Q10" i="12"/>
  <c r="V10" i="12"/>
  <c r="AD10" i="12" s="1"/>
  <c r="Y10" i="12"/>
  <c r="Z10" i="12"/>
  <c r="AC10" i="12"/>
  <c r="AF10" i="12"/>
  <c r="G11" i="12"/>
  <c r="M11" i="12" s="1"/>
  <c r="AA11" i="12" s="1"/>
  <c r="I11" i="12"/>
  <c r="Y11" i="12" s="1"/>
  <c r="K11" i="12"/>
  <c r="O11" i="12"/>
  <c r="AB11" i="12" s="1"/>
  <c r="Q11" i="12"/>
  <c r="AC11" i="12" s="1"/>
  <c r="V11" i="12"/>
  <c r="AD11" i="12" s="1"/>
  <c r="Z11" i="12"/>
  <c r="AF11" i="12"/>
  <c r="G12" i="12"/>
  <c r="AF12" i="12" s="1"/>
  <c r="I12" i="12"/>
  <c r="K12" i="12"/>
  <c r="Z12" i="12" s="1"/>
  <c r="O12" i="12"/>
  <c r="Q12" i="12"/>
  <c r="V12" i="12"/>
  <c r="AD12" i="12" s="1"/>
  <c r="Y12" i="12"/>
  <c r="AB12" i="12"/>
  <c r="AC12" i="12"/>
  <c r="G13" i="12"/>
  <c r="I13" i="12"/>
  <c r="Y13" i="12" s="1"/>
  <c r="K13" i="12"/>
  <c r="Z13" i="12" s="1"/>
  <c r="M13" i="12"/>
  <c r="O13" i="12"/>
  <c r="AB13" i="12" s="1"/>
  <c r="Q13" i="12"/>
  <c r="AC13" i="12" s="1"/>
  <c r="V13" i="12"/>
  <c r="AA13" i="12"/>
  <c r="AD13" i="12"/>
  <c r="AF13" i="12"/>
  <c r="G14" i="12"/>
  <c r="I14" i="12"/>
  <c r="K14" i="12"/>
  <c r="M14" i="12"/>
  <c r="AA14" i="12" s="1"/>
  <c r="O14" i="12"/>
  <c r="AB14" i="12" s="1"/>
  <c r="Q14" i="12"/>
  <c r="V14" i="12"/>
  <c r="Y14" i="12"/>
  <c r="Z14" i="12"/>
  <c r="AC14" i="12"/>
  <c r="AD14" i="12"/>
  <c r="AF14" i="12"/>
  <c r="G15" i="12"/>
  <c r="I15" i="12"/>
  <c r="Y15" i="12" s="1"/>
  <c r="K15" i="12"/>
  <c r="O15" i="12"/>
  <c r="Q15" i="12"/>
  <c r="AC15" i="12" s="1"/>
  <c r="V15" i="12"/>
  <c r="AD15" i="12" s="1"/>
  <c r="Z15" i="12"/>
  <c r="AB15" i="12"/>
  <c r="G16" i="12"/>
  <c r="AF16" i="12" s="1"/>
  <c r="I16" i="12"/>
  <c r="K16" i="12"/>
  <c r="Z16" i="12" s="1"/>
  <c r="M16" i="12"/>
  <c r="AA16" i="12" s="1"/>
  <c r="O16" i="12"/>
  <c r="Q16" i="12"/>
  <c r="V16" i="12"/>
  <c r="AD16" i="12" s="1"/>
  <c r="Y16" i="12"/>
  <c r="AB16" i="12"/>
  <c r="AC16" i="12"/>
  <c r="G17" i="12"/>
  <c r="I17" i="12"/>
  <c r="Y17" i="12" s="1"/>
  <c r="K17" i="12"/>
  <c r="Z17" i="12" s="1"/>
  <c r="M17" i="12"/>
  <c r="O17" i="12"/>
  <c r="Q17" i="12"/>
  <c r="AC17" i="12" s="1"/>
  <c r="V17" i="12"/>
  <c r="AA17" i="12"/>
  <c r="AB17" i="12"/>
  <c r="AD17" i="12"/>
  <c r="AF17" i="12"/>
  <c r="G18" i="12"/>
  <c r="I18" i="12"/>
  <c r="K18" i="12"/>
  <c r="M18" i="12"/>
  <c r="AA18" i="12" s="1"/>
  <c r="O18" i="12"/>
  <c r="AB18" i="12" s="1"/>
  <c r="Q18" i="12"/>
  <c r="V18" i="12"/>
  <c r="AD18" i="12" s="1"/>
  <c r="Y18" i="12"/>
  <c r="Z18" i="12"/>
  <c r="AC18" i="12"/>
  <c r="AF18" i="12"/>
  <c r="G19" i="12"/>
  <c r="M19" i="12" s="1"/>
  <c r="AA19" i="12" s="1"/>
  <c r="I19" i="12"/>
  <c r="Y19" i="12" s="1"/>
  <c r="K19" i="12"/>
  <c r="O19" i="12"/>
  <c r="Q19" i="12"/>
  <c r="AC19" i="12" s="1"/>
  <c r="V19" i="12"/>
  <c r="AD19" i="12" s="1"/>
  <c r="Z19" i="12"/>
  <c r="AB19" i="12"/>
  <c r="AF19" i="12"/>
  <c r="G20" i="12"/>
  <c r="AF20" i="12" s="1"/>
  <c r="I20" i="12"/>
  <c r="K20" i="12"/>
  <c r="Z20" i="12" s="1"/>
  <c r="O20" i="12"/>
  <c r="Q20" i="12"/>
  <c r="V20" i="12"/>
  <c r="AD20" i="12" s="1"/>
  <c r="Y20" i="12"/>
  <c r="AB20" i="12"/>
  <c r="AC20" i="12"/>
  <c r="G21" i="12"/>
  <c r="I21" i="12"/>
  <c r="Y21" i="12" s="1"/>
  <c r="K21" i="12"/>
  <c r="Z21" i="12" s="1"/>
  <c r="M21" i="12"/>
  <c r="O21" i="12"/>
  <c r="AB21" i="12" s="1"/>
  <c r="Q21" i="12"/>
  <c r="AC21" i="12" s="1"/>
  <c r="V21" i="12"/>
  <c r="AA21" i="12"/>
  <c r="AD21" i="12"/>
  <c r="AF21" i="12"/>
  <c r="G22" i="12"/>
  <c r="I22" i="12"/>
  <c r="K22" i="12"/>
  <c r="M22" i="12"/>
  <c r="AA22" i="12" s="1"/>
  <c r="O22" i="12"/>
  <c r="AB22" i="12" s="1"/>
  <c r="Q22" i="12"/>
  <c r="V22" i="12"/>
  <c r="Y22" i="12"/>
  <c r="Z22" i="12"/>
  <c r="AC22" i="12"/>
  <c r="AD22" i="12"/>
  <c r="AF22" i="12"/>
  <c r="G23" i="12"/>
  <c r="I23" i="12"/>
  <c r="Y23" i="12" s="1"/>
  <c r="K23" i="12"/>
  <c r="O23" i="12"/>
  <c r="Q23" i="12"/>
  <c r="AC23" i="12" s="1"/>
  <c r="V23" i="12"/>
  <c r="AD23" i="12" s="1"/>
  <c r="Z23" i="12"/>
  <c r="AB23" i="12"/>
  <c r="G24" i="12"/>
  <c r="AF24" i="12" s="1"/>
  <c r="I24" i="12"/>
  <c r="K24" i="12"/>
  <c r="Z24" i="12" s="1"/>
  <c r="M24" i="12"/>
  <c r="AA24" i="12" s="1"/>
  <c r="O24" i="12"/>
  <c r="Q24" i="12"/>
  <c r="V24" i="12"/>
  <c r="AD24" i="12" s="1"/>
  <c r="Y24" i="12"/>
  <c r="AB24" i="12"/>
  <c r="AC24" i="12"/>
  <c r="G25" i="12"/>
  <c r="M25" i="12" s="1"/>
  <c r="AA25" i="12" s="1"/>
  <c r="I25" i="12"/>
  <c r="Y25" i="12" s="1"/>
  <c r="K25" i="12"/>
  <c r="Z25" i="12" s="1"/>
  <c r="O25" i="12"/>
  <c r="AB25" i="12" s="1"/>
  <c r="Q25" i="12"/>
  <c r="AC25" i="12" s="1"/>
  <c r="V25" i="12"/>
  <c r="AD25" i="12"/>
  <c r="AF25" i="12"/>
  <c r="G26" i="12"/>
  <c r="AF26" i="12" s="1"/>
  <c r="I26" i="12"/>
  <c r="K26" i="12"/>
  <c r="M26" i="12"/>
  <c r="AA26" i="12" s="1"/>
  <c r="O26" i="12"/>
  <c r="AB26" i="12" s="1"/>
  <c r="Q26" i="12"/>
  <c r="V26" i="12"/>
  <c r="AD26" i="12" s="1"/>
  <c r="Y26" i="12"/>
  <c r="Z26" i="12"/>
  <c r="AC26" i="12"/>
  <c r="G27" i="12"/>
  <c r="M27" i="12" s="1"/>
  <c r="AA27" i="12" s="1"/>
  <c r="I27" i="12"/>
  <c r="Y27" i="12" s="1"/>
  <c r="K27" i="12"/>
  <c r="O27" i="12"/>
  <c r="Q27" i="12"/>
  <c r="AC27" i="12" s="1"/>
  <c r="V27" i="12"/>
  <c r="AD27" i="12" s="1"/>
  <c r="Z27" i="12"/>
  <c r="AB27" i="12"/>
  <c r="G28" i="12"/>
  <c r="AF28" i="12" s="1"/>
  <c r="I28" i="12"/>
  <c r="K28" i="12"/>
  <c r="M28" i="12"/>
  <c r="AA28" i="12" s="1"/>
  <c r="O28" i="12"/>
  <c r="Q28" i="12"/>
  <c r="V28" i="12"/>
  <c r="AD28" i="12" s="1"/>
  <c r="Y28" i="12"/>
  <c r="Z28" i="12"/>
  <c r="AB28" i="12"/>
  <c r="AC28" i="12"/>
  <c r="G29" i="12"/>
  <c r="M29" i="12" s="1"/>
  <c r="I29" i="12"/>
  <c r="Y29" i="12" s="1"/>
  <c r="K29" i="12"/>
  <c r="Z29" i="12" s="1"/>
  <c r="O29" i="12"/>
  <c r="Q29" i="12"/>
  <c r="AC29" i="12" s="1"/>
  <c r="V29" i="12"/>
  <c r="AA29" i="12"/>
  <c r="AB29" i="12"/>
  <c r="AD29" i="12"/>
  <c r="AF29" i="12"/>
  <c r="G30" i="12"/>
  <c r="I30" i="12"/>
  <c r="K30" i="12"/>
  <c r="M30" i="12"/>
  <c r="AA30" i="12" s="1"/>
  <c r="O30" i="12"/>
  <c r="AB30" i="12" s="1"/>
  <c r="Q30" i="12"/>
  <c r="V30" i="12"/>
  <c r="AD30" i="12" s="1"/>
  <c r="Y30" i="12"/>
  <c r="Z30" i="12"/>
  <c r="AC30" i="12"/>
  <c r="AF30" i="12"/>
  <c r="G31" i="12"/>
  <c r="M31" i="12" s="1"/>
  <c r="AA31" i="12" s="1"/>
  <c r="I31" i="12"/>
  <c r="Y31" i="12" s="1"/>
  <c r="K31" i="12"/>
  <c r="O31" i="12"/>
  <c r="Q31" i="12"/>
  <c r="AC31" i="12" s="1"/>
  <c r="V31" i="12"/>
  <c r="AD31" i="12" s="1"/>
  <c r="Z31" i="12"/>
  <c r="AB31" i="12"/>
  <c r="G32" i="12"/>
  <c r="AF32" i="12" s="1"/>
  <c r="I32" i="12"/>
  <c r="K32" i="12"/>
  <c r="O32" i="12"/>
  <c r="Q32" i="12"/>
  <c r="V32" i="12"/>
  <c r="AD32" i="12" s="1"/>
  <c r="Y32" i="12"/>
  <c r="Z32" i="12"/>
  <c r="AB32" i="12"/>
  <c r="AC32" i="12"/>
  <c r="G33" i="12"/>
  <c r="M33" i="12" s="1"/>
  <c r="I33" i="12"/>
  <c r="Y33" i="12" s="1"/>
  <c r="K33" i="12"/>
  <c r="Z33" i="12" s="1"/>
  <c r="O33" i="12"/>
  <c r="AB33" i="12" s="1"/>
  <c r="Q33" i="12"/>
  <c r="AC33" i="12" s="1"/>
  <c r="V33" i="12"/>
  <c r="AA33" i="12"/>
  <c r="AD33" i="12"/>
  <c r="AF33" i="12"/>
  <c r="G34" i="12"/>
  <c r="I34" i="12"/>
  <c r="K34" i="12"/>
  <c r="M34" i="12"/>
  <c r="AA34" i="12" s="1"/>
  <c r="O34" i="12"/>
  <c r="AB34" i="12" s="1"/>
  <c r="Q34" i="12"/>
  <c r="V34" i="12"/>
  <c r="AD34" i="12" s="1"/>
  <c r="Y34" i="12"/>
  <c r="Z34" i="12"/>
  <c r="AC34" i="12"/>
  <c r="AF34" i="12"/>
  <c r="G35" i="12"/>
  <c r="I35" i="12"/>
  <c r="Y35" i="12" s="1"/>
  <c r="K35" i="12"/>
  <c r="O35" i="12"/>
  <c r="Q35" i="12"/>
  <c r="AC35" i="12" s="1"/>
  <c r="V35" i="12"/>
  <c r="AD35" i="12" s="1"/>
  <c r="Z35" i="12"/>
  <c r="AB35" i="12"/>
  <c r="G36" i="12"/>
  <c r="AF36" i="12" s="1"/>
  <c r="I36" i="12"/>
  <c r="K36" i="12"/>
  <c r="Z36" i="12" s="1"/>
  <c r="M36" i="12"/>
  <c r="AA36" i="12" s="1"/>
  <c r="O36" i="12"/>
  <c r="Q36" i="12"/>
  <c r="V36" i="12"/>
  <c r="AD36" i="12" s="1"/>
  <c r="Y36" i="12"/>
  <c r="AB36" i="12"/>
  <c r="AC36" i="12"/>
  <c r="G37" i="12"/>
  <c r="M37" i="12" s="1"/>
  <c r="AA37" i="12" s="1"/>
  <c r="I37" i="12"/>
  <c r="Y37" i="12" s="1"/>
  <c r="K37" i="12"/>
  <c r="Z37" i="12" s="1"/>
  <c r="O37" i="12"/>
  <c r="AB37" i="12" s="1"/>
  <c r="Q37" i="12"/>
  <c r="AC37" i="12" s="1"/>
  <c r="V37" i="12"/>
  <c r="AD37" i="12"/>
  <c r="AF37" i="12"/>
  <c r="G38" i="12"/>
  <c r="AF38" i="12" s="1"/>
  <c r="I38" i="12"/>
  <c r="K38" i="12"/>
  <c r="M38" i="12"/>
  <c r="AA38" i="12" s="1"/>
  <c r="O38" i="12"/>
  <c r="AB38" i="12" s="1"/>
  <c r="Q38" i="12"/>
  <c r="V38" i="12"/>
  <c r="AD38" i="12" s="1"/>
  <c r="Y38" i="12"/>
  <c r="Z38" i="12"/>
  <c r="AC38" i="12"/>
  <c r="G39" i="12"/>
  <c r="M39" i="12" s="1"/>
  <c r="AA39" i="12" s="1"/>
  <c r="I39" i="12"/>
  <c r="Y39" i="12" s="1"/>
  <c r="K39" i="12"/>
  <c r="O39" i="12"/>
  <c r="Q39" i="12"/>
  <c r="AC39" i="12" s="1"/>
  <c r="V39" i="12"/>
  <c r="AD39" i="12" s="1"/>
  <c r="Z39" i="12"/>
  <c r="AB39" i="12"/>
  <c r="G40" i="12"/>
  <c r="AF40" i="12" s="1"/>
  <c r="I40" i="12"/>
  <c r="K40" i="12"/>
  <c r="M40" i="12"/>
  <c r="AA40" i="12" s="1"/>
  <c r="O40" i="12"/>
  <c r="Q40" i="12"/>
  <c r="V40" i="12"/>
  <c r="AD40" i="12" s="1"/>
  <c r="Y40" i="12"/>
  <c r="Z40" i="12"/>
  <c r="AB40" i="12"/>
  <c r="AC40" i="12"/>
  <c r="G41" i="12"/>
  <c r="M41" i="12" s="1"/>
  <c r="I41" i="12"/>
  <c r="Y41" i="12" s="1"/>
  <c r="K41" i="12"/>
  <c r="Z41" i="12" s="1"/>
  <c r="O41" i="12"/>
  <c r="AB41" i="12" s="1"/>
  <c r="Q41" i="12"/>
  <c r="AC41" i="12" s="1"/>
  <c r="V41" i="12"/>
  <c r="AA41" i="12"/>
  <c r="AD41" i="12"/>
  <c r="AF41" i="12"/>
  <c r="G42" i="12"/>
  <c r="AF42" i="12" s="1"/>
  <c r="I42" i="12"/>
  <c r="K42" i="12"/>
  <c r="M42" i="12"/>
  <c r="AA42" i="12" s="1"/>
  <c r="O42" i="12"/>
  <c r="AB42" i="12" s="1"/>
  <c r="Q42" i="12"/>
  <c r="V42" i="12"/>
  <c r="AD42" i="12" s="1"/>
  <c r="Y42" i="12"/>
  <c r="Z42" i="12"/>
  <c r="AC42" i="12"/>
  <c r="G43" i="12"/>
  <c r="M43" i="12" s="1"/>
  <c r="AA43" i="12" s="1"/>
  <c r="I43" i="12"/>
  <c r="Y43" i="12" s="1"/>
  <c r="K43" i="12"/>
  <c r="O43" i="12"/>
  <c r="Q43" i="12"/>
  <c r="AC43" i="12" s="1"/>
  <c r="V43" i="12"/>
  <c r="AD43" i="12" s="1"/>
  <c r="Z43" i="12"/>
  <c r="AB43" i="12"/>
  <c r="AF43" i="12"/>
  <c r="G44" i="12"/>
  <c r="AF44" i="12" s="1"/>
  <c r="I44" i="12"/>
  <c r="K44" i="12"/>
  <c r="Z44" i="12" s="1"/>
  <c r="O44" i="12"/>
  <c r="Q44" i="12"/>
  <c r="V44" i="12"/>
  <c r="AD44" i="12" s="1"/>
  <c r="Y44" i="12"/>
  <c r="AB44" i="12"/>
  <c r="AC44" i="12"/>
  <c r="G45" i="12"/>
  <c r="M45" i="12" s="1"/>
  <c r="I45" i="12"/>
  <c r="Y45" i="12" s="1"/>
  <c r="K45" i="12"/>
  <c r="Z45" i="12" s="1"/>
  <c r="O45" i="12"/>
  <c r="Q45" i="12"/>
  <c r="AC45" i="12" s="1"/>
  <c r="V45" i="12"/>
  <c r="AA45" i="12"/>
  <c r="AB45" i="12"/>
  <c r="AD45" i="12"/>
  <c r="AF45" i="12"/>
  <c r="G46" i="12"/>
  <c r="AF46" i="12" s="1"/>
  <c r="I46" i="12"/>
  <c r="K46" i="12"/>
  <c r="M46" i="12"/>
  <c r="AA46" i="12" s="1"/>
  <c r="O46" i="12"/>
  <c r="AB46" i="12" s="1"/>
  <c r="Q46" i="12"/>
  <c r="V46" i="12"/>
  <c r="Y46" i="12"/>
  <c r="Z46" i="12"/>
  <c r="AC46" i="12"/>
  <c r="AD46" i="12"/>
  <c r="G47" i="12"/>
  <c r="M47" i="12" s="1"/>
  <c r="I47" i="12"/>
  <c r="Y47" i="12" s="1"/>
  <c r="K47" i="12"/>
  <c r="O47" i="12"/>
  <c r="AB47" i="12" s="1"/>
  <c r="Q47" i="12"/>
  <c r="AC47" i="12" s="1"/>
  <c r="V47" i="12"/>
  <c r="AD47" i="12" s="1"/>
  <c r="Z47" i="12"/>
  <c r="AA47" i="12"/>
  <c r="AF47" i="12"/>
  <c r="G48" i="12"/>
  <c r="AF48" i="12" s="1"/>
  <c r="I48" i="12"/>
  <c r="K48" i="12"/>
  <c r="O48" i="12"/>
  <c r="Q48" i="12"/>
  <c r="V48" i="12"/>
  <c r="AD48" i="12" s="1"/>
  <c r="Y48" i="12"/>
  <c r="Z48" i="12"/>
  <c r="AB48" i="12"/>
  <c r="AC48" i="12"/>
  <c r="G49" i="12"/>
  <c r="M49" i="12" s="1"/>
  <c r="I49" i="12"/>
  <c r="Y49" i="12" s="1"/>
  <c r="K49" i="12"/>
  <c r="Z49" i="12" s="1"/>
  <c r="O49" i="12"/>
  <c r="AB49" i="12" s="1"/>
  <c r="Q49" i="12"/>
  <c r="AC49" i="12" s="1"/>
  <c r="V49" i="12"/>
  <c r="AA49" i="12"/>
  <c r="AD49" i="12"/>
  <c r="AF49" i="12"/>
  <c r="G50" i="12"/>
  <c r="AF50" i="12" s="1"/>
  <c r="I50" i="12"/>
  <c r="K50" i="12"/>
  <c r="M50" i="12"/>
  <c r="AA50" i="12" s="1"/>
  <c r="O50" i="12"/>
  <c r="AB50" i="12" s="1"/>
  <c r="Q50" i="12"/>
  <c r="V50" i="12"/>
  <c r="AD50" i="12" s="1"/>
  <c r="Y50" i="12"/>
  <c r="Z50" i="12"/>
  <c r="AC50" i="12"/>
  <c r="G51" i="12"/>
  <c r="M51" i="12" s="1"/>
  <c r="AA51" i="12" s="1"/>
  <c r="I51" i="12"/>
  <c r="Y51" i="12" s="1"/>
  <c r="K51" i="12"/>
  <c r="O51" i="12"/>
  <c r="Q51" i="12"/>
  <c r="AC51" i="12" s="1"/>
  <c r="V51" i="12"/>
  <c r="AD51" i="12" s="1"/>
  <c r="Z51" i="12"/>
  <c r="AB51" i="12"/>
  <c r="AF51" i="12"/>
  <c r="G53" i="12"/>
  <c r="AF53" i="12" s="1"/>
  <c r="I53" i="12"/>
  <c r="K53" i="12"/>
  <c r="Z53" i="12" s="1"/>
  <c r="M53" i="12"/>
  <c r="AA53" i="12" s="1"/>
  <c r="O53" i="12"/>
  <c r="Q53" i="12"/>
  <c r="V53" i="12"/>
  <c r="Y53" i="12"/>
  <c r="AB53" i="12"/>
  <c r="AC53" i="12"/>
  <c r="AD53" i="12"/>
  <c r="G54" i="12"/>
  <c r="M54" i="12" s="1"/>
  <c r="AA54" i="12" s="1"/>
  <c r="I54" i="12"/>
  <c r="Y54" i="12" s="1"/>
  <c r="K54" i="12"/>
  <c r="Z54" i="12" s="1"/>
  <c r="O54" i="12"/>
  <c r="AB54" i="12" s="1"/>
  <c r="Q54" i="12"/>
  <c r="AC54" i="12" s="1"/>
  <c r="V54" i="12"/>
  <c r="AD54" i="12"/>
  <c r="AF54" i="12"/>
  <c r="G55" i="12"/>
  <c r="AF55" i="12" s="1"/>
  <c r="I55" i="12"/>
  <c r="K55" i="12"/>
  <c r="M55" i="12"/>
  <c r="AA55" i="12" s="1"/>
  <c r="O55" i="12"/>
  <c r="AB55" i="12" s="1"/>
  <c r="Q55" i="12"/>
  <c r="V55" i="12"/>
  <c r="AD55" i="12" s="1"/>
  <c r="Y55" i="12"/>
  <c r="Z55" i="12"/>
  <c r="AC55" i="12"/>
  <c r="G56" i="12"/>
  <c r="M56" i="12" s="1"/>
  <c r="AA56" i="12" s="1"/>
  <c r="I56" i="12"/>
  <c r="Y56" i="12" s="1"/>
  <c r="K56" i="12"/>
  <c r="O56" i="12"/>
  <c r="AB56" i="12" s="1"/>
  <c r="Q56" i="12"/>
  <c r="AC56" i="12" s="1"/>
  <c r="V56" i="12"/>
  <c r="AD56" i="12" s="1"/>
  <c r="Z56" i="12"/>
  <c r="AF56" i="12"/>
  <c r="G57" i="12"/>
  <c r="AF57" i="12" s="1"/>
  <c r="I57" i="12"/>
  <c r="K57" i="12"/>
  <c r="Z57" i="12" s="1"/>
  <c r="M57" i="12"/>
  <c r="AA57" i="12" s="1"/>
  <c r="O57" i="12"/>
  <c r="Q57" i="12"/>
  <c r="V57" i="12"/>
  <c r="Y57" i="12"/>
  <c r="AB57" i="12"/>
  <c r="AC57" i="12"/>
  <c r="AD57" i="12"/>
  <c r="G58" i="12"/>
  <c r="M58" i="12" s="1"/>
  <c r="I58" i="12"/>
  <c r="Y58" i="12" s="1"/>
  <c r="K58" i="12"/>
  <c r="Z58" i="12" s="1"/>
  <c r="O58" i="12"/>
  <c r="AB58" i="12" s="1"/>
  <c r="Q58" i="12"/>
  <c r="AC58" i="12" s="1"/>
  <c r="V58" i="12"/>
  <c r="AA58" i="12"/>
  <c r="AD58" i="12"/>
  <c r="AF58" i="12"/>
  <c r="G59" i="12"/>
  <c r="AF59" i="12" s="1"/>
  <c r="I59" i="12"/>
  <c r="K59" i="12"/>
  <c r="M59" i="12"/>
  <c r="AA59" i="12" s="1"/>
  <c r="O59" i="12"/>
  <c r="AB59" i="12" s="1"/>
  <c r="Q59" i="12"/>
  <c r="V59" i="12"/>
  <c r="AD59" i="12" s="1"/>
  <c r="Y59" i="12"/>
  <c r="Z59" i="12"/>
  <c r="AC59" i="12"/>
  <c r="G60" i="12"/>
  <c r="M60" i="12" s="1"/>
  <c r="AA60" i="12" s="1"/>
  <c r="I60" i="12"/>
  <c r="Y60" i="12" s="1"/>
  <c r="K60" i="12"/>
  <c r="O60" i="12"/>
  <c r="AB60" i="12" s="1"/>
  <c r="Q60" i="12"/>
  <c r="AC60" i="12" s="1"/>
  <c r="V60" i="12"/>
  <c r="AD60" i="12" s="1"/>
  <c r="Z60" i="12"/>
  <c r="AF60" i="12"/>
  <c r="G61" i="12"/>
  <c r="AF61" i="12" s="1"/>
  <c r="I61" i="12"/>
  <c r="K61" i="12"/>
  <c r="M61" i="12"/>
  <c r="AA61" i="12" s="1"/>
  <c r="O61" i="12"/>
  <c r="Q61" i="12"/>
  <c r="V61" i="12"/>
  <c r="Y61" i="12"/>
  <c r="Z61" i="12"/>
  <c r="AB61" i="12"/>
  <c r="AC61" i="12"/>
  <c r="AD61" i="12"/>
  <c r="G62" i="12"/>
  <c r="M62" i="12" s="1"/>
  <c r="I62" i="12"/>
  <c r="Y62" i="12" s="1"/>
  <c r="K62" i="12"/>
  <c r="Z62" i="12" s="1"/>
  <c r="O62" i="12"/>
  <c r="Q62" i="12"/>
  <c r="AC62" i="12" s="1"/>
  <c r="V62" i="12"/>
  <c r="AA62" i="12"/>
  <c r="AB62" i="12"/>
  <c r="AD62" i="12"/>
  <c r="AF62" i="12"/>
  <c r="G63" i="12"/>
  <c r="AF63" i="12" s="1"/>
  <c r="I63" i="12"/>
  <c r="K63" i="12"/>
  <c r="M63" i="12"/>
  <c r="AA63" i="12" s="1"/>
  <c r="O63" i="12"/>
  <c r="AB63" i="12" s="1"/>
  <c r="Q63" i="12"/>
  <c r="V63" i="12"/>
  <c r="Y63" i="12"/>
  <c r="Z63" i="12"/>
  <c r="AC63" i="12"/>
  <c r="AD63" i="12"/>
  <c r="G64" i="12"/>
  <c r="M64" i="12" s="1"/>
  <c r="I64" i="12"/>
  <c r="Y64" i="12" s="1"/>
  <c r="K64" i="12"/>
  <c r="O64" i="12"/>
  <c r="AB64" i="12" s="1"/>
  <c r="Q64" i="12"/>
  <c r="AC64" i="12" s="1"/>
  <c r="V64" i="12"/>
  <c r="AD64" i="12" s="1"/>
  <c r="Z64" i="12"/>
  <c r="AA64" i="12"/>
  <c r="AF64" i="12"/>
  <c r="G65" i="12"/>
  <c r="AF65" i="12" s="1"/>
  <c r="I65" i="12"/>
  <c r="K65" i="12"/>
  <c r="O65" i="12"/>
  <c r="Q65" i="12"/>
  <c r="V65" i="12"/>
  <c r="Y65" i="12"/>
  <c r="Z65" i="12"/>
  <c r="AB65" i="12"/>
  <c r="AC65" i="12"/>
  <c r="AD65" i="12"/>
  <c r="G66" i="12"/>
  <c r="M66" i="12" s="1"/>
  <c r="AA66" i="12" s="1"/>
  <c r="I66" i="12"/>
  <c r="Y66" i="12" s="1"/>
  <c r="K66" i="12"/>
  <c r="Z66" i="12" s="1"/>
  <c r="O66" i="12"/>
  <c r="Q66" i="12"/>
  <c r="AC66" i="12" s="1"/>
  <c r="V66" i="12"/>
  <c r="AB66" i="12"/>
  <c r="AD66" i="12"/>
  <c r="AF66" i="12"/>
  <c r="G67" i="12"/>
  <c r="AF67" i="12" s="1"/>
  <c r="I67" i="12"/>
  <c r="K67" i="12"/>
  <c r="M67" i="12"/>
  <c r="AA67" i="12" s="1"/>
  <c r="O67" i="12"/>
  <c r="AB67" i="12" s="1"/>
  <c r="Q67" i="12"/>
  <c r="V67" i="12"/>
  <c r="Y67" i="12"/>
  <c r="Z67" i="12"/>
  <c r="AC67" i="12"/>
  <c r="AD67" i="12"/>
  <c r="G68" i="12"/>
  <c r="I68" i="12"/>
  <c r="Y68" i="12" s="1"/>
  <c r="K68" i="12"/>
  <c r="O68" i="12"/>
  <c r="Q68" i="12"/>
  <c r="AC68" i="12" s="1"/>
  <c r="V68" i="12"/>
  <c r="AD68" i="12" s="1"/>
  <c r="Z68" i="12"/>
  <c r="AB68" i="12"/>
  <c r="G69" i="12"/>
  <c r="AF69" i="12" s="1"/>
  <c r="I69" i="12"/>
  <c r="K69" i="12"/>
  <c r="Z69" i="12" s="1"/>
  <c r="M69" i="12"/>
  <c r="AA69" i="12" s="1"/>
  <c r="O69" i="12"/>
  <c r="Q69" i="12"/>
  <c r="V69" i="12"/>
  <c r="Y69" i="12"/>
  <c r="AB69" i="12"/>
  <c r="AC69" i="12"/>
  <c r="AD69" i="12"/>
  <c r="G70" i="12"/>
  <c r="M70" i="12" s="1"/>
  <c r="I70" i="12"/>
  <c r="Y70" i="12" s="1"/>
  <c r="K70" i="12"/>
  <c r="Z70" i="12" s="1"/>
  <c r="O70" i="12"/>
  <c r="Q70" i="12"/>
  <c r="AC70" i="12" s="1"/>
  <c r="V70" i="12"/>
  <c r="AA70" i="12"/>
  <c r="AB70" i="12"/>
  <c r="AD70" i="12"/>
  <c r="AF70" i="12"/>
  <c r="G71" i="12"/>
  <c r="AF71" i="12" s="1"/>
  <c r="I71" i="12"/>
  <c r="K71" i="12"/>
  <c r="M71" i="12"/>
  <c r="AA71" i="12" s="1"/>
  <c r="O71" i="12"/>
  <c r="AB71" i="12" s="1"/>
  <c r="Q71" i="12"/>
  <c r="V71" i="12"/>
  <c r="Y71" i="12"/>
  <c r="Z71" i="12"/>
  <c r="AC71" i="12"/>
  <c r="AD71" i="12"/>
  <c r="G72" i="12"/>
  <c r="M72" i="12" s="1"/>
  <c r="I72" i="12"/>
  <c r="Y72" i="12" s="1"/>
  <c r="K72" i="12"/>
  <c r="O72" i="12"/>
  <c r="Q72" i="12"/>
  <c r="AC72" i="12" s="1"/>
  <c r="V72" i="12"/>
  <c r="AD72" i="12" s="1"/>
  <c r="Z72" i="12"/>
  <c r="AA72" i="12"/>
  <c r="AB72" i="12"/>
  <c r="AF72" i="12"/>
  <c r="G73" i="12"/>
  <c r="AF73" i="12" s="1"/>
  <c r="I73" i="12"/>
  <c r="K73" i="12"/>
  <c r="M73" i="12"/>
  <c r="AA73" i="12" s="1"/>
  <c r="O73" i="12"/>
  <c r="Q73" i="12"/>
  <c r="V73" i="12"/>
  <c r="AD73" i="12" s="1"/>
  <c r="Y73" i="12"/>
  <c r="Z73" i="12"/>
  <c r="AB73" i="12"/>
  <c r="AC73" i="12"/>
  <c r="G74" i="12"/>
  <c r="M74" i="12" s="1"/>
  <c r="AA74" i="12" s="1"/>
  <c r="I74" i="12"/>
  <c r="Y74" i="12" s="1"/>
  <c r="K74" i="12"/>
  <c r="Z74" i="12" s="1"/>
  <c r="O74" i="12"/>
  <c r="Q74" i="12"/>
  <c r="AC74" i="12" s="1"/>
  <c r="V74" i="12"/>
  <c r="AB74" i="12"/>
  <c r="AD74" i="12"/>
  <c r="AF74" i="12"/>
  <c r="G75" i="12"/>
  <c r="AF75" i="12" s="1"/>
  <c r="I75" i="12"/>
  <c r="K75" i="12"/>
  <c r="M75" i="12"/>
  <c r="AA75" i="12" s="1"/>
  <c r="O75" i="12"/>
  <c r="AB75" i="12" s="1"/>
  <c r="Q75" i="12"/>
  <c r="V75" i="12"/>
  <c r="AD75" i="12" s="1"/>
  <c r="Y75" i="12"/>
  <c r="Z75" i="12"/>
  <c r="AC75" i="12"/>
  <c r="G76" i="12"/>
  <c r="M76" i="12" s="1"/>
  <c r="AA76" i="12" s="1"/>
  <c r="I76" i="12"/>
  <c r="Y76" i="12" s="1"/>
  <c r="K76" i="12"/>
  <c r="O76" i="12"/>
  <c r="AB76" i="12" s="1"/>
  <c r="Q76" i="12"/>
  <c r="AC76" i="12" s="1"/>
  <c r="V76" i="12"/>
  <c r="Z76" i="12"/>
  <c r="AD76" i="12"/>
  <c r="G77" i="12"/>
  <c r="AF77" i="12" s="1"/>
  <c r="I77" i="12"/>
  <c r="K77" i="12"/>
  <c r="O77" i="12"/>
  <c r="Q77" i="12"/>
  <c r="V77" i="12"/>
  <c r="AD77" i="12" s="1"/>
  <c r="Y77" i="12"/>
  <c r="Z77" i="12"/>
  <c r="AB77" i="12"/>
  <c r="AC77" i="12"/>
  <c r="G78" i="12"/>
  <c r="M78" i="12" s="1"/>
  <c r="I78" i="12"/>
  <c r="Y78" i="12" s="1"/>
  <c r="K78" i="12"/>
  <c r="Z78" i="12" s="1"/>
  <c r="O78" i="12"/>
  <c r="Q78" i="12"/>
  <c r="AC78" i="12" s="1"/>
  <c r="V78" i="12"/>
  <c r="AD78" i="12" s="1"/>
  <c r="AA78" i="12"/>
  <c r="AB78" i="12"/>
  <c r="AF78" i="12"/>
  <c r="G79" i="12"/>
  <c r="M79" i="12" s="1"/>
  <c r="AA79" i="12" s="1"/>
  <c r="I79" i="12"/>
  <c r="K79" i="12"/>
  <c r="Z79" i="12" s="1"/>
  <c r="O79" i="12"/>
  <c r="Q79" i="12"/>
  <c r="AC79" i="12" s="1"/>
  <c r="V79" i="12"/>
  <c r="AD79" i="12" s="1"/>
  <c r="Y79" i="12"/>
  <c r="AB79" i="12"/>
  <c r="AF79" i="12"/>
  <c r="G80" i="12"/>
  <c r="AF80" i="12" s="1"/>
  <c r="I80" i="12"/>
  <c r="Y80" i="12" s="1"/>
  <c r="K80" i="12"/>
  <c r="M80" i="12"/>
  <c r="O80" i="12"/>
  <c r="AB80" i="12" s="1"/>
  <c r="Q80" i="12"/>
  <c r="V80" i="12"/>
  <c r="Z80" i="12"/>
  <c r="AA80" i="12"/>
  <c r="AC80" i="12"/>
  <c r="AD80" i="12"/>
  <c r="G81" i="12"/>
  <c r="I81" i="12"/>
  <c r="Y81" i="12" s="1"/>
  <c r="K81" i="12"/>
  <c r="Z81" i="12" s="1"/>
  <c r="M81" i="12"/>
  <c r="AA81" i="12" s="1"/>
  <c r="O81" i="12"/>
  <c r="Q81" i="12"/>
  <c r="V81" i="12"/>
  <c r="AD81" i="12" s="1"/>
  <c r="AB81" i="12"/>
  <c r="AC81" i="12"/>
  <c r="AF81" i="12"/>
  <c r="G82" i="12"/>
  <c r="I82" i="12"/>
  <c r="K82" i="12"/>
  <c r="O82" i="12"/>
  <c r="AB82" i="12" s="1"/>
  <c r="Q82" i="12"/>
  <c r="AC82" i="12" s="1"/>
  <c r="V82" i="12"/>
  <c r="Y82" i="12"/>
  <c r="Z82" i="12"/>
  <c r="AD82" i="12"/>
  <c r="G83" i="12"/>
  <c r="M83" i="12" s="1"/>
  <c r="AA83" i="12" s="1"/>
  <c r="I83" i="12"/>
  <c r="K83" i="12"/>
  <c r="Z83" i="12" s="1"/>
  <c r="O83" i="12"/>
  <c r="Q83" i="12"/>
  <c r="AC83" i="12" s="1"/>
  <c r="V83" i="12"/>
  <c r="AD83" i="12" s="1"/>
  <c r="Y83" i="12"/>
  <c r="AB83" i="12"/>
  <c r="G84" i="12"/>
  <c r="AF84" i="12" s="1"/>
  <c r="I84" i="12"/>
  <c r="Y84" i="12" s="1"/>
  <c r="K84" i="12"/>
  <c r="M84" i="12"/>
  <c r="O84" i="12"/>
  <c r="AB84" i="12" s="1"/>
  <c r="Q84" i="12"/>
  <c r="V84" i="12"/>
  <c r="Z84" i="12"/>
  <c r="AA84" i="12"/>
  <c r="AC84" i="12"/>
  <c r="AD84" i="12"/>
  <c r="G85" i="12"/>
  <c r="I85" i="12"/>
  <c r="Y85" i="12" s="1"/>
  <c r="K85" i="12"/>
  <c r="Z85" i="12" s="1"/>
  <c r="M85" i="12"/>
  <c r="AA85" i="12" s="1"/>
  <c r="O85" i="12"/>
  <c r="Q85" i="12"/>
  <c r="V85" i="12"/>
  <c r="AD85" i="12" s="1"/>
  <c r="AB85" i="12"/>
  <c r="AC85" i="12"/>
  <c r="AF85" i="12"/>
  <c r="G86" i="12"/>
  <c r="I86" i="12"/>
  <c r="K86" i="12"/>
  <c r="O86" i="12"/>
  <c r="AB86" i="12" s="1"/>
  <c r="Q86" i="12"/>
  <c r="AC86" i="12" s="1"/>
  <c r="V86" i="12"/>
  <c r="Y86" i="12"/>
  <c r="Z86" i="12"/>
  <c r="AD86" i="12"/>
  <c r="G88" i="12"/>
  <c r="M88" i="12" s="1"/>
  <c r="AA88" i="12" s="1"/>
  <c r="I88" i="12"/>
  <c r="K88" i="12"/>
  <c r="Z88" i="12" s="1"/>
  <c r="O88" i="12"/>
  <c r="Q88" i="12"/>
  <c r="AC88" i="12" s="1"/>
  <c r="V88" i="12"/>
  <c r="AD88" i="12" s="1"/>
  <c r="Y88" i="12"/>
  <c r="AB88" i="12"/>
  <c r="G89" i="12"/>
  <c r="AF89" i="12" s="1"/>
  <c r="I89" i="12"/>
  <c r="Y89" i="12" s="1"/>
  <c r="K89" i="12"/>
  <c r="M89" i="12"/>
  <c r="O89" i="12"/>
  <c r="AB89" i="12" s="1"/>
  <c r="Q89" i="12"/>
  <c r="V89" i="12"/>
  <c r="Z89" i="12"/>
  <c r="AA89" i="12"/>
  <c r="AC89" i="12"/>
  <c r="AD89" i="12"/>
  <c r="G90" i="12"/>
  <c r="I90" i="12"/>
  <c r="Y90" i="12" s="1"/>
  <c r="K90" i="12"/>
  <c r="Z90" i="12" s="1"/>
  <c r="M90" i="12"/>
  <c r="AA90" i="12" s="1"/>
  <c r="O90" i="12"/>
  <c r="Q90" i="12"/>
  <c r="V90" i="12"/>
  <c r="AD90" i="12" s="1"/>
  <c r="AB90" i="12"/>
  <c r="AC90" i="12"/>
  <c r="AF90" i="12"/>
  <c r="G91" i="12"/>
  <c r="I91" i="12"/>
  <c r="K91" i="12"/>
  <c r="O91" i="12"/>
  <c r="AB91" i="12" s="1"/>
  <c r="Q91" i="12"/>
  <c r="AC91" i="12" s="1"/>
  <c r="V91" i="12"/>
  <c r="Y91" i="12"/>
  <c r="Z91" i="12"/>
  <c r="AD91" i="12"/>
  <c r="G94" i="12"/>
  <c r="M94" i="12" s="1"/>
  <c r="AA94" i="12" s="1"/>
  <c r="I94" i="12"/>
  <c r="K94" i="12"/>
  <c r="Z94" i="12" s="1"/>
  <c r="O94" i="12"/>
  <c r="Q94" i="12"/>
  <c r="AC94" i="12" s="1"/>
  <c r="V94" i="12"/>
  <c r="AD94" i="12" s="1"/>
  <c r="Y94" i="12"/>
  <c r="AB94" i="12"/>
  <c r="G95" i="12"/>
  <c r="AF95" i="12" s="1"/>
  <c r="I95" i="12"/>
  <c r="Y95" i="12" s="1"/>
  <c r="K95" i="12"/>
  <c r="M95" i="12"/>
  <c r="O95" i="12"/>
  <c r="AB95" i="12" s="1"/>
  <c r="Q95" i="12"/>
  <c r="V95" i="12"/>
  <c r="Z95" i="12"/>
  <c r="AA95" i="12"/>
  <c r="AC95" i="12"/>
  <c r="AD95" i="12"/>
  <c r="G96" i="12"/>
  <c r="I96" i="12"/>
  <c r="Y96" i="12" s="1"/>
  <c r="K96" i="12"/>
  <c r="Z96" i="12" s="1"/>
  <c r="M96" i="12"/>
  <c r="AA96" i="12" s="1"/>
  <c r="O96" i="12"/>
  <c r="Q96" i="12"/>
  <c r="V96" i="12"/>
  <c r="AD96" i="12" s="1"/>
  <c r="AB96" i="12"/>
  <c r="AC96" i="12"/>
  <c r="AF96" i="12"/>
  <c r="G97" i="12"/>
  <c r="I97" i="12"/>
  <c r="K97" i="12"/>
  <c r="O97" i="12"/>
  <c r="AB97" i="12" s="1"/>
  <c r="Q97" i="12"/>
  <c r="AC97" i="12" s="1"/>
  <c r="V97" i="12"/>
  <c r="Y97" i="12"/>
  <c r="Z97" i="12"/>
  <c r="AD97" i="12"/>
  <c r="G98" i="12"/>
  <c r="M98" i="12" s="1"/>
  <c r="AA98" i="12" s="1"/>
  <c r="I98" i="12"/>
  <c r="K98" i="12"/>
  <c r="Z98" i="12" s="1"/>
  <c r="O98" i="12"/>
  <c r="Q98" i="12"/>
  <c r="AC98" i="12" s="1"/>
  <c r="V98" i="12"/>
  <c r="AD98" i="12" s="1"/>
  <c r="Y98" i="12"/>
  <c r="AB98" i="12"/>
  <c r="G99" i="12"/>
  <c r="AF99" i="12" s="1"/>
  <c r="I99" i="12"/>
  <c r="Y99" i="12" s="1"/>
  <c r="K99" i="12"/>
  <c r="M99" i="12"/>
  <c r="O99" i="12"/>
  <c r="AB99" i="12" s="1"/>
  <c r="Q99" i="12"/>
  <c r="V99" i="12"/>
  <c r="Z99" i="12"/>
  <c r="AA99" i="12"/>
  <c r="AC99" i="12"/>
  <c r="AD99" i="12"/>
  <c r="G100" i="12"/>
  <c r="I100" i="12"/>
  <c r="K100" i="12"/>
  <c r="Z100" i="12" s="1"/>
  <c r="M100" i="12"/>
  <c r="AA100" i="12" s="1"/>
  <c r="O100" i="12"/>
  <c r="Q100" i="12"/>
  <c r="V100" i="12"/>
  <c r="AD100" i="12" s="1"/>
  <c r="Y100" i="12"/>
  <c r="AB100" i="12"/>
  <c r="AC100" i="12"/>
  <c r="AF100" i="12"/>
  <c r="G101" i="12"/>
  <c r="M101" i="12" s="1"/>
  <c r="AA101" i="12" s="1"/>
  <c r="I101" i="12"/>
  <c r="K101" i="12"/>
  <c r="O101" i="12"/>
  <c r="AB101" i="12" s="1"/>
  <c r="Q101" i="12"/>
  <c r="AC101" i="12" s="1"/>
  <c r="V101" i="12"/>
  <c r="Y101" i="12"/>
  <c r="Z101" i="12"/>
  <c r="AD101" i="12"/>
  <c r="AF101" i="12"/>
  <c r="G102" i="12"/>
  <c r="M102" i="12" s="1"/>
  <c r="AA102" i="12" s="1"/>
  <c r="I102" i="12"/>
  <c r="K102" i="12"/>
  <c r="Z102" i="12" s="1"/>
  <c r="O102" i="12"/>
  <c r="Q102" i="12"/>
  <c r="AC102" i="12" s="1"/>
  <c r="V102" i="12"/>
  <c r="AD102" i="12" s="1"/>
  <c r="Y102" i="12"/>
  <c r="AB102" i="12"/>
  <c r="G103" i="12"/>
  <c r="AF103" i="12" s="1"/>
  <c r="I103" i="12"/>
  <c r="Y103" i="12" s="1"/>
  <c r="K103" i="12"/>
  <c r="M103" i="12"/>
  <c r="O103" i="12"/>
  <c r="AB103" i="12" s="1"/>
  <c r="Q103" i="12"/>
  <c r="V103" i="12"/>
  <c r="Z103" i="12"/>
  <c r="AA103" i="12"/>
  <c r="AC103" i="12"/>
  <c r="AD103" i="12"/>
  <c r="G104" i="12"/>
  <c r="I104" i="12"/>
  <c r="Y104" i="12" s="1"/>
  <c r="K104" i="12"/>
  <c r="Z104" i="12" s="1"/>
  <c r="M104" i="12"/>
  <c r="AA104" i="12" s="1"/>
  <c r="O104" i="12"/>
  <c r="Q104" i="12"/>
  <c r="V104" i="12"/>
  <c r="AD104" i="12" s="1"/>
  <c r="AB104" i="12"/>
  <c r="AC104" i="12"/>
  <c r="AF104" i="12"/>
  <c r="G105" i="12"/>
  <c r="M105" i="12" s="1"/>
  <c r="AA105" i="12" s="1"/>
  <c r="I105" i="12"/>
  <c r="K105" i="12"/>
  <c r="O105" i="12"/>
  <c r="AB105" i="12" s="1"/>
  <c r="Q105" i="12"/>
  <c r="AC105" i="12" s="1"/>
  <c r="V105" i="12"/>
  <c r="Y105" i="12"/>
  <c r="Z105" i="12"/>
  <c r="AD105" i="12"/>
  <c r="AF105" i="12"/>
  <c r="G106" i="12"/>
  <c r="M106" i="12" s="1"/>
  <c r="AA106" i="12" s="1"/>
  <c r="I106" i="12"/>
  <c r="K106" i="12"/>
  <c r="Z106" i="12" s="1"/>
  <c r="O106" i="12"/>
  <c r="Q106" i="12"/>
  <c r="AC106" i="12" s="1"/>
  <c r="V106" i="12"/>
  <c r="AD106" i="12" s="1"/>
  <c r="Y106" i="12"/>
  <c r="AB106" i="12"/>
  <c r="AF106" i="12"/>
  <c r="G107" i="12"/>
  <c r="AF107" i="12" s="1"/>
  <c r="I107" i="12"/>
  <c r="Y107" i="12" s="1"/>
  <c r="K107" i="12"/>
  <c r="M107" i="12"/>
  <c r="O107" i="12"/>
  <c r="AB107" i="12" s="1"/>
  <c r="Q107" i="12"/>
  <c r="V107" i="12"/>
  <c r="Z107" i="12"/>
  <c r="AA107" i="12"/>
  <c r="AC107" i="12"/>
  <c r="AD107" i="12"/>
  <c r="G108" i="12"/>
  <c r="I108" i="12"/>
  <c r="Y108" i="12" s="1"/>
  <c r="K108" i="12"/>
  <c r="Z108" i="12" s="1"/>
  <c r="M108" i="12"/>
  <c r="AA108" i="12" s="1"/>
  <c r="O108" i="12"/>
  <c r="Q108" i="12"/>
  <c r="V108" i="12"/>
  <c r="AD108" i="12" s="1"/>
  <c r="AB108" i="12"/>
  <c r="AC108" i="12"/>
  <c r="AF108" i="12"/>
  <c r="G109" i="12"/>
  <c r="M109" i="12" s="1"/>
  <c r="AA109" i="12" s="1"/>
  <c r="I109" i="12"/>
  <c r="K109" i="12"/>
  <c r="O109" i="12"/>
  <c r="AB109" i="12" s="1"/>
  <c r="Q109" i="12"/>
  <c r="AC109" i="12" s="1"/>
  <c r="V109" i="12"/>
  <c r="Y109" i="12"/>
  <c r="Z109" i="12"/>
  <c r="AD109" i="12"/>
  <c r="AF109" i="12"/>
  <c r="G110" i="12"/>
  <c r="M110" i="12" s="1"/>
  <c r="AA110" i="12" s="1"/>
  <c r="I110" i="12"/>
  <c r="K110" i="12"/>
  <c r="Z110" i="12" s="1"/>
  <c r="O110" i="12"/>
  <c r="Q110" i="12"/>
  <c r="AC110" i="12" s="1"/>
  <c r="V110" i="12"/>
  <c r="AD110" i="12" s="1"/>
  <c r="Y110" i="12"/>
  <c r="AB110" i="12"/>
  <c r="G111" i="12"/>
  <c r="AF111" i="12" s="1"/>
  <c r="I111" i="12"/>
  <c r="Y111" i="12" s="1"/>
  <c r="K111" i="12"/>
  <c r="M111" i="12"/>
  <c r="O111" i="12"/>
  <c r="AB111" i="12" s="1"/>
  <c r="Q111" i="12"/>
  <c r="V111" i="12"/>
  <c r="Z111" i="12"/>
  <c r="AA111" i="12"/>
  <c r="AC111" i="12"/>
  <c r="AD111" i="12"/>
  <c r="G112" i="12"/>
  <c r="I112" i="12"/>
  <c r="K112" i="12"/>
  <c r="Z112" i="12" s="1"/>
  <c r="M112" i="12"/>
  <c r="AA112" i="12" s="1"/>
  <c r="O112" i="12"/>
  <c r="Q112" i="12"/>
  <c r="V112" i="12"/>
  <c r="AD112" i="12" s="1"/>
  <c r="Y112" i="12"/>
  <c r="AB112" i="12"/>
  <c r="AC112" i="12"/>
  <c r="AF112" i="12"/>
  <c r="G113" i="12"/>
  <c r="M113" i="12" s="1"/>
  <c r="AA113" i="12" s="1"/>
  <c r="I113" i="12"/>
  <c r="K113" i="12"/>
  <c r="O113" i="12"/>
  <c r="AB113" i="12" s="1"/>
  <c r="Q113" i="12"/>
  <c r="AC113" i="12" s="1"/>
  <c r="V113" i="12"/>
  <c r="Y113" i="12"/>
  <c r="Z113" i="12"/>
  <c r="AD113" i="12"/>
  <c r="AF113" i="12"/>
  <c r="G114" i="12"/>
  <c r="M114" i="12" s="1"/>
  <c r="AA114" i="12" s="1"/>
  <c r="I114" i="12"/>
  <c r="K114" i="12"/>
  <c r="Z114" i="12" s="1"/>
  <c r="O114" i="12"/>
  <c r="Q114" i="12"/>
  <c r="AC114" i="12" s="1"/>
  <c r="V114" i="12"/>
  <c r="AD114" i="12" s="1"/>
  <c r="Y114" i="12"/>
  <c r="AB114" i="12"/>
  <c r="G116" i="12"/>
  <c r="AF116" i="12" s="1"/>
  <c r="I116" i="12"/>
  <c r="Y116" i="12" s="1"/>
  <c r="K116" i="12"/>
  <c r="M116" i="12"/>
  <c r="O116" i="12"/>
  <c r="AB116" i="12" s="1"/>
  <c r="Q116" i="12"/>
  <c r="V116" i="12"/>
  <c r="Z116" i="12"/>
  <c r="AA116" i="12"/>
  <c r="AC116" i="12"/>
  <c r="AD116" i="12"/>
  <c r="G117" i="12"/>
  <c r="I117" i="12"/>
  <c r="Y117" i="12" s="1"/>
  <c r="K117" i="12"/>
  <c r="Z117" i="12" s="1"/>
  <c r="M117" i="12"/>
  <c r="AA117" i="12" s="1"/>
  <c r="O117" i="12"/>
  <c r="Q117" i="12"/>
  <c r="V117" i="12"/>
  <c r="AD117" i="12" s="1"/>
  <c r="AB117" i="12"/>
  <c r="AC117" i="12"/>
  <c r="AF117" i="12"/>
  <c r="G118" i="12"/>
  <c r="M118" i="12" s="1"/>
  <c r="AA118" i="12" s="1"/>
  <c r="I118" i="12"/>
  <c r="K118" i="12"/>
  <c r="O118" i="12"/>
  <c r="AB118" i="12" s="1"/>
  <c r="Q118" i="12"/>
  <c r="AC118" i="12" s="1"/>
  <c r="V118" i="12"/>
  <c r="Y118" i="12"/>
  <c r="Z118" i="12"/>
  <c r="AD118" i="12"/>
  <c r="AF118" i="12"/>
  <c r="G119" i="12"/>
  <c r="M119" i="12" s="1"/>
  <c r="AA119" i="12" s="1"/>
  <c r="I119" i="12"/>
  <c r="K119" i="12"/>
  <c r="Z119" i="12" s="1"/>
  <c r="O119" i="12"/>
  <c r="Q119" i="12"/>
  <c r="AC119" i="12" s="1"/>
  <c r="V119" i="12"/>
  <c r="AD119" i="12" s="1"/>
  <c r="Y119" i="12"/>
  <c r="AB119" i="12"/>
  <c r="AF119" i="12"/>
  <c r="G120" i="12"/>
  <c r="AF120" i="12" s="1"/>
  <c r="I120" i="12"/>
  <c r="Y120" i="12" s="1"/>
  <c r="K120" i="12"/>
  <c r="M120" i="12"/>
  <c r="O120" i="12"/>
  <c r="AB120" i="12" s="1"/>
  <c r="Q120" i="12"/>
  <c r="V120" i="12"/>
  <c r="Z120" i="12"/>
  <c r="AA120" i="12"/>
  <c r="AC120" i="12"/>
  <c r="AD120" i="12"/>
  <c r="G121" i="12"/>
  <c r="I121" i="12"/>
  <c r="Y121" i="12" s="1"/>
  <c r="K121" i="12"/>
  <c r="Z121" i="12" s="1"/>
  <c r="M121" i="12"/>
  <c r="AA121" i="12" s="1"/>
  <c r="O121" i="12"/>
  <c r="Q121" i="12"/>
  <c r="V121" i="12"/>
  <c r="AD121" i="12" s="1"/>
  <c r="AB121" i="12"/>
  <c r="AC121" i="12"/>
  <c r="AF121" i="12"/>
  <c r="G122" i="12"/>
  <c r="M122" i="12" s="1"/>
  <c r="AA122" i="12" s="1"/>
  <c r="I122" i="12"/>
  <c r="K122" i="12"/>
  <c r="O122" i="12"/>
  <c r="AB122" i="12" s="1"/>
  <c r="Q122" i="12"/>
  <c r="AC122" i="12" s="1"/>
  <c r="V122" i="12"/>
  <c r="Y122" i="12"/>
  <c r="Z122" i="12"/>
  <c r="AD122" i="12"/>
  <c r="AF122" i="12"/>
  <c r="G123" i="12"/>
  <c r="M123" i="12" s="1"/>
  <c r="AA123" i="12" s="1"/>
  <c r="I123" i="12"/>
  <c r="K123" i="12"/>
  <c r="Z123" i="12" s="1"/>
  <c r="O123" i="12"/>
  <c r="Q123" i="12"/>
  <c r="V123" i="12"/>
  <c r="AD123" i="12" s="1"/>
  <c r="Y123" i="12"/>
  <c r="AB123" i="12"/>
  <c r="AC123" i="12"/>
  <c r="AF123" i="12"/>
  <c r="G124" i="12"/>
  <c r="AF124" i="12" s="1"/>
  <c r="I124" i="12"/>
  <c r="Y124" i="12" s="1"/>
  <c r="K124" i="12"/>
  <c r="M124" i="12"/>
  <c r="O124" i="12"/>
  <c r="AB124" i="12" s="1"/>
  <c r="Q124" i="12"/>
  <c r="V124" i="12"/>
  <c r="Z124" i="12"/>
  <c r="AA124" i="12"/>
  <c r="AC124" i="12"/>
  <c r="AD124" i="12"/>
  <c r="G125" i="12"/>
  <c r="I125" i="12"/>
  <c r="K125" i="12"/>
  <c r="Z125" i="12" s="1"/>
  <c r="M125" i="12"/>
  <c r="AA125" i="12" s="1"/>
  <c r="O125" i="12"/>
  <c r="Q125" i="12"/>
  <c r="V125" i="12"/>
  <c r="AD125" i="12" s="1"/>
  <c r="Y125" i="12"/>
  <c r="AB125" i="12"/>
  <c r="AC125" i="12"/>
  <c r="AF125" i="12"/>
  <c r="G126" i="12"/>
  <c r="M126" i="12" s="1"/>
  <c r="AA126" i="12" s="1"/>
  <c r="I126" i="12"/>
  <c r="K126" i="12"/>
  <c r="O126" i="12"/>
  <c r="AB126" i="12" s="1"/>
  <c r="Q126" i="12"/>
  <c r="AC126" i="12" s="1"/>
  <c r="V126" i="12"/>
  <c r="Y126" i="12"/>
  <c r="Z126" i="12"/>
  <c r="AD126" i="12"/>
  <c r="AF126" i="12"/>
  <c r="G127" i="12"/>
  <c r="I127" i="12"/>
  <c r="K127" i="12"/>
  <c r="Z127" i="12" s="1"/>
  <c r="M127" i="12"/>
  <c r="O127" i="12"/>
  <c r="Q127" i="12"/>
  <c r="V127" i="12"/>
  <c r="AD127" i="12" s="1"/>
  <c r="Y127" i="12"/>
  <c r="AA127" i="12"/>
  <c r="AB127" i="12"/>
  <c r="AC127" i="12"/>
  <c r="AF127" i="12"/>
  <c r="G128" i="12"/>
  <c r="AF128" i="12" s="1"/>
  <c r="I128" i="12"/>
  <c r="Y128" i="12" s="1"/>
  <c r="K128" i="12"/>
  <c r="M128" i="12"/>
  <c r="O128" i="12"/>
  <c r="AB128" i="12" s="1"/>
  <c r="Q128" i="12"/>
  <c r="V128" i="12"/>
  <c r="Z128" i="12"/>
  <c r="AA128" i="12"/>
  <c r="AC128" i="12"/>
  <c r="AD128" i="12"/>
  <c r="G129" i="12"/>
  <c r="I129" i="12"/>
  <c r="K129" i="12"/>
  <c r="Z129" i="12" s="1"/>
  <c r="M129" i="12"/>
  <c r="AA129" i="12" s="1"/>
  <c r="O129" i="12"/>
  <c r="Q129" i="12"/>
  <c r="V129" i="12"/>
  <c r="AD129" i="12" s="1"/>
  <c r="Y129" i="12"/>
  <c r="AB129" i="12"/>
  <c r="AC129" i="12"/>
  <c r="AF129" i="12"/>
  <c r="G130" i="12"/>
  <c r="M130" i="12" s="1"/>
  <c r="AA130" i="12" s="1"/>
  <c r="I130" i="12"/>
  <c r="K130" i="12"/>
  <c r="O130" i="12"/>
  <c r="AB130" i="12" s="1"/>
  <c r="Q130" i="12"/>
  <c r="AC130" i="12" s="1"/>
  <c r="V130" i="12"/>
  <c r="Y130" i="12"/>
  <c r="Z130" i="12"/>
  <c r="AD130" i="12"/>
  <c r="AF130" i="12"/>
  <c r="G131" i="12"/>
  <c r="I131" i="12"/>
  <c r="K131" i="12"/>
  <c r="Z131" i="12" s="1"/>
  <c r="M131" i="12"/>
  <c r="O131" i="12"/>
  <c r="Q131" i="12"/>
  <c r="V131" i="12"/>
  <c r="AD131" i="12" s="1"/>
  <c r="Y131" i="12"/>
  <c r="AA131" i="12"/>
  <c r="AB131" i="12"/>
  <c r="AC131" i="12"/>
  <c r="AF131" i="12"/>
  <c r="G132" i="12"/>
  <c r="AF132" i="12" s="1"/>
  <c r="I132" i="12"/>
  <c r="Y132" i="12" s="1"/>
  <c r="K132" i="12"/>
  <c r="M132" i="12"/>
  <c r="O132" i="12"/>
  <c r="AB132" i="12" s="1"/>
  <c r="Q132" i="12"/>
  <c r="V132" i="12"/>
  <c r="Z132" i="12"/>
  <c r="AA132" i="12"/>
  <c r="AC132" i="12"/>
  <c r="AD132" i="12"/>
  <c r="G133" i="12"/>
  <c r="I133" i="12"/>
  <c r="K133" i="12"/>
  <c r="Z133" i="12" s="1"/>
  <c r="M133" i="12"/>
  <c r="AA133" i="12" s="1"/>
  <c r="O133" i="12"/>
  <c r="Q133" i="12"/>
  <c r="V133" i="12"/>
  <c r="AD133" i="12" s="1"/>
  <c r="Y133" i="12"/>
  <c r="AB133" i="12"/>
  <c r="AC133" i="12"/>
  <c r="AF133" i="12"/>
  <c r="G134" i="12"/>
  <c r="M134" i="12" s="1"/>
  <c r="AA134" i="12" s="1"/>
  <c r="I134" i="12"/>
  <c r="K134" i="12"/>
  <c r="O134" i="12"/>
  <c r="AB134" i="12" s="1"/>
  <c r="Q134" i="12"/>
  <c r="AC134" i="12" s="1"/>
  <c r="V134" i="12"/>
  <c r="Y134" i="12"/>
  <c r="Z134" i="12"/>
  <c r="AD134" i="12"/>
  <c r="AF134" i="12"/>
  <c r="G135" i="12"/>
  <c r="M135" i="12" s="1"/>
  <c r="AA135" i="12" s="1"/>
  <c r="I135" i="12"/>
  <c r="K135" i="12"/>
  <c r="Z135" i="12" s="1"/>
  <c r="O135" i="12"/>
  <c r="Q135" i="12"/>
  <c r="V135" i="12"/>
  <c r="AD135" i="12" s="1"/>
  <c r="Y135" i="12"/>
  <c r="AB135" i="12"/>
  <c r="AC135" i="12"/>
  <c r="AF135" i="12"/>
  <c r="G136" i="12"/>
  <c r="AF136" i="12" s="1"/>
  <c r="I136" i="12"/>
  <c r="Y136" i="12" s="1"/>
  <c r="K136" i="12"/>
  <c r="M136" i="12"/>
  <c r="O136" i="12"/>
  <c r="AB136" i="12" s="1"/>
  <c r="Q136" i="12"/>
  <c r="V136" i="12"/>
  <c r="Z136" i="12"/>
  <c r="AA136" i="12"/>
  <c r="AC136" i="12"/>
  <c r="AD136" i="12"/>
  <c r="G137" i="12"/>
  <c r="I137" i="12"/>
  <c r="K137" i="12"/>
  <c r="Z137" i="12" s="1"/>
  <c r="M137" i="12"/>
  <c r="AA137" i="12" s="1"/>
  <c r="O137" i="12"/>
  <c r="Q137" i="12"/>
  <c r="V137" i="12"/>
  <c r="AD137" i="12" s="1"/>
  <c r="Y137" i="12"/>
  <c r="AB137" i="12"/>
  <c r="AC137" i="12"/>
  <c r="AF137" i="12"/>
  <c r="G138" i="12"/>
  <c r="M138" i="12" s="1"/>
  <c r="AA138" i="12" s="1"/>
  <c r="I138" i="12"/>
  <c r="K138" i="12"/>
  <c r="O138" i="12"/>
  <c r="AB138" i="12" s="1"/>
  <c r="Q138" i="12"/>
  <c r="AC138" i="12" s="1"/>
  <c r="V138" i="12"/>
  <c r="Y138" i="12"/>
  <c r="Z138" i="12"/>
  <c r="AD138" i="12"/>
  <c r="AF140" i="12"/>
  <c r="AZ56" i="1"/>
  <c r="AZ55" i="1"/>
  <c r="AZ54" i="1"/>
  <c r="F51" i="1"/>
  <c r="G23" i="1" s="1"/>
  <c r="A23" i="1" s="1"/>
  <c r="G24" i="1" s="1"/>
  <c r="H42" i="1"/>
  <c r="I42" i="1" s="1"/>
  <c r="H39" i="1"/>
  <c r="H51" i="1" s="1"/>
  <c r="I69" i="1" l="1"/>
  <c r="J65" i="1" s="1"/>
  <c r="H50" i="1"/>
  <c r="I50" i="1" s="1"/>
  <c r="H48" i="1"/>
  <c r="I48" i="1" s="1"/>
  <c r="H46" i="1"/>
  <c r="I46" i="1" s="1"/>
  <c r="H41" i="1"/>
  <c r="I41" i="1" s="1"/>
  <c r="H40" i="1"/>
  <c r="I40" i="1" s="1"/>
  <c r="G28" i="1"/>
  <c r="G25" i="1"/>
  <c r="A25" i="1" s="1"/>
  <c r="A24" i="1"/>
  <c r="AF47" i="21"/>
  <c r="AF34" i="21"/>
  <c r="AF26" i="21"/>
  <c r="AF15" i="21"/>
  <c r="AF42" i="21"/>
  <c r="AF38" i="21"/>
  <c r="AF30" i="21"/>
  <c r="AF19" i="21"/>
  <c r="AF11" i="21"/>
  <c r="M11" i="21"/>
  <c r="AA11" i="21" s="1"/>
  <c r="M81" i="20"/>
  <c r="AA81" i="20" s="1"/>
  <c r="AF81" i="20"/>
  <c r="M76" i="20"/>
  <c r="AA76" i="20" s="1"/>
  <c r="AF76" i="20"/>
  <c r="AF48" i="20"/>
  <c r="M48" i="20"/>
  <c r="AA48" i="20" s="1"/>
  <c r="AF117" i="20"/>
  <c r="AF36" i="20"/>
  <c r="M36" i="20"/>
  <c r="AA36" i="20" s="1"/>
  <c r="M131" i="20"/>
  <c r="AA131" i="20" s="1"/>
  <c r="M98" i="20"/>
  <c r="AA98" i="20" s="1"/>
  <c r="M23" i="20"/>
  <c r="AA23" i="20" s="1"/>
  <c r="AF23" i="20"/>
  <c r="M118" i="20"/>
  <c r="AA118" i="20" s="1"/>
  <c r="AF101" i="20"/>
  <c r="M89" i="20"/>
  <c r="AA89" i="20" s="1"/>
  <c r="AF89" i="20"/>
  <c r="M27" i="20"/>
  <c r="AA27" i="20" s="1"/>
  <c r="AF27" i="20"/>
  <c r="AE135" i="20"/>
  <c r="AF121" i="20"/>
  <c r="AF85" i="20"/>
  <c r="M85" i="20"/>
  <c r="AA85" i="20" s="1"/>
  <c r="M78" i="20"/>
  <c r="AA78" i="20" s="1"/>
  <c r="AF78" i="20"/>
  <c r="AF73" i="20"/>
  <c r="M73" i="20"/>
  <c r="AA73" i="20" s="1"/>
  <c r="AF63" i="20"/>
  <c r="AF51" i="20"/>
  <c r="AF39" i="20"/>
  <c r="M24" i="20"/>
  <c r="AA24" i="20" s="1"/>
  <c r="M145" i="19"/>
  <c r="AA145" i="19" s="1"/>
  <c r="AF145" i="19"/>
  <c r="M191" i="19"/>
  <c r="AA191" i="19" s="1"/>
  <c r="AF160" i="19"/>
  <c r="AF13" i="19"/>
  <c r="M13" i="19"/>
  <c r="AA13" i="19" s="1"/>
  <c r="AF120" i="19"/>
  <c r="AF104" i="19"/>
  <c r="AF201" i="19"/>
  <c r="AF100" i="19"/>
  <c r="M197" i="19"/>
  <c r="AA197" i="19" s="1"/>
  <c r="M192" i="19"/>
  <c r="AA192" i="19" s="1"/>
  <c r="M187" i="19"/>
  <c r="AA187" i="19" s="1"/>
  <c r="AF185" i="19"/>
  <c r="AF156" i="19"/>
  <c r="AF190" i="19"/>
  <c r="AF164" i="19"/>
  <c r="AF150" i="19"/>
  <c r="M150" i="19"/>
  <c r="AA150" i="19" s="1"/>
  <c r="M139" i="19"/>
  <c r="AA139" i="19" s="1"/>
  <c r="AF139" i="19"/>
  <c r="M47" i="19"/>
  <c r="AA47" i="19" s="1"/>
  <c r="AF47" i="19"/>
  <c r="AE203" i="19"/>
  <c r="AF73" i="19"/>
  <c r="M73" i="19"/>
  <c r="AA73" i="19" s="1"/>
  <c r="M195" i="19"/>
  <c r="AA195" i="19" s="1"/>
  <c r="M183" i="19"/>
  <c r="AA183" i="19" s="1"/>
  <c r="M179" i="19"/>
  <c r="AA179" i="19" s="1"/>
  <c r="M175" i="19"/>
  <c r="AA175" i="19" s="1"/>
  <c r="M171" i="19"/>
  <c r="AA171" i="19" s="1"/>
  <c r="M166" i="19"/>
  <c r="AA166" i="19" s="1"/>
  <c r="M158" i="19"/>
  <c r="AA158" i="19" s="1"/>
  <c r="AF53" i="19"/>
  <c r="M53" i="19"/>
  <c r="AA53" i="19" s="1"/>
  <c r="AF149" i="19"/>
  <c r="M138" i="19"/>
  <c r="AA138" i="19" s="1"/>
  <c r="M129" i="19"/>
  <c r="AA129" i="19" s="1"/>
  <c r="M97" i="19"/>
  <c r="AA97" i="19" s="1"/>
  <c r="AF61" i="19"/>
  <c r="M61" i="19"/>
  <c r="AA61" i="19" s="1"/>
  <c r="AF41" i="19"/>
  <c r="M41" i="19"/>
  <c r="AA41" i="19" s="1"/>
  <c r="M121" i="19"/>
  <c r="AA121" i="19" s="1"/>
  <c r="M117" i="19"/>
  <c r="AA117" i="19" s="1"/>
  <c r="M113" i="19"/>
  <c r="AA113" i="19" s="1"/>
  <c r="M109" i="19"/>
  <c r="AA109" i="19" s="1"/>
  <c r="M105" i="19"/>
  <c r="AA105" i="19" s="1"/>
  <c r="M88" i="19"/>
  <c r="AA88" i="19" s="1"/>
  <c r="AF55" i="19"/>
  <c r="AF51" i="19"/>
  <c r="AF35" i="19"/>
  <c r="M77" i="19"/>
  <c r="AA77" i="19" s="1"/>
  <c r="M57" i="19"/>
  <c r="AA57" i="19" s="1"/>
  <c r="M37" i="19"/>
  <c r="AA37" i="19" s="1"/>
  <c r="AF76" i="19"/>
  <c r="AF72" i="19"/>
  <c r="AF60" i="19"/>
  <c r="AF56" i="19"/>
  <c r="AF52" i="19"/>
  <c r="AF48" i="19"/>
  <c r="AF44" i="19"/>
  <c r="AF40" i="19"/>
  <c r="AF36" i="19"/>
  <c r="AF32" i="19"/>
  <c r="AF28" i="19"/>
  <c r="AF24" i="19"/>
  <c r="AF20" i="19"/>
  <c r="AF16" i="19"/>
  <c r="AF12" i="19"/>
  <c r="AE140" i="18"/>
  <c r="M23" i="18"/>
  <c r="AA23" i="18" s="1"/>
  <c r="AF23" i="18"/>
  <c r="AF107" i="18"/>
  <c r="AF53" i="18"/>
  <c r="M53" i="18"/>
  <c r="AA53" i="18" s="1"/>
  <c r="AF73" i="18"/>
  <c r="M73" i="18"/>
  <c r="AA73" i="18" s="1"/>
  <c r="M136" i="18"/>
  <c r="AA136" i="18" s="1"/>
  <c r="M131" i="18"/>
  <c r="AA131" i="18" s="1"/>
  <c r="M100" i="18"/>
  <c r="AA100" i="18" s="1"/>
  <c r="M72" i="18"/>
  <c r="AA72" i="18" s="1"/>
  <c r="AF72" i="18"/>
  <c r="AF31" i="18"/>
  <c r="M15" i="18"/>
  <c r="AA15" i="18" s="1"/>
  <c r="AF15" i="18"/>
  <c r="AF134" i="18"/>
  <c r="AF124" i="18"/>
  <c r="M121" i="18"/>
  <c r="AA121" i="18" s="1"/>
  <c r="M114" i="18"/>
  <c r="AA114" i="18" s="1"/>
  <c r="AF103" i="18"/>
  <c r="M85" i="18"/>
  <c r="AA85" i="18" s="1"/>
  <c r="AF40" i="18"/>
  <c r="M40" i="18"/>
  <c r="AA40" i="18" s="1"/>
  <c r="AF126" i="18"/>
  <c r="M108" i="18"/>
  <c r="AA108" i="18" s="1"/>
  <c r="AF89" i="18"/>
  <c r="M76" i="18"/>
  <c r="AA76" i="18" s="1"/>
  <c r="AF76" i="18"/>
  <c r="M43" i="18"/>
  <c r="AA43" i="18" s="1"/>
  <c r="AF43" i="18"/>
  <c r="M39" i="18"/>
  <c r="AA39" i="18" s="1"/>
  <c r="AF39" i="18"/>
  <c r="AF56" i="18"/>
  <c r="AF76" i="17"/>
  <c r="AF35" i="17"/>
  <c r="AF114" i="17"/>
  <c r="AF82" i="17"/>
  <c r="AF68" i="17"/>
  <c r="AF11" i="17"/>
  <c r="M134" i="17"/>
  <c r="AA134" i="17" s="1"/>
  <c r="M130" i="17"/>
  <c r="AA130" i="17" s="1"/>
  <c r="M126" i="17"/>
  <c r="AA126" i="17" s="1"/>
  <c r="M122" i="17"/>
  <c r="AA122" i="17" s="1"/>
  <c r="AF119" i="17"/>
  <c r="M118" i="17"/>
  <c r="AA118" i="17" s="1"/>
  <c r="AF115" i="17"/>
  <c r="AF110" i="17"/>
  <c r="M109" i="17"/>
  <c r="AA109" i="17" s="1"/>
  <c r="AF106" i="17"/>
  <c r="M105" i="17"/>
  <c r="AA105" i="17" s="1"/>
  <c r="AF102" i="17"/>
  <c r="M101" i="17"/>
  <c r="AA101" i="17" s="1"/>
  <c r="AF98" i="17"/>
  <c r="M97" i="17"/>
  <c r="AA97" i="17" s="1"/>
  <c r="AF94" i="17"/>
  <c r="M93" i="17"/>
  <c r="AA93" i="17" s="1"/>
  <c r="AF88" i="17"/>
  <c r="M87" i="17"/>
  <c r="AA87" i="17" s="1"/>
  <c r="AF83" i="17"/>
  <c r="AF79" i="17"/>
  <c r="AF56" i="17"/>
  <c r="AF60" i="17"/>
  <c r="AE137" i="17"/>
  <c r="M77" i="17"/>
  <c r="AA77" i="17" s="1"/>
  <c r="M48" i="17"/>
  <c r="AA48" i="17" s="1"/>
  <c r="M44" i="17"/>
  <c r="AA44" i="17" s="1"/>
  <c r="M40" i="17"/>
  <c r="AA40" i="17" s="1"/>
  <c r="M36" i="17"/>
  <c r="AA36" i="17" s="1"/>
  <c r="AF72" i="17"/>
  <c r="AF64" i="17"/>
  <c r="M73" i="17"/>
  <c r="AA73" i="17" s="1"/>
  <c r="M69" i="17"/>
  <c r="AA69" i="17" s="1"/>
  <c r="M65" i="17"/>
  <c r="AA65" i="17" s="1"/>
  <c r="M61" i="17"/>
  <c r="AA61" i="17" s="1"/>
  <c r="AF23" i="17"/>
  <c r="M20" i="17"/>
  <c r="AA20" i="17" s="1"/>
  <c r="AF15" i="17"/>
  <c r="M12" i="17"/>
  <c r="AA12" i="17" s="1"/>
  <c r="AF99" i="16"/>
  <c r="M99" i="16"/>
  <c r="AA99" i="16" s="1"/>
  <c r="M84" i="16"/>
  <c r="AA84" i="16" s="1"/>
  <c r="AF84" i="16"/>
  <c r="AF47" i="16"/>
  <c r="AF132" i="16"/>
  <c r="AF128" i="16"/>
  <c r="M35" i="16"/>
  <c r="AA35" i="16" s="1"/>
  <c r="AF35" i="16"/>
  <c r="M95" i="16"/>
  <c r="AA95" i="16" s="1"/>
  <c r="AF95" i="16"/>
  <c r="AF80" i="16"/>
  <c r="M80" i="16"/>
  <c r="AA80" i="16" s="1"/>
  <c r="AF116" i="16"/>
  <c r="AF89" i="16"/>
  <c r="M89" i="16"/>
  <c r="AA89" i="16" s="1"/>
  <c r="AF61" i="16"/>
  <c r="M61" i="16"/>
  <c r="AA61" i="16" s="1"/>
  <c r="AF136" i="16"/>
  <c r="M103" i="16"/>
  <c r="AA103" i="16" s="1"/>
  <c r="AF103" i="16"/>
  <c r="M77" i="16"/>
  <c r="AA77" i="16" s="1"/>
  <c r="AF43" i="16"/>
  <c r="AF31" i="16"/>
  <c r="AE140" i="16"/>
  <c r="AF64" i="16"/>
  <c r="M44" i="16"/>
  <c r="AA44" i="16" s="1"/>
  <c r="M32" i="16"/>
  <c r="AA32" i="16" s="1"/>
  <c r="AF56" i="16"/>
  <c r="AF78" i="16"/>
  <c r="AF15" i="16"/>
  <c r="AF39" i="15"/>
  <c r="AE134" i="15"/>
  <c r="AF23" i="15"/>
  <c r="AF116" i="15"/>
  <c r="AF103" i="15"/>
  <c r="AF95" i="15"/>
  <c r="AF52" i="15"/>
  <c r="AF35" i="15"/>
  <c r="M28" i="15"/>
  <c r="AA28" i="15" s="1"/>
  <c r="AF120" i="15"/>
  <c r="AF99" i="15"/>
  <c r="AF89" i="15"/>
  <c r="AF84" i="15"/>
  <c r="AF80" i="15"/>
  <c r="M132" i="15"/>
  <c r="AA132" i="15" s="1"/>
  <c r="M128" i="15"/>
  <c r="AA128" i="15" s="1"/>
  <c r="M124" i="15"/>
  <c r="AA124" i="15" s="1"/>
  <c r="M112" i="15"/>
  <c r="AA112" i="15" s="1"/>
  <c r="M107" i="15"/>
  <c r="AA107" i="15" s="1"/>
  <c r="M73" i="15"/>
  <c r="AA73" i="15" s="1"/>
  <c r="M61" i="15"/>
  <c r="AA61" i="15" s="1"/>
  <c r="M40" i="15"/>
  <c r="AA40" i="15" s="1"/>
  <c r="AF11" i="15"/>
  <c r="AF76" i="15"/>
  <c r="AF64" i="15"/>
  <c r="M57" i="15"/>
  <c r="AA57" i="15" s="1"/>
  <c r="M24" i="15"/>
  <c r="AA24" i="15" s="1"/>
  <c r="AF15" i="15"/>
  <c r="M12" i="15"/>
  <c r="AA12" i="15" s="1"/>
  <c r="AF122" i="14"/>
  <c r="M122" i="14"/>
  <c r="AA122" i="14" s="1"/>
  <c r="M126" i="14"/>
  <c r="AA126" i="14" s="1"/>
  <c r="AF126" i="14"/>
  <c r="AF97" i="14"/>
  <c r="M97" i="14"/>
  <c r="AA97" i="14" s="1"/>
  <c r="M105" i="14"/>
  <c r="AA105" i="14" s="1"/>
  <c r="AF105" i="14"/>
  <c r="AF109" i="14"/>
  <c r="M109" i="14"/>
  <c r="AA109" i="14" s="1"/>
  <c r="AF83" i="14"/>
  <c r="M83" i="14"/>
  <c r="AA83" i="14" s="1"/>
  <c r="AF93" i="14"/>
  <c r="M93" i="14"/>
  <c r="AA93" i="14" s="1"/>
  <c r="AF114" i="14"/>
  <c r="M114" i="14"/>
  <c r="AA114" i="14" s="1"/>
  <c r="AF101" i="14"/>
  <c r="M101" i="14"/>
  <c r="AA101" i="14" s="1"/>
  <c r="AF89" i="14"/>
  <c r="M89" i="14"/>
  <c r="AA89" i="14" s="1"/>
  <c r="AF118" i="14"/>
  <c r="M118" i="14"/>
  <c r="AA118" i="14" s="1"/>
  <c r="M80" i="14"/>
  <c r="AA80" i="14" s="1"/>
  <c r="AF76" i="14"/>
  <c r="AF78" i="14"/>
  <c r="AF54" i="14"/>
  <c r="AF79" i="14"/>
  <c r="M71" i="14"/>
  <c r="AA71" i="14" s="1"/>
  <c r="M67" i="14"/>
  <c r="AA67" i="14" s="1"/>
  <c r="AF33" i="14"/>
  <c r="AF25" i="14"/>
  <c r="M63" i="14"/>
  <c r="AA63" i="14" s="1"/>
  <c r="AF58" i="14"/>
  <c r="AF45" i="14"/>
  <c r="AF74" i="14"/>
  <c r="AF53" i="13"/>
  <c r="M53" i="13"/>
  <c r="AA53" i="13" s="1"/>
  <c r="M115" i="13"/>
  <c r="AA115" i="13" s="1"/>
  <c r="M98" i="13"/>
  <c r="AA98" i="13" s="1"/>
  <c r="AF47" i="13"/>
  <c r="AF28" i="13"/>
  <c r="M28" i="13"/>
  <c r="AA28" i="13" s="1"/>
  <c r="M123" i="13"/>
  <c r="AA123" i="13" s="1"/>
  <c r="M106" i="13"/>
  <c r="AA106" i="13" s="1"/>
  <c r="M31" i="13"/>
  <c r="AA31" i="13" s="1"/>
  <c r="AF31" i="13"/>
  <c r="M73" i="13"/>
  <c r="AA73" i="13" s="1"/>
  <c r="M69" i="13"/>
  <c r="AA69" i="13" s="1"/>
  <c r="M65" i="13"/>
  <c r="AA65" i="13" s="1"/>
  <c r="M61" i="13"/>
  <c r="AA61" i="13" s="1"/>
  <c r="AE137" i="13"/>
  <c r="AF134" i="13"/>
  <c r="AF130" i="13"/>
  <c r="AF126" i="13"/>
  <c r="AF39" i="13"/>
  <c r="M32" i="13"/>
  <c r="AA32" i="13" s="1"/>
  <c r="AF23" i="13"/>
  <c r="AF15" i="13"/>
  <c r="AF86" i="12"/>
  <c r="M86" i="12"/>
  <c r="AA86" i="12" s="1"/>
  <c r="AF138" i="12"/>
  <c r="AF91" i="12"/>
  <c r="M91" i="12"/>
  <c r="AA91" i="12" s="1"/>
  <c r="M35" i="12"/>
  <c r="AA35" i="12" s="1"/>
  <c r="AF35" i="12"/>
  <c r="AF97" i="12"/>
  <c r="M97" i="12"/>
  <c r="AA97" i="12" s="1"/>
  <c r="M23" i="12"/>
  <c r="AA23" i="12" s="1"/>
  <c r="AF23" i="12"/>
  <c r="M15" i="12"/>
  <c r="AA15" i="12" s="1"/>
  <c r="AF15" i="12"/>
  <c r="M82" i="12"/>
  <c r="AA82" i="12" s="1"/>
  <c r="AF82" i="12"/>
  <c r="M68" i="12"/>
  <c r="AA68" i="12" s="1"/>
  <c r="AF68" i="12"/>
  <c r="AE140" i="12"/>
  <c r="AF76" i="12"/>
  <c r="AF31" i="12"/>
  <c r="AF114" i="12"/>
  <c r="AF110" i="12"/>
  <c r="AF102" i="12"/>
  <c r="AF98" i="12"/>
  <c r="AF94" i="12"/>
  <c r="AF88" i="12"/>
  <c r="AF83" i="12"/>
  <c r="AF39" i="12"/>
  <c r="AF27" i="12"/>
  <c r="M77" i="12"/>
  <c r="AA77" i="12" s="1"/>
  <c r="M65" i="12"/>
  <c r="AA65" i="12" s="1"/>
  <c r="M48" i="12"/>
  <c r="AA48" i="12" s="1"/>
  <c r="M32" i="12"/>
  <c r="AA32" i="12" s="1"/>
  <c r="M44" i="12"/>
  <c r="AA44" i="12" s="1"/>
  <c r="M20" i="12"/>
  <c r="AA20" i="12" s="1"/>
  <c r="M12" i="12"/>
  <c r="AA12" i="12" s="1"/>
  <c r="I39" i="1"/>
  <c r="I51" i="1" s="1"/>
  <c r="J41" i="1" s="1"/>
  <c r="G21" i="1"/>
  <c r="I21" i="1"/>
  <c r="E21" i="1"/>
  <c r="J28" i="1"/>
  <c r="J26" i="1"/>
  <c r="G38" i="1"/>
  <c r="F38" i="1"/>
  <c r="J23" i="1"/>
  <c r="J24" i="1"/>
  <c r="J25" i="1"/>
  <c r="J27" i="1"/>
  <c r="E24" i="1"/>
  <c r="E26" i="1"/>
  <c r="J62" i="1" l="1"/>
  <c r="J63" i="1"/>
  <c r="J67" i="1"/>
  <c r="J64" i="1"/>
  <c r="J68" i="1"/>
  <c r="J66" i="1"/>
  <c r="A26" i="1"/>
  <c r="G26" i="1"/>
  <c r="A27" i="1" s="1"/>
  <c r="G29" i="1" s="1"/>
  <c r="G27" i="1" s="1"/>
  <c r="J45" i="1"/>
  <c r="J40" i="1"/>
  <c r="J48" i="1"/>
  <c r="J46" i="1"/>
  <c r="J49" i="1"/>
  <c r="J43" i="1"/>
  <c r="J44" i="1"/>
  <c r="J39" i="1"/>
  <c r="J51" i="1" s="1"/>
  <c r="J47" i="1"/>
  <c r="J50" i="1"/>
  <c r="J42" i="1"/>
  <c r="J69" i="1" l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309AA62E-892C-46AB-A292-530D08AA71B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AD50CBF-01DF-4E73-945B-32D967E5600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322A1472-31DB-40E2-80A5-802D512E8DF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13AA6A5-F0B8-4E9E-A3E3-39FE80CFFFC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7A34A59A-38EB-4616-91A2-928F8C7F389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7437E46-7F41-4CF3-A050-91EA3A1802E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AE00F34D-865A-44E8-B098-C8086250138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A8FBB7F-EF2D-42FD-8FF3-FEF0AB18741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24AC72C2-CC0A-44D5-ACB5-8E1BC8CD15F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05E2151-DFC5-4274-956A-C25B4E6897E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8DAE3819-13D8-429A-BC68-FF9A20C163C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5611E50-F266-4856-BF45-1922E4BCDA3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7DC9055E-DA28-4375-8F76-F1E07615DBE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EBBF505-E443-48A4-8A51-EAE5EA7464A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A54A9C84-0C85-4E7B-AF83-5B0D015D076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7437547-4744-4ACD-9F2E-A57DE850C61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1540A048-E857-4794-B514-04184157A4A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00DD248-45BE-4B45-9E61-70C1D314A37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ESTING</author>
  </authors>
  <commentList>
    <comment ref="S6" authorId="0" shapeId="0" xr:uid="{200CA58B-26B2-4E90-8570-BF056D197F3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B196800-B4E4-461E-8384-141C8EC8611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<sst xmlns="http://schemas.openxmlformats.org/spreadsheetml/2006/main" count="9634" uniqueCount="812">
  <si>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</si>
  <si>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</si>
  <si>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</si>
  <si>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</si>
  <si>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</si>
  <si>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</si>
  <si>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</si>
  <si>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</si>
  <si>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</si>
  <si>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</si>
  <si>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</si>
  <si>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</si>
  <si>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</si>
  <si>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</si>
  <si>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</si>
  <si>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</si>
  <si>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</si>
  <si>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</si>
  <si>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</si>
  <si>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</si>
  <si>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</si>
  <si>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</si>
  <si>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</si>
  <si>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</si>
  <si>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</si>
  <si>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</si>
  <si>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</si>
  <si>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</si>
  <si>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</si>
  <si>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</si>
  <si>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</si>
  <si>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</si>
  <si>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</si>
  <si>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</si>
  <si>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</si>
  <si>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</si>
  <si>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</si>
  <si>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</si>
  <si>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</si>
  <si>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</si>
  <si>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</si>
  <si>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</si>
  <si>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</si>
  <si>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Zdeněk Musil</t>
  </si>
  <si>
    <t>Musil Zdeněk</t>
  </si>
  <si>
    <t>025/2021</t>
  </si>
  <si>
    <t>Stavební úpravy domu č.p.115, Okříšky, vedoucí ke změně užívání stavby na bytový dům</t>
  </si>
  <si>
    <t>Městys Okříšky</t>
  </si>
  <si>
    <t>Jihlavská 1</t>
  </si>
  <si>
    <t>Okříšky</t>
  </si>
  <si>
    <t>67521</t>
  </si>
  <si>
    <t>00290050</t>
  </si>
  <si>
    <t>CZ00290050</t>
  </si>
  <si>
    <t>ESTING s.r.o.</t>
  </si>
  <si>
    <t>Tyršova 48</t>
  </si>
  <si>
    <t>Stařeč-Stařeč</t>
  </si>
  <si>
    <t>67522</t>
  </si>
  <si>
    <t>27710416</t>
  </si>
  <si>
    <t>CZ27710416</t>
  </si>
  <si>
    <t>Stavba</t>
  </si>
  <si>
    <t>01</t>
  </si>
  <si>
    <t>č.p.115, Okříšky</t>
  </si>
  <si>
    <t>Byt č.1 - elektroinstalace</t>
  </si>
  <si>
    <t>02</t>
  </si>
  <si>
    <t>Byt č.2 - elektroinstalace</t>
  </si>
  <si>
    <t>03</t>
  </si>
  <si>
    <t>Byt č.3 - elektroinstalace</t>
  </si>
  <si>
    <t>04</t>
  </si>
  <si>
    <t>Byt č.4 - elektroinstalace</t>
  </si>
  <si>
    <t>05</t>
  </si>
  <si>
    <t>Byt č.5 - elektroinstalace</t>
  </si>
  <si>
    <t>06</t>
  </si>
  <si>
    <t>Byt č.6 - elektroinstalace</t>
  </si>
  <si>
    <t>07</t>
  </si>
  <si>
    <t>Byt č.7 - elektroinstalace</t>
  </si>
  <si>
    <t>08</t>
  </si>
  <si>
    <t>Společné prostory - elektroinstalace</t>
  </si>
  <si>
    <t>09</t>
  </si>
  <si>
    <t>Kotelna - elektroinstalace + MaR</t>
  </si>
  <si>
    <t>10</t>
  </si>
  <si>
    <t>Hromosvod a uzemnění</t>
  </si>
  <si>
    <t>Celkem za stavbu</t>
  </si>
  <si>
    <t>CZK</t>
  </si>
  <si>
    <t>#POPR</t>
  </si>
  <si>
    <t>Popis rozpočtu: 08 - Společné prostory - elektroinstalace</t>
  </si>
  <si>
    <t>1. V rozpočtu je uvažováno pro každý přístroj s jedním jednonásobným rámečkem, při realizaci budou přístroje slučovány do společných vícenásobných rámečků. Počet a typ rámečků je nutno upřesnit při realizaci. Silnoproudé i slaboproudé přístroje budou použity v provedení stejné designové řady.</t>
  </si>
  <si>
    <t>2. Součástí rozpočtu nejsou svítidla v bytech, typy svítidel budou voleny dle výběru investora.</t>
  </si>
  <si>
    <t>3. Součástí rozpočtu nejsou aktivní prvky datové sítě a STA.</t>
  </si>
  <si>
    <t>Rekapitulace uživatelských dílů</t>
  </si>
  <si>
    <t>200</t>
  </si>
  <si>
    <t>Silnoproudá elektroinstalace</t>
  </si>
  <si>
    <t>205</t>
  </si>
  <si>
    <t>210</t>
  </si>
  <si>
    <t>Specifikace</t>
  </si>
  <si>
    <t>215</t>
  </si>
  <si>
    <t>VRN</t>
  </si>
  <si>
    <t>300</t>
  </si>
  <si>
    <t>Slaboproudá elektroinstalace</t>
  </si>
  <si>
    <t>305</t>
  </si>
  <si>
    <t>310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</si>
  <si>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</si>
  <si>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</si>
  <si>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</si>
  <si>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</si>
  <si>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</si>
  <si>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</si>
  <si>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</si>
  <si>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</si>
  <si>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</si>
  <si>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</si>
  <si>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</si>
  <si>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</si>
  <si>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</si>
  <si>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</si>
  <si>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</si>
  <si>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</si>
  <si>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</si>
  <si>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</si>
  <si>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</si>
  <si>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</si>
  <si>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</si>
  <si>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</si>
  <si>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</si>
  <si>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</si>
  <si>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</si>
  <si>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</si>
  <si>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</si>
  <si>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973031344R00</t>
  </si>
  <si>
    <t>Vysekání kapes zeď cih. MVC pl. 0,25 m2, hl. 15 cm</t>
  </si>
  <si>
    <t>kus</t>
  </si>
  <si>
    <t>RTS 21/ I</t>
  </si>
  <si>
    <t>Práce</t>
  </si>
  <si>
    <t>POL1_</t>
  </si>
  <si>
    <t>210190042RT2</t>
  </si>
  <si>
    <t>Osazení plast.rozvodnic,výklenek, plocha do 0,3 m2 včetně dodávky montážní pěny</t>
  </si>
  <si>
    <t>210100003R00</t>
  </si>
  <si>
    <t>Ukončení vodičů v rozvaděči + zapojení do 16 mm2</t>
  </si>
  <si>
    <t>210100002R00</t>
  </si>
  <si>
    <t>Ukončení vodičů v rozvaděči + zapojení do 6 mm2</t>
  </si>
  <si>
    <t>210100001R00</t>
  </si>
  <si>
    <t>Ukončení vodičů v rozvaděči + zapojení do 2,5 mm2</t>
  </si>
  <si>
    <t>210100259R00</t>
  </si>
  <si>
    <t>Ukončení celoplast. kabelů zákl./pás.do 5x10 mm2</t>
  </si>
  <si>
    <t>210100258R00</t>
  </si>
  <si>
    <t>Ukončení celoplast. kabelů zákl./pás.do 5x4 mm2</t>
  </si>
  <si>
    <t>210290841R00</t>
  </si>
  <si>
    <t>Demontáž/montáž krytu rozvaděče do 70 cm</t>
  </si>
  <si>
    <t>210950101RT1</t>
  </si>
  <si>
    <t>Štítek označovací na kabel včetně dodávky štítku 6035-2k</t>
  </si>
  <si>
    <t>210192722R00</t>
  </si>
  <si>
    <t>Štítek označovací pro přístroje - lepený</t>
  </si>
  <si>
    <t>210201511R00</t>
  </si>
  <si>
    <t>Svítidlo LED bytové stropní přisazené</t>
  </si>
  <si>
    <t>210010502R00</t>
  </si>
  <si>
    <t>Osazení lustrové svorky včetně zapojení do 3x4  vč. dodávky svorky</t>
  </si>
  <si>
    <t>210110041R00</t>
  </si>
  <si>
    <t>Spínač zapuštěný jednopólový, řazení 1</t>
  </si>
  <si>
    <t>210110043R00</t>
  </si>
  <si>
    <t>Spínač zapuštěný seriový, řazení 5</t>
  </si>
  <si>
    <t>210110045R00</t>
  </si>
  <si>
    <t>Spínač zapuštěný střídavý, řazení 6</t>
  </si>
  <si>
    <t>210110046R00</t>
  </si>
  <si>
    <t>Spínač zapuštěný křížový, řazení 7</t>
  </si>
  <si>
    <t>210110021R00</t>
  </si>
  <si>
    <t>Spínač jednopól.- řaz. 1, venkovní</t>
  </si>
  <si>
    <t>210111011R00</t>
  </si>
  <si>
    <t>Zásuvka domovní zapuštěná - provedení 2P+PE</t>
  </si>
  <si>
    <t>210111031R00</t>
  </si>
  <si>
    <t>Zásuvka domovní v krabici - 2P+PE, venkovní</t>
  </si>
  <si>
    <t>974054208R00</t>
  </si>
  <si>
    <t>Vyvrtání kapsy pro krabici do pr.80 mm, cihla plná</t>
  </si>
  <si>
    <t>210010301R00</t>
  </si>
  <si>
    <t>Krabice přístrojová KP, bez zapojení, kruhová</t>
  </si>
  <si>
    <t>210010321R00</t>
  </si>
  <si>
    <t>Krabice univerzální KU a odbočná KO se zapoj.,kruh</t>
  </si>
  <si>
    <t>210010322R00</t>
  </si>
  <si>
    <t>Krabice rozvodná KR 97, se zapojením, kruhová</t>
  </si>
  <si>
    <t>974054215R00</t>
  </si>
  <si>
    <t>Vyvrtání kapsy pro krabici do pr.150 mm,cihla plná</t>
  </si>
  <si>
    <t>220260111R00</t>
  </si>
  <si>
    <t>Odvíčkování a zavíčkování krabice, víčko na závit</t>
  </si>
  <si>
    <t>210802319R00</t>
  </si>
  <si>
    <t>Šňůra CYSY 5 x 2,50 mm2 volně uložená</t>
  </si>
  <si>
    <t>m</t>
  </si>
  <si>
    <t>210010527R00</t>
  </si>
  <si>
    <t xml:space="preserve">Montáž a připojení svorkovnice </t>
  </si>
  <si>
    <t>210800546R00</t>
  </si>
  <si>
    <t>Vodič H07V-U (CY) 4 mm2 uložený pevně</t>
  </si>
  <si>
    <t>210220321RT1</t>
  </si>
  <si>
    <t>Svorka na potrubí Bernard, včetně Cu pásku včetně dodávky svorky + Cu pásku</t>
  </si>
  <si>
    <t>210800549R00</t>
  </si>
  <si>
    <t>Vodič H07V-U (CY) 16 mm2 uložený pevně</t>
  </si>
  <si>
    <t>210810057R00</t>
  </si>
  <si>
    <t>Kabel CYKY-m 750 V 5 žil 4 až 16 mm pevně uložený</t>
  </si>
  <si>
    <t>210800116R00</t>
  </si>
  <si>
    <t>Kabel CYKY 750 V 5x2,5 mm2 uložený pod omítkou</t>
  </si>
  <si>
    <t>210800106R00</t>
  </si>
  <si>
    <t>Kabel CYKY 750 V 3x2,5 mm2 uložený pod omítkou</t>
  </si>
  <si>
    <t>210800115R00</t>
  </si>
  <si>
    <t>Kabel CYKY 750 V 5x1,5 mm2 uložený pod omítkou</t>
  </si>
  <si>
    <t>210800105R00</t>
  </si>
  <si>
    <t>Kabel CYKY 750 V 3x1,5 mm2 uložený pod omítkou</t>
  </si>
  <si>
    <t>210290751R00</t>
  </si>
  <si>
    <t>Připojení ventilátoru do 1,5 kW</t>
  </si>
  <si>
    <t>460680024RT1</t>
  </si>
  <si>
    <t>Průraz zdivem v cihlové zdi tloušťky 60 cm plochy do 0,09 m2</t>
  </si>
  <si>
    <t>460680022RT1</t>
  </si>
  <si>
    <t>Průraz zdivem v cihlové zdi tloušťky 30 cm do průměru 6 cm</t>
  </si>
  <si>
    <t>460680021RT1</t>
  </si>
  <si>
    <t>Průraz zdivem v cihlové zdi tloušťky 15 cm do průměru 6 cm</t>
  </si>
  <si>
    <t>974031121R00</t>
  </si>
  <si>
    <t>Vysekání rýh ve zdi cihelné 3 x 3 cm</t>
  </si>
  <si>
    <t>974031132R00</t>
  </si>
  <si>
    <t>Vysekání rýh ve zdi cihelné 5 x 7 cm</t>
  </si>
  <si>
    <t>974031134R00</t>
  </si>
  <si>
    <t>Vysekání rýh ve zdi cihelné 5 x 15 cm</t>
  </si>
  <si>
    <t>M210RB</t>
  </si>
  <si>
    <t>Rozvaděč RB, vestavný oceloplastový, 42 modulů, IP30, kompletní vč. náplně, viz výkres rozvaděče</t>
  </si>
  <si>
    <t>ks</t>
  </si>
  <si>
    <t>Vlastní</t>
  </si>
  <si>
    <t>Indiv</t>
  </si>
  <si>
    <t>POL3_</t>
  </si>
  <si>
    <t>TLR3600/840</t>
  </si>
  <si>
    <t>Svítidlo přisazené s LED zdrojem 27W, 2930lm, RA85, kulaté plastové stínítko pr. 300mm, IP54</t>
  </si>
  <si>
    <t>34535410R</t>
  </si>
  <si>
    <t>Strojek spínače 1pólového, řaz.1S</t>
  </si>
  <si>
    <t>SPCM</t>
  </si>
  <si>
    <t>34535405R</t>
  </si>
  <si>
    <t>Strojek přepínače sériového, řaz.5</t>
  </si>
  <si>
    <t>34535406R</t>
  </si>
  <si>
    <t>Strojek přepínače střídavého, řaz.6</t>
  </si>
  <si>
    <t>34535407R</t>
  </si>
  <si>
    <t>Strojek přepínače křížového, řaz.7</t>
  </si>
  <si>
    <t>34536490R</t>
  </si>
  <si>
    <t>Kryt spínače jednoduchý</t>
  </si>
  <si>
    <t>34536492R</t>
  </si>
  <si>
    <t>Kryt spínače dělený</t>
  </si>
  <si>
    <t>34536700R</t>
  </si>
  <si>
    <t>Rámeček pro spínače a zásuvky jednonásobný</t>
  </si>
  <si>
    <t>3558A-06940B</t>
  </si>
  <si>
    <t>Spínač střídavý zapuštěný č.6 (1), IP44, kompletní</t>
  </si>
  <si>
    <t>34551612R</t>
  </si>
  <si>
    <t xml:space="preserve">Zásuvka jednonásobná, 230V, 16A, s ochranným kolíkem, s clonkami  </t>
  </si>
  <si>
    <t>M210S2913MP</t>
  </si>
  <si>
    <t>Šroub 2,9 x 13 mm pro montáž přístroje do KU, 1 bal/50ks</t>
  </si>
  <si>
    <t>bal</t>
  </si>
  <si>
    <t>5518A-2999B</t>
  </si>
  <si>
    <t>Zásuvka jednonásobná 230V, 16A, IP 44, s ochranným kolíkem, s clonkami, s víčkem</t>
  </si>
  <si>
    <t>Kalkul</t>
  </si>
  <si>
    <t>34571518R</t>
  </si>
  <si>
    <t>Krabice univerzální z PH  KU 68- 1901</t>
  </si>
  <si>
    <t>34571519R</t>
  </si>
  <si>
    <t>Krabice univerzální z PH  KU 68-1902 s víčkem</t>
  </si>
  <si>
    <t>345704420000R</t>
  </si>
  <si>
    <t>Krabice rozvodná kruhová KR 97/5</t>
  </si>
  <si>
    <t>34143830R</t>
  </si>
  <si>
    <t>Šňůra lehká s Cu jádrem CYSY H05 VV-F 5 x 2,50 mm2</t>
  </si>
  <si>
    <t>69888</t>
  </si>
  <si>
    <t xml:space="preserve">PLEXO 55 kabelový vývod pro kabely průměru 5-13mm béžová IP55 – IK 08 - zapuštěná montáž </t>
  </si>
  <si>
    <t>34561414R</t>
  </si>
  <si>
    <t>Svorka WAGO 222-412 2x2,5</t>
  </si>
  <si>
    <t>34561412R</t>
  </si>
  <si>
    <t>Svorka WAGO 222-413 3x2,5</t>
  </si>
  <si>
    <t>34561413R</t>
  </si>
  <si>
    <t>Svorka WAGO 222-415 5x2,5</t>
  </si>
  <si>
    <t>34140925RZZ</t>
  </si>
  <si>
    <t>Vodič silový CY zž 4,00 mm2 - drát</t>
  </si>
  <si>
    <t>34140968R</t>
  </si>
  <si>
    <t>Vodič silový CY zelenožlutý 16,00 mm2 - drát</t>
  </si>
  <si>
    <t>34111100R</t>
  </si>
  <si>
    <t>Kabel silový s Cu jádrem 750 V CYKY 5 x 6 mm2</t>
  </si>
  <si>
    <t>34111094R</t>
  </si>
  <si>
    <t>Kabel silový s Cu jádrem 750 V CYKY 5 x 2,5 mm2</t>
  </si>
  <si>
    <t>34111038R</t>
  </si>
  <si>
    <t>Kabel silový s Cu jádrem 750 V CYKY 3 C x 2,5 mm2</t>
  </si>
  <si>
    <t>34111090R</t>
  </si>
  <si>
    <t>Kabel silový s Cu jádrem 750 V CYKY 5 x 1,5 mm2</t>
  </si>
  <si>
    <t>34111032R</t>
  </si>
  <si>
    <t>Kabel silový s Cu jádrem 750 V CYKY 3 C x 1,5 mm2</t>
  </si>
  <si>
    <t>34111033R</t>
  </si>
  <si>
    <t>Kabel silový s Cu jádrem 750 V CYKY-O 3 x 1,5 mm2</t>
  </si>
  <si>
    <t>34572320R</t>
  </si>
  <si>
    <t>Příchytka stahovacího pásku - pro upevnění hmoždinkou do zdi   1bal = 100ks</t>
  </si>
  <si>
    <t>1bal</t>
  </si>
  <si>
    <t>34572304R</t>
  </si>
  <si>
    <t>Pásky stahovací SP 160 x 4,5</t>
  </si>
  <si>
    <t>100 ks</t>
  </si>
  <si>
    <t>34572307R</t>
  </si>
  <si>
    <t>Pásky stahovací SP 250 x 4,5</t>
  </si>
  <si>
    <t>SD2KOP210</t>
  </si>
  <si>
    <t xml:space="preserve">Držák kabelů skupinový SD2  </t>
  </si>
  <si>
    <t>585400110000R</t>
  </si>
  <si>
    <t>Sádra stavební šedá</t>
  </si>
  <si>
    <t>kg</t>
  </si>
  <si>
    <t>032011T00</t>
  </si>
  <si>
    <t xml:space="preserve">Koordinace postupu prací s ostatními profesemi </t>
  </si>
  <si>
    <t>hod.</t>
  </si>
  <si>
    <t>POL99_8</t>
  </si>
  <si>
    <t>333030040T00</t>
  </si>
  <si>
    <t>Revize el. zařízení</t>
  </si>
  <si>
    <t>kpl</t>
  </si>
  <si>
    <t>210010048T00</t>
  </si>
  <si>
    <t>Doprava</t>
  </si>
  <si>
    <t>210020922R00K</t>
  </si>
  <si>
    <t>Ucpávka protipožární, průchod stěnou tl. do 0,6m, 0,1x0,1m dodávka materiálu vč. montáže</t>
  </si>
  <si>
    <t>210190001R00</t>
  </si>
  <si>
    <t>Montáž celoplechových rozvodnic do váhy 20 kg</t>
  </si>
  <si>
    <t>210010002R00</t>
  </si>
  <si>
    <t>Trubka ohebná pod omítku, vnější průměr 20 mm</t>
  </si>
  <si>
    <t>210010005R00</t>
  </si>
  <si>
    <t>Trubka ohebná pod omítku, vnější průměr 40 mm</t>
  </si>
  <si>
    <t>222290305R00R6</t>
  </si>
  <si>
    <t>Modul RJ45 kat.6 do rozvaděče</t>
  </si>
  <si>
    <t>222290005R00</t>
  </si>
  <si>
    <t>Zásuvka 1xRJ45 UTP kat.6 pod omítku</t>
  </si>
  <si>
    <t>222301101R00</t>
  </si>
  <si>
    <t>Konektor RJ45 na kabel UTP</t>
  </si>
  <si>
    <t>222280215R00</t>
  </si>
  <si>
    <t>Kabel UTP kat.6 v trubkách</t>
  </si>
  <si>
    <t>222730006R00</t>
  </si>
  <si>
    <t>Účastnická zásuvka TV+R koncová pod omítku</t>
  </si>
  <si>
    <t>210803502R00D</t>
  </si>
  <si>
    <t xml:space="preserve">Kabel koaxiální uložení do trubky </t>
  </si>
  <si>
    <t>222300641R00</t>
  </si>
  <si>
    <t>Ukončení koax.kabelu do 5mm vnějš.prům.konektorem</t>
  </si>
  <si>
    <t>220711301R00</t>
  </si>
  <si>
    <t>Montáž detektoru</t>
  </si>
  <si>
    <t>222280221R002</t>
  </si>
  <si>
    <t xml:space="preserve">SYKFY 2x2x0.5 mm v trubkách </t>
  </si>
  <si>
    <t>UK660MW</t>
  </si>
  <si>
    <t>Multimediální rozvodnice, vestavná, plechové dveře, IP30</t>
  </si>
  <si>
    <t>345710541R</t>
  </si>
  <si>
    <t>Trubka elektroinstal. ohebná  2320/LPE-1</t>
  </si>
  <si>
    <t>3457115964R</t>
  </si>
  <si>
    <t>Trubka elektroinst. ohebná Super Monoflex 1240</t>
  </si>
  <si>
    <t>650-145516</t>
  </si>
  <si>
    <t>Datová zásuvka na DIN-lištu RJ45 UTP kat. 6, kompletní</t>
  </si>
  <si>
    <t>M22KZK01</t>
  </si>
  <si>
    <t>Kryt zásuvky komunikační, s popisovým polem, s kovovým upevňovacím třmenem; b. bílá</t>
  </si>
  <si>
    <t>M21MN002T1</t>
  </si>
  <si>
    <t>Maska nosná s 1 otvorem pro 1 zásuvku RJ45; b. černá</t>
  </si>
  <si>
    <t>371205022R</t>
  </si>
  <si>
    <t>Modul RJ45, Cat6, nestíněný</t>
  </si>
  <si>
    <t>34536700RSL</t>
  </si>
  <si>
    <t>371205051R</t>
  </si>
  <si>
    <t>Krimpovací konektor RJ45, CAT6, UTP</t>
  </si>
  <si>
    <t>371201305R</t>
  </si>
  <si>
    <t>Kabel UTP Elite, Cat6, drát</t>
  </si>
  <si>
    <t>3745165110RSTA</t>
  </si>
  <si>
    <t>Zásuvka účastnická STA</t>
  </si>
  <si>
    <t>34536514R</t>
  </si>
  <si>
    <t>Kryt zásuvky anténní</t>
  </si>
  <si>
    <t>3412652220R</t>
  </si>
  <si>
    <t>Kabel koaxiální 75 Ohm PVC 7 mm</t>
  </si>
  <si>
    <t>374567990006R</t>
  </si>
  <si>
    <t xml:space="preserve">Konektor na koax. kabel </t>
  </si>
  <si>
    <t xml:space="preserve">SD-283ST </t>
  </si>
  <si>
    <t>SD-283ST kombinovaný detektor kouře a teplot se sirénou</t>
  </si>
  <si>
    <t>34121044R</t>
  </si>
  <si>
    <t>Kabel sdělovací s Cu jádrem SYKFY 2 x 2 x 0,50 mm</t>
  </si>
  <si>
    <t>SUM</t>
  </si>
  <si>
    <t>Poznámky uchazeče k zadání</t>
  </si>
  <si>
    <t>POPUZIV</t>
  </si>
  <si>
    <t>END</t>
  </si>
  <si>
    <t>460680023RT1</t>
  </si>
  <si>
    <t>Průraz zdivem v cihlové zdi tloušťky 45 cm do průměru 6 cm</t>
  </si>
  <si>
    <t>210150131R00SN</t>
  </si>
  <si>
    <t>Signalizace nouzová montáž vč. zapojení</t>
  </si>
  <si>
    <t>220711309R00SN</t>
  </si>
  <si>
    <t>Montáž tísňového hlásiče - tlačítko</t>
  </si>
  <si>
    <t>220410001R00SN15</t>
  </si>
  <si>
    <t>Montáž transformátoru 230/15V</t>
  </si>
  <si>
    <t>OSNS0101</t>
  </si>
  <si>
    <t>Oživení systému nouzové signalizace</t>
  </si>
  <si>
    <t>222280102R00R</t>
  </si>
  <si>
    <t>JYSTY pod omítkou do drážky</t>
  </si>
  <si>
    <t>3280B-C10001 B</t>
  </si>
  <si>
    <t>Sada pro nouzovou signalizaci: kontrolní modul s alarmem, tlačítko signální tahové, tlačítko reset. transformátor</t>
  </si>
  <si>
    <t>Pro přivolání pomoci tělesně postiženým osobám (podle vyhlášky č. 398/2009 Sb. o bezbariérovém užívání staveb), např. na WC.</t>
  </si>
  <si>
    <t>POP</t>
  </si>
  <si>
    <t>Skládá se z následujících prvků: kontrolní modul s alarmem, tlačítko signální tahové, tlačítko resetovací, transformátor.</t>
  </si>
  <si>
    <t>Součástí dodávky jsou rámečky (1× 2násobný, 2× 1násobný).</t>
  </si>
  <si>
    <t>Stiskem tlačítka nebo tahem za šňůru (délka 2,5 m) se vyvolá akustický a optický alarm vně místnosti. LED v tlačítku se rozsvítí jako znamení, že přijde pomoc.</t>
  </si>
  <si>
    <t>Optický / akustický alarm: blikající červené světlo / 2,3 kHz, 78 dB</t>
  </si>
  <si>
    <t>K výstupům kontrolního modulu je možné připojit další prvky signalizačního systému. Do kontrolní smyčky lze také doplnit další signální tlačítka, např. FAP 2001.</t>
  </si>
  <si>
    <t>Napěťový výstup: 15 V AC, Bezpotenciálový výstup: reléový přepínač</t>
  </si>
  <si>
    <t>Vestavná hloubka: 21,5 mm, barva alpská bílá</t>
  </si>
  <si>
    <t>Vstupní svorky transformátoru: šroubové, max. 4 mm2, Ostatní svorky přístrojů: šroubové, max. 1 mm2</t>
  </si>
  <si>
    <t>Pracovní teplota: +5 °C až +40 °C, 230 V AC, 50/60 Hz</t>
  </si>
  <si>
    <t>2TKA002098G1</t>
  </si>
  <si>
    <t>Tlačítko signální tahové</t>
  </si>
  <si>
    <t>341350212R4</t>
  </si>
  <si>
    <t>Kabel J-Y(st)Y 4x2x0,8</t>
  </si>
  <si>
    <t>210REL12</t>
  </si>
  <si>
    <t>Práce spojené s připojením přívodu na rozvod NN do stávající pojistkové skříně vč. drobného materiálu</t>
  </si>
  <si>
    <t>210290463R00</t>
  </si>
  <si>
    <t>Výměna pojistkové vložky do 200 A</t>
  </si>
  <si>
    <t>210810102R004</t>
  </si>
  <si>
    <t>Kabel CYKY-m 1 kV 4 x 50 mm2 pevně uložený</t>
  </si>
  <si>
    <t>210190003R00</t>
  </si>
  <si>
    <t>Montáž celoplechových rozvodnic do váhy 100 kg</t>
  </si>
  <si>
    <t>210120441R00</t>
  </si>
  <si>
    <t>Jistič třípólový modulární</t>
  </si>
  <si>
    <t>210190002R00</t>
  </si>
  <si>
    <t>Montáž celoplechových rozvodnic do váhy 50 kg</t>
  </si>
  <si>
    <t>973031151R00</t>
  </si>
  <si>
    <t>Vysekání výklenků zeď cihel. MVC, pl. nad 0,25 m2</t>
  </si>
  <si>
    <t>m3</t>
  </si>
  <si>
    <t>210190049RT2</t>
  </si>
  <si>
    <t>Osazení plast.rozvodnic,výklenek, plocha nad 1,0 m2 včetně dodávky montážní pěny</t>
  </si>
  <si>
    <t>210190045RT2</t>
  </si>
  <si>
    <t>Osazení rozvodnic,výklenek, plocha do 0,6 m2 včetně dodávky montážní pěny</t>
  </si>
  <si>
    <t>210100006R00</t>
  </si>
  <si>
    <t>Ukončení vodičů v rozvaděči + zapojení do 50 mm2</t>
  </si>
  <si>
    <t>210100005R00</t>
  </si>
  <si>
    <t>Ukončení vodičů v rozvaděči + zapojení do 35 mm2</t>
  </si>
  <si>
    <t>210100253R00</t>
  </si>
  <si>
    <t>Ukončení celoplast. kabelů zákl./pás.do 4x50 mm2</t>
  </si>
  <si>
    <t>650141421R00</t>
  </si>
  <si>
    <t>Ukončení vodiče dutinkou / okem do 50 mm2</t>
  </si>
  <si>
    <t>460700001R00</t>
  </si>
  <si>
    <t>Označení kabelového vedení</t>
  </si>
  <si>
    <t>Demontáž/montáž krytu ocelopl. rozvaděče do 70 cm</t>
  </si>
  <si>
    <t>210201517R00</t>
  </si>
  <si>
    <t>Svítidlo LED bytové stěnové</t>
  </si>
  <si>
    <t>650101921R00</t>
  </si>
  <si>
    <t>Montáž nouzového svítidla přisazeného</t>
  </si>
  <si>
    <t>210110061R00SP</t>
  </si>
  <si>
    <t xml:space="preserve">Spínač speciální se snímačem pohybu </t>
  </si>
  <si>
    <t>210010323R00</t>
  </si>
  <si>
    <t>Krabice odbočná KO, se zapojením, čtvercová</t>
  </si>
  <si>
    <t>210110024R00</t>
  </si>
  <si>
    <t>Spínač střídavý - řaz. 6, venkovní</t>
  </si>
  <si>
    <t>220260007R00</t>
  </si>
  <si>
    <t>Krabice KO 125 ve zdi v přípraveném lůžku</t>
  </si>
  <si>
    <t>210010555R00</t>
  </si>
  <si>
    <t xml:space="preserve">Osazení a připojení ekvipotenciální svorkovnice </t>
  </si>
  <si>
    <t>220260008R00</t>
  </si>
  <si>
    <t>Krabice KT 250 ve zdi v přípraveném lůžku</t>
  </si>
  <si>
    <t>220260113R00</t>
  </si>
  <si>
    <t>Odvíčkování a zavíčkov. krabice, víčko na 4 šrouby</t>
  </si>
  <si>
    <t>973031324R00</t>
  </si>
  <si>
    <t>Vysekání kapes zeď cihel. MVC, pl. 0,1m2, hl. 15cm</t>
  </si>
  <si>
    <t>210100066R00</t>
  </si>
  <si>
    <t>Ukončení vodičů v krabici + zapoj. do 35 mm2</t>
  </si>
  <si>
    <t>210100064R00</t>
  </si>
  <si>
    <t>Ukončení vodičů v krabici + zapoj. do 16 mm2</t>
  </si>
  <si>
    <t>210100062R00</t>
  </si>
  <si>
    <t>Ukončení vodičů v krabici + zapoj. do 6 mm2</t>
  </si>
  <si>
    <t>210100061R00</t>
  </si>
  <si>
    <t>Ukončení vodičů v krabici + zapoj. do 4 mm2</t>
  </si>
  <si>
    <t>210800282R00</t>
  </si>
  <si>
    <t>Kabel bezhalogenový CXKH 2 x 1,5 mm2 pevně uložený</t>
  </si>
  <si>
    <t>220711309R00</t>
  </si>
  <si>
    <t>210800547R00</t>
  </si>
  <si>
    <t>Vodič H07V-U (CY) 6 mm2 uložený pevně</t>
  </si>
  <si>
    <t>210800650R00</t>
  </si>
  <si>
    <t>Vodič H07V-K (CYA) 35 mm2 uložený pevně</t>
  </si>
  <si>
    <t>210PSPIPM300</t>
  </si>
  <si>
    <t>Připravenost pro připojení schodišťové plošiny: vývod CYKY-J 3x2,5 z RS, trubkování instalace rozvaděče a ovládacích prvků</t>
  </si>
  <si>
    <t>210010004R00</t>
  </si>
  <si>
    <t>Trubka ohebná pod omítku, vnější průměr 32 mm</t>
  </si>
  <si>
    <t>210010124R00</t>
  </si>
  <si>
    <t>Trubka ochranná z PE, uložená volně, DN do 80 mm</t>
  </si>
  <si>
    <t>972055141R00</t>
  </si>
  <si>
    <t>Vybourání otvorů stropy 0,0225 m2, nad 12 cm</t>
  </si>
  <si>
    <t>974031821R00</t>
  </si>
  <si>
    <t>Vysekání rýh v podhledu stropu z tvárnic 3 x 3 cm</t>
  </si>
  <si>
    <t>974031153R00</t>
  </si>
  <si>
    <t>Vysekání rýh ve zdi cihelné 10 x 10 cm</t>
  </si>
  <si>
    <t>974031155R00</t>
  </si>
  <si>
    <t>Vysekání rýh ve zdi cihelné 10 x 20 cm</t>
  </si>
  <si>
    <t>358251025R</t>
  </si>
  <si>
    <t>Pojistka výkonová nízkoztrátová PHNA 1  125 A</t>
  </si>
  <si>
    <t>34111622R</t>
  </si>
  <si>
    <t>Kabel silový s Cu jádrem 1 kV 1-CYKY 4 x 50 mm2</t>
  </si>
  <si>
    <t>rozvRELM210</t>
  </si>
  <si>
    <t>Rozvaděč R.ELM, typový elektroměrový rozvaděč pro 8 elektroměrů 3f, oceloplechový vestavný velikost 1000x1650x250mm, IP40/20, dle připojovacích podmínek e.on, viz výkres rozvaděče</t>
  </si>
  <si>
    <t>35822002315R</t>
  </si>
  <si>
    <t>Jistič do 80 A 3 pól. charakterist. B, LTN-25B-3</t>
  </si>
  <si>
    <t>rozvRS210</t>
  </si>
  <si>
    <t>Rozvaděč RS, oceloplechový vestavný, velikost 600x800x150mm, IP30, kompletní viz výkres rozvaděče</t>
  </si>
  <si>
    <t>354329115R</t>
  </si>
  <si>
    <t>Oko kabelové lisovací  Cu   50 x 10 KU</t>
  </si>
  <si>
    <t>562889991030R</t>
  </si>
  <si>
    <t>Trubice smršťovací d 48 x 1000 m</t>
  </si>
  <si>
    <t>BRSB_KO375V2/ND</t>
  </si>
  <si>
    <t>Svítidlo přisazené s LED zdrojem 27W, 2700lm, Ra80, 4000K, kulaté plastové stínítko, pr. 375mm IP44</t>
  </si>
  <si>
    <t>BRSB_KO375V2/NDSM</t>
  </si>
  <si>
    <t>Svítidlo přisazené s LED zdrojem 27W, 2700lm, Ra80, 4000K, kulaté plastové stínítko, pr. 375mm IP44, se snímačem pohybu</t>
  </si>
  <si>
    <t>FITP4000A_KN</t>
  </si>
  <si>
    <t>Svítidlo LED, panel 600x600mm, hliníkový rámeček, mikroprizmatický kryt, UGR&lt;19, 35W, 4400lm, Ra 80 4000K, IP40, vč. rámečku pro přisazení</t>
  </si>
  <si>
    <t>svN3WIP20</t>
  </si>
  <si>
    <t>Svítidlo nouzové LED, přisazené, 3W, svítící při výpadku, 1 hod., s piktogramem, IP20</t>
  </si>
  <si>
    <t>svN3WIP54</t>
  </si>
  <si>
    <t>Svítidlo nouzové LED, přisazené, 3W, svítící při výpadku, 1 hod., s piktogramem, IP54</t>
  </si>
  <si>
    <t>210SN12301</t>
  </si>
  <si>
    <t>SN1 - Snímač pohybu pro automatické spínání svítidel - stropní, vestavná / povrchová montáž s paticí spínací prvek relé, montážní výška 2-3m, oblast zachycení kuželová - kruh pr. 24m při výšce 2,5m</t>
  </si>
  <si>
    <t>Snímač pohybu pro automatické spínání svítidel - stropní, vestavná montáž do podhledu, nebo s použitím patice pro povrchovou montáž, spínací prvek relé, montážní výška 2-3m, oblast zachycení kuželová - kruh pr. 24m při výšce 2,5m, 230V</t>
  </si>
  <si>
    <t>210DSM10056</t>
  </si>
  <si>
    <t>Drobný spojovací materiál (šrouby, vruty, hmoždinky apod...)</t>
  </si>
  <si>
    <t>34571426R</t>
  </si>
  <si>
    <t>Krabice elektroinstalační plastová 8110, s průchodkami, IP54, 116x116x55mm</t>
  </si>
  <si>
    <t>34535560R</t>
  </si>
  <si>
    <t>Spínač jednopólový do vlhka, 10A, IP44, řaz.1, montáž na hořlavé podklady</t>
  </si>
  <si>
    <t>34571524R</t>
  </si>
  <si>
    <t>Krabice přístrojová odbočná čtvercová z PH KO 125E</t>
  </si>
  <si>
    <t>34562812R</t>
  </si>
  <si>
    <t>Svorkovnice ekvipotenciální EPS 2 s krytem</t>
  </si>
  <si>
    <t>34571544R</t>
  </si>
  <si>
    <t>Krabice rozvodná s víčkem KT 250</t>
  </si>
  <si>
    <t>341118621R</t>
  </si>
  <si>
    <t>Kabel s Cu jádr. 1kV 1-CXKH-V 2 x 1,5 mm2</t>
  </si>
  <si>
    <t>GW42201</t>
  </si>
  <si>
    <t>Tlačítko nástěné požární, 120x120x50mm, IP55, 2x kontakt NO/NC červená barva</t>
  </si>
  <si>
    <t>34140966R</t>
  </si>
  <si>
    <t>Vodič silový CY zelenožlutý 6,00 mm2 - drát</t>
  </si>
  <si>
    <t>34140970R</t>
  </si>
  <si>
    <t>Vodič silový CY zelenožlutý 35,00 mm2 - lano</t>
  </si>
  <si>
    <t>34111098R</t>
  </si>
  <si>
    <t>Kabel silový s Cu jádrem 750 V CYKY 5 x 4 mm2</t>
  </si>
  <si>
    <t>34572309R</t>
  </si>
  <si>
    <t>Pásky stahovací SP 360 x 4,5</t>
  </si>
  <si>
    <t>345710543R</t>
  </si>
  <si>
    <t>Trubka elektroinstal. ohebná  2332/LPE-1</t>
  </si>
  <si>
    <t>3457114702R</t>
  </si>
  <si>
    <t>Trubka kabelová chránička KOPOFLEX KF 09063</t>
  </si>
  <si>
    <t>222260402R00</t>
  </si>
  <si>
    <t>Nástěnný 19" rozvaděč 9U-12U hl.do 450 mm</t>
  </si>
  <si>
    <t>222290971R00</t>
  </si>
  <si>
    <t>Patch panel</t>
  </si>
  <si>
    <t>220260068R00R</t>
  </si>
  <si>
    <t>Napájecí panel</t>
  </si>
  <si>
    <t>222280241R00</t>
  </si>
  <si>
    <t>Koaxiální kabel v trubkách</t>
  </si>
  <si>
    <t>222300642R00</t>
  </si>
  <si>
    <t>Ukončení koax.kabelu do 10mm vnějš.prům.konektorem</t>
  </si>
  <si>
    <t>MZSTA</t>
  </si>
  <si>
    <t xml:space="preserve">Montáž a zapojení multipřepínače STA </t>
  </si>
  <si>
    <t>220110617R00STA</t>
  </si>
  <si>
    <t>Montáž TV antény vč. stožáru</t>
  </si>
  <si>
    <t>220PSLB</t>
  </si>
  <si>
    <t>Práce spojené s připojením na stávající přípojku Cetin vč. drobného materiálu</t>
  </si>
  <si>
    <t>222323306R00</t>
  </si>
  <si>
    <t>Domácí telefon analog. 4+N, na úchyt.body</t>
  </si>
  <si>
    <t>222323321R00</t>
  </si>
  <si>
    <t>Tlačítkové tablo do zdi (do 9 tlač.el.vrát.)</t>
  </si>
  <si>
    <t>222323311R00</t>
  </si>
  <si>
    <t>Systémový zdroj, do rozvaděče</t>
  </si>
  <si>
    <t>220800031R00</t>
  </si>
  <si>
    <t>Montáž zámku el. dveřního</t>
  </si>
  <si>
    <t>222323231R00</t>
  </si>
  <si>
    <t>Zvonkové tlačítko, na úchyt.body</t>
  </si>
  <si>
    <t>210010311R00</t>
  </si>
  <si>
    <t>Krabice univerzální KU, bez zapojení, kruhová</t>
  </si>
  <si>
    <t>357311023R</t>
  </si>
  <si>
    <t>Rozvaděč nástěnný 19",výška 12U jednodílný, hloubka 395 mm</t>
  </si>
  <si>
    <t>371201011R</t>
  </si>
  <si>
    <t>Patch panel 19"Patch panel24x RJ45, přímý,CAT6,STP</t>
  </si>
  <si>
    <t>371201112R</t>
  </si>
  <si>
    <t>Panel rozvodný 19" 8x230V, 1,5U CZ 3m</t>
  </si>
  <si>
    <t xml:space="preserve">Kabel UTP, Cat6, drát </t>
  </si>
  <si>
    <t>Konektor na koax. kabel</t>
  </si>
  <si>
    <t>emp5/12</t>
  </si>
  <si>
    <t>multipřepínač pro distribuci pozemních a satelitních signálů pro 12 účastníků</t>
  </si>
  <si>
    <t>andvbt2</t>
  </si>
  <si>
    <t>Anténa DVBT-2</t>
  </si>
  <si>
    <t>59660664RSTA</t>
  </si>
  <si>
    <t>Stožár pro anténu kovový</t>
  </si>
  <si>
    <t>4004000009</t>
  </si>
  <si>
    <t>SADA 4+n pro 7 účastníků: zvonkové tablo do zdi, sada 7ks domovních telefonů, napáječ</t>
  </si>
  <si>
    <t>38229005R</t>
  </si>
  <si>
    <t>Zámek elektrický</t>
  </si>
  <si>
    <t>34535435R</t>
  </si>
  <si>
    <t xml:space="preserve">Strojek tlačítkového ovládače,řaz.1/0 </t>
  </si>
  <si>
    <t>34536494RR</t>
  </si>
  <si>
    <t>Kryt spínače jednoduchý s popisovým polem</t>
  </si>
  <si>
    <t>341350212R10</t>
  </si>
  <si>
    <t>Kabel J-Y(st)Y 10x2x0,8</t>
  </si>
  <si>
    <t>341350212R</t>
  </si>
  <si>
    <t>Kabel J-Y(st)Y 2x2x0,8</t>
  </si>
  <si>
    <t>210190001R00R</t>
  </si>
  <si>
    <t>Montáž rozvodnic do váhy 20 kg</t>
  </si>
  <si>
    <t>222300801R00R</t>
  </si>
  <si>
    <t>Ukončení kabelu v rozvaděči do 5x1 mm2</t>
  </si>
  <si>
    <t>210201521R00</t>
  </si>
  <si>
    <t>Svítidlo LED technické stropní přisazené</t>
  </si>
  <si>
    <t>Spínač nástěnný jednopól.- řaz. 1, venkovní</t>
  </si>
  <si>
    <t>210111136R00</t>
  </si>
  <si>
    <t>Zásuvka průmyslová IP 44  3P+N+PE  16 A</t>
  </si>
  <si>
    <t>Kabel CYKY 750 V 5x2,5 mm2 uložený pevně</t>
  </si>
  <si>
    <t>210020306R0060</t>
  </si>
  <si>
    <t>Žlab kabelový s přísluš., 60/100 mm bez víka</t>
  </si>
  <si>
    <t>210020652R00</t>
  </si>
  <si>
    <t>Konstrukce ocelová nosná pro zařízení do 10 kg</t>
  </si>
  <si>
    <t>389941011R00</t>
  </si>
  <si>
    <t>Kovové doplň.konstrukce pro montáž dílců, do 1 kg</t>
  </si>
  <si>
    <t>210010132R00</t>
  </si>
  <si>
    <t>Trubka ochranná z PE, uložená pevně, DN do 20,5 mm</t>
  </si>
  <si>
    <t>210010133R00</t>
  </si>
  <si>
    <t>Trubka ochranná z PE, uložená pevně, DN do 38 mm</t>
  </si>
  <si>
    <t>Zásuvka 1xRJ45 UTP kat.6</t>
  </si>
  <si>
    <t>210010338R00</t>
  </si>
  <si>
    <t>Krabice lištová univerzální</t>
  </si>
  <si>
    <t>M21M00149</t>
  </si>
  <si>
    <t>Vytvoření protokolu zabezpečení</t>
  </si>
  <si>
    <t>POL1_9</t>
  </si>
  <si>
    <t>333020009T00</t>
  </si>
  <si>
    <t>Dopojení regulátorů</t>
  </si>
  <si>
    <t>POL1_1</t>
  </si>
  <si>
    <t>33300300T00</t>
  </si>
  <si>
    <t>Dopojení havarijního uzávěru plynu</t>
  </si>
  <si>
    <t xml:space="preserve">ks    </t>
  </si>
  <si>
    <t>33300202T00</t>
  </si>
  <si>
    <t>Připojení čerpadel top. okruhů</t>
  </si>
  <si>
    <t>33300202T00KCIR</t>
  </si>
  <si>
    <t>Připojení čerpadla cirkulace</t>
  </si>
  <si>
    <t>M21M00156</t>
  </si>
  <si>
    <t>Nastavení otáček čerpadel dle topného svstému</t>
  </si>
  <si>
    <t>M21M00184</t>
  </si>
  <si>
    <t>Montáž čidla topného okruhu / TUV a dopojení do regulace</t>
  </si>
  <si>
    <t>333020012T00</t>
  </si>
  <si>
    <t>Připojení servopohonů ventilů</t>
  </si>
  <si>
    <t>333020006T00OR</t>
  </si>
  <si>
    <t>Oživení regulace</t>
  </si>
  <si>
    <t>hod</t>
  </si>
  <si>
    <t>M21M00195</t>
  </si>
  <si>
    <t>Servisní oživení kotle</t>
  </si>
  <si>
    <t>333020007T00</t>
  </si>
  <si>
    <t>Naprogramování topných okruhů, čas.plán. ,teploty</t>
  </si>
  <si>
    <t>333020008T00</t>
  </si>
  <si>
    <t>Zjištění odezvy regulace při top.zk. a seřízení topných křivek</t>
  </si>
  <si>
    <t>M21M00170</t>
  </si>
  <si>
    <t>montáž a dopojení venkovního čidla</t>
  </si>
  <si>
    <t>M21M00172</t>
  </si>
  <si>
    <t>Montáž - stabilní indikátor úniku plynu 2 stupně</t>
  </si>
  <si>
    <t>210140201R00</t>
  </si>
  <si>
    <t>Ovladač pomocných obvodů - 1 tlačítkový</t>
  </si>
  <si>
    <t>210140650R00</t>
  </si>
  <si>
    <t>Termostat prostorový - montáž na strop</t>
  </si>
  <si>
    <t>210140650R00TP</t>
  </si>
  <si>
    <t>Čidlo teploty, montáž</t>
  </si>
  <si>
    <t>210230154R00R</t>
  </si>
  <si>
    <t>Tlakový spínač včetně zapojení</t>
  </si>
  <si>
    <t>220711402R00</t>
  </si>
  <si>
    <t>Montáž poplachové sirény vnější</t>
  </si>
  <si>
    <t>M21M00180</t>
  </si>
  <si>
    <t>Montáž čidla zaplavení kotelny</t>
  </si>
  <si>
    <t>M21M00182</t>
  </si>
  <si>
    <t>Kontrola funkce modulu poruchových stavů kotelny</t>
  </si>
  <si>
    <t>M21M00199</t>
  </si>
  <si>
    <t>Montáž H05VV-F 2x0.75 mm2</t>
  </si>
  <si>
    <t>M21M001992</t>
  </si>
  <si>
    <t>Montáž H05VV-F 3x0.75 mm2</t>
  </si>
  <si>
    <t>M21M00303</t>
  </si>
  <si>
    <t>Montáž H05VV-F 3x1 mm2</t>
  </si>
  <si>
    <t>M21M00203</t>
  </si>
  <si>
    <t>Montáž H05VV-F 3x1.5 mm2</t>
  </si>
  <si>
    <t>M21M00204</t>
  </si>
  <si>
    <t>Montáž H05VV-F 4x1.5 mm2</t>
  </si>
  <si>
    <t>222280102R00RR</t>
  </si>
  <si>
    <t>JYSTY uložený pevně</t>
  </si>
  <si>
    <t>220271301R00</t>
  </si>
  <si>
    <t>Vyvázání vodiče, šňůry na rošt</t>
  </si>
  <si>
    <t>rozvRK210</t>
  </si>
  <si>
    <t>Rozvaděč RK, plastový nástěnný, velikost 400x600x150mm, IP30, kompletní viz výkres rozvaděče</t>
  </si>
  <si>
    <t>F2.4ftVPAl 5200/840</t>
  </si>
  <si>
    <t>Svítidlo přisazené s LED zdrojem, průmyslové 1172x145x100mm, PC kryt, 35W, 4910lm, Ra 85, IP66</t>
  </si>
  <si>
    <t>Spínač jednopólový do vlhka, 10A, IP44, řaz.1</t>
  </si>
  <si>
    <t>5518-2929 B</t>
  </si>
  <si>
    <t>Zásuvka jednonásobná IP 44, s ochranným kolíkem, s víčkem, 230V, 16A</t>
  </si>
  <si>
    <t>358112503R</t>
  </si>
  <si>
    <t>Zásuvka nástěnná 16A 400V 5p</t>
  </si>
  <si>
    <t>Svorkovnice ekvipotenciální EPS 2 s krytem, nástěnná</t>
  </si>
  <si>
    <t>5531300032R</t>
  </si>
  <si>
    <t>Žlab kabelový drátěný DZ 60x100 BF l = 3 m</t>
  </si>
  <si>
    <t>5531300055R</t>
  </si>
  <si>
    <t>Spojka pro kabelový žlab DZS/B ZNCR</t>
  </si>
  <si>
    <t>5531300061R</t>
  </si>
  <si>
    <t>Podpěra na stěnu pro kabelový žlab DZDS 100/B S</t>
  </si>
  <si>
    <t>31179125R</t>
  </si>
  <si>
    <t>Tyč závitová M8, DIN 975, poz.</t>
  </si>
  <si>
    <t>M210NU30X30</t>
  </si>
  <si>
    <t xml:space="preserve">Montážní profil - úhelník 30x30 děrovaný, zinkovaný </t>
  </si>
  <si>
    <t>311718503R</t>
  </si>
  <si>
    <t>Kotva KPO 8 x 77 mm</t>
  </si>
  <si>
    <t>311718508R</t>
  </si>
  <si>
    <t>Kotva KKZ 8  zarážecí</t>
  </si>
  <si>
    <t>345710962R</t>
  </si>
  <si>
    <t xml:space="preserve">Trubka elektroinstalační tuhá z PVC pr.20 </t>
  </si>
  <si>
    <t>3457115961R</t>
  </si>
  <si>
    <t>Trubka elektroinst. ohebná pr. 20</t>
  </si>
  <si>
    <t>345716911R</t>
  </si>
  <si>
    <t>Spojka pro tuhé trubky z PVC pr.20</t>
  </si>
  <si>
    <t>345717551R</t>
  </si>
  <si>
    <t>Příchytka pro tuhé trubky pr.20</t>
  </si>
  <si>
    <t>345710964R</t>
  </si>
  <si>
    <t>Trubka elektroinstalační tuhá z PVC pr.32</t>
  </si>
  <si>
    <t>3457115963R</t>
  </si>
  <si>
    <t>Trubka elektroinst. ohebná pr.32</t>
  </si>
  <si>
    <t>345716913R</t>
  </si>
  <si>
    <t>Spojka pro tuhé trubky z PVC pr.32</t>
  </si>
  <si>
    <t>345717553R</t>
  </si>
  <si>
    <t>Příchytka pro tuhé trubky pr.32</t>
  </si>
  <si>
    <t>345715829RR</t>
  </si>
  <si>
    <t>Krabice lištová pod datovou zásuvku</t>
  </si>
  <si>
    <t>M21D00151</t>
  </si>
  <si>
    <t>Tabulka vypni v nebezpečí</t>
  </si>
  <si>
    <t>210QAP212</t>
  </si>
  <si>
    <t>Čidlo teplotní kabelové -30…+180°C</t>
  </si>
  <si>
    <t>M21D00157</t>
  </si>
  <si>
    <t>Servopohon mixu 3 bodový 230V</t>
  </si>
  <si>
    <t>M21D00169</t>
  </si>
  <si>
    <t>Venkovní prostorové čidlo teploty -50 až +70°C</t>
  </si>
  <si>
    <t>M21D00171</t>
  </si>
  <si>
    <t>Stabilní indikátor úniku plynu, 2 stupně</t>
  </si>
  <si>
    <t>35813804.AR</t>
  </si>
  <si>
    <t>Ovladač v plast.skříni 1tlač. hřib STOP červený, 1Z+1V</t>
  </si>
  <si>
    <t>34196350.AR</t>
  </si>
  <si>
    <t>Termostat kapalinový, spínací kontakt stabilní 50 stupňů</t>
  </si>
  <si>
    <t>RTS 17/ I</t>
  </si>
  <si>
    <t>AT10F</t>
  </si>
  <si>
    <t>Mechanický termostat s kapilárovým čidlem, nastavitelný 30 - 90 °C</t>
  </si>
  <si>
    <t>297-0046</t>
  </si>
  <si>
    <t>Tlakový spínač, kontakt vyp./ zap. 250V ac</t>
  </si>
  <si>
    <t>M21D00177S</t>
  </si>
  <si>
    <t>Siréna 230V, 3W</t>
  </si>
  <si>
    <t>M21D00179CZK</t>
  </si>
  <si>
    <t>Čidlo zaplavení kotelny</t>
  </si>
  <si>
    <t>M21D00198</t>
  </si>
  <si>
    <t>H05VV-F 2x0.75 mm2</t>
  </si>
  <si>
    <t>M21D00299</t>
  </si>
  <si>
    <t>H05VV-F 3x0,75 mm2</t>
  </si>
  <si>
    <t>M21D00202</t>
  </si>
  <si>
    <t>H05VV-F 3x1 mm2</t>
  </si>
  <si>
    <t>M21D00302</t>
  </si>
  <si>
    <t>H05VV-F 3x1,5 mm2</t>
  </si>
  <si>
    <t>34143818R</t>
  </si>
  <si>
    <t>H05VV-F 4x1,5 mm2</t>
  </si>
  <si>
    <t>341350212R1</t>
  </si>
  <si>
    <t>Kabel J-Y(st)Y 1x2x0,8</t>
  </si>
  <si>
    <t>210220021R00</t>
  </si>
  <si>
    <t>Vedení uzemňovací v zemi FeZn do 120 mm2 vč.svorek</t>
  </si>
  <si>
    <t>210220022R00</t>
  </si>
  <si>
    <t>Vedení uzemňovací v zemi FeZn, D 8 - 10 mm</t>
  </si>
  <si>
    <t>210220372R00</t>
  </si>
  <si>
    <t>Úhelník ochranný nebo trubka s držáky do zdiva</t>
  </si>
  <si>
    <t>210220101R00</t>
  </si>
  <si>
    <t>Vodiče svodové FeZn D do 10,Al 10,Cu 8 +podpěry</t>
  </si>
  <si>
    <t>210220301R00</t>
  </si>
  <si>
    <t>Svorka hromosvodová do 2 šroubů /SS, SZ, SO/</t>
  </si>
  <si>
    <t>210220302R00</t>
  </si>
  <si>
    <t>Svorka hromosvodová nad 2 šrouby /ST, SJ, SR, atd/</t>
  </si>
  <si>
    <t>210220211R00</t>
  </si>
  <si>
    <t>Tyč jímací s upev. na stř.hřeben do 2 m</t>
  </si>
  <si>
    <t>210220212R00</t>
  </si>
  <si>
    <t>Tyč jímací s upev. na stř.hřeben do 3 m, do zdi</t>
  </si>
  <si>
    <t>210220221R00R</t>
  </si>
  <si>
    <t>Tyč jímací s upev. na stř.hřeben do 3 m, na konstr</t>
  </si>
  <si>
    <t>210220401R00</t>
  </si>
  <si>
    <t>Označení svodu štítky, smaltované, umělá hmota</t>
  </si>
  <si>
    <t>210220010R00</t>
  </si>
  <si>
    <t xml:space="preserve">Asfaltový nátěr zemnícího pásku/svorek, vč. nátěrové hmoty  </t>
  </si>
  <si>
    <t>35441120R</t>
  </si>
  <si>
    <t>Pásek uzemňovací pozinkovaný 30 x 4 mm</t>
  </si>
  <si>
    <t>1m=0,95kg</t>
  </si>
  <si>
    <t>15615235R</t>
  </si>
  <si>
    <t>Drát tažený pozinkovaný 11343  D 10,00 mm</t>
  </si>
  <si>
    <t>1m=0,62kg</t>
  </si>
  <si>
    <t>35441832R</t>
  </si>
  <si>
    <t>Trubka ochranná OT 1,7</t>
  </si>
  <si>
    <t>35441221R</t>
  </si>
  <si>
    <t>Držák jímače a ochranné trubky DJT</t>
  </si>
  <si>
    <t>562889991007R</t>
  </si>
  <si>
    <t>Trubice smršťovací d 25 x 1000 m, zž</t>
  </si>
  <si>
    <t>35444180R</t>
  </si>
  <si>
    <t xml:space="preserve">Drát 8 AlMgSi T/4 </t>
  </si>
  <si>
    <t>35441986R</t>
  </si>
  <si>
    <t>Svorka SR 2b pro pásek 30 x 4 mm</t>
  </si>
  <si>
    <t>35441997R</t>
  </si>
  <si>
    <t>Svorka SR 3b</t>
  </si>
  <si>
    <t>35441905R</t>
  </si>
  <si>
    <t>Svorka připojovací SO okapových žlabů d 6-12 mm</t>
  </si>
  <si>
    <t>35441850R</t>
  </si>
  <si>
    <t>Svorka univerzální SU</t>
  </si>
  <si>
    <t>35441925R</t>
  </si>
  <si>
    <t>Svorka zkušební SZ pro lano d 6-12 mm</t>
  </si>
  <si>
    <t>35441450R</t>
  </si>
  <si>
    <t>Podpěra vedení do zdiva PV1p-55</t>
  </si>
  <si>
    <t>35441470R</t>
  </si>
  <si>
    <t>Podpěra vedení pod taškovou krytinu PV 11</t>
  </si>
  <si>
    <t>35441490R</t>
  </si>
  <si>
    <t>Podpěra vedení hřebenáče na svahu PV 15a</t>
  </si>
  <si>
    <t>123109</t>
  </si>
  <si>
    <t>Jímací tyč s držákem na hřebenáč, délka tyče 1m, materiál tyče Al</t>
  </si>
  <si>
    <t>35441040R</t>
  </si>
  <si>
    <t>Tyč jímací JR 2,0 2000 mm bez osazení</t>
  </si>
  <si>
    <t>DOHT</t>
  </si>
  <si>
    <t>Držák oddáleného hromosvodu na trubku DOHT</t>
  </si>
  <si>
    <t>DOHJK</t>
  </si>
  <si>
    <t>DOHJK - držák oddál. hrom. k jim. tyči s kloubem</t>
  </si>
  <si>
    <t>ITJc 93</t>
  </si>
  <si>
    <t>ITJc 93 - izolační tyč pro jímací tyč</t>
  </si>
  <si>
    <t>35441860R</t>
  </si>
  <si>
    <t xml:space="preserve">Svorka SJ 1 k jímací tyči </t>
  </si>
  <si>
    <t>35441846T01</t>
  </si>
  <si>
    <t xml:space="preserve">Štítek označovací plastový na svod - číselný   </t>
  </si>
  <si>
    <t xml:space="preserve">kpl   </t>
  </si>
  <si>
    <t>Koordinace postupu prací s ostatními profesemi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</si>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</sst>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 shrinkToFit="1"/>
    </xf>
    <xf numFmtId="0" fontId="16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vertical="center" shrinkToFi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 shrinkToFit="1"/>
    </xf>
    <xf numFmtId="3" fontId="3" fillId="3" borderId="39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0" fontId="17" fillId="5" borderId="21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7" fillId="0" borderId="0" xfId="0" applyNumberFormat="1" applyFon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 shrinkToFit="1"/>
    </xf>
    <xf numFmtId="49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20" fillId="3" borderId="0" xfId="0" applyNumberFormat="1" applyFont="1" applyFill="1" applyBorder="1" applyAlignment="1">
      <alignment vertical="top" shrinkToFit="1"/>
    </xf>
    <xf numFmtId="0" fontId="20" fillId="3" borderId="29" xfId="0" applyFont="1" applyFill="1" applyBorder="1" applyAlignment="1">
      <alignment vertical="top"/>
    </xf>
    <xf numFmtId="49" fontId="20" fillId="3" borderId="18" xfId="0" applyNumberFormat="1" applyFont="1" applyFill="1" applyBorder="1" applyAlignment="1">
      <alignment vertical="top"/>
    </xf>
    <xf numFmtId="0" fontId="20" fillId="3" borderId="18" xfId="0" applyFont="1" applyFill="1" applyBorder="1" applyAlignment="1">
      <alignment horizontal="center" vertical="top" shrinkToFit="1"/>
    </xf>
    <xf numFmtId="164" fontId="20" fillId="3" borderId="18" xfId="0" applyNumberFormat="1" applyFont="1" applyFill="1" applyBorder="1" applyAlignment="1">
      <alignment vertical="top" shrinkToFit="1"/>
    </xf>
    <xf numFmtId="4" fontId="20" fillId="3" borderId="18" xfId="0" applyNumberFormat="1" applyFont="1" applyFill="1" applyBorder="1" applyAlignment="1">
      <alignment vertical="top" shrinkToFit="1"/>
    </xf>
    <xf numFmtId="49" fontId="21" fillId="3" borderId="18" xfId="0" applyNumberFormat="1" applyFont="1" applyFill="1" applyBorder="1" applyAlignment="1">
      <alignment vertical="top" shrinkToFit="1"/>
    </xf>
    <xf numFmtId="4" fontId="21" fillId="3" borderId="18" xfId="0" applyNumberFormat="1" applyFont="1" applyFill="1" applyBorder="1" applyAlignment="1">
      <alignment vertical="top" shrinkToFit="1"/>
    </xf>
    <xf numFmtId="4" fontId="20" fillId="3" borderId="40" xfId="0" applyNumberFormat="1" applyFont="1" applyFill="1" applyBorder="1" applyAlignment="1">
      <alignment vertical="top" shrinkToFit="1"/>
    </xf>
    <xf numFmtId="0" fontId="18" fillId="0" borderId="44" xfId="0" applyFont="1" applyBorder="1" applyAlignment="1">
      <alignment vertical="top"/>
    </xf>
    <xf numFmtId="49" fontId="18" fillId="0" borderId="45" xfId="0" applyNumberFormat="1" applyFont="1" applyBorder="1" applyAlignment="1">
      <alignment vertical="top"/>
    </xf>
    <xf numFmtId="0" fontId="18" fillId="0" borderId="45" xfId="0" applyFont="1" applyBorder="1" applyAlignment="1">
      <alignment horizontal="center" vertical="top" shrinkToFit="1"/>
    </xf>
    <xf numFmtId="164" fontId="18" fillId="0" borderId="45" xfId="0" applyNumberFormat="1" applyFont="1" applyBorder="1" applyAlignment="1">
      <alignment vertical="top" shrinkToFit="1"/>
    </xf>
    <xf numFmtId="4" fontId="18" fillId="4" borderId="45" xfId="0" applyNumberFormat="1" applyFont="1" applyFill="1" applyBorder="1" applyAlignment="1" applyProtection="1">
      <alignment vertical="top" shrinkToFit="1"/>
      <protection locked="0"/>
    </xf>
    <xf numFmtId="4" fontId="18" fillId="0" borderId="45" xfId="0" applyNumberFormat="1" applyFont="1" applyBorder="1" applyAlignment="1">
      <alignment vertical="top" shrinkToFit="1"/>
    </xf>
    <xf numFmtId="49" fontId="19" fillId="4" borderId="45" xfId="0" applyNumberFormat="1" applyFont="1" applyFill="1" applyBorder="1" applyAlignment="1" applyProtection="1">
      <alignment vertical="top" shrinkToFit="1"/>
      <protection locked="0"/>
    </xf>
    <xf numFmtId="4" fontId="19" fillId="0" borderId="45" xfId="0" applyNumberFormat="1" applyFont="1" applyBorder="1" applyAlignment="1">
      <alignment vertical="top" shrinkToFit="1"/>
    </xf>
    <xf numFmtId="4" fontId="18" fillId="0" borderId="46" xfId="0" applyNumberFormat="1" applyFont="1" applyBorder="1" applyAlignment="1">
      <alignment vertical="top" shrinkToFit="1"/>
    </xf>
    <xf numFmtId="4" fontId="18" fillId="0" borderId="0" xfId="0" applyNumberFormat="1" applyFont="1"/>
    <xf numFmtId="0" fontId="18" fillId="0" borderId="0" xfId="0" applyFont="1"/>
    <xf numFmtId="0" fontId="18" fillId="0" borderId="41" xfId="0" applyFont="1" applyBorder="1" applyAlignment="1">
      <alignment vertical="top"/>
    </xf>
    <xf numFmtId="49" fontId="18" fillId="0" borderId="42" xfId="0" applyNumberFormat="1" applyFont="1" applyBorder="1" applyAlignment="1">
      <alignment vertical="top"/>
    </xf>
    <xf numFmtId="0" fontId="18" fillId="0" borderId="42" xfId="0" applyFont="1" applyBorder="1" applyAlignment="1">
      <alignment horizontal="center" vertical="top" shrinkToFit="1"/>
    </xf>
    <xf numFmtId="164" fontId="18" fillId="0" borderId="42" xfId="0" applyNumberFormat="1" applyFont="1" applyBorder="1" applyAlignment="1">
      <alignment vertical="top" shrinkToFit="1"/>
    </xf>
    <xf numFmtId="4" fontId="18" fillId="4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9" fontId="19" fillId="4" borderId="42" xfId="0" applyNumberFormat="1" applyFont="1" applyFill="1" applyBorder="1" applyAlignment="1" applyProtection="1">
      <alignment vertical="top" shrinkToFit="1"/>
      <protection locked="0"/>
    </xf>
    <xf numFmtId="4" fontId="19" fillId="0" borderId="42" xfId="0" applyNumberFormat="1" applyFont="1" applyBorder="1" applyAlignment="1">
      <alignment vertical="top" shrinkToFit="1"/>
    </xf>
    <xf numFmtId="4" fontId="18" fillId="0" borderId="43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20" fillId="3" borderId="18" xfId="0" applyNumberFormat="1" applyFont="1" applyFill="1" applyBorder="1" applyAlignment="1">
      <alignment horizontal="left" vertical="top" wrapText="1"/>
    </xf>
    <xf numFmtId="49" fontId="18" fillId="0" borderId="45" xfId="0" applyNumberFormat="1" applyFont="1" applyBorder="1" applyAlignment="1">
      <alignment horizontal="left" vertical="top" wrapText="1"/>
    </xf>
    <xf numFmtId="49" fontId="18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3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/>
    </xf>
    <xf numFmtId="0" fontId="22" fillId="0" borderId="18" xfId="0" applyNumberFormat="1" applyFont="1" applyBorder="1" applyAlignment="1">
      <alignment horizontal="left" vertical="top" wrapText="1"/>
    </xf>
    <xf numFmtId="0" fontId="22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7" t="s">
        <v>41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13C0-F823-4DA1-89C4-4475FD89D07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73</v>
      </c>
      <c r="C4" s="258" t="s">
        <v>74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SUM(AF9:AF91)</f>
        <v>0</v>
      </c>
      <c r="H8" s="166"/>
      <c r="I8" s="167">
        <f>SUM(Y9:Y91)</f>
        <v>0</v>
      </c>
      <c r="J8" s="165"/>
      <c r="K8" s="165">
        <f>SUM(Z9:Z91)</f>
        <v>0</v>
      </c>
      <c r="L8" s="165"/>
      <c r="M8" s="165">
        <f>SUM(AA9:AA91)</f>
        <v>0</v>
      </c>
      <c r="N8" s="165"/>
      <c r="O8" s="165">
        <f>SUM(AB9:AB91)</f>
        <v>0.23000000000000004</v>
      </c>
      <c r="P8" s="165"/>
      <c r="Q8" s="165">
        <f>SUM(AC9:AC91)</f>
        <v>0.48</v>
      </c>
      <c r="R8" s="165"/>
      <c r="S8" s="165"/>
      <c r="T8" s="168"/>
      <c r="U8" s="160"/>
      <c r="V8" s="160">
        <f>SUM(AD9:AD91)</f>
        <v>143.57999999999998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SUM(AF10:AF51)</f>
        <v>0</v>
      </c>
      <c r="H9" s="166"/>
      <c r="I9" s="167">
        <f>SUM(Y10:Y51)</f>
        <v>0</v>
      </c>
      <c r="J9" s="165"/>
      <c r="K9" s="165">
        <f>SUM(Z10:Z51)</f>
        <v>0</v>
      </c>
      <c r="L9" s="165"/>
      <c r="M9" s="165">
        <f>SUM(AA10:AA51)</f>
        <v>0</v>
      </c>
      <c r="N9" s="165"/>
      <c r="O9" s="165">
        <f>SUM(AB10:AB51)</f>
        <v>9.0000000000000011E-2</v>
      </c>
      <c r="P9" s="165"/>
      <c r="Q9" s="165">
        <f>SUM(AC10:AC51)</f>
        <v>0.48</v>
      </c>
      <c r="R9" s="165"/>
      <c r="S9" s="165"/>
      <c r="T9" s="168"/>
      <c r="U9" s="160"/>
      <c r="V9" s="160">
        <f>SUM(AD10:AD51)</f>
        <v>118.91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51" si="0">ROUND(E10*F10,2)</f>
        <v>0</v>
      </c>
      <c r="H10" s="175"/>
      <c r="I10" s="176">
        <f t="shared" ref="I10:I51" si="1">ROUND(E10*H10,2)</f>
        <v>0</v>
      </c>
      <c r="J10" s="173"/>
      <c r="K10" s="174">
        <f t="shared" ref="K10:K51" si="2">ROUND(E10*J10,2)</f>
        <v>0</v>
      </c>
      <c r="L10" s="174">
        <v>15</v>
      </c>
      <c r="M10" s="174">
        <f t="shared" ref="M10:M51" si="3">G10*(1+L10/100)</f>
        <v>0</v>
      </c>
      <c r="N10" s="174">
        <v>9.1E-4</v>
      </c>
      <c r="O10" s="174">
        <f t="shared" ref="O10:O51" si="4">ROUND(E10*N10,2)</f>
        <v>0</v>
      </c>
      <c r="P10" s="174">
        <v>4.9000000000000002E-2</v>
      </c>
      <c r="Q10" s="174">
        <f t="shared" ref="Q10:Q51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51" si="6">ROUND(E10*U10,2)</f>
        <v>0.8</v>
      </c>
      <c r="W10" s="157"/>
      <c r="X10" s="157" t="s">
        <v>131</v>
      </c>
      <c r="Y10" s="178">
        <f t="shared" ref="Y10:Y51" si="7">I10</f>
        <v>0</v>
      </c>
      <c r="Z10" s="178">
        <f t="shared" ref="Z10:Z51" si="8">K10</f>
        <v>0</v>
      </c>
      <c r="AA10" s="178">
        <f t="shared" ref="AA10:AA51" si="9">M10</f>
        <v>0</v>
      </c>
      <c r="AB10" s="178">
        <f t="shared" ref="AB10:AB51" si="10">O10</f>
        <v>0</v>
      </c>
      <c r="AC10" s="178">
        <f t="shared" ref="AC10:AC51" si="11">Q10</f>
        <v>0.05</v>
      </c>
      <c r="AD10" s="178">
        <f t="shared" ref="AD10:AD51" si="12">V10</f>
        <v>0.8</v>
      </c>
      <c r="AE10" s="179"/>
      <c r="AF10" s="178">
        <f t="shared" ref="AF10:AF51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10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0.9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0.9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21</v>
      </c>
      <c r="B22" s="170" t="s">
        <v>155</v>
      </c>
      <c r="C22" s="191" t="s">
        <v>156</v>
      </c>
      <c r="D22" s="171" t="s">
        <v>129</v>
      </c>
      <c r="E22" s="172">
        <v>3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0.44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0.44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22</v>
      </c>
      <c r="B23" s="170" t="s">
        <v>157</v>
      </c>
      <c r="C23" s="191" t="s">
        <v>158</v>
      </c>
      <c r="D23" s="171" t="s">
        <v>129</v>
      </c>
      <c r="E23" s="172">
        <v>2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0.34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0.34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23</v>
      </c>
      <c r="B24" s="170" t="s">
        <v>159</v>
      </c>
      <c r="C24" s="191" t="s">
        <v>160</v>
      </c>
      <c r="D24" s="171" t="s">
        <v>129</v>
      </c>
      <c r="E24" s="172">
        <v>8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1.35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1.35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24</v>
      </c>
      <c r="B25" s="170" t="s">
        <v>161</v>
      </c>
      <c r="C25" s="191" t="s">
        <v>162</v>
      </c>
      <c r="D25" s="171" t="s">
        <v>129</v>
      </c>
      <c r="E25" s="172">
        <v>2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0.18967000000000001</v>
      </c>
      <c r="V25" s="157">
        <f t="shared" si="6"/>
        <v>0.38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0.38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163</v>
      </c>
      <c r="C26" s="191" t="s">
        <v>164</v>
      </c>
      <c r="D26" s="171" t="s">
        <v>129</v>
      </c>
      <c r="E26" s="172">
        <v>1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0.39</v>
      </c>
      <c r="V26" s="157">
        <f t="shared" si="6"/>
        <v>0.39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0.39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29</v>
      </c>
      <c r="B27" s="170" t="s">
        <v>165</v>
      </c>
      <c r="C27" s="191" t="s">
        <v>166</v>
      </c>
      <c r="D27" s="171" t="s">
        <v>129</v>
      </c>
      <c r="E27" s="172">
        <v>37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0.26</v>
      </c>
      <c r="V27" s="157">
        <f t="shared" si="6"/>
        <v>9.6199999999999992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9.6199999999999992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32</v>
      </c>
      <c r="B28" s="170" t="s">
        <v>167</v>
      </c>
      <c r="C28" s="191" t="s">
        <v>168</v>
      </c>
      <c r="D28" s="171" t="s">
        <v>129</v>
      </c>
      <c r="E28" s="172">
        <v>1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0.46383000000000002</v>
      </c>
      <c r="V28" s="157">
        <f t="shared" si="6"/>
        <v>0.46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0.46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35</v>
      </c>
      <c r="B29" s="170" t="s">
        <v>169</v>
      </c>
      <c r="C29" s="191" t="s">
        <v>170</v>
      </c>
      <c r="D29" s="171" t="s">
        <v>129</v>
      </c>
      <c r="E29" s="172">
        <v>61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4.0999999999999999E-4</v>
      </c>
      <c r="Q29" s="174">
        <f t="shared" si="5"/>
        <v>0.03</v>
      </c>
      <c r="R29" s="174"/>
      <c r="S29" s="174" t="s">
        <v>130</v>
      </c>
      <c r="T29" s="177" t="s">
        <v>130</v>
      </c>
      <c r="U29" s="157">
        <v>0.14499999999999999</v>
      </c>
      <c r="V29" s="157">
        <f t="shared" si="6"/>
        <v>8.85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0.03</v>
      </c>
      <c r="AD29" s="178">
        <f t="shared" si="12"/>
        <v>8.85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36</v>
      </c>
      <c r="B30" s="170" t="s">
        <v>171</v>
      </c>
      <c r="C30" s="191" t="s">
        <v>172</v>
      </c>
      <c r="D30" s="171" t="s">
        <v>129</v>
      </c>
      <c r="E30" s="172">
        <v>55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9.0670000000000001E-2</v>
      </c>
      <c r="V30" s="157">
        <f t="shared" si="6"/>
        <v>4.99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4.99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173</v>
      </c>
      <c r="C31" s="191" t="s">
        <v>174</v>
      </c>
      <c r="D31" s="171" t="s">
        <v>129</v>
      </c>
      <c r="E31" s="172">
        <v>6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0.39017000000000002</v>
      </c>
      <c r="V31" s="157">
        <f t="shared" si="6"/>
        <v>2.34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2.34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39</v>
      </c>
      <c r="B32" s="170" t="s">
        <v>175</v>
      </c>
      <c r="C32" s="191" t="s">
        <v>176</v>
      </c>
      <c r="D32" s="171" t="s">
        <v>129</v>
      </c>
      <c r="E32" s="172">
        <v>2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0.40083000000000002</v>
      </c>
      <c r="V32" s="157">
        <f t="shared" si="6"/>
        <v>0.8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0.8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40</v>
      </c>
      <c r="B33" s="170" t="s">
        <v>177</v>
      </c>
      <c r="C33" s="191" t="s">
        <v>178</v>
      </c>
      <c r="D33" s="171" t="s">
        <v>129</v>
      </c>
      <c r="E33" s="172">
        <v>2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1.67E-3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0.15</v>
      </c>
      <c r="V33" s="157">
        <f t="shared" si="6"/>
        <v>0.3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0.3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179</v>
      </c>
      <c r="C34" s="191" t="s">
        <v>180</v>
      </c>
      <c r="D34" s="171" t="s">
        <v>129</v>
      </c>
      <c r="E34" s="172">
        <v>8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2.3E-2</v>
      </c>
      <c r="V34" s="157">
        <f t="shared" si="6"/>
        <v>0.18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0.18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181</v>
      </c>
      <c r="C35" s="191" t="s">
        <v>182</v>
      </c>
      <c r="D35" s="171" t="s">
        <v>183</v>
      </c>
      <c r="E35" s="172">
        <v>2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4.6330000000000003E-2</v>
      </c>
      <c r="V35" s="157">
        <f t="shared" si="6"/>
        <v>0.09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0.09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45</v>
      </c>
      <c r="B36" s="170" t="s">
        <v>184</v>
      </c>
      <c r="C36" s="191" t="s">
        <v>185</v>
      </c>
      <c r="D36" s="171" t="s">
        <v>129</v>
      </c>
      <c r="E36" s="172">
        <v>1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4.4999999999999998E-2</v>
      </c>
      <c r="V36" s="157">
        <f t="shared" si="6"/>
        <v>0.05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0.05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50</v>
      </c>
      <c r="B37" s="170" t="s">
        <v>186</v>
      </c>
      <c r="C37" s="191" t="s">
        <v>187</v>
      </c>
      <c r="D37" s="171" t="s">
        <v>183</v>
      </c>
      <c r="E37" s="172">
        <v>34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0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9.0499999999999997E-2</v>
      </c>
      <c r="V37" s="157">
        <f t="shared" si="6"/>
        <v>3.08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3.08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ht="22.5" outlineLevel="2" x14ac:dyDescent="0.2">
      <c r="A38" s="169">
        <v>51</v>
      </c>
      <c r="B38" s="170" t="s">
        <v>188</v>
      </c>
      <c r="C38" s="191" t="s">
        <v>189</v>
      </c>
      <c r="D38" s="171" t="s">
        <v>129</v>
      </c>
      <c r="E38" s="172">
        <v>4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2.5000000000000001E-4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0.26417000000000002</v>
      </c>
      <c r="V38" s="157">
        <f t="shared" si="6"/>
        <v>1.06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1.06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53</v>
      </c>
      <c r="B39" s="170" t="s">
        <v>190</v>
      </c>
      <c r="C39" s="191" t="s">
        <v>191</v>
      </c>
      <c r="D39" s="171" t="s">
        <v>183</v>
      </c>
      <c r="E39" s="172">
        <v>9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9.0499999999999997E-2</v>
      </c>
      <c r="V39" s="157">
        <f t="shared" si="6"/>
        <v>0.81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0.81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ht="22.5" outlineLevel="2" x14ac:dyDescent="0.2">
      <c r="A40" s="169">
        <v>55</v>
      </c>
      <c r="B40" s="170" t="s">
        <v>192</v>
      </c>
      <c r="C40" s="191" t="s">
        <v>193</v>
      </c>
      <c r="D40" s="171" t="s">
        <v>183</v>
      </c>
      <c r="E40" s="172">
        <v>16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0.10431</v>
      </c>
      <c r="V40" s="157">
        <f t="shared" si="6"/>
        <v>1.67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1.67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194</v>
      </c>
      <c r="C41" s="191" t="s">
        <v>195</v>
      </c>
      <c r="D41" s="171" t="s">
        <v>183</v>
      </c>
      <c r="E41" s="172">
        <v>16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7.2459999999999997E-2</v>
      </c>
      <c r="V41" s="157">
        <f t="shared" si="6"/>
        <v>1.1599999999999999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1.1599999999999999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196</v>
      </c>
      <c r="C42" s="191" t="s">
        <v>197</v>
      </c>
      <c r="D42" s="171" t="s">
        <v>183</v>
      </c>
      <c r="E42" s="172">
        <v>243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17.010000000000002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17.010000000000002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61</v>
      </c>
      <c r="B43" s="170" t="s">
        <v>198</v>
      </c>
      <c r="C43" s="191" t="s">
        <v>199</v>
      </c>
      <c r="D43" s="171" t="s">
        <v>183</v>
      </c>
      <c r="E43" s="172">
        <v>10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0.7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0.7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64</v>
      </c>
      <c r="B44" s="170" t="s">
        <v>200</v>
      </c>
      <c r="C44" s="191" t="s">
        <v>201</v>
      </c>
      <c r="D44" s="171" t="s">
        <v>183</v>
      </c>
      <c r="E44" s="172">
        <v>294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7.0000000000000007E-2</v>
      </c>
      <c r="V44" s="157">
        <f t="shared" si="6"/>
        <v>20.58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20.58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2" x14ac:dyDescent="0.2">
      <c r="A45" s="169">
        <v>65</v>
      </c>
      <c r="B45" s="170" t="s">
        <v>202</v>
      </c>
      <c r="C45" s="191" t="s">
        <v>203</v>
      </c>
      <c r="D45" s="171" t="s">
        <v>129</v>
      </c>
      <c r="E45" s="172">
        <v>2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0</v>
      </c>
      <c r="O45" s="174">
        <f t="shared" si="4"/>
        <v>0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0.22</v>
      </c>
      <c r="V45" s="157">
        <f t="shared" si="6"/>
        <v>0.44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</v>
      </c>
      <c r="AC45" s="178">
        <f t="shared" si="11"/>
        <v>0</v>
      </c>
      <c r="AD45" s="178">
        <f t="shared" si="12"/>
        <v>0.44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70</v>
      </c>
      <c r="B46" s="170" t="s">
        <v>204</v>
      </c>
      <c r="C46" s="191" t="s">
        <v>205</v>
      </c>
      <c r="D46" s="171" t="s">
        <v>129</v>
      </c>
      <c r="E46" s="172">
        <v>2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7.79E-3</v>
      </c>
      <c r="O46" s="174">
        <f t="shared" si="4"/>
        <v>0.02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1.921</v>
      </c>
      <c r="V46" s="157">
        <f t="shared" si="6"/>
        <v>3.84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0.02</v>
      </c>
      <c r="AC46" s="178">
        <f t="shared" si="11"/>
        <v>0</v>
      </c>
      <c r="AD46" s="178">
        <f t="shared" si="12"/>
        <v>3.84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ht="22.5" outlineLevel="2" x14ac:dyDescent="0.2">
      <c r="A47" s="169">
        <v>71</v>
      </c>
      <c r="B47" s="170" t="s">
        <v>206</v>
      </c>
      <c r="C47" s="191" t="s">
        <v>207</v>
      </c>
      <c r="D47" s="171" t="s">
        <v>129</v>
      </c>
      <c r="E47" s="172">
        <v>1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3.3500000000000001E-3</v>
      </c>
      <c r="O47" s="174">
        <f t="shared" si="4"/>
        <v>0</v>
      </c>
      <c r="P47" s="174">
        <v>0</v>
      </c>
      <c r="Q47" s="174">
        <f t="shared" si="5"/>
        <v>0</v>
      </c>
      <c r="R47" s="174"/>
      <c r="S47" s="174" t="s">
        <v>130</v>
      </c>
      <c r="T47" s="177" t="s">
        <v>130</v>
      </c>
      <c r="U47" s="157">
        <v>0.55600000000000005</v>
      </c>
      <c r="V47" s="157">
        <f t="shared" si="6"/>
        <v>0.56000000000000005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</v>
      </c>
      <c r="AC47" s="178">
        <f t="shared" si="11"/>
        <v>0</v>
      </c>
      <c r="AD47" s="178">
        <f t="shared" si="12"/>
        <v>0.56000000000000005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ht="22.5" outlineLevel="2" x14ac:dyDescent="0.2">
      <c r="A48" s="169">
        <v>72</v>
      </c>
      <c r="B48" s="170" t="s">
        <v>208</v>
      </c>
      <c r="C48" s="191" t="s">
        <v>209</v>
      </c>
      <c r="D48" s="171" t="s">
        <v>129</v>
      </c>
      <c r="E48" s="172">
        <v>4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2.7200000000000002E-3</v>
      </c>
      <c r="O48" s="174">
        <f t="shared" si="4"/>
        <v>0.01</v>
      </c>
      <c r="P48" s="174">
        <v>0</v>
      </c>
      <c r="Q48" s="174">
        <f t="shared" si="5"/>
        <v>0</v>
      </c>
      <c r="R48" s="174"/>
      <c r="S48" s="174" t="s">
        <v>130</v>
      </c>
      <c r="T48" s="177" t="s">
        <v>130</v>
      </c>
      <c r="U48" s="157">
        <v>0.33700000000000002</v>
      </c>
      <c r="V48" s="157">
        <f t="shared" si="6"/>
        <v>1.35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0.01</v>
      </c>
      <c r="AC48" s="178">
        <f t="shared" si="11"/>
        <v>0</v>
      </c>
      <c r="AD48" s="178">
        <f t="shared" si="12"/>
        <v>1.35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73</v>
      </c>
      <c r="B49" s="170" t="s">
        <v>210</v>
      </c>
      <c r="C49" s="191" t="s">
        <v>211</v>
      </c>
      <c r="D49" s="171" t="s">
        <v>183</v>
      </c>
      <c r="E49" s="172">
        <v>78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0.04</v>
      </c>
      <c r="P49" s="174">
        <v>2E-3</v>
      </c>
      <c r="Q49" s="174">
        <f t="shared" si="5"/>
        <v>0.16</v>
      </c>
      <c r="R49" s="174"/>
      <c r="S49" s="174" t="s">
        <v>130</v>
      </c>
      <c r="T49" s="177" t="s">
        <v>130</v>
      </c>
      <c r="U49" s="157">
        <v>0.17599999999999999</v>
      </c>
      <c r="V49" s="157">
        <f t="shared" si="6"/>
        <v>13.73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0.04</v>
      </c>
      <c r="AC49" s="178">
        <f t="shared" si="11"/>
        <v>0.16</v>
      </c>
      <c r="AD49" s="178">
        <f t="shared" si="12"/>
        <v>13.73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2" x14ac:dyDescent="0.2">
      <c r="A50" s="169">
        <v>74</v>
      </c>
      <c r="B50" s="170" t="s">
        <v>212</v>
      </c>
      <c r="C50" s="191" t="s">
        <v>213</v>
      </c>
      <c r="D50" s="171" t="s">
        <v>183</v>
      </c>
      <c r="E50" s="172">
        <v>39</v>
      </c>
      <c r="F50" s="173"/>
      <c r="G50" s="174">
        <f t="shared" si="0"/>
        <v>0</v>
      </c>
      <c r="H50" s="175"/>
      <c r="I50" s="176">
        <f t="shared" si="1"/>
        <v>0</v>
      </c>
      <c r="J50" s="173"/>
      <c r="K50" s="174">
        <f t="shared" si="2"/>
        <v>0</v>
      </c>
      <c r="L50" s="174">
        <v>15</v>
      </c>
      <c r="M50" s="174">
        <f t="shared" si="3"/>
        <v>0</v>
      </c>
      <c r="N50" s="174">
        <v>4.8999999999999998E-4</v>
      </c>
      <c r="O50" s="174">
        <f t="shared" si="4"/>
        <v>0.02</v>
      </c>
      <c r="P50" s="174">
        <v>6.0000000000000001E-3</v>
      </c>
      <c r="Q50" s="174">
        <f t="shared" si="5"/>
        <v>0.23</v>
      </c>
      <c r="R50" s="174"/>
      <c r="S50" s="174" t="s">
        <v>130</v>
      </c>
      <c r="T50" s="177" t="s">
        <v>130</v>
      </c>
      <c r="U50" s="157">
        <v>0.27400000000000002</v>
      </c>
      <c r="V50" s="157">
        <f t="shared" si="6"/>
        <v>10.69</v>
      </c>
      <c r="W50" s="157"/>
      <c r="X50" s="157" t="s">
        <v>131</v>
      </c>
      <c r="Y50" s="178">
        <f t="shared" si="7"/>
        <v>0</v>
      </c>
      <c r="Z50" s="178">
        <f t="shared" si="8"/>
        <v>0</v>
      </c>
      <c r="AA50" s="178">
        <f t="shared" si="9"/>
        <v>0</v>
      </c>
      <c r="AB50" s="178">
        <f t="shared" si="10"/>
        <v>0.02</v>
      </c>
      <c r="AC50" s="178">
        <f t="shared" si="11"/>
        <v>0.23</v>
      </c>
      <c r="AD50" s="178">
        <f t="shared" si="12"/>
        <v>10.69</v>
      </c>
      <c r="AE50" s="179"/>
      <c r="AF50" s="178">
        <f t="shared" si="13"/>
        <v>0</v>
      </c>
      <c r="AG50" s="179" t="s">
        <v>132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2" x14ac:dyDescent="0.2">
      <c r="A51" s="169">
        <v>75</v>
      </c>
      <c r="B51" s="170" t="s">
        <v>214</v>
      </c>
      <c r="C51" s="191" t="s">
        <v>215</v>
      </c>
      <c r="D51" s="171" t="s">
        <v>183</v>
      </c>
      <c r="E51" s="172">
        <v>1</v>
      </c>
      <c r="F51" s="173"/>
      <c r="G51" s="174">
        <f t="shared" si="0"/>
        <v>0</v>
      </c>
      <c r="H51" s="175"/>
      <c r="I51" s="176">
        <f t="shared" si="1"/>
        <v>0</v>
      </c>
      <c r="J51" s="173"/>
      <c r="K51" s="174">
        <f t="shared" si="2"/>
        <v>0</v>
      </c>
      <c r="L51" s="174">
        <v>15</v>
      </c>
      <c r="M51" s="174">
        <f t="shared" si="3"/>
        <v>0</v>
      </c>
      <c r="N51" s="174">
        <v>4.8999999999999998E-4</v>
      </c>
      <c r="O51" s="174">
        <f t="shared" si="4"/>
        <v>0</v>
      </c>
      <c r="P51" s="174">
        <v>1.2999999999999999E-2</v>
      </c>
      <c r="Q51" s="174">
        <f t="shared" si="5"/>
        <v>0.01</v>
      </c>
      <c r="R51" s="174"/>
      <c r="S51" s="174" t="s">
        <v>130</v>
      </c>
      <c r="T51" s="177" t="s">
        <v>130</v>
      </c>
      <c r="U51" s="157">
        <v>0.34200000000000003</v>
      </c>
      <c r="V51" s="157">
        <f t="shared" si="6"/>
        <v>0.34</v>
      </c>
      <c r="W51" s="157"/>
      <c r="X51" s="157" t="s">
        <v>131</v>
      </c>
      <c r="Y51" s="178">
        <f t="shared" si="7"/>
        <v>0</v>
      </c>
      <c r="Z51" s="178">
        <f t="shared" si="8"/>
        <v>0</v>
      </c>
      <c r="AA51" s="178">
        <f t="shared" si="9"/>
        <v>0</v>
      </c>
      <c r="AB51" s="178">
        <f t="shared" si="10"/>
        <v>0</v>
      </c>
      <c r="AC51" s="178">
        <f t="shared" si="11"/>
        <v>0.01</v>
      </c>
      <c r="AD51" s="178">
        <f t="shared" si="12"/>
        <v>0.34</v>
      </c>
      <c r="AE51" s="179"/>
      <c r="AF51" s="178">
        <f t="shared" si="13"/>
        <v>0</v>
      </c>
      <c r="AG51" s="179" t="s">
        <v>132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1" x14ac:dyDescent="0.2">
      <c r="A52" s="161" t="s">
        <v>125</v>
      </c>
      <c r="B52" s="162" t="s">
        <v>92</v>
      </c>
      <c r="C52" s="190" t="s">
        <v>93</v>
      </c>
      <c r="D52" s="163"/>
      <c r="E52" s="164"/>
      <c r="F52" s="165"/>
      <c r="G52" s="165">
        <f>SUM(AF53:AF86)</f>
        <v>0</v>
      </c>
      <c r="H52" s="166"/>
      <c r="I52" s="167">
        <f>SUM(Y53:Y86)</f>
        <v>0</v>
      </c>
      <c r="J52" s="165"/>
      <c r="K52" s="165">
        <f>SUM(Z53:Z86)</f>
        <v>0</v>
      </c>
      <c r="L52" s="165"/>
      <c r="M52" s="165">
        <f>SUM(AA53:AA86)</f>
        <v>0</v>
      </c>
      <c r="N52" s="165"/>
      <c r="O52" s="165">
        <f>SUM(AB53:AB86)</f>
        <v>0.14000000000000001</v>
      </c>
      <c r="P52" s="165"/>
      <c r="Q52" s="165">
        <f>SUM(AC53:AC86)</f>
        <v>0</v>
      </c>
      <c r="R52" s="165"/>
      <c r="S52" s="165"/>
      <c r="T52" s="168"/>
      <c r="U52" s="160"/>
      <c r="V52" s="160">
        <f>SUM(AD53:AD86)</f>
        <v>0</v>
      </c>
      <c r="W52" s="160"/>
      <c r="X52" s="160"/>
      <c r="Y52" s="179"/>
      <c r="Z52" s="179"/>
      <c r="AA52" s="179"/>
      <c r="AB52" s="179"/>
      <c r="AC52" s="179"/>
      <c r="AD52" s="179"/>
      <c r="AE52" s="179"/>
      <c r="AF52" s="179"/>
      <c r="AG52" s="179" t="s">
        <v>126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ht="22.5" outlineLevel="2" x14ac:dyDescent="0.2">
      <c r="A53" s="169">
        <v>1</v>
      </c>
      <c r="B53" s="170" t="s">
        <v>216</v>
      </c>
      <c r="C53" s="191" t="s">
        <v>217</v>
      </c>
      <c r="D53" s="171" t="s">
        <v>218</v>
      </c>
      <c r="E53" s="172">
        <v>1</v>
      </c>
      <c r="F53" s="173"/>
      <c r="G53" s="174">
        <f t="shared" ref="G53:G86" si="14">ROUND(E53*F53,2)</f>
        <v>0</v>
      </c>
      <c r="H53" s="175"/>
      <c r="I53" s="176">
        <f t="shared" ref="I53:I86" si="15">ROUND(E53*H53,2)</f>
        <v>0</v>
      </c>
      <c r="J53" s="173"/>
      <c r="K53" s="174">
        <f t="shared" ref="K53:K86" si="16">ROUND(E53*J53,2)</f>
        <v>0</v>
      </c>
      <c r="L53" s="174">
        <v>15</v>
      </c>
      <c r="M53" s="174">
        <f t="shared" ref="M53:M86" si="17">G53*(1+L53/100)</f>
        <v>0</v>
      </c>
      <c r="N53" s="174">
        <v>0</v>
      </c>
      <c r="O53" s="174">
        <f t="shared" ref="O53:O86" si="18">ROUND(E53*N53,2)</f>
        <v>0</v>
      </c>
      <c r="P53" s="174">
        <v>0</v>
      </c>
      <c r="Q53" s="174">
        <f t="shared" ref="Q53:Q86" si="19">ROUND(E53*P53,2)</f>
        <v>0</v>
      </c>
      <c r="R53" s="174"/>
      <c r="S53" s="174" t="s">
        <v>219</v>
      </c>
      <c r="T53" s="177" t="s">
        <v>220</v>
      </c>
      <c r="U53" s="157">
        <v>0</v>
      </c>
      <c r="V53" s="157">
        <f t="shared" ref="V53:V86" si="20">ROUND(E53*U53,2)</f>
        <v>0</v>
      </c>
      <c r="W53" s="157"/>
      <c r="X53" s="157" t="s">
        <v>93</v>
      </c>
      <c r="Y53" s="178">
        <f t="shared" ref="Y53:Y86" si="21">I53</f>
        <v>0</v>
      </c>
      <c r="Z53" s="178">
        <f t="shared" ref="Z53:Z86" si="22">K53</f>
        <v>0</v>
      </c>
      <c r="AA53" s="178">
        <f t="shared" ref="AA53:AA86" si="23">M53</f>
        <v>0</v>
      </c>
      <c r="AB53" s="178">
        <f t="shared" ref="AB53:AB86" si="24">O53</f>
        <v>0</v>
      </c>
      <c r="AC53" s="178">
        <f t="shared" ref="AC53:AC86" si="25">Q53</f>
        <v>0</v>
      </c>
      <c r="AD53" s="178">
        <f t="shared" ref="AD53:AD86" si="26">V53</f>
        <v>0</v>
      </c>
      <c r="AE53" s="179"/>
      <c r="AF53" s="178">
        <f t="shared" ref="AF53:AF86" si="27">G53</f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ht="22.5" outlineLevel="2" x14ac:dyDescent="0.2">
      <c r="A54" s="169">
        <v>12</v>
      </c>
      <c r="B54" s="170" t="s">
        <v>222</v>
      </c>
      <c r="C54" s="191" t="s">
        <v>223</v>
      </c>
      <c r="D54" s="171" t="s">
        <v>218</v>
      </c>
      <c r="E54" s="172">
        <v>1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0</v>
      </c>
      <c r="O54" s="174">
        <f t="shared" si="18"/>
        <v>0</v>
      </c>
      <c r="P54" s="174">
        <v>0</v>
      </c>
      <c r="Q54" s="174">
        <f t="shared" si="19"/>
        <v>0</v>
      </c>
      <c r="R54" s="174"/>
      <c r="S54" s="174" t="s">
        <v>219</v>
      </c>
      <c r="T54" s="177" t="s">
        <v>220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15</v>
      </c>
      <c r="B55" s="170" t="s">
        <v>224</v>
      </c>
      <c r="C55" s="191" t="s">
        <v>225</v>
      </c>
      <c r="D55" s="171" t="s">
        <v>129</v>
      </c>
      <c r="E55" s="172">
        <v>3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1.0000000000000001E-5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16</v>
      </c>
      <c r="B56" s="170" t="s">
        <v>227</v>
      </c>
      <c r="C56" s="191" t="s">
        <v>228</v>
      </c>
      <c r="D56" s="171" t="s">
        <v>129</v>
      </c>
      <c r="E56" s="172">
        <v>2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5.0000000000000002E-5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17</v>
      </c>
      <c r="B57" s="170" t="s">
        <v>229</v>
      </c>
      <c r="C57" s="191" t="s">
        <v>230</v>
      </c>
      <c r="D57" s="171" t="s">
        <v>129</v>
      </c>
      <c r="E57" s="172">
        <v>8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4.0000000000000003E-5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18</v>
      </c>
      <c r="B58" s="170" t="s">
        <v>231</v>
      </c>
      <c r="C58" s="191" t="s">
        <v>232</v>
      </c>
      <c r="D58" s="171" t="s">
        <v>129</v>
      </c>
      <c r="E58" s="172">
        <v>2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5.0000000000000002E-5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19</v>
      </c>
      <c r="B59" s="170" t="s">
        <v>233</v>
      </c>
      <c r="C59" s="191" t="s">
        <v>234</v>
      </c>
      <c r="D59" s="171" t="s">
        <v>129</v>
      </c>
      <c r="E59" s="172">
        <v>13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1.0000000000000001E-5</v>
      </c>
      <c r="O59" s="174">
        <f t="shared" si="18"/>
        <v>0</v>
      </c>
      <c r="P59" s="174">
        <v>0</v>
      </c>
      <c r="Q59" s="174">
        <f t="shared" si="19"/>
        <v>0</v>
      </c>
      <c r="R59" s="174" t="s">
        <v>226</v>
      </c>
      <c r="S59" s="174" t="s">
        <v>130</v>
      </c>
      <c r="T59" s="177" t="s">
        <v>130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20</v>
      </c>
      <c r="B60" s="170" t="s">
        <v>235</v>
      </c>
      <c r="C60" s="191" t="s">
        <v>236</v>
      </c>
      <c r="D60" s="171" t="s">
        <v>129</v>
      </c>
      <c r="E60" s="172">
        <v>2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4.0000000000000003E-5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25</v>
      </c>
      <c r="B61" s="170" t="s">
        <v>237</v>
      </c>
      <c r="C61" s="191" t="s">
        <v>238</v>
      </c>
      <c r="D61" s="171" t="s">
        <v>129</v>
      </c>
      <c r="E61" s="172">
        <v>52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5.0000000000000002E-5</v>
      </c>
      <c r="O61" s="174">
        <f t="shared" si="18"/>
        <v>0</v>
      </c>
      <c r="P61" s="174">
        <v>0</v>
      </c>
      <c r="Q61" s="174">
        <f t="shared" si="19"/>
        <v>0</v>
      </c>
      <c r="R61" s="174" t="s">
        <v>226</v>
      </c>
      <c r="S61" s="174" t="s">
        <v>130</v>
      </c>
      <c r="T61" s="177" t="s">
        <v>130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2" x14ac:dyDescent="0.2">
      <c r="A62" s="169">
        <v>26</v>
      </c>
      <c r="B62" s="170" t="s">
        <v>239</v>
      </c>
      <c r="C62" s="191" t="s">
        <v>240</v>
      </c>
      <c r="D62" s="171" t="s">
        <v>129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4.0000000000000003E-5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2" x14ac:dyDescent="0.2">
      <c r="A63" s="169">
        <v>28</v>
      </c>
      <c r="B63" s="170" t="s">
        <v>241</v>
      </c>
      <c r="C63" s="191" t="s">
        <v>242</v>
      </c>
      <c r="D63" s="171" t="s">
        <v>129</v>
      </c>
      <c r="E63" s="172">
        <v>37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1.0000000000000001E-5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ht="22.5" outlineLevel="2" x14ac:dyDescent="0.2">
      <c r="A64" s="169">
        <v>30</v>
      </c>
      <c r="B64" s="170" t="s">
        <v>243</v>
      </c>
      <c r="C64" s="191" t="s">
        <v>244</v>
      </c>
      <c r="D64" s="171" t="s">
        <v>245</v>
      </c>
      <c r="E64" s="172">
        <v>3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219</v>
      </c>
      <c r="T64" s="177" t="s">
        <v>220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ht="22.5" outlineLevel="2" x14ac:dyDescent="0.2">
      <c r="A65" s="169">
        <v>31</v>
      </c>
      <c r="B65" s="170" t="s">
        <v>246</v>
      </c>
      <c r="C65" s="191" t="s">
        <v>247</v>
      </c>
      <c r="D65" s="171" t="s">
        <v>218</v>
      </c>
      <c r="E65" s="172">
        <v>1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/>
      <c r="S65" s="174" t="s">
        <v>219</v>
      </c>
      <c r="T65" s="177" t="s">
        <v>220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33</v>
      </c>
      <c r="B66" s="170" t="s">
        <v>249</v>
      </c>
      <c r="C66" s="191" t="s">
        <v>250</v>
      </c>
      <c r="D66" s="171" t="s">
        <v>129</v>
      </c>
      <c r="E66" s="172">
        <v>55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3.0000000000000001E-5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34</v>
      </c>
      <c r="B67" s="170" t="s">
        <v>251</v>
      </c>
      <c r="C67" s="191" t="s">
        <v>252</v>
      </c>
      <c r="D67" s="171" t="s">
        <v>129</v>
      </c>
      <c r="E67" s="172">
        <v>6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4.0000000000000003E-5</v>
      </c>
      <c r="O67" s="174">
        <f t="shared" si="18"/>
        <v>0</v>
      </c>
      <c r="P67" s="174">
        <v>0</v>
      </c>
      <c r="Q67" s="174">
        <f t="shared" si="19"/>
        <v>0</v>
      </c>
      <c r="R67" s="174" t="s">
        <v>226</v>
      </c>
      <c r="S67" s="174" t="s">
        <v>130</v>
      </c>
      <c r="T67" s="177" t="s">
        <v>130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38</v>
      </c>
      <c r="B68" s="170" t="s">
        <v>253</v>
      </c>
      <c r="C68" s="191" t="s">
        <v>254</v>
      </c>
      <c r="D68" s="171" t="s">
        <v>129</v>
      </c>
      <c r="E68" s="172">
        <v>2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 t="s">
        <v>226</v>
      </c>
      <c r="S68" s="174" t="s">
        <v>130</v>
      </c>
      <c r="T68" s="177" t="s">
        <v>130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ht="22.5" outlineLevel="2" x14ac:dyDescent="0.2">
      <c r="A69" s="169">
        <v>42</v>
      </c>
      <c r="B69" s="170" t="s">
        <v>255</v>
      </c>
      <c r="C69" s="191" t="s">
        <v>256</v>
      </c>
      <c r="D69" s="171" t="s">
        <v>183</v>
      </c>
      <c r="E69" s="172">
        <v>2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2.5999999999999998E-4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ht="22.5" outlineLevel="2" x14ac:dyDescent="0.2">
      <c r="A70" s="169">
        <v>44</v>
      </c>
      <c r="B70" s="170" t="s">
        <v>257</v>
      </c>
      <c r="C70" s="191" t="s">
        <v>258</v>
      </c>
      <c r="D70" s="171" t="s">
        <v>218</v>
      </c>
      <c r="E70" s="172">
        <v>1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/>
      <c r="S70" s="174" t="s">
        <v>219</v>
      </c>
      <c r="T70" s="177" t="s">
        <v>220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46</v>
      </c>
      <c r="B71" s="170" t="s">
        <v>259</v>
      </c>
      <c r="C71" s="191" t="s">
        <v>260</v>
      </c>
      <c r="D71" s="171" t="s">
        <v>129</v>
      </c>
      <c r="E71" s="172">
        <v>32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0</v>
      </c>
      <c r="O71" s="174">
        <f t="shared" si="18"/>
        <v>0</v>
      </c>
      <c r="P71" s="174">
        <v>0</v>
      </c>
      <c r="Q71" s="174">
        <f t="shared" si="19"/>
        <v>0</v>
      </c>
      <c r="R71" s="174" t="s">
        <v>226</v>
      </c>
      <c r="S71" s="174" t="s">
        <v>130</v>
      </c>
      <c r="T71" s="177" t="s">
        <v>130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47</v>
      </c>
      <c r="B72" s="170" t="s">
        <v>261</v>
      </c>
      <c r="C72" s="191" t="s">
        <v>262</v>
      </c>
      <c r="D72" s="171" t="s">
        <v>129</v>
      </c>
      <c r="E72" s="172">
        <v>38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0</v>
      </c>
      <c r="O72" s="174">
        <f t="shared" si="18"/>
        <v>0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48</v>
      </c>
      <c r="B73" s="170" t="s">
        <v>263</v>
      </c>
      <c r="C73" s="191" t="s">
        <v>264</v>
      </c>
      <c r="D73" s="171" t="s">
        <v>129</v>
      </c>
      <c r="E73" s="172">
        <v>16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0</v>
      </c>
      <c r="O73" s="174">
        <f t="shared" si="18"/>
        <v>0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49</v>
      </c>
      <c r="B74" s="170" t="s">
        <v>265</v>
      </c>
      <c r="C74" s="191" t="s">
        <v>266</v>
      </c>
      <c r="D74" s="171" t="s">
        <v>183</v>
      </c>
      <c r="E74" s="172">
        <v>34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4.0000000000000003E-5</v>
      </c>
      <c r="O74" s="174">
        <f t="shared" si="18"/>
        <v>0</v>
      </c>
      <c r="P74" s="174">
        <v>0</v>
      </c>
      <c r="Q74" s="174">
        <f t="shared" si="19"/>
        <v>0</v>
      </c>
      <c r="R74" s="174"/>
      <c r="S74" s="174" t="s">
        <v>219</v>
      </c>
      <c r="T74" s="177" t="s">
        <v>220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52</v>
      </c>
      <c r="B75" s="170" t="s">
        <v>267</v>
      </c>
      <c r="C75" s="191" t="s">
        <v>268</v>
      </c>
      <c r="D75" s="171" t="s">
        <v>183</v>
      </c>
      <c r="E75" s="172">
        <v>9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1.6000000000000001E-4</v>
      </c>
      <c r="O75" s="174">
        <f t="shared" si="18"/>
        <v>0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54</v>
      </c>
      <c r="B76" s="170" t="s">
        <v>269</v>
      </c>
      <c r="C76" s="191" t="s">
        <v>270</v>
      </c>
      <c r="D76" s="171" t="s">
        <v>183</v>
      </c>
      <c r="E76" s="172">
        <v>16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5.2999999999999998E-4</v>
      </c>
      <c r="O76" s="174">
        <f t="shared" si="18"/>
        <v>0.01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0.01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56</v>
      </c>
      <c r="B77" s="170" t="s">
        <v>271</v>
      </c>
      <c r="C77" s="191" t="s">
        <v>272</v>
      </c>
      <c r="D77" s="171" t="s">
        <v>183</v>
      </c>
      <c r="E77" s="172">
        <v>16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2.9999999999999997E-4</v>
      </c>
      <c r="O77" s="174">
        <f t="shared" si="18"/>
        <v>0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58</v>
      </c>
      <c r="B78" s="170" t="s">
        <v>273</v>
      </c>
      <c r="C78" s="191" t="s">
        <v>274</v>
      </c>
      <c r="D78" s="171" t="s">
        <v>183</v>
      </c>
      <c r="E78" s="172">
        <v>243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2.2000000000000001E-4</v>
      </c>
      <c r="O78" s="174">
        <f t="shared" si="18"/>
        <v>0.05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0.05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2" x14ac:dyDescent="0.2">
      <c r="A79" s="169">
        <v>60</v>
      </c>
      <c r="B79" s="170" t="s">
        <v>275</v>
      </c>
      <c r="C79" s="191" t="s">
        <v>276</v>
      </c>
      <c r="D79" s="171" t="s">
        <v>183</v>
      </c>
      <c r="E79" s="172">
        <v>10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2.1000000000000001E-4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62</v>
      </c>
      <c r="B80" s="170" t="s">
        <v>277</v>
      </c>
      <c r="C80" s="191" t="s">
        <v>278</v>
      </c>
      <c r="D80" s="171" t="s">
        <v>183</v>
      </c>
      <c r="E80" s="172">
        <v>236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1.6000000000000001E-4</v>
      </c>
      <c r="O80" s="174">
        <f t="shared" si="18"/>
        <v>0.04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0.04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22.5" outlineLevel="2" x14ac:dyDescent="0.2">
      <c r="A81" s="169">
        <v>63</v>
      </c>
      <c r="B81" s="170" t="s">
        <v>279</v>
      </c>
      <c r="C81" s="191" t="s">
        <v>280</v>
      </c>
      <c r="D81" s="171" t="s">
        <v>183</v>
      </c>
      <c r="E81" s="172">
        <v>58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1.6000000000000001E-4</v>
      </c>
      <c r="O81" s="174">
        <f t="shared" si="18"/>
        <v>0.01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0.01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ht="22.5" outlineLevel="2" x14ac:dyDescent="0.2">
      <c r="A82" s="169">
        <v>66</v>
      </c>
      <c r="B82" s="170" t="s">
        <v>281</v>
      </c>
      <c r="C82" s="191" t="s">
        <v>282</v>
      </c>
      <c r="D82" s="171" t="s">
        <v>283</v>
      </c>
      <c r="E82" s="172">
        <v>2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67</v>
      </c>
      <c r="B83" s="170" t="s">
        <v>284</v>
      </c>
      <c r="C83" s="191" t="s">
        <v>285</v>
      </c>
      <c r="D83" s="171" t="s">
        <v>286</v>
      </c>
      <c r="E83" s="172">
        <v>2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0</v>
      </c>
      <c r="O83" s="174">
        <f t="shared" si="18"/>
        <v>0</v>
      </c>
      <c r="P83" s="174">
        <v>0</v>
      </c>
      <c r="Q83" s="174">
        <f t="shared" si="19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68</v>
      </c>
      <c r="B84" s="170" t="s">
        <v>287</v>
      </c>
      <c r="C84" s="191" t="s">
        <v>288</v>
      </c>
      <c r="D84" s="171" t="s">
        <v>286</v>
      </c>
      <c r="E84" s="172">
        <v>1</v>
      </c>
      <c r="F84" s="173"/>
      <c r="G84" s="174">
        <f t="shared" si="14"/>
        <v>0</v>
      </c>
      <c r="H84" s="175"/>
      <c r="I84" s="176">
        <f t="shared" si="15"/>
        <v>0</v>
      </c>
      <c r="J84" s="173"/>
      <c r="K84" s="174">
        <f t="shared" si="16"/>
        <v>0</v>
      </c>
      <c r="L84" s="174">
        <v>15</v>
      </c>
      <c r="M84" s="174">
        <f t="shared" si="17"/>
        <v>0</v>
      </c>
      <c r="N84" s="174">
        <v>0</v>
      </c>
      <c r="O84" s="174">
        <f t="shared" si="18"/>
        <v>0</v>
      </c>
      <c r="P84" s="174">
        <v>0</v>
      </c>
      <c r="Q84" s="174">
        <f t="shared" si="19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20"/>
        <v>0</v>
      </c>
      <c r="W84" s="157"/>
      <c r="X84" s="157" t="s">
        <v>93</v>
      </c>
      <c r="Y84" s="178">
        <f t="shared" si="21"/>
        <v>0</v>
      </c>
      <c r="Z84" s="178">
        <f t="shared" si="22"/>
        <v>0</v>
      </c>
      <c r="AA84" s="178">
        <f t="shared" si="23"/>
        <v>0</v>
      </c>
      <c r="AB84" s="178">
        <f t="shared" si="24"/>
        <v>0</v>
      </c>
      <c r="AC84" s="178">
        <f t="shared" si="25"/>
        <v>0</v>
      </c>
      <c r="AD84" s="178">
        <f t="shared" si="26"/>
        <v>0</v>
      </c>
      <c r="AE84" s="179"/>
      <c r="AF84" s="178">
        <f t="shared" si="27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69</v>
      </c>
      <c r="B85" s="170" t="s">
        <v>289</v>
      </c>
      <c r="C85" s="191" t="s">
        <v>290</v>
      </c>
      <c r="D85" s="171" t="s">
        <v>218</v>
      </c>
      <c r="E85" s="172">
        <v>40</v>
      </c>
      <c r="F85" s="173"/>
      <c r="G85" s="174">
        <f t="shared" si="14"/>
        <v>0</v>
      </c>
      <c r="H85" s="175"/>
      <c r="I85" s="176">
        <f t="shared" si="15"/>
        <v>0</v>
      </c>
      <c r="J85" s="173"/>
      <c r="K85" s="174">
        <f t="shared" si="16"/>
        <v>0</v>
      </c>
      <c r="L85" s="174">
        <v>15</v>
      </c>
      <c r="M85" s="174">
        <f t="shared" si="17"/>
        <v>0</v>
      </c>
      <c r="N85" s="174">
        <v>0</v>
      </c>
      <c r="O85" s="174">
        <f t="shared" si="18"/>
        <v>0</v>
      </c>
      <c r="P85" s="174">
        <v>0</v>
      </c>
      <c r="Q85" s="174">
        <f t="shared" si="19"/>
        <v>0</v>
      </c>
      <c r="R85" s="174"/>
      <c r="S85" s="174" t="s">
        <v>219</v>
      </c>
      <c r="T85" s="177" t="s">
        <v>220</v>
      </c>
      <c r="U85" s="157">
        <v>0</v>
      </c>
      <c r="V85" s="157">
        <f t="shared" si="20"/>
        <v>0</v>
      </c>
      <c r="W85" s="157"/>
      <c r="X85" s="157" t="s">
        <v>93</v>
      </c>
      <c r="Y85" s="178">
        <f t="shared" si="21"/>
        <v>0</v>
      </c>
      <c r="Z85" s="178">
        <f t="shared" si="22"/>
        <v>0</v>
      </c>
      <c r="AA85" s="178">
        <f t="shared" si="23"/>
        <v>0</v>
      </c>
      <c r="AB85" s="178">
        <f t="shared" si="24"/>
        <v>0</v>
      </c>
      <c r="AC85" s="178">
        <f t="shared" si="25"/>
        <v>0</v>
      </c>
      <c r="AD85" s="178">
        <f t="shared" si="26"/>
        <v>0</v>
      </c>
      <c r="AE85" s="179"/>
      <c r="AF85" s="178">
        <f t="shared" si="27"/>
        <v>0</v>
      </c>
      <c r="AG85" s="179" t="s">
        <v>221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76</v>
      </c>
      <c r="B86" s="170" t="s">
        <v>291</v>
      </c>
      <c r="C86" s="191" t="s">
        <v>292</v>
      </c>
      <c r="D86" s="171" t="s">
        <v>293</v>
      </c>
      <c r="E86" s="172">
        <v>30</v>
      </c>
      <c r="F86" s="173"/>
      <c r="G86" s="174">
        <f t="shared" si="14"/>
        <v>0</v>
      </c>
      <c r="H86" s="175"/>
      <c r="I86" s="176">
        <f t="shared" si="15"/>
        <v>0</v>
      </c>
      <c r="J86" s="173"/>
      <c r="K86" s="174">
        <f t="shared" si="16"/>
        <v>0</v>
      </c>
      <c r="L86" s="174">
        <v>15</v>
      </c>
      <c r="M86" s="174">
        <f t="shared" si="17"/>
        <v>0</v>
      </c>
      <c r="N86" s="174">
        <v>1E-3</v>
      </c>
      <c r="O86" s="174">
        <f t="shared" si="18"/>
        <v>0.03</v>
      </c>
      <c r="P86" s="174">
        <v>0</v>
      </c>
      <c r="Q86" s="174">
        <f t="shared" si="19"/>
        <v>0</v>
      </c>
      <c r="R86" s="174" t="s">
        <v>226</v>
      </c>
      <c r="S86" s="174" t="s">
        <v>130</v>
      </c>
      <c r="T86" s="177" t="s">
        <v>130</v>
      </c>
      <c r="U86" s="157">
        <v>0</v>
      </c>
      <c r="V86" s="157">
        <f t="shared" si="20"/>
        <v>0</v>
      </c>
      <c r="W86" s="157"/>
      <c r="X86" s="157" t="s">
        <v>93</v>
      </c>
      <c r="Y86" s="178">
        <f t="shared" si="21"/>
        <v>0</v>
      </c>
      <c r="Z86" s="178">
        <f t="shared" si="22"/>
        <v>0</v>
      </c>
      <c r="AA86" s="178">
        <f t="shared" si="23"/>
        <v>0</v>
      </c>
      <c r="AB86" s="178">
        <f t="shared" si="24"/>
        <v>0.03</v>
      </c>
      <c r="AC86" s="178">
        <f t="shared" si="25"/>
        <v>0</v>
      </c>
      <c r="AD86" s="178">
        <f t="shared" si="26"/>
        <v>0</v>
      </c>
      <c r="AE86" s="179"/>
      <c r="AF86" s="178">
        <f t="shared" si="27"/>
        <v>0</v>
      </c>
      <c r="AG86" s="179" t="s">
        <v>221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1" x14ac:dyDescent="0.2">
      <c r="A87" s="161" t="s">
        <v>125</v>
      </c>
      <c r="B87" s="162" t="s">
        <v>94</v>
      </c>
      <c r="C87" s="190" t="s">
        <v>95</v>
      </c>
      <c r="D87" s="163"/>
      <c r="E87" s="164"/>
      <c r="F87" s="165"/>
      <c r="G87" s="165">
        <f>SUM(AF88:AF91)</f>
        <v>0</v>
      </c>
      <c r="H87" s="166"/>
      <c r="I87" s="167">
        <f>SUM(Y88:Y91)</f>
        <v>0</v>
      </c>
      <c r="J87" s="165"/>
      <c r="K87" s="165">
        <f>SUM(Z88:Z91)</f>
        <v>0</v>
      </c>
      <c r="L87" s="165"/>
      <c r="M87" s="165">
        <f>SUM(AA88:AA91)</f>
        <v>0</v>
      </c>
      <c r="N87" s="165"/>
      <c r="O87" s="165">
        <f>SUM(AB88:AB91)</f>
        <v>0</v>
      </c>
      <c r="P87" s="165"/>
      <c r="Q87" s="165">
        <f>SUM(AC88:AC91)</f>
        <v>0</v>
      </c>
      <c r="R87" s="165"/>
      <c r="S87" s="165"/>
      <c r="T87" s="168"/>
      <c r="U87" s="160"/>
      <c r="V87" s="160">
        <f>SUM(AD88:AD91)</f>
        <v>24.67</v>
      </c>
      <c r="W87" s="160"/>
      <c r="X87" s="160"/>
      <c r="Y87" s="179"/>
      <c r="Z87" s="179"/>
      <c r="AA87" s="179"/>
      <c r="AB87" s="179"/>
      <c r="AC87" s="179"/>
      <c r="AD87" s="179"/>
      <c r="AE87" s="179"/>
      <c r="AF87" s="179"/>
      <c r="AG87" s="179" t="s">
        <v>126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77</v>
      </c>
      <c r="B88" s="170" t="s">
        <v>294</v>
      </c>
      <c r="C88" s="191" t="s">
        <v>295</v>
      </c>
      <c r="D88" s="171" t="s">
        <v>296</v>
      </c>
      <c r="E88" s="172">
        <v>8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0</v>
      </c>
      <c r="V88" s="157">
        <f>ROUND(E88*U88,2)</f>
        <v>0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0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2" x14ac:dyDescent="0.2">
      <c r="A89" s="169">
        <v>78</v>
      </c>
      <c r="B89" s="170" t="s">
        <v>298</v>
      </c>
      <c r="C89" s="191" t="s">
        <v>299</v>
      </c>
      <c r="D89" s="171" t="s">
        <v>300</v>
      </c>
      <c r="E89" s="172">
        <v>1</v>
      </c>
      <c r="F89" s="173"/>
      <c r="G89" s="174">
        <f>ROUND(E89*F89,2)</f>
        <v>0</v>
      </c>
      <c r="H89" s="175"/>
      <c r="I89" s="176">
        <f>ROUND(E89*H89,2)</f>
        <v>0</v>
      </c>
      <c r="J89" s="173"/>
      <c r="K89" s="174">
        <f>ROUND(E89*J89,2)</f>
        <v>0</v>
      </c>
      <c r="L89" s="174">
        <v>15</v>
      </c>
      <c r="M89" s="174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4"/>
      <c r="S89" s="174" t="s">
        <v>219</v>
      </c>
      <c r="T89" s="177" t="s">
        <v>220</v>
      </c>
      <c r="U89" s="157">
        <v>0</v>
      </c>
      <c r="V89" s="157">
        <f>ROUND(E89*U89,2)</f>
        <v>0</v>
      </c>
      <c r="W89" s="157"/>
      <c r="X89" s="157" t="s">
        <v>95</v>
      </c>
      <c r="Y89" s="178">
        <f>I89</f>
        <v>0</v>
      </c>
      <c r="Z89" s="178">
        <f>K89</f>
        <v>0</v>
      </c>
      <c r="AA89" s="178">
        <f>M89</f>
        <v>0</v>
      </c>
      <c r="AB89" s="178">
        <f>O89</f>
        <v>0</v>
      </c>
      <c r="AC89" s="178">
        <f>Q89</f>
        <v>0</v>
      </c>
      <c r="AD89" s="178">
        <f>V89</f>
        <v>0</v>
      </c>
      <c r="AE89" s="179"/>
      <c r="AF89" s="178">
        <f>G89</f>
        <v>0</v>
      </c>
      <c r="AG89" s="179" t="s">
        <v>297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outlineLevel="2" x14ac:dyDescent="0.2">
      <c r="A90" s="169">
        <v>79</v>
      </c>
      <c r="B90" s="170" t="s">
        <v>301</v>
      </c>
      <c r="C90" s="191" t="s">
        <v>302</v>
      </c>
      <c r="D90" s="171" t="s">
        <v>300</v>
      </c>
      <c r="E90" s="172">
        <v>1</v>
      </c>
      <c r="F90" s="173"/>
      <c r="G90" s="174">
        <f>ROUND(E90*F90,2)</f>
        <v>0</v>
      </c>
      <c r="H90" s="175"/>
      <c r="I90" s="176">
        <f>ROUND(E90*H90,2)</f>
        <v>0</v>
      </c>
      <c r="J90" s="173"/>
      <c r="K90" s="174">
        <f>ROUND(E90*J90,2)</f>
        <v>0</v>
      </c>
      <c r="L90" s="174">
        <v>15</v>
      </c>
      <c r="M90" s="174">
        <f>G90*(1+L90/100)</f>
        <v>0</v>
      </c>
      <c r="N90" s="174">
        <v>0</v>
      </c>
      <c r="O90" s="174">
        <f>ROUND(E90*N90,2)</f>
        <v>0</v>
      </c>
      <c r="P90" s="174">
        <v>0</v>
      </c>
      <c r="Q90" s="174">
        <f>ROUND(E90*P90,2)</f>
        <v>0</v>
      </c>
      <c r="R90" s="174"/>
      <c r="S90" s="174" t="s">
        <v>219</v>
      </c>
      <c r="T90" s="177" t="s">
        <v>220</v>
      </c>
      <c r="U90" s="157">
        <v>0</v>
      </c>
      <c r="V90" s="157">
        <f>ROUND(E90*U90,2)</f>
        <v>0</v>
      </c>
      <c r="W90" s="157"/>
      <c r="X90" s="157" t="s">
        <v>95</v>
      </c>
      <c r="Y90" s="178">
        <f>I90</f>
        <v>0</v>
      </c>
      <c r="Z90" s="178">
        <f>K90</f>
        <v>0</v>
      </c>
      <c r="AA90" s="178">
        <f>M90</f>
        <v>0</v>
      </c>
      <c r="AB90" s="178">
        <f>O90</f>
        <v>0</v>
      </c>
      <c r="AC90" s="178">
        <f>Q90</f>
        <v>0</v>
      </c>
      <c r="AD90" s="178">
        <f>V90</f>
        <v>0</v>
      </c>
      <c r="AE90" s="179"/>
      <c r="AF90" s="178">
        <f>G90</f>
        <v>0</v>
      </c>
      <c r="AG90" s="179" t="s">
        <v>297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ht="22.5" outlineLevel="2" x14ac:dyDescent="0.2">
      <c r="A91" s="169">
        <v>80</v>
      </c>
      <c r="B91" s="170" t="s">
        <v>303</v>
      </c>
      <c r="C91" s="191" t="s">
        <v>304</v>
      </c>
      <c r="D91" s="171" t="s">
        <v>218</v>
      </c>
      <c r="E91" s="172">
        <v>1</v>
      </c>
      <c r="F91" s="173"/>
      <c r="G91" s="174">
        <f>ROUND(E91*F91,2)</f>
        <v>0</v>
      </c>
      <c r="H91" s="175"/>
      <c r="I91" s="176">
        <f>ROUND(E91*H91,2)</f>
        <v>0</v>
      </c>
      <c r="J91" s="173"/>
      <c r="K91" s="174">
        <f>ROUND(E91*J91,2)</f>
        <v>0</v>
      </c>
      <c r="L91" s="174">
        <v>15</v>
      </c>
      <c r="M91" s="174">
        <f>G91*(1+L91/100)</f>
        <v>0</v>
      </c>
      <c r="N91" s="174">
        <v>0</v>
      </c>
      <c r="O91" s="174">
        <f>ROUND(E91*N91,2)</f>
        <v>0</v>
      </c>
      <c r="P91" s="174">
        <v>0</v>
      </c>
      <c r="Q91" s="174">
        <f>ROUND(E91*P91,2)</f>
        <v>0</v>
      </c>
      <c r="R91" s="174"/>
      <c r="S91" s="174" t="s">
        <v>219</v>
      </c>
      <c r="T91" s="177" t="s">
        <v>220</v>
      </c>
      <c r="U91" s="157">
        <v>24.67</v>
      </c>
      <c r="V91" s="157">
        <f>ROUND(E91*U91,2)</f>
        <v>24.67</v>
      </c>
      <c r="W91" s="157"/>
      <c r="X91" s="157" t="s">
        <v>95</v>
      </c>
      <c r="Y91" s="178">
        <f>I91</f>
        <v>0</v>
      </c>
      <c r="Z91" s="178">
        <f>K91</f>
        <v>0</v>
      </c>
      <c r="AA91" s="178">
        <f>M91</f>
        <v>0</v>
      </c>
      <c r="AB91" s="178">
        <f>O91</f>
        <v>0</v>
      </c>
      <c r="AC91" s="178">
        <f>Q91</f>
        <v>0</v>
      </c>
      <c r="AD91" s="178">
        <f>V91</f>
        <v>24.67</v>
      </c>
      <c r="AE91" s="179"/>
      <c r="AF91" s="178">
        <f>G91</f>
        <v>0</v>
      </c>
      <c r="AG91" s="179" t="s">
        <v>297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x14ac:dyDescent="0.2">
      <c r="A92" s="161" t="s">
        <v>125</v>
      </c>
      <c r="B92" s="162" t="s">
        <v>96</v>
      </c>
      <c r="C92" s="190" t="s">
        <v>97</v>
      </c>
      <c r="D92" s="163"/>
      <c r="E92" s="164"/>
      <c r="F92" s="165"/>
      <c r="G92" s="165">
        <f>SUM(AF93:AF138)</f>
        <v>0</v>
      </c>
      <c r="H92" s="166"/>
      <c r="I92" s="167">
        <f>SUM(Y93:Y138)</f>
        <v>0</v>
      </c>
      <c r="J92" s="165"/>
      <c r="K92" s="165">
        <f>SUM(Z93:Z138)</f>
        <v>0</v>
      </c>
      <c r="L92" s="165"/>
      <c r="M92" s="165">
        <f>SUM(AA93:AA138)</f>
        <v>0</v>
      </c>
      <c r="N92" s="165"/>
      <c r="O92" s="165">
        <f>SUM(AB93:AB138)</f>
        <v>0</v>
      </c>
      <c r="P92" s="165"/>
      <c r="Q92" s="165">
        <f>SUM(AC93:AC138)</f>
        <v>0.05</v>
      </c>
      <c r="R92" s="165"/>
      <c r="S92" s="165"/>
      <c r="T92" s="168"/>
      <c r="U92" s="160"/>
      <c r="V92" s="160">
        <f>SUM(AD93:AD138)</f>
        <v>19.669999999999998</v>
      </c>
      <c r="W92" s="160"/>
      <c r="X92" s="160"/>
      <c r="AG92" t="s">
        <v>126</v>
      </c>
    </row>
    <row r="93" spans="1:60" outlineLevel="1" x14ac:dyDescent="0.2">
      <c r="A93" s="161" t="s">
        <v>125</v>
      </c>
      <c r="B93" s="162" t="s">
        <v>98</v>
      </c>
      <c r="C93" s="190" t="s">
        <v>33</v>
      </c>
      <c r="D93" s="163"/>
      <c r="E93" s="164"/>
      <c r="F93" s="165"/>
      <c r="G93" s="165">
        <f>SUM(AF94:AF114)</f>
        <v>0</v>
      </c>
      <c r="H93" s="166"/>
      <c r="I93" s="167">
        <f>SUM(Y94:Y114)</f>
        <v>0</v>
      </c>
      <c r="J93" s="165"/>
      <c r="K93" s="165">
        <f>SUM(Z94:Z114)</f>
        <v>0</v>
      </c>
      <c r="L93" s="165"/>
      <c r="M93" s="165">
        <f>SUM(AA94:AA114)</f>
        <v>0</v>
      </c>
      <c r="N93" s="165"/>
      <c r="O93" s="165">
        <f>SUM(AB94:AB114)</f>
        <v>0</v>
      </c>
      <c r="P93" s="165"/>
      <c r="Q93" s="165">
        <f>SUM(AC94:AC114)</f>
        <v>0.05</v>
      </c>
      <c r="R93" s="165"/>
      <c r="S93" s="165"/>
      <c r="T93" s="168"/>
      <c r="U93" s="160"/>
      <c r="V93" s="160">
        <f>SUM(AD94:AD114)</f>
        <v>19.669999999999998</v>
      </c>
      <c r="W93" s="160"/>
      <c r="X93" s="160"/>
      <c r="Y93" s="179"/>
      <c r="Z93" s="179"/>
      <c r="AA93" s="179"/>
      <c r="AB93" s="179"/>
      <c r="AC93" s="179"/>
      <c r="AD93" s="179"/>
      <c r="AE93" s="179"/>
      <c r="AF93" s="179"/>
      <c r="AG93" s="179" t="s">
        <v>126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81</v>
      </c>
      <c r="B94" s="170" t="s">
        <v>305</v>
      </c>
      <c r="C94" s="191" t="s">
        <v>306</v>
      </c>
      <c r="D94" s="171" t="s">
        <v>129</v>
      </c>
      <c r="E94" s="172">
        <v>1</v>
      </c>
      <c r="F94" s="173"/>
      <c r="G94" s="174">
        <f t="shared" ref="G94:G114" si="28">ROUND(E94*F94,2)</f>
        <v>0</v>
      </c>
      <c r="H94" s="175"/>
      <c r="I94" s="176">
        <f t="shared" ref="I94:I114" si="29">ROUND(E94*H94,2)</f>
        <v>0</v>
      </c>
      <c r="J94" s="173"/>
      <c r="K94" s="174">
        <f t="shared" ref="K94:K114" si="30">ROUND(E94*J94,2)</f>
        <v>0</v>
      </c>
      <c r="L94" s="174">
        <v>15</v>
      </c>
      <c r="M94" s="174">
        <f t="shared" ref="M94:M114" si="31">G94*(1+L94/100)</f>
        <v>0</v>
      </c>
      <c r="N94" s="174">
        <v>0</v>
      </c>
      <c r="O94" s="174">
        <f t="shared" ref="O94:O114" si="32">ROUND(E94*N94,2)</f>
        <v>0</v>
      </c>
      <c r="P94" s="174">
        <v>0</v>
      </c>
      <c r="Q94" s="174">
        <f t="shared" ref="Q94:Q114" si="33">ROUND(E94*P94,2)</f>
        <v>0</v>
      </c>
      <c r="R94" s="174"/>
      <c r="S94" s="174" t="s">
        <v>130</v>
      </c>
      <c r="T94" s="177" t="s">
        <v>130</v>
      </c>
      <c r="U94" s="157">
        <v>1</v>
      </c>
      <c r="V94" s="157">
        <f t="shared" ref="V94:V114" si="34">ROUND(E94*U94,2)</f>
        <v>1</v>
      </c>
      <c r="W94" s="157"/>
      <c r="X94" s="157" t="s">
        <v>131</v>
      </c>
      <c r="Y94" s="178">
        <f t="shared" ref="Y94:Y114" si="35">I94</f>
        <v>0</v>
      </c>
      <c r="Z94" s="178">
        <f t="shared" ref="Z94:Z114" si="36">K94</f>
        <v>0</v>
      </c>
      <c r="AA94" s="178">
        <f t="shared" ref="AA94:AA114" si="37">M94</f>
        <v>0</v>
      </c>
      <c r="AB94" s="178">
        <f t="shared" ref="AB94:AB114" si="38">O94</f>
        <v>0</v>
      </c>
      <c r="AC94" s="178">
        <f t="shared" ref="AC94:AC114" si="39">Q94</f>
        <v>0</v>
      </c>
      <c r="AD94" s="178">
        <f t="shared" ref="AD94:AD114" si="40">V94</f>
        <v>1</v>
      </c>
      <c r="AE94" s="179"/>
      <c r="AF94" s="178">
        <f t="shared" ref="AF94:AF114" si="41">G94</f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85</v>
      </c>
      <c r="B95" s="170" t="s">
        <v>307</v>
      </c>
      <c r="C95" s="191" t="s">
        <v>308</v>
      </c>
      <c r="D95" s="171" t="s">
        <v>183</v>
      </c>
      <c r="E95" s="172">
        <v>59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8.0170000000000005E-2</v>
      </c>
      <c r="V95" s="157">
        <f t="shared" si="34"/>
        <v>4.7300000000000004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4.7300000000000004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86</v>
      </c>
      <c r="B96" s="170" t="s">
        <v>309</v>
      </c>
      <c r="C96" s="191" t="s">
        <v>310</v>
      </c>
      <c r="D96" s="171" t="s">
        <v>183</v>
      </c>
      <c r="E96" s="172">
        <v>7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9.0670000000000001E-2</v>
      </c>
      <c r="V96" s="157">
        <f t="shared" si="34"/>
        <v>0.63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0.63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88</v>
      </c>
      <c r="B97" s="170" t="s">
        <v>311</v>
      </c>
      <c r="C97" s="191" t="s">
        <v>312</v>
      </c>
      <c r="D97" s="171" t="s">
        <v>129</v>
      </c>
      <c r="E97" s="172">
        <v>4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219</v>
      </c>
      <c r="T97" s="177" t="s">
        <v>220</v>
      </c>
      <c r="U97" s="157">
        <v>0.18167</v>
      </c>
      <c r="V97" s="157">
        <f t="shared" si="34"/>
        <v>0.73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0.73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93</v>
      </c>
      <c r="B98" s="170" t="s">
        <v>313</v>
      </c>
      <c r="C98" s="191" t="s">
        <v>314</v>
      </c>
      <c r="D98" s="171" t="s">
        <v>129</v>
      </c>
      <c r="E98" s="172">
        <v>3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0.14033000000000001</v>
      </c>
      <c r="V98" s="157">
        <f t="shared" si="34"/>
        <v>0.42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0.42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95</v>
      </c>
      <c r="B99" s="170" t="s">
        <v>315</v>
      </c>
      <c r="C99" s="191" t="s">
        <v>316</v>
      </c>
      <c r="D99" s="171" t="s">
        <v>129</v>
      </c>
      <c r="E99" s="172">
        <v>8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130</v>
      </c>
      <c r="T99" s="177" t="s">
        <v>130</v>
      </c>
      <c r="U99" s="157">
        <v>5.3830000000000003E-2</v>
      </c>
      <c r="V99" s="157">
        <f t="shared" si="34"/>
        <v>0.43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0.43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97</v>
      </c>
      <c r="B100" s="170" t="s">
        <v>317</v>
      </c>
      <c r="C100" s="191" t="s">
        <v>318</v>
      </c>
      <c r="D100" s="171" t="s">
        <v>183</v>
      </c>
      <c r="E100" s="172">
        <v>56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130</v>
      </c>
      <c r="T100" s="177" t="s">
        <v>130</v>
      </c>
      <c r="U100" s="157">
        <v>5.7829999999999999E-2</v>
      </c>
      <c r="V100" s="157">
        <f t="shared" si="34"/>
        <v>3.24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3.24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100</v>
      </c>
      <c r="B101" s="170" t="s">
        <v>319</v>
      </c>
      <c r="C101" s="191" t="s">
        <v>320</v>
      </c>
      <c r="D101" s="171" t="s">
        <v>129</v>
      </c>
      <c r="E101" s="172">
        <v>1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0.20033000000000001</v>
      </c>
      <c r="V101" s="157">
        <f t="shared" si="34"/>
        <v>0.2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0.2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102</v>
      </c>
      <c r="B102" s="170" t="s">
        <v>321</v>
      </c>
      <c r="C102" s="191" t="s">
        <v>322</v>
      </c>
      <c r="D102" s="171" t="s">
        <v>183</v>
      </c>
      <c r="E102" s="172">
        <v>35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220</v>
      </c>
      <c r="U102" s="157">
        <v>4.487E-2</v>
      </c>
      <c r="V102" s="157">
        <f t="shared" si="34"/>
        <v>1.57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1.57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ht="22.5" outlineLevel="2" x14ac:dyDescent="0.2">
      <c r="A103" s="169">
        <v>104</v>
      </c>
      <c r="B103" s="170" t="s">
        <v>323</v>
      </c>
      <c r="C103" s="191" t="s">
        <v>324</v>
      </c>
      <c r="D103" s="171" t="s">
        <v>129</v>
      </c>
      <c r="E103" s="172">
        <v>2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0</v>
      </c>
      <c r="Q103" s="174">
        <f t="shared" si="33"/>
        <v>0</v>
      </c>
      <c r="R103" s="174"/>
      <c r="S103" s="174" t="s">
        <v>130</v>
      </c>
      <c r="T103" s="177" t="s">
        <v>130</v>
      </c>
      <c r="U103" s="157">
        <v>0.22900000000000001</v>
      </c>
      <c r="V103" s="157">
        <f t="shared" si="34"/>
        <v>0.46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0.46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106</v>
      </c>
      <c r="B104" s="170" t="s">
        <v>325</v>
      </c>
      <c r="C104" s="191" t="s">
        <v>326</v>
      </c>
      <c r="D104" s="171" t="s">
        <v>129</v>
      </c>
      <c r="E104" s="172">
        <v>1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0.67759999999999998</v>
      </c>
      <c r="V104" s="157">
        <f t="shared" si="34"/>
        <v>0.68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0.68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108</v>
      </c>
      <c r="B105" s="170" t="s">
        <v>327</v>
      </c>
      <c r="C105" s="191" t="s">
        <v>328</v>
      </c>
      <c r="D105" s="171" t="s">
        <v>183</v>
      </c>
      <c r="E105" s="172">
        <v>6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219</v>
      </c>
      <c r="T105" s="177" t="s">
        <v>220</v>
      </c>
      <c r="U105" s="157">
        <v>6.2829999999999997E-2</v>
      </c>
      <c r="V105" s="157">
        <f t="shared" si="34"/>
        <v>0.38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0.38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111</v>
      </c>
      <c r="B106" s="170" t="s">
        <v>169</v>
      </c>
      <c r="C106" s="191" t="s">
        <v>170</v>
      </c>
      <c r="D106" s="171" t="s">
        <v>129</v>
      </c>
      <c r="E106" s="172">
        <v>6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4.0999999999999999E-4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0.14499999999999999</v>
      </c>
      <c r="V106" s="157">
        <f t="shared" si="34"/>
        <v>0.87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0.87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112</v>
      </c>
      <c r="B107" s="170" t="s">
        <v>171</v>
      </c>
      <c r="C107" s="191" t="s">
        <v>172</v>
      </c>
      <c r="D107" s="171" t="s">
        <v>129</v>
      </c>
      <c r="E107" s="172">
        <v>6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9.0670000000000001E-2</v>
      </c>
      <c r="V107" s="157">
        <f t="shared" si="34"/>
        <v>0.54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0.54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114</v>
      </c>
      <c r="B108" s="170" t="s">
        <v>175</v>
      </c>
      <c r="C108" s="191" t="s">
        <v>176</v>
      </c>
      <c r="D108" s="171" t="s">
        <v>129</v>
      </c>
      <c r="E108" s="172">
        <v>1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0.40083000000000002</v>
      </c>
      <c r="V108" s="157">
        <f t="shared" si="34"/>
        <v>0.4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0.4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115</v>
      </c>
      <c r="B109" s="170" t="s">
        <v>177</v>
      </c>
      <c r="C109" s="191" t="s">
        <v>178</v>
      </c>
      <c r="D109" s="171" t="s">
        <v>129</v>
      </c>
      <c r="E109" s="172">
        <v>1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0</v>
      </c>
      <c r="O109" s="174">
        <f t="shared" si="32"/>
        <v>0</v>
      </c>
      <c r="P109" s="174">
        <v>1.67E-3</v>
      </c>
      <c r="Q109" s="174">
        <f t="shared" si="33"/>
        <v>0</v>
      </c>
      <c r="R109" s="174"/>
      <c r="S109" s="174" t="s">
        <v>130</v>
      </c>
      <c r="T109" s="177" t="s">
        <v>130</v>
      </c>
      <c r="U109" s="157">
        <v>0.15</v>
      </c>
      <c r="V109" s="157">
        <f t="shared" si="34"/>
        <v>0.15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</v>
      </c>
      <c r="AD109" s="178">
        <f t="shared" si="40"/>
        <v>0.15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116</v>
      </c>
      <c r="B110" s="170" t="s">
        <v>179</v>
      </c>
      <c r="C110" s="191" t="s">
        <v>180</v>
      </c>
      <c r="D110" s="171" t="s">
        <v>129</v>
      </c>
      <c r="E110" s="172">
        <v>3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0</v>
      </c>
      <c r="O110" s="174">
        <f t="shared" si="32"/>
        <v>0</v>
      </c>
      <c r="P110" s="174">
        <v>0</v>
      </c>
      <c r="Q110" s="174">
        <f t="shared" si="33"/>
        <v>0</v>
      </c>
      <c r="R110" s="174"/>
      <c r="S110" s="174" t="s">
        <v>130</v>
      </c>
      <c r="T110" s="177" t="s">
        <v>130</v>
      </c>
      <c r="U110" s="157">
        <v>2.3E-2</v>
      </c>
      <c r="V110" s="157">
        <f t="shared" si="34"/>
        <v>7.0000000000000007E-2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</v>
      </c>
      <c r="AD110" s="178">
        <f t="shared" si="40"/>
        <v>7.0000000000000007E-2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117</v>
      </c>
      <c r="B111" s="170" t="s">
        <v>149</v>
      </c>
      <c r="C111" s="191" t="s">
        <v>150</v>
      </c>
      <c r="D111" s="171" t="s">
        <v>129</v>
      </c>
      <c r="E111" s="172">
        <v>10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0</v>
      </c>
      <c r="O111" s="174">
        <f t="shared" si="32"/>
        <v>0</v>
      </c>
      <c r="P111" s="174">
        <v>0</v>
      </c>
      <c r="Q111" s="174">
        <f t="shared" si="33"/>
        <v>0</v>
      </c>
      <c r="R111" s="174"/>
      <c r="S111" s="174" t="s">
        <v>130</v>
      </c>
      <c r="T111" s="177" t="s">
        <v>130</v>
      </c>
      <c r="U111" s="157">
        <v>2.5170000000000001E-2</v>
      </c>
      <c r="V111" s="157">
        <f t="shared" si="34"/>
        <v>0.25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</v>
      </c>
      <c r="AD111" s="178">
        <f t="shared" si="40"/>
        <v>0.25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2" x14ac:dyDescent="0.2">
      <c r="A112" s="169">
        <v>122</v>
      </c>
      <c r="B112" s="170" t="s">
        <v>210</v>
      </c>
      <c r="C112" s="191" t="s">
        <v>211</v>
      </c>
      <c r="D112" s="171" t="s">
        <v>183</v>
      </c>
      <c r="E112" s="172">
        <v>10</v>
      </c>
      <c r="F112" s="173"/>
      <c r="G112" s="174">
        <f t="shared" si="28"/>
        <v>0</v>
      </c>
      <c r="H112" s="175"/>
      <c r="I112" s="176">
        <f t="shared" si="29"/>
        <v>0</v>
      </c>
      <c r="J112" s="173"/>
      <c r="K112" s="174">
        <f t="shared" si="30"/>
        <v>0</v>
      </c>
      <c r="L112" s="174">
        <v>15</v>
      </c>
      <c r="M112" s="174">
        <f t="shared" si="31"/>
        <v>0</v>
      </c>
      <c r="N112" s="174">
        <v>4.8999999999999998E-4</v>
      </c>
      <c r="O112" s="174">
        <f t="shared" si="32"/>
        <v>0</v>
      </c>
      <c r="P112" s="174">
        <v>2E-3</v>
      </c>
      <c r="Q112" s="174">
        <f t="shared" si="33"/>
        <v>0.02</v>
      </c>
      <c r="R112" s="174"/>
      <c r="S112" s="174" t="s">
        <v>130</v>
      </c>
      <c r="T112" s="177" t="s">
        <v>130</v>
      </c>
      <c r="U112" s="157">
        <v>0.17599999999999999</v>
      </c>
      <c r="V112" s="157">
        <f t="shared" si="34"/>
        <v>1.76</v>
      </c>
      <c r="W112" s="157"/>
      <c r="X112" s="157" t="s">
        <v>131</v>
      </c>
      <c r="Y112" s="178">
        <f t="shared" si="35"/>
        <v>0</v>
      </c>
      <c r="Z112" s="178">
        <f t="shared" si="36"/>
        <v>0</v>
      </c>
      <c r="AA112" s="178">
        <f t="shared" si="37"/>
        <v>0</v>
      </c>
      <c r="AB112" s="178">
        <f t="shared" si="38"/>
        <v>0</v>
      </c>
      <c r="AC112" s="178">
        <f t="shared" si="39"/>
        <v>0.02</v>
      </c>
      <c r="AD112" s="178">
        <f t="shared" si="40"/>
        <v>1.76</v>
      </c>
      <c r="AE112" s="179"/>
      <c r="AF112" s="178">
        <f t="shared" si="41"/>
        <v>0</v>
      </c>
      <c r="AG112" s="179" t="s">
        <v>132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123</v>
      </c>
      <c r="B113" s="170" t="s">
        <v>212</v>
      </c>
      <c r="C113" s="191" t="s">
        <v>213</v>
      </c>
      <c r="D113" s="171" t="s">
        <v>183</v>
      </c>
      <c r="E113" s="172">
        <v>3</v>
      </c>
      <c r="F113" s="173"/>
      <c r="G113" s="174">
        <f t="shared" si="28"/>
        <v>0</v>
      </c>
      <c r="H113" s="175"/>
      <c r="I113" s="176">
        <f t="shared" si="29"/>
        <v>0</v>
      </c>
      <c r="J113" s="173"/>
      <c r="K113" s="174">
        <f t="shared" si="30"/>
        <v>0</v>
      </c>
      <c r="L113" s="174">
        <v>15</v>
      </c>
      <c r="M113" s="174">
        <f t="shared" si="31"/>
        <v>0</v>
      </c>
      <c r="N113" s="174">
        <v>4.8999999999999998E-4</v>
      </c>
      <c r="O113" s="174">
        <f t="shared" si="32"/>
        <v>0</v>
      </c>
      <c r="P113" s="174">
        <v>6.0000000000000001E-3</v>
      </c>
      <c r="Q113" s="174">
        <f t="shared" si="33"/>
        <v>0.02</v>
      </c>
      <c r="R113" s="174"/>
      <c r="S113" s="174" t="s">
        <v>130</v>
      </c>
      <c r="T113" s="177" t="s">
        <v>130</v>
      </c>
      <c r="U113" s="157">
        <v>0.27400000000000002</v>
      </c>
      <c r="V113" s="157">
        <f t="shared" si="34"/>
        <v>0.82</v>
      </c>
      <c r="W113" s="157"/>
      <c r="X113" s="157" t="s">
        <v>131</v>
      </c>
      <c r="Y113" s="178">
        <f t="shared" si="35"/>
        <v>0</v>
      </c>
      <c r="Z113" s="178">
        <f t="shared" si="36"/>
        <v>0</v>
      </c>
      <c r="AA113" s="178">
        <f t="shared" si="37"/>
        <v>0</v>
      </c>
      <c r="AB113" s="178">
        <f t="shared" si="38"/>
        <v>0</v>
      </c>
      <c r="AC113" s="178">
        <f t="shared" si="39"/>
        <v>0.02</v>
      </c>
      <c r="AD113" s="178">
        <f t="shared" si="40"/>
        <v>0.82</v>
      </c>
      <c r="AE113" s="179"/>
      <c r="AF113" s="178">
        <f t="shared" si="41"/>
        <v>0</v>
      </c>
      <c r="AG113" s="179" t="s">
        <v>132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124</v>
      </c>
      <c r="B114" s="170" t="s">
        <v>214</v>
      </c>
      <c r="C114" s="191" t="s">
        <v>215</v>
      </c>
      <c r="D114" s="171" t="s">
        <v>183</v>
      </c>
      <c r="E114" s="172">
        <v>1</v>
      </c>
      <c r="F114" s="173"/>
      <c r="G114" s="174">
        <f t="shared" si="28"/>
        <v>0</v>
      </c>
      <c r="H114" s="175"/>
      <c r="I114" s="176">
        <f t="shared" si="29"/>
        <v>0</v>
      </c>
      <c r="J114" s="173"/>
      <c r="K114" s="174">
        <f t="shared" si="30"/>
        <v>0</v>
      </c>
      <c r="L114" s="174">
        <v>15</v>
      </c>
      <c r="M114" s="174">
        <f t="shared" si="31"/>
        <v>0</v>
      </c>
      <c r="N114" s="174">
        <v>4.8999999999999998E-4</v>
      </c>
      <c r="O114" s="174">
        <f t="shared" si="32"/>
        <v>0</v>
      </c>
      <c r="P114" s="174">
        <v>1.2999999999999999E-2</v>
      </c>
      <c r="Q114" s="174">
        <f t="shared" si="33"/>
        <v>0.01</v>
      </c>
      <c r="R114" s="174"/>
      <c r="S114" s="174" t="s">
        <v>130</v>
      </c>
      <c r="T114" s="177" t="s">
        <v>130</v>
      </c>
      <c r="U114" s="157">
        <v>0.34200000000000003</v>
      </c>
      <c r="V114" s="157">
        <f t="shared" si="34"/>
        <v>0.34</v>
      </c>
      <c r="W114" s="157"/>
      <c r="X114" s="157" t="s">
        <v>131</v>
      </c>
      <c r="Y114" s="178">
        <f t="shared" si="35"/>
        <v>0</v>
      </c>
      <c r="Z114" s="178">
        <f t="shared" si="36"/>
        <v>0</v>
      </c>
      <c r="AA114" s="178">
        <f t="shared" si="37"/>
        <v>0</v>
      </c>
      <c r="AB114" s="178">
        <f t="shared" si="38"/>
        <v>0</v>
      </c>
      <c r="AC114" s="178">
        <f t="shared" si="39"/>
        <v>0.01</v>
      </c>
      <c r="AD114" s="178">
        <f t="shared" si="40"/>
        <v>0.34</v>
      </c>
      <c r="AE114" s="179"/>
      <c r="AF114" s="178">
        <f t="shared" si="41"/>
        <v>0</v>
      </c>
      <c r="AG114" s="179" t="s">
        <v>132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1" x14ac:dyDescent="0.2">
      <c r="A115" s="161" t="s">
        <v>125</v>
      </c>
      <c r="B115" s="162" t="s">
        <v>99</v>
      </c>
      <c r="C115" s="190" t="s">
        <v>93</v>
      </c>
      <c r="D115" s="163"/>
      <c r="E115" s="164"/>
      <c r="F115" s="165"/>
      <c r="G115" s="165">
        <f>SUM(AF116:AF138)</f>
        <v>0</v>
      </c>
      <c r="H115" s="166"/>
      <c r="I115" s="167">
        <f>SUM(Y116:Y138)</f>
        <v>0</v>
      </c>
      <c r="J115" s="165"/>
      <c r="K115" s="165">
        <f>SUM(Z116:Z138)</f>
        <v>0</v>
      </c>
      <c r="L115" s="165"/>
      <c r="M115" s="165">
        <f>SUM(AA116:AA138)</f>
        <v>0</v>
      </c>
      <c r="N115" s="165"/>
      <c r="O115" s="165">
        <f>SUM(AB116:AB138)</f>
        <v>0</v>
      </c>
      <c r="P115" s="165"/>
      <c r="Q115" s="165">
        <f>SUM(AC116:AC138)</f>
        <v>0</v>
      </c>
      <c r="R115" s="165"/>
      <c r="S115" s="165"/>
      <c r="T115" s="168"/>
      <c r="U115" s="160"/>
      <c r="V115" s="160">
        <f>SUM(AD116:AD138)</f>
        <v>0</v>
      </c>
      <c r="W115" s="160"/>
      <c r="X115" s="160"/>
      <c r="Y115" s="179"/>
      <c r="Z115" s="179"/>
      <c r="AA115" s="179"/>
      <c r="AB115" s="179"/>
      <c r="AC115" s="179"/>
      <c r="AD115" s="179"/>
      <c r="AE115" s="179"/>
      <c r="AF115" s="179"/>
      <c r="AG115" s="179" t="s">
        <v>126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82</v>
      </c>
      <c r="B116" s="170" t="s">
        <v>329</v>
      </c>
      <c r="C116" s="191" t="s">
        <v>330</v>
      </c>
      <c r="D116" s="171" t="s">
        <v>218</v>
      </c>
      <c r="E116" s="172">
        <v>1</v>
      </c>
      <c r="F116" s="173"/>
      <c r="G116" s="174">
        <f t="shared" ref="G116:G138" si="42">ROUND(E116*F116,2)</f>
        <v>0</v>
      </c>
      <c r="H116" s="175"/>
      <c r="I116" s="176">
        <f t="shared" ref="I116:I138" si="43">ROUND(E116*H116,2)</f>
        <v>0</v>
      </c>
      <c r="J116" s="173"/>
      <c r="K116" s="174">
        <f t="shared" ref="K116:K138" si="44">ROUND(E116*J116,2)</f>
        <v>0</v>
      </c>
      <c r="L116" s="174">
        <v>15</v>
      </c>
      <c r="M116" s="174">
        <f t="shared" ref="M116:M138" si="45">G116*(1+L116/100)</f>
        <v>0</v>
      </c>
      <c r="N116" s="174">
        <v>0</v>
      </c>
      <c r="O116" s="174">
        <f t="shared" ref="O116:O138" si="46">ROUND(E116*N116,2)</f>
        <v>0</v>
      </c>
      <c r="P116" s="174">
        <v>0</v>
      </c>
      <c r="Q116" s="174">
        <f t="shared" ref="Q116:Q138" si="47">ROUND(E116*P116,2)</f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ref="V116:V138" si="48">ROUND(E116*U116,2)</f>
        <v>0</v>
      </c>
      <c r="W116" s="157"/>
      <c r="X116" s="157" t="s">
        <v>93</v>
      </c>
      <c r="Y116" s="178">
        <f t="shared" ref="Y116:Y138" si="49">I116</f>
        <v>0</v>
      </c>
      <c r="Z116" s="178">
        <f t="shared" ref="Z116:Z138" si="50">K116</f>
        <v>0</v>
      </c>
      <c r="AA116" s="178">
        <f t="shared" ref="AA116:AA138" si="51">M116</f>
        <v>0</v>
      </c>
      <c r="AB116" s="178">
        <f t="shared" ref="AB116:AB138" si="52">O116</f>
        <v>0</v>
      </c>
      <c r="AC116" s="178">
        <f t="shared" ref="AC116:AC138" si="53">Q116</f>
        <v>0</v>
      </c>
      <c r="AD116" s="178">
        <f t="shared" ref="AD116:AD138" si="54">V116</f>
        <v>0</v>
      </c>
      <c r="AE116" s="179"/>
      <c r="AF116" s="178">
        <f t="shared" ref="AF116:AF138" si="55">G116</f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outlineLevel="2" x14ac:dyDescent="0.2">
      <c r="A117" s="169">
        <v>83</v>
      </c>
      <c r="B117" s="170" t="s">
        <v>331</v>
      </c>
      <c r="C117" s="191" t="s">
        <v>332</v>
      </c>
      <c r="D117" s="171" t="s">
        <v>183</v>
      </c>
      <c r="E117" s="172">
        <v>59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6.0000000000000002E-5</v>
      </c>
      <c r="O117" s="174">
        <f t="shared" si="46"/>
        <v>0</v>
      </c>
      <c r="P117" s="174">
        <v>0</v>
      </c>
      <c r="Q117" s="174">
        <f t="shared" si="47"/>
        <v>0</v>
      </c>
      <c r="R117" s="174" t="s">
        <v>226</v>
      </c>
      <c r="S117" s="174" t="s">
        <v>130</v>
      </c>
      <c r="T117" s="177" t="s">
        <v>130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2" x14ac:dyDescent="0.2">
      <c r="A118" s="169">
        <v>84</v>
      </c>
      <c r="B118" s="170" t="s">
        <v>333</v>
      </c>
      <c r="C118" s="191" t="s">
        <v>334</v>
      </c>
      <c r="D118" s="171" t="s">
        <v>183</v>
      </c>
      <c r="E118" s="172">
        <v>7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2.0000000000000001E-4</v>
      </c>
      <c r="O118" s="174">
        <f t="shared" si="46"/>
        <v>0</v>
      </c>
      <c r="P118" s="174">
        <v>0</v>
      </c>
      <c r="Q118" s="174">
        <f t="shared" si="47"/>
        <v>0</v>
      </c>
      <c r="R118" s="174" t="s">
        <v>226</v>
      </c>
      <c r="S118" s="174" t="s">
        <v>130</v>
      </c>
      <c r="T118" s="177" t="s">
        <v>130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ht="22.5" outlineLevel="2" x14ac:dyDescent="0.2">
      <c r="A119" s="169">
        <v>87</v>
      </c>
      <c r="B119" s="170" t="s">
        <v>335</v>
      </c>
      <c r="C119" s="191" t="s">
        <v>336</v>
      </c>
      <c r="D119" s="171" t="s">
        <v>218</v>
      </c>
      <c r="E119" s="172">
        <v>4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/>
      <c r="S119" s="174" t="s">
        <v>219</v>
      </c>
      <c r="T119" s="177" t="s">
        <v>220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ht="22.5" outlineLevel="2" x14ac:dyDescent="0.2">
      <c r="A120" s="169">
        <v>89</v>
      </c>
      <c r="B120" s="170" t="s">
        <v>337</v>
      </c>
      <c r="C120" s="191" t="s">
        <v>338</v>
      </c>
      <c r="D120" s="171" t="s">
        <v>218</v>
      </c>
      <c r="E120" s="172">
        <v>3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0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220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ht="22.5" outlineLevel="2" x14ac:dyDescent="0.2">
      <c r="A121" s="169">
        <v>90</v>
      </c>
      <c r="B121" s="170" t="s">
        <v>339</v>
      </c>
      <c r="C121" s="191" t="s">
        <v>340</v>
      </c>
      <c r="D121" s="171" t="s">
        <v>218</v>
      </c>
      <c r="E121" s="172">
        <v>3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/>
      <c r="S121" s="174" t="s">
        <v>219</v>
      </c>
      <c r="T121" s="177" t="s">
        <v>220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91</v>
      </c>
      <c r="B122" s="170" t="s">
        <v>341</v>
      </c>
      <c r="C122" s="191" t="s">
        <v>342</v>
      </c>
      <c r="D122" s="171" t="s">
        <v>129</v>
      </c>
      <c r="E122" s="172">
        <v>3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92</v>
      </c>
      <c r="B123" s="170" t="s">
        <v>343</v>
      </c>
      <c r="C123" s="191" t="s">
        <v>238</v>
      </c>
      <c r="D123" s="171" t="s">
        <v>129</v>
      </c>
      <c r="E123" s="172">
        <v>4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5.0000000000000002E-5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130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94</v>
      </c>
      <c r="B124" s="170" t="s">
        <v>344</v>
      </c>
      <c r="C124" s="191" t="s">
        <v>345</v>
      </c>
      <c r="D124" s="171" t="s">
        <v>129</v>
      </c>
      <c r="E124" s="172">
        <v>8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0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96</v>
      </c>
      <c r="B125" s="170" t="s">
        <v>346</v>
      </c>
      <c r="C125" s="191" t="s">
        <v>347</v>
      </c>
      <c r="D125" s="171" t="s">
        <v>183</v>
      </c>
      <c r="E125" s="172">
        <v>56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98</v>
      </c>
      <c r="B126" s="170" t="s">
        <v>348</v>
      </c>
      <c r="C126" s="191" t="s">
        <v>349</v>
      </c>
      <c r="D126" s="171" t="s">
        <v>129</v>
      </c>
      <c r="E126" s="172">
        <v>1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/>
      <c r="S126" s="174" t="s">
        <v>219</v>
      </c>
      <c r="T126" s="177" t="s">
        <v>220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99</v>
      </c>
      <c r="B127" s="170" t="s">
        <v>350</v>
      </c>
      <c r="C127" s="191" t="s">
        <v>351</v>
      </c>
      <c r="D127" s="171" t="s">
        <v>129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1E-4</v>
      </c>
      <c r="O127" s="174">
        <f t="shared" si="46"/>
        <v>0</v>
      </c>
      <c r="P127" s="174">
        <v>0</v>
      </c>
      <c r="Q127" s="174">
        <f t="shared" si="47"/>
        <v>0</v>
      </c>
      <c r="R127" s="174" t="s">
        <v>226</v>
      </c>
      <c r="S127" s="174" t="s">
        <v>130</v>
      </c>
      <c r="T127" s="177" t="s">
        <v>130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101</v>
      </c>
      <c r="B128" s="170" t="s">
        <v>352</v>
      </c>
      <c r="C128" s="191" t="s">
        <v>353</v>
      </c>
      <c r="D128" s="171" t="s">
        <v>183</v>
      </c>
      <c r="E128" s="172">
        <v>35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0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103</v>
      </c>
      <c r="B129" s="170" t="s">
        <v>354</v>
      </c>
      <c r="C129" s="191" t="s">
        <v>355</v>
      </c>
      <c r="D129" s="171" t="s">
        <v>129</v>
      </c>
      <c r="E129" s="172">
        <v>2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0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ht="22.5" outlineLevel="2" x14ac:dyDescent="0.2">
      <c r="A130" s="169">
        <v>105</v>
      </c>
      <c r="B130" s="170" t="s">
        <v>356</v>
      </c>
      <c r="C130" s="191" t="s">
        <v>357</v>
      </c>
      <c r="D130" s="171" t="s">
        <v>218</v>
      </c>
      <c r="E130" s="172">
        <v>1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0</v>
      </c>
      <c r="O130" s="174">
        <f t="shared" si="46"/>
        <v>0</v>
      </c>
      <c r="P130" s="174">
        <v>0</v>
      </c>
      <c r="Q130" s="174">
        <f t="shared" si="47"/>
        <v>0</v>
      </c>
      <c r="R130" s="174"/>
      <c r="S130" s="174" t="s">
        <v>219</v>
      </c>
      <c r="T130" s="177" t="s">
        <v>220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107</v>
      </c>
      <c r="B131" s="170" t="s">
        <v>358</v>
      </c>
      <c r="C131" s="191" t="s">
        <v>359</v>
      </c>
      <c r="D131" s="171" t="s">
        <v>183</v>
      </c>
      <c r="E131" s="172">
        <v>6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2.0000000000000002E-5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69">
        <v>109</v>
      </c>
      <c r="B132" s="170" t="s">
        <v>249</v>
      </c>
      <c r="C132" s="191" t="s">
        <v>250</v>
      </c>
      <c r="D132" s="171" t="s">
        <v>129</v>
      </c>
      <c r="E132" s="172">
        <v>4</v>
      </c>
      <c r="F132" s="173"/>
      <c r="G132" s="174">
        <f t="shared" si="42"/>
        <v>0</v>
      </c>
      <c r="H132" s="175"/>
      <c r="I132" s="176">
        <f t="shared" si="43"/>
        <v>0</v>
      </c>
      <c r="J132" s="173"/>
      <c r="K132" s="174">
        <f t="shared" si="44"/>
        <v>0</v>
      </c>
      <c r="L132" s="174">
        <v>15</v>
      </c>
      <c r="M132" s="174">
        <f t="shared" si="45"/>
        <v>0</v>
      </c>
      <c r="N132" s="174">
        <v>3.0000000000000001E-5</v>
      </c>
      <c r="O132" s="174">
        <f t="shared" si="46"/>
        <v>0</v>
      </c>
      <c r="P132" s="174">
        <v>0</v>
      </c>
      <c r="Q132" s="174">
        <f t="shared" si="47"/>
        <v>0</v>
      </c>
      <c r="R132" s="174" t="s">
        <v>226</v>
      </c>
      <c r="S132" s="174" t="s">
        <v>130</v>
      </c>
      <c r="T132" s="177" t="s">
        <v>130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110</v>
      </c>
      <c r="B133" s="170" t="s">
        <v>251</v>
      </c>
      <c r="C133" s="191" t="s">
        <v>252</v>
      </c>
      <c r="D133" s="171" t="s">
        <v>129</v>
      </c>
      <c r="E133" s="172">
        <v>2</v>
      </c>
      <c r="F133" s="173"/>
      <c r="G133" s="174">
        <f t="shared" si="42"/>
        <v>0</v>
      </c>
      <c r="H133" s="175"/>
      <c r="I133" s="176">
        <f t="shared" si="43"/>
        <v>0</v>
      </c>
      <c r="J133" s="173"/>
      <c r="K133" s="174">
        <f t="shared" si="44"/>
        <v>0</v>
      </c>
      <c r="L133" s="174">
        <v>15</v>
      </c>
      <c r="M133" s="174">
        <f t="shared" si="45"/>
        <v>0</v>
      </c>
      <c r="N133" s="174">
        <v>4.0000000000000003E-5</v>
      </c>
      <c r="O133" s="174">
        <f t="shared" si="46"/>
        <v>0</v>
      </c>
      <c r="P133" s="174">
        <v>0</v>
      </c>
      <c r="Q133" s="174">
        <f t="shared" si="47"/>
        <v>0</v>
      </c>
      <c r="R133" s="174" t="s">
        <v>226</v>
      </c>
      <c r="S133" s="174" t="s">
        <v>130</v>
      </c>
      <c r="T133" s="177" t="s">
        <v>130</v>
      </c>
      <c r="U133" s="157">
        <v>0</v>
      </c>
      <c r="V133" s="157">
        <f t="shared" si="48"/>
        <v>0</v>
      </c>
      <c r="W133" s="157"/>
      <c r="X133" s="157" t="s">
        <v>93</v>
      </c>
      <c r="Y133" s="178">
        <f t="shared" si="49"/>
        <v>0</v>
      </c>
      <c r="Z133" s="178">
        <f t="shared" si="50"/>
        <v>0</v>
      </c>
      <c r="AA133" s="178">
        <f t="shared" si="51"/>
        <v>0</v>
      </c>
      <c r="AB133" s="178">
        <f t="shared" si="52"/>
        <v>0</v>
      </c>
      <c r="AC133" s="178">
        <f t="shared" si="53"/>
        <v>0</v>
      </c>
      <c r="AD133" s="178">
        <f t="shared" si="54"/>
        <v>0</v>
      </c>
      <c r="AE133" s="179"/>
      <c r="AF133" s="178">
        <f t="shared" si="55"/>
        <v>0</v>
      </c>
      <c r="AG133" s="179" t="s">
        <v>221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113</v>
      </c>
      <c r="B134" s="170" t="s">
        <v>253</v>
      </c>
      <c r="C134" s="191" t="s">
        <v>254</v>
      </c>
      <c r="D134" s="171" t="s">
        <v>129</v>
      </c>
      <c r="E134" s="172">
        <v>1</v>
      </c>
      <c r="F134" s="173"/>
      <c r="G134" s="174">
        <f t="shared" si="42"/>
        <v>0</v>
      </c>
      <c r="H134" s="175"/>
      <c r="I134" s="176">
        <f t="shared" si="43"/>
        <v>0</v>
      </c>
      <c r="J134" s="173"/>
      <c r="K134" s="174">
        <f t="shared" si="44"/>
        <v>0</v>
      </c>
      <c r="L134" s="174">
        <v>15</v>
      </c>
      <c r="M134" s="174">
        <f t="shared" si="45"/>
        <v>0</v>
      </c>
      <c r="N134" s="174">
        <v>0</v>
      </c>
      <c r="O134" s="174">
        <f t="shared" si="46"/>
        <v>0</v>
      </c>
      <c r="P134" s="174">
        <v>0</v>
      </c>
      <c r="Q134" s="174">
        <f t="shared" si="47"/>
        <v>0</v>
      </c>
      <c r="R134" s="174" t="s">
        <v>226</v>
      </c>
      <c r="S134" s="174" t="s">
        <v>130</v>
      </c>
      <c r="T134" s="177" t="s">
        <v>130</v>
      </c>
      <c r="U134" s="157">
        <v>0</v>
      </c>
      <c r="V134" s="157">
        <f t="shared" si="48"/>
        <v>0</v>
      </c>
      <c r="W134" s="157"/>
      <c r="X134" s="157" t="s">
        <v>93</v>
      </c>
      <c r="Y134" s="178">
        <f t="shared" si="49"/>
        <v>0</v>
      </c>
      <c r="Z134" s="178">
        <f t="shared" si="50"/>
        <v>0</v>
      </c>
      <c r="AA134" s="178">
        <f t="shared" si="51"/>
        <v>0</v>
      </c>
      <c r="AB134" s="178">
        <f t="shared" si="52"/>
        <v>0</v>
      </c>
      <c r="AC134" s="178">
        <f t="shared" si="53"/>
        <v>0</v>
      </c>
      <c r="AD134" s="178">
        <f t="shared" si="54"/>
        <v>0</v>
      </c>
      <c r="AE134" s="179"/>
      <c r="AF134" s="178">
        <f t="shared" si="55"/>
        <v>0</v>
      </c>
      <c r="AG134" s="179" t="s">
        <v>221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ht="22.5" outlineLevel="2" x14ac:dyDescent="0.2">
      <c r="A135" s="169">
        <v>118</v>
      </c>
      <c r="B135" s="170" t="s">
        <v>281</v>
      </c>
      <c r="C135" s="191" t="s">
        <v>282</v>
      </c>
      <c r="D135" s="171" t="s">
        <v>283</v>
      </c>
      <c r="E135" s="172">
        <v>1</v>
      </c>
      <c r="F135" s="173"/>
      <c r="G135" s="174">
        <f t="shared" si="42"/>
        <v>0</v>
      </c>
      <c r="H135" s="175"/>
      <c r="I135" s="176">
        <f t="shared" si="43"/>
        <v>0</v>
      </c>
      <c r="J135" s="173"/>
      <c r="K135" s="174">
        <f t="shared" si="44"/>
        <v>0</v>
      </c>
      <c r="L135" s="174">
        <v>15</v>
      </c>
      <c r="M135" s="174">
        <f t="shared" si="45"/>
        <v>0</v>
      </c>
      <c r="N135" s="174">
        <v>0</v>
      </c>
      <c r="O135" s="174">
        <f t="shared" si="46"/>
        <v>0</v>
      </c>
      <c r="P135" s="174">
        <v>0</v>
      </c>
      <c r="Q135" s="174">
        <f t="shared" si="47"/>
        <v>0</v>
      </c>
      <c r="R135" s="174" t="s">
        <v>226</v>
      </c>
      <c r="S135" s="174" t="s">
        <v>130</v>
      </c>
      <c r="T135" s="177" t="s">
        <v>130</v>
      </c>
      <c r="U135" s="157">
        <v>0</v>
      </c>
      <c r="V135" s="157">
        <f t="shared" si="48"/>
        <v>0</v>
      </c>
      <c r="W135" s="157"/>
      <c r="X135" s="157" t="s">
        <v>93</v>
      </c>
      <c r="Y135" s="178">
        <f t="shared" si="49"/>
        <v>0</v>
      </c>
      <c r="Z135" s="178">
        <f t="shared" si="50"/>
        <v>0</v>
      </c>
      <c r="AA135" s="178">
        <f t="shared" si="51"/>
        <v>0</v>
      </c>
      <c r="AB135" s="178">
        <f t="shared" si="52"/>
        <v>0</v>
      </c>
      <c r="AC135" s="178">
        <f t="shared" si="53"/>
        <v>0</v>
      </c>
      <c r="AD135" s="178">
        <f t="shared" si="54"/>
        <v>0</v>
      </c>
      <c r="AE135" s="179"/>
      <c r="AF135" s="178">
        <f t="shared" si="55"/>
        <v>0</v>
      </c>
      <c r="AG135" s="179" t="s">
        <v>221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outlineLevel="2" x14ac:dyDescent="0.2">
      <c r="A136" s="169">
        <v>119</v>
      </c>
      <c r="B136" s="170" t="s">
        <v>284</v>
      </c>
      <c r="C136" s="191" t="s">
        <v>285</v>
      </c>
      <c r="D136" s="171" t="s">
        <v>286</v>
      </c>
      <c r="E136" s="172">
        <v>1</v>
      </c>
      <c r="F136" s="173"/>
      <c r="G136" s="174">
        <f t="shared" si="42"/>
        <v>0</v>
      </c>
      <c r="H136" s="175"/>
      <c r="I136" s="176">
        <f t="shared" si="43"/>
        <v>0</v>
      </c>
      <c r="J136" s="173"/>
      <c r="K136" s="174">
        <f t="shared" si="44"/>
        <v>0</v>
      </c>
      <c r="L136" s="174">
        <v>15</v>
      </c>
      <c r="M136" s="174">
        <f t="shared" si="45"/>
        <v>0</v>
      </c>
      <c r="N136" s="174">
        <v>0</v>
      </c>
      <c r="O136" s="174">
        <f t="shared" si="46"/>
        <v>0</v>
      </c>
      <c r="P136" s="174">
        <v>0</v>
      </c>
      <c r="Q136" s="174">
        <f t="shared" si="47"/>
        <v>0</v>
      </c>
      <c r="R136" s="174" t="s">
        <v>226</v>
      </c>
      <c r="S136" s="174" t="s">
        <v>130</v>
      </c>
      <c r="T136" s="177" t="s">
        <v>130</v>
      </c>
      <c r="U136" s="157">
        <v>0</v>
      </c>
      <c r="V136" s="157">
        <f t="shared" si="48"/>
        <v>0</v>
      </c>
      <c r="W136" s="157"/>
      <c r="X136" s="157" t="s">
        <v>93</v>
      </c>
      <c r="Y136" s="178">
        <f t="shared" si="49"/>
        <v>0</v>
      </c>
      <c r="Z136" s="178">
        <f t="shared" si="50"/>
        <v>0</v>
      </c>
      <c r="AA136" s="178">
        <f t="shared" si="51"/>
        <v>0</v>
      </c>
      <c r="AB136" s="178">
        <f t="shared" si="52"/>
        <v>0</v>
      </c>
      <c r="AC136" s="178">
        <f t="shared" si="53"/>
        <v>0</v>
      </c>
      <c r="AD136" s="178">
        <f t="shared" si="54"/>
        <v>0</v>
      </c>
      <c r="AE136" s="179"/>
      <c r="AF136" s="178">
        <f t="shared" si="55"/>
        <v>0</v>
      </c>
      <c r="AG136" s="179" t="s">
        <v>221</v>
      </c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</row>
    <row r="137" spans="1:60" outlineLevel="2" x14ac:dyDescent="0.2">
      <c r="A137" s="169">
        <v>120</v>
      </c>
      <c r="B137" s="170" t="s">
        <v>287</v>
      </c>
      <c r="C137" s="191" t="s">
        <v>288</v>
      </c>
      <c r="D137" s="171" t="s">
        <v>286</v>
      </c>
      <c r="E137" s="172">
        <v>1</v>
      </c>
      <c r="F137" s="173"/>
      <c r="G137" s="174">
        <f t="shared" si="42"/>
        <v>0</v>
      </c>
      <c r="H137" s="175"/>
      <c r="I137" s="176">
        <f t="shared" si="43"/>
        <v>0</v>
      </c>
      <c r="J137" s="173"/>
      <c r="K137" s="174">
        <f t="shared" si="44"/>
        <v>0</v>
      </c>
      <c r="L137" s="174">
        <v>15</v>
      </c>
      <c r="M137" s="174">
        <f t="shared" si="45"/>
        <v>0</v>
      </c>
      <c r="N137" s="174">
        <v>0</v>
      </c>
      <c r="O137" s="174">
        <f t="shared" si="46"/>
        <v>0</v>
      </c>
      <c r="P137" s="174">
        <v>0</v>
      </c>
      <c r="Q137" s="174">
        <f t="shared" si="47"/>
        <v>0</v>
      </c>
      <c r="R137" s="174" t="s">
        <v>226</v>
      </c>
      <c r="S137" s="174" t="s">
        <v>130</v>
      </c>
      <c r="T137" s="177" t="s">
        <v>130</v>
      </c>
      <c r="U137" s="157">
        <v>0</v>
      </c>
      <c r="V137" s="157">
        <f t="shared" si="48"/>
        <v>0</v>
      </c>
      <c r="W137" s="157"/>
      <c r="X137" s="157" t="s">
        <v>93</v>
      </c>
      <c r="Y137" s="178">
        <f t="shared" si="49"/>
        <v>0</v>
      </c>
      <c r="Z137" s="178">
        <f t="shared" si="50"/>
        <v>0</v>
      </c>
      <c r="AA137" s="178">
        <f t="shared" si="51"/>
        <v>0</v>
      </c>
      <c r="AB137" s="178">
        <f t="shared" si="52"/>
        <v>0</v>
      </c>
      <c r="AC137" s="178">
        <f t="shared" si="53"/>
        <v>0</v>
      </c>
      <c r="AD137" s="178">
        <f t="shared" si="54"/>
        <v>0</v>
      </c>
      <c r="AE137" s="179"/>
      <c r="AF137" s="178">
        <f t="shared" si="55"/>
        <v>0</v>
      </c>
      <c r="AG137" s="179" t="s">
        <v>221</v>
      </c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</row>
    <row r="138" spans="1:60" outlineLevel="2" x14ac:dyDescent="0.2">
      <c r="A138" s="180">
        <v>121</v>
      </c>
      <c r="B138" s="181" t="s">
        <v>289</v>
      </c>
      <c r="C138" s="192" t="s">
        <v>290</v>
      </c>
      <c r="D138" s="182" t="s">
        <v>218</v>
      </c>
      <c r="E138" s="183">
        <v>5</v>
      </c>
      <c r="F138" s="184"/>
      <c r="G138" s="185">
        <f t="shared" si="42"/>
        <v>0</v>
      </c>
      <c r="H138" s="186"/>
      <c r="I138" s="187">
        <f t="shared" si="43"/>
        <v>0</v>
      </c>
      <c r="J138" s="184"/>
      <c r="K138" s="185">
        <f t="shared" si="44"/>
        <v>0</v>
      </c>
      <c r="L138" s="185">
        <v>15</v>
      </c>
      <c r="M138" s="185">
        <f t="shared" si="45"/>
        <v>0</v>
      </c>
      <c r="N138" s="185">
        <v>0</v>
      </c>
      <c r="O138" s="185">
        <f t="shared" si="46"/>
        <v>0</v>
      </c>
      <c r="P138" s="185">
        <v>0</v>
      </c>
      <c r="Q138" s="185">
        <f t="shared" si="47"/>
        <v>0</v>
      </c>
      <c r="R138" s="185"/>
      <c r="S138" s="185" t="s">
        <v>219</v>
      </c>
      <c r="T138" s="188" t="s">
        <v>220</v>
      </c>
      <c r="U138" s="157">
        <v>0</v>
      </c>
      <c r="V138" s="157">
        <f t="shared" si="48"/>
        <v>0</v>
      </c>
      <c r="W138" s="157"/>
      <c r="X138" s="157" t="s">
        <v>93</v>
      </c>
      <c r="Y138" s="178">
        <f t="shared" si="49"/>
        <v>0</v>
      </c>
      <c r="Z138" s="178">
        <f t="shared" si="50"/>
        <v>0</v>
      </c>
      <c r="AA138" s="178">
        <f t="shared" si="51"/>
        <v>0</v>
      </c>
      <c r="AB138" s="178">
        <f t="shared" si="52"/>
        <v>0</v>
      </c>
      <c r="AC138" s="178">
        <f t="shared" si="53"/>
        <v>0</v>
      </c>
      <c r="AD138" s="178">
        <f t="shared" si="54"/>
        <v>0</v>
      </c>
      <c r="AE138" s="179"/>
      <c r="AF138" s="178">
        <f t="shared" si="55"/>
        <v>0</v>
      </c>
      <c r="AG138" s="179" t="s">
        <v>221</v>
      </c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x14ac:dyDescent="0.2">
      <c r="A139" s="3"/>
      <c r="B139" s="4"/>
      <c r="C139" s="19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E139">
        <v>15</v>
      </c>
      <c r="AF139">
        <v>21</v>
      </c>
      <c r="AG139" t="s">
        <v>112</v>
      </c>
    </row>
    <row r="140" spans="1:60" x14ac:dyDescent="0.2">
      <c r="A140" s="151"/>
      <c r="B140" s="152" t="s">
        <v>31</v>
      </c>
      <c r="C140" s="194"/>
      <c r="D140" s="153"/>
      <c r="E140" s="154"/>
      <c r="F140" s="154"/>
      <c r="G140" s="189">
        <f>G8+G92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f>SUMIF(L7:L138,AE139,G7:G138)</f>
        <v>0</v>
      </c>
      <c r="AF140">
        <f>SUMIF(L7:L138,AF139,G7:G138)</f>
        <v>0</v>
      </c>
      <c r="AG140" t="s">
        <v>360</v>
      </c>
    </row>
    <row r="141" spans="1:60" x14ac:dyDescent="0.2">
      <c r="A141" s="3"/>
      <c r="B141" s="4"/>
      <c r="C141" s="19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3"/>
      <c r="B142" s="4"/>
      <c r="C142" s="19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1" t="s">
        <v>361</v>
      </c>
      <c r="B143" s="261"/>
      <c r="C143" s="262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3"/>
      <c r="B144" s="264"/>
      <c r="C144" s="265"/>
      <c r="D144" s="264"/>
      <c r="E144" s="264"/>
      <c r="F144" s="264"/>
      <c r="G144" s="26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G144" t="s">
        <v>362</v>
      </c>
    </row>
    <row r="145" spans="1:33" x14ac:dyDescent="0.2">
      <c r="A145" s="267"/>
      <c r="B145" s="268"/>
      <c r="C145" s="269"/>
      <c r="D145" s="268"/>
      <c r="E145" s="268"/>
      <c r="F145" s="268"/>
      <c r="G145" s="27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267"/>
      <c r="B146" s="268"/>
      <c r="C146" s="269"/>
      <c r="D146" s="268"/>
      <c r="E146" s="268"/>
      <c r="F146" s="268"/>
      <c r="G146" s="27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A147" s="267"/>
      <c r="B147" s="268"/>
      <c r="C147" s="269"/>
      <c r="D147" s="268"/>
      <c r="E147" s="268"/>
      <c r="F147" s="268"/>
      <c r="G147" s="27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33" x14ac:dyDescent="0.2">
      <c r="A148" s="271"/>
      <c r="B148" s="272"/>
      <c r="C148" s="273"/>
      <c r="D148" s="272"/>
      <c r="E148" s="272"/>
      <c r="F148" s="272"/>
      <c r="G148" s="27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33" x14ac:dyDescent="0.2">
      <c r="A149" s="3"/>
      <c r="B149" s="4"/>
      <c r="C149" s="19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33" x14ac:dyDescent="0.2">
      <c r="C150" s="195"/>
      <c r="D150" s="10"/>
      <c r="AG150" t="s">
        <v>363</v>
      </c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44:G148"/>
    <mergeCell ref="A1:G1"/>
    <mergeCell ref="C2:G2"/>
    <mergeCell ref="C3:G3"/>
    <mergeCell ref="C4:G4"/>
    <mergeCell ref="A143:C14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C6DD-00EA-43FA-8D66-34E2CD32314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  <col min="53" max="53" width="73.7109375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75</v>
      </c>
      <c r="C4" s="258" t="s">
        <v>76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SUM(AF9:AF135)</f>
        <v>0</v>
      </c>
      <c r="H8" s="166"/>
      <c r="I8" s="167">
        <f>SUM(Y9:Y135)</f>
        <v>0</v>
      </c>
      <c r="J8" s="165"/>
      <c r="K8" s="165">
        <f>SUM(Z9:Z135)</f>
        <v>0</v>
      </c>
      <c r="L8" s="165"/>
      <c r="M8" s="165">
        <f>SUM(AA9:AA135)</f>
        <v>0</v>
      </c>
      <c r="N8" s="165"/>
      <c r="O8" s="165">
        <f>SUM(AB9:AB135)</f>
        <v>0.38</v>
      </c>
      <c r="P8" s="165"/>
      <c r="Q8" s="165">
        <f>SUM(AC9:AC135)</f>
        <v>2.02</v>
      </c>
      <c r="R8" s="165"/>
      <c r="S8" s="165"/>
      <c r="T8" s="168"/>
      <c r="U8" s="160"/>
      <c r="V8" s="160">
        <f>SUM(AD9:AD135)</f>
        <v>299.31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SUM(AF10:AF77)</f>
        <v>0</v>
      </c>
      <c r="H9" s="166"/>
      <c r="I9" s="167">
        <f>SUM(Y10:Y77)</f>
        <v>0</v>
      </c>
      <c r="J9" s="165"/>
      <c r="K9" s="165">
        <f>SUM(Z10:Z77)</f>
        <v>0</v>
      </c>
      <c r="L9" s="165"/>
      <c r="M9" s="165">
        <f>SUM(AA10:AA77)</f>
        <v>0</v>
      </c>
      <c r="N9" s="165"/>
      <c r="O9" s="165">
        <f>SUM(AB10:AB77)</f>
        <v>0.15000000000000002</v>
      </c>
      <c r="P9" s="165"/>
      <c r="Q9" s="165">
        <f>SUM(AC10:AC77)</f>
        <v>2.02</v>
      </c>
      <c r="R9" s="165"/>
      <c r="S9" s="165"/>
      <c r="T9" s="168"/>
      <c r="U9" s="160"/>
      <c r="V9" s="160">
        <f>SUM(AD10:AD77)</f>
        <v>200.63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ht="22.5" outlineLevel="2" x14ac:dyDescent="0.2">
      <c r="A10" s="169">
        <v>1</v>
      </c>
      <c r="B10" s="170" t="s">
        <v>393</v>
      </c>
      <c r="C10" s="191" t="s">
        <v>394</v>
      </c>
      <c r="D10" s="171" t="s">
        <v>300</v>
      </c>
      <c r="E10" s="172">
        <v>1</v>
      </c>
      <c r="F10" s="173"/>
      <c r="G10" s="174">
        <f t="shared" ref="G10:G41" si="0">ROUND(E10*F10,2)</f>
        <v>0</v>
      </c>
      <c r="H10" s="175"/>
      <c r="I10" s="176">
        <f t="shared" ref="I10:I41" si="1">ROUND(E10*H10,2)</f>
        <v>0</v>
      </c>
      <c r="J10" s="173"/>
      <c r="K10" s="174">
        <f t="shared" ref="K10:K41" si="2">ROUND(E10*J10,2)</f>
        <v>0</v>
      </c>
      <c r="L10" s="174">
        <v>15</v>
      </c>
      <c r="M10" s="174">
        <f t="shared" ref="M10:M41" si="3">G10*(1+L10/100)</f>
        <v>0</v>
      </c>
      <c r="N10" s="174">
        <v>0</v>
      </c>
      <c r="O10" s="174">
        <f t="shared" ref="O10:O41" si="4">ROUND(E10*N10,2)</f>
        <v>0</v>
      </c>
      <c r="P10" s="174">
        <v>0</v>
      </c>
      <c r="Q10" s="174">
        <f t="shared" ref="Q10:Q41" si="5">ROUND(E10*P10,2)</f>
        <v>0</v>
      </c>
      <c r="R10" s="174"/>
      <c r="S10" s="174" t="s">
        <v>219</v>
      </c>
      <c r="T10" s="177" t="s">
        <v>220</v>
      </c>
      <c r="U10" s="157">
        <v>0</v>
      </c>
      <c r="V10" s="157">
        <f t="shared" ref="V10:V41" si="6">ROUND(E10*U10,2)</f>
        <v>0</v>
      </c>
      <c r="W10" s="157"/>
      <c r="X10" s="157" t="s">
        <v>131</v>
      </c>
      <c r="Y10" s="178">
        <f t="shared" ref="Y10:Y41" si="7">I10</f>
        <v>0</v>
      </c>
      <c r="Z10" s="178">
        <f t="shared" ref="Z10:Z41" si="8">K10</f>
        <v>0</v>
      </c>
      <c r="AA10" s="178">
        <f t="shared" ref="AA10:AA41" si="9">M10</f>
        <v>0</v>
      </c>
      <c r="AB10" s="178">
        <f t="shared" ref="AB10:AB41" si="10">O10</f>
        <v>0</v>
      </c>
      <c r="AC10" s="178">
        <f t="shared" ref="AC10:AC41" si="11">Q10</f>
        <v>0</v>
      </c>
      <c r="AD10" s="178">
        <f t="shared" ref="AD10:AD41" si="12">V10</f>
        <v>0</v>
      </c>
      <c r="AE10" s="179"/>
      <c r="AF10" s="178">
        <f t="shared" ref="AF10:AF41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outlineLevel="2" x14ac:dyDescent="0.2">
      <c r="A11" s="169">
        <v>3</v>
      </c>
      <c r="B11" s="170" t="s">
        <v>395</v>
      </c>
      <c r="C11" s="191" t="s">
        <v>396</v>
      </c>
      <c r="D11" s="171" t="s">
        <v>129</v>
      </c>
      <c r="E11" s="172">
        <v>3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7.0000000000000007E-2</v>
      </c>
      <c r="V11" s="157">
        <f t="shared" si="6"/>
        <v>0.21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0.21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5</v>
      </c>
      <c r="B12" s="170" t="s">
        <v>397</v>
      </c>
      <c r="C12" s="191" t="s">
        <v>398</v>
      </c>
      <c r="D12" s="171" t="s">
        <v>183</v>
      </c>
      <c r="E12" s="172">
        <v>25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219</v>
      </c>
      <c r="T12" s="177" t="s">
        <v>130</v>
      </c>
      <c r="U12" s="157">
        <v>0.18554000000000001</v>
      </c>
      <c r="V12" s="157">
        <f t="shared" si="6"/>
        <v>4.6399999999999997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4.6399999999999997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7</v>
      </c>
      <c r="B13" s="170" t="s">
        <v>399</v>
      </c>
      <c r="C13" s="191" t="s">
        <v>400</v>
      </c>
      <c r="D13" s="171" t="s">
        <v>129</v>
      </c>
      <c r="E13" s="172">
        <v>1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1.2</v>
      </c>
      <c r="V13" s="157">
        <f t="shared" si="6"/>
        <v>1.2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1.2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9</v>
      </c>
      <c r="B14" s="170" t="s">
        <v>401</v>
      </c>
      <c r="C14" s="191" t="s">
        <v>402</v>
      </c>
      <c r="D14" s="171" t="s">
        <v>129</v>
      </c>
      <c r="E14" s="172">
        <v>8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0.85</v>
      </c>
      <c r="V14" s="157">
        <f t="shared" si="6"/>
        <v>6.8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6.8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11</v>
      </c>
      <c r="B15" s="170" t="s">
        <v>403</v>
      </c>
      <c r="C15" s="191" t="s">
        <v>404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1.6</v>
      </c>
      <c r="V15" s="157">
        <f t="shared" si="6"/>
        <v>1.6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1.6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12</v>
      </c>
      <c r="B16" s="170" t="s">
        <v>405</v>
      </c>
      <c r="C16" s="191" t="s">
        <v>406</v>
      </c>
      <c r="D16" s="171" t="s">
        <v>407</v>
      </c>
      <c r="E16" s="172">
        <v>0.5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1.39E-3</v>
      </c>
      <c r="O16" s="174">
        <f t="shared" si="4"/>
        <v>0</v>
      </c>
      <c r="P16" s="174">
        <v>1.8</v>
      </c>
      <c r="Q16" s="174">
        <f t="shared" si="5"/>
        <v>0.9</v>
      </c>
      <c r="R16" s="174"/>
      <c r="S16" s="174" t="s">
        <v>130</v>
      </c>
      <c r="T16" s="177" t="s">
        <v>130</v>
      </c>
      <c r="U16" s="157">
        <v>12.256</v>
      </c>
      <c r="V16" s="157">
        <f t="shared" si="6"/>
        <v>6.13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0.9</v>
      </c>
      <c r="AD16" s="178">
        <f t="shared" si="12"/>
        <v>6.13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ht="22.5" outlineLevel="2" x14ac:dyDescent="0.2">
      <c r="A17" s="169">
        <v>13</v>
      </c>
      <c r="B17" s="170" t="s">
        <v>408</v>
      </c>
      <c r="C17" s="191" t="s">
        <v>409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1.43</v>
      </c>
      <c r="V17" s="157">
        <f t="shared" si="6"/>
        <v>1.43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1.43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14</v>
      </c>
      <c r="B18" s="170" t="s">
        <v>410</v>
      </c>
      <c r="C18" s="191" t="s">
        <v>411</v>
      </c>
      <c r="D18" s="171" t="s">
        <v>129</v>
      </c>
      <c r="E18" s="172">
        <v>1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0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1.05</v>
      </c>
      <c r="V18" s="157">
        <f t="shared" si="6"/>
        <v>1.05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1.05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15</v>
      </c>
      <c r="B19" s="170" t="s">
        <v>412</v>
      </c>
      <c r="C19" s="191" t="s">
        <v>413</v>
      </c>
      <c r="D19" s="171" t="s">
        <v>129</v>
      </c>
      <c r="E19" s="172">
        <v>8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0.23183000000000001</v>
      </c>
      <c r="V19" s="157">
        <f t="shared" si="6"/>
        <v>1.85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1.85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16</v>
      </c>
      <c r="B20" s="170" t="s">
        <v>414</v>
      </c>
      <c r="C20" s="191" t="s">
        <v>415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0.18967000000000001</v>
      </c>
      <c r="V20" s="157">
        <f t="shared" si="6"/>
        <v>0.19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0.19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outlineLevel="2" x14ac:dyDescent="0.2">
      <c r="A21" s="169">
        <v>17</v>
      </c>
      <c r="B21" s="170" t="s">
        <v>135</v>
      </c>
      <c r="C21" s="191" t="s">
        <v>136</v>
      </c>
      <c r="D21" s="171" t="s">
        <v>129</v>
      </c>
      <c r="E21" s="172">
        <v>1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8.2170000000000007E-2</v>
      </c>
      <c r="V21" s="157">
        <f t="shared" si="6"/>
        <v>0.08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0.08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18</v>
      </c>
      <c r="B22" s="170" t="s">
        <v>137</v>
      </c>
      <c r="C22" s="191" t="s">
        <v>138</v>
      </c>
      <c r="D22" s="171" t="s">
        <v>129</v>
      </c>
      <c r="E22" s="172">
        <v>60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0.05</v>
      </c>
      <c r="V22" s="157">
        <f t="shared" si="6"/>
        <v>3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3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19</v>
      </c>
      <c r="B23" s="170" t="s">
        <v>139</v>
      </c>
      <c r="C23" s="191" t="s">
        <v>140</v>
      </c>
      <c r="D23" s="171" t="s">
        <v>129</v>
      </c>
      <c r="E23" s="172">
        <v>26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5.0500000000000003E-2</v>
      </c>
      <c r="V23" s="157">
        <f t="shared" si="6"/>
        <v>1.31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1.31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20</v>
      </c>
      <c r="B24" s="170" t="s">
        <v>416</v>
      </c>
      <c r="C24" s="191" t="s">
        <v>417</v>
      </c>
      <c r="D24" s="171" t="s">
        <v>129</v>
      </c>
      <c r="E24" s="172">
        <v>2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1.0331699999999999</v>
      </c>
      <c r="V24" s="157">
        <f t="shared" si="6"/>
        <v>2.0699999999999998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2.0699999999999998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21</v>
      </c>
      <c r="B25" s="170" t="s">
        <v>141</v>
      </c>
      <c r="C25" s="191" t="s">
        <v>142</v>
      </c>
      <c r="D25" s="171" t="s">
        <v>129</v>
      </c>
      <c r="E25" s="172">
        <v>45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0.42166999999999999</v>
      </c>
      <c r="V25" s="157">
        <f t="shared" si="6"/>
        <v>18.98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18.98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22</v>
      </c>
      <c r="B26" s="170" t="s">
        <v>143</v>
      </c>
      <c r="C26" s="191" t="s">
        <v>144</v>
      </c>
      <c r="D26" s="171" t="s">
        <v>129</v>
      </c>
      <c r="E26" s="172">
        <v>12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0.34799999999999998</v>
      </c>
      <c r="V26" s="157">
        <f t="shared" si="6"/>
        <v>4.18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4.18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24</v>
      </c>
      <c r="B27" s="170" t="s">
        <v>418</v>
      </c>
      <c r="C27" s="191" t="s">
        <v>419</v>
      </c>
      <c r="D27" s="171" t="s">
        <v>129</v>
      </c>
      <c r="E27" s="172">
        <v>4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0.52</v>
      </c>
      <c r="V27" s="157">
        <f t="shared" si="6"/>
        <v>2.08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2.08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ht="22.5" outlineLevel="2" x14ac:dyDescent="0.2">
      <c r="A28" s="169">
        <v>26</v>
      </c>
      <c r="B28" s="170" t="s">
        <v>147</v>
      </c>
      <c r="C28" s="191" t="s">
        <v>148</v>
      </c>
      <c r="D28" s="171" t="s">
        <v>129</v>
      </c>
      <c r="E28" s="172">
        <v>50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1.0000000000000001E-5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2.5000000000000001E-2</v>
      </c>
      <c r="V28" s="157">
        <f t="shared" si="6"/>
        <v>1.25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1.25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27</v>
      </c>
      <c r="B29" s="170" t="s">
        <v>149</v>
      </c>
      <c r="C29" s="191" t="s">
        <v>150</v>
      </c>
      <c r="D29" s="171" t="s">
        <v>129</v>
      </c>
      <c r="E29" s="172">
        <v>50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2.5170000000000001E-2</v>
      </c>
      <c r="V29" s="157">
        <f t="shared" si="6"/>
        <v>1.26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1.26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28</v>
      </c>
      <c r="B30" s="170" t="s">
        <v>420</v>
      </c>
      <c r="C30" s="191" t="s">
        <v>421</v>
      </c>
      <c r="D30" s="171" t="s">
        <v>129</v>
      </c>
      <c r="E30" s="172">
        <v>1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4.5469999999999997E-2</v>
      </c>
      <c r="O30" s="174">
        <f t="shared" si="4"/>
        <v>0.05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1.129</v>
      </c>
      <c r="V30" s="157">
        <f t="shared" si="6"/>
        <v>1.1299999999999999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0.05</v>
      </c>
      <c r="AC30" s="178">
        <f t="shared" si="11"/>
        <v>0</v>
      </c>
      <c r="AD30" s="178">
        <f t="shared" si="12"/>
        <v>1.1299999999999999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ht="22.5" outlineLevel="2" x14ac:dyDescent="0.2">
      <c r="A31" s="169">
        <v>29</v>
      </c>
      <c r="B31" s="170" t="s">
        <v>145</v>
      </c>
      <c r="C31" s="191" t="s">
        <v>422</v>
      </c>
      <c r="D31" s="171" t="s">
        <v>129</v>
      </c>
      <c r="E31" s="172">
        <v>2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0.1</v>
      </c>
      <c r="V31" s="157">
        <f t="shared" si="6"/>
        <v>0.2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0.2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36</v>
      </c>
      <c r="B32" s="170" t="s">
        <v>151</v>
      </c>
      <c r="C32" s="191" t="s">
        <v>152</v>
      </c>
      <c r="D32" s="171" t="s">
        <v>129</v>
      </c>
      <c r="E32" s="172">
        <v>10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0.4</v>
      </c>
      <c r="V32" s="157">
        <f t="shared" si="6"/>
        <v>4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4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37</v>
      </c>
      <c r="B33" s="170" t="s">
        <v>423</v>
      </c>
      <c r="C33" s="191" t="s">
        <v>424</v>
      </c>
      <c r="D33" s="171" t="s">
        <v>129</v>
      </c>
      <c r="E33" s="172">
        <v>9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0.4</v>
      </c>
      <c r="V33" s="157">
        <f t="shared" si="6"/>
        <v>3.6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3.6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38</v>
      </c>
      <c r="B34" s="170" t="s">
        <v>425</v>
      </c>
      <c r="C34" s="191" t="s">
        <v>426</v>
      </c>
      <c r="D34" s="171" t="s">
        <v>129</v>
      </c>
      <c r="E34" s="172">
        <v>6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0.66</v>
      </c>
      <c r="V34" s="157">
        <f t="shared" si="6"/>
        <v>3.96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3.96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40</v>
      </c>
      <c r="B35" s="170" t="s">
        <v>427</v>
      </c>
      <c r="C35" s="191" t="s">
        <v>428</v>
      </c>
      <c r="D35" s="171" t="s">
        <v>129</v>
      </c>
      <c r="E35" s="172">
        <v>3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219</v>
      </c>
      <c r="T35" s="177" t="s">
        <v>220</v>
      </c>
      <c r="U35" s="157">
        <v>0.27400000000000002</v>
      </c>
      <c r="V35" s="157">
        <f t="shared" si="6"/>
        <v>0.82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0.82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43</v>
      </c>
      <c r="B36" s="170" t="s">
        <v>429</v>
      </c>
      <c r="C36" s="191" t="s">
        <v>430</v>
      </c>
      <c r="D36" s="171" t="s">
        <v>129</v>
      </c>
      <c r="E36" s="172">
        <v>8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0.4325</v>
      </c>
      <c r="V36" s="157">
        <f t="shared" si="6"/>
        <v>3.46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3.46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46</v>
      </c>
      <c r="B37" s="170" t="s">
        <v>155</v>
      </c>
      <c r="C37" s="191" t="s">
        <v>156</v>
      </c>
      <c r="D37" s="171" t="s">
        <v>129</v>
      </c>
      <c r="E37" s="172">
        <v>1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0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0.14749999999999999</v>
      </c>
      <c r="V37" s="157">
        <f t="shared" si="6"/>
        <v>0.15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0.15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2" x14ac:dyDescent="0.2">
      <c r="A38" s="169">
        <v>50</v>
      </c>
      <c r="B38" s="170" t="s">
        <v>163</v>
      </c>
      <c r="C38" s="191" t="s">
        <v>164</v>
      </c>
      <c r="D38" s="171" t="s">
        <v>129</v>
      </c>
      <c r="E38" s="172">
        <v>2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0.39</v>
      </c>
      <c r="V38" s="157">
        <f t="shared" si="6"/>
        <v>0.78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0.78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51</v>
      </c>
      <c r="B39" s="170" t="s">
        <v>431</v>
      </c>
      <c r="C39" s="191" t="s">
        <v>432</v>
      </c>
      <c r="D39" s="171" t="s">
        <v>129</v>
      </c>
      <c r="E39" s="172">
        <v>4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0.41099999999999998</v>
      </c>
      <c r="V39" s="157">
        <f t="shared" si="6"/>
        <v>1.64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1.64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53</v>
      </c>
      <c r="B40" s="170" t="s">
        <v>165</v>
      </c>
      <c r="C40" s="191" t="s">
        <v>166</v>
      </c>
      <c r="D40" s="171" t="s">
        <v>129</v>
      </c>
      <c r="E40" s="172">
        <v>1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0.26</v>
      </c>
      <c r="V40" s="157">
        <f t="shared" si="6"/>
        <v>0.26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0.26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169</v>
      </c>
      <c r="C41" s="191" t="s">
        <v>170</v>
      </c>
      <c r="D41" s="171" t="s">
        <v>129</v>
      </c>
      <c r="E41" s="172">
        <v>17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4.0999999999999999E-4</v>
      </c>
      <c r="Q41" s="174">
        <f t="shared" si="5"/>
        <v>0.01</v>
      </c>
      <c r="R41" s="174"/>
      <c r="S41" s="174" t="s">
        <v>130</v>
      </c>
      <c r="T41" s="177" t="s">
        <v>130</v>
      </c>
      <c r="U41" s="157">
        <v>0.14499999999999999</v>
      </c>
      <c r="V41" s="157">
        <f t="shared" si="6"/>
        <v>2.4700000000000002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0.01</v>
      </c>
      <c r="AD41" s="178">
        <f t="shared" si="12"/>
        <v>2.4700000000000002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58</v>
      </c>
      <c r="B42" s="170" t="s">
        <v>171</v>
      </c>
      <c r="C42" s="191" t="s">
        <v>172</v>
      </c>
      <c r="D42" s="171" t="s">
        <v>129</v>
      </c>
      <c r="E42" s="172">
        <v>7</v>
      </c>
      <c r="F42" s="173"/>
      <c r="G42" s="174">
        <f t="shared" ref="G42:G73" si="14">ROUND(E42*F42,2)</f>
        <v>0</v>
      </c>
      <c r="H42" s="175"/>
      <c r="I42" s="176">
        <f t="shared" ref="I42:I73" si="15">ROUND(E42*H42,2)</f>
        <v>0</v>
      </c>
      <c r="J42" s="173"/>
      <c r="K42" s="174">
        <f t="shared" ref="K42:K73" si="16">ROUND(E42*J42,2)</f>
        <v>0</v>
      </c>
      <c r="L42" s="174">
        <v>15</v>
      </c>
      <c r="M42" s="174">
        <f t="shared" ref="M42:M73" si="17">G42*(1+L42/100)</f>
        <v>0</v>
      </c>
      <c r="N42" s="174">
        <v>0</v>
      </c>
      <c r="O42" s="174">
        <f t="shared" ref="O42:O73" si="18">ROUND(E42*N42,2)</f>
        <v>0</v>
      </c>
      <c r="P42" s="174">
        <v>0</v>
      </c>
      <c r="Q42" s="174">
        <f t="shared" ref="Q42:Q73" si="19">ROUND(E42*P42,2)</f>
        <v>0</v>
      </c>
      <c r="R42" s="174"/>
      <c r="S42" s="174" t="s">
        <v>130</v>
      </c>
      <c r="T42" s="177" t="s">
        <v>130</v>
      </c>
      <c r="U42" s="157">
        <v>9.0670000000000001E-2</v>
      </c>
      <c r="V42" s="157">
        <f t="shared" ref="V42:V73" si="20">ROUND(E42*U42,2)</f>
        <v>0.63</v>
      </c>
      <c r="W42" s="157"/>
      <c r="X42" s="157" t="s">
        <v>131</v>
      </c>
      <c r="Y42" s="178">
        <f t="shared" ref="Y42:Y77" si="21">I42</f>
        <v>0</v>
      </c>
      <c r="Z42" s="178">
        <f t="shared" ref="Z42:Z77" si="22">K42</f>
        <v>0</v>
      </c>
      <c r="AA42" s="178">
        <f t="shared" ref="AA42:AA77" si="23">M42</f>
        <v>0</v>
      </c>
      <c r="AB42" s="178">
        <f t="shared" ref="AB42:AB77" si="24">O42</f>
        <v>0</v>
      </c>
      <c r="AC42" s="178">
        <f t="shared" ref="AC42:AC77" si="25">Q42</f>
        <v>0</v>
      </c>
      <c r="AD42" s="178">
        <f t="shared" ref="AD42:AD77" si="26">V42</f>
        <v>0.63</v>
      </c>
      <c r="AE42" s="179"/>
      <c r="AF42" s="178">
        <f t="shared" ref="AF42:AF77" si="27">G42</f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59</v>
      </c>
      <c r="B43" s="170" t="s">
        <v>173</v>
      </c>
      <c r="C43" s="191" t="s">
        <v>174</v>
      </c>
      <c r="D43" s="171" t="s">
        <v>129</v>
      </c>
      <c r="E43" s="172">
        <v>10</v>
      </c>
      <c r="F43" s="173"/>
      <c r="G43" s="174">
        <f t="shared" si="14"/>
        <v>0</v>
      </c>
      <c r="H43" s="175"/>
      <c r="I43" s="176">
        <f t="shared" si="15"/>
        <v>0</v>
      </c>
      <c r="J43" s="173"/>
      <c r="K43" s="174">
        <f t="shared" si="16"/>
        <v>0</v>
      </c>
      <c r="L43" s="174">
        <v>15</v>
      </c>
      <c r="M43" s="174">
        <f t="shared" si="17"/>
        <v>0</v>
      </c>
      <c r="N43" s="174">
        <v>0</v>
      </c>
      <c r="O43" s="174">
        <f t="shared" si="18"/>
        <v>0</v>
      </c>
      <c r="P43" s="174">
        <v>0</v>
      </c>
      <c r="Q43" s="174">
        <f t="shared" si="19"/>
        <v>0</v>
      </c>
      <c r="R43" s="174"/>
      <c r="S43" s="174" t="s">
        <v>130</v>
      </c>
      <c r="T43" s="177" t="s">
        <v>130</v>
      </c>
      <c r="U43" s="157">
        <v>0.39017000000000002</v>
      </c>
      <c r="V43" s="157">
        <f t="shared" si="20"/>
        <v>3.9</v>
      </c>
      <c r="W43" s="157"/>
      <c r="X43" s="157" t="s">
        <v>131</v>
      </c>
      <c r="Y43" s="178">
        <f t="shared" si="21"/>
        <v>0</v>
      </c>
      <c r="Z43" s="178">
        <f t="shared" si="22"/>
        <v>0</v>
      </c>
      <c r="AA43" s="178">
        <f t="shared" si="23"/>
        <v>0</v>
      </c>
      <c r="AB43" s="178">
        <f t="shared" si="24"/>
        <v>0</v>
      </c>
      <c r="AC43" s="178">
        <f t="shared" si="25"/>
        <v>0</v>
      </c>
      <c r="AD43" s="178">
        <f t="shared" si="26"/>
        <v>3.9</v>
      </c>
      <c r="AE43" s="179"/>
      <c r="AF43" s="178">
        <f t="shared" si="27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61</v>
      </c>
      <c r="B44" s="170" t="s">
        <v>175</v>
      </c>
      <c r="C44" s="191" t="s">
        <v>176</v>
      </c>
      <c r="D44" s="171" t="s">
        <v>129</v>
      </c>
      <c r="E44" s="172">
        <v>6</v>
      </c>
      <c r="F44" s="173"/>
      <c r="G44" s="174">
        <f t="shared" si="14"/>
        <v>0</v>
      </c>
      <c r="H44" s="175"/>
      <c r="I44" s="176">
        <f t="shared" si="15"/>
        <v>0</v>
      </c>
      <c r="J44" s="173"/>
      <c r="K44" s="174">
        <f t="shared" si="16"/>
        <v>0</v>
      </c>
      <c r="L44" s="174">
        <v>15</v>
      </c>
      <c r="M44" s="174">
        <f t="shared" si="17"/>
        <v>0</v>
      </c>
      <c r="N44" s="174">
        <v>0</v>
      </c>
      <c r="O44" s="174">
        <f t="shared" si="18"/>
        <v>0</v>
      </c>
      <c r="P44" s="174">
        <v>0</v>
      </c>
      <c r="Q44" s="174">
        <f t="shared" si="19"/>
        <v>0</v>
      </c>
      <c r="R44" s="174"/>
      <c r="S44" s="174" t="s">
        <v>130</v>
      </c>
      <c r="T44" s="177" t="s">
        <v>130</v>
      </c>
      <c r="U44" s="157">
        <v>0.40083000000000002</v>
      </c>
      <c r="V44" s="157">
        <f t="shared" si="20"/>
        <v>2.4</v>
      </c>
      <c r="W44" s="157"/>
      <c r="X44" s="157" t="s">
        <v>131</v>
      </c>
      <c r="Y44" s="178">
        <f t="shared" si="21"/>
        <v>0</v>
      </c>
      <c r="Z44" s="178">
        <f t="shared" si="22"/>
        <v>0</v>
      </c>
      <c r="AA44" s="178">
        <f t="shared" si="23"/>
        <v>0</v>
      </c>
      <c r="AB44" s="178">
        <f t="shared" si="24"/>
        <v>0</v>
      </c>
      <c r="AC44" s="178">
        <f t="shared" si="25"/>
        <v>0</v>
      </c>
      <c r="AD44" s="178">
        <f t="shared" si="26"/>
        <v>2.4</v>
      </c>
      <c r="AE44" s="179"/>
      <c r="AF44" s="178">
        <f t="shared" si="27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2" x14ac:dyDescent="0.2">
      <c r="A45" s="169">
        <v>62</v>
      </c>
      <c r="B45" s="170" t="s">
        <v>177</v>
      </c>
      <c r="C45" s="191" t="s">
        <v>178</v>
      </c>
      <c r="D45" s="171" t="s">
        <v>129</v>
      </c>
      <c r="E45" s="172">
        <v>6</v>
      </c>
      <c r="F45" s="173"/>
      <c r="G45" s="174">
        <f t="shared" si="14"/>
        <v>0</v>
      </c>
      <c r="H45" s="175"/>
      <c r="I45" s="176">
        <f t="shared" si="15"/>
        <v>0</v>
      </c>
      <c r="J45" s="173"/>
      <c r="K45" s="174">
        <f t="shared" si="16"/>
        <v>0</v>
      </c>
      <c r="L45" s="174">
        <v>15</v>
      </c>
      <c r="M45" s="174">
        <f t="shared" si="17"/>
        <v>0</v>
      </c>
      <c r="N45" s="174">
        <v>0</v>
      </c>
      <c r="O45" s="174">
        <f t="shared" si="18"/>
        <v>0</v>
      </c>
      <c r="P45" s="174">
        <v>1.67E-3</v>
      </c>
      <c r="Q45" s="174">
        <f t="shared" si="19"/>
        <v>0.01</v>
      </c>
      <c r="R45" s="174"/>
      <c r="S45" s="174" t="s">
        <v>130</v>
      </c>
      <c r="T45" s="177" t="s">
        <v>130</v>
      </c>
      <c r="U45" s="157">
        <v>0.15</v>
      </c>
      <c r="V45" s="157">
        <f t="shared" si="20"/>
        <v>0.9</v>
      </c>
      <c r="W45" s="157"/>
      <c r="X45" s="157" t="s">
        <v>131</v>
      </c>
      <c r="Y45" s="178">
        <f t="shared" si="21"/>
        <v>0</v>
      </c>
      <c r="Z45" s="178">
        <f t="shared" si="22"/>
        <v>0</v>
      </c>
      <c r="AA45" s="178">
        <f t="shared" si="23"/>
        <v>0</v>
      </c>
      <c r="AB45" s="178">
        <f t="shared" si="24"/>
        <v>0</v>
      </c>
      <c r="AC45" s="178">
        <f t="shared" si="25"/>
        <v>0.01</v>
      </c>
      <c r="AD45" s="178">
        <f t="shared" si="26"/>
        <v>0.9</v>
      </c>
      <c r="AE45" s="179"/>
      <c r="AF45" s="178">
        <f t="shared" si="27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outlineLevel="2" x14ac:dyDescent="0.2">
      <c r="A46" s="169">
        <v>63</v>
      </c>
      <c r="B46" s="170" t="s">
        <v>179</v>
      </c>
      <c r="C46" s="191" t="s">
        <v>180</v>
      </c>
      <c r="D46" s="171" t="s">
        <v>129</v>
      </c>
      <c r="E46" s="172">
        <v>6</v>
      </c>
      <c r="F46" s="173"/>
      <c r="G46" s="174">
        <f t="shared" si="14"/>
        <v>0</v>
      </c>
      <c r="H46" s="175"/>
      <c r="I46" s="176">
        <f t="shared" si="15"/>
        <v>0</v>
      </c>
      <c r="J46" s="173"/>
      <c r="K46" s="174">
        <f t="shared" si="16"/>
        <v>0</v>
      </c>
      <c r="L46" s="174">
        <v>15</v>
      </c>
      <c r="M46" s="174">
        <f t="shared" si="17"/>
        <v>0</v>
      </c>
      <c r="N46" s="174">
        <v>0</v>
      </c>
      <c r="O46" s="174">
        <f t="shared" si="18"/>
        <v>0</v>
      </c>
      <c r="P46" s="174">
        <v>0</v>
      </c>
      <c r="Q46" s="174">
        <f t="shared" si="19"/>
        <v>0</v>
      </c>
      <c r="R46" s="174"/>
      <c r="S46" s="174" t="s">
        <v>130</v>
      </c>
      <c r="T46" s="177" t="s">
        <v>130</v>
      </c>
      <c r="U46" s="157">
        <v>2.3E-2</v>
      </c>
      <c r="V46" s="157">
        <f t="shared" si="20"/>
        <v>0.14000000000000001</v>
      </c>
      <c r="W46" s="157"/>
      <c r="X46" s="157" t="s">
        <v>131</v>
      </c>
      <c r="Y46" s="178">
        <f t="shared" si="21"/>
        <v>0</v>
      </c>
      <c r="Z46" s="178">
        <f t="shared" si="22"/>
        <v>0</v>
      </c>
      <c r="AA46" s="178">
        <f t="shared" si="23"/>
        <v>0</v>
      </c>
      <c r="AB46" s="178">
        <f t="shared" si="24"/>
        <v>0</v>
      </c>
      <c r="AC46" s="178">
        <f t="shared" si="25"/>
        <v>0</v>
      </c>
      <c r="AD46" s="178">
        <f t="shared" si="26"/>
        <v>0.14000000000000001</v>
      </c>
      <c r="AE46" s="179"/>
      <c r="AF46" s="178">
        <f t="shared" si="27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65</v>
      </c>
      <c r="B47" s="170" t="s">
        <v>433</v>
      </c>
      <c r="C47" s="191" t="s">
        <v>434</v>
      </c>
      <c r="D47" s="171" t="s">
        <v>129</v>
      </c>
      <c r="E47" s="172">
        <v>2</v>
      </c>
      <c r="F47" s="173"/>
      <c r="G47" s="174">
        <f t="shared" si="14"/>
        <v>0</v>
      </c>
      <c r="H47" s="175"/>
      <c r="I47" s="176">
        <f t="shared" si="15"/>
        <v>0</v>
      </c>
      <c r="J47" s="173"/>
      <c r="K47" s="174">
        <f t="shared" si="16"/>
        <v>0</v>
      </c>
      <c r="L47" s="174">
        <v>15</v>
      </c>
      <c r="M47" s="174">
        <f t="shared" si="17"/>
        <v>0</v>
      </c>
      <c r="N47" s="174">
        <v>3.2000000000000003E-4</v>
      </c>
      <c r="O47" s="174">
        <f t="shared" si="18"/>
        <v>0</v>
      </c>
      <c r="P47" s="174">
        <v>0</v>
      </c>
      <c r="Q47" s="174">
        <f t="shared" si="19"/>
        <v>0</v>
      </c>
      <c r="R47" s="174"/>
      <c r="S47" s="174" t="s">
        <v>130</v>
      </c>
      <c r="T47" s="177" t="s">
        <v>130</v>
      </c>
      <c r="U47" s="157">
        <v>0.23699999999999999</v>
      </c>
      <c r="V47" s="157">
        <f t="shared" si="20"/>
        <v>0.47</v>
      </c>
      <c r="W47" s="157"/>
      <c r="X47" s="157" t="s">
        <v>131</v>
      </c>
      <c r="Y47" s="178">
        <f t="shared" si="21"/>
        <v>0</v>
      </c>
      <c r="Z47" s="178">
        <f t="shared" si="22"/>
        <v>0</v>
      </c>
      <c r="AA47" s="178">
        <f t="shared" si="23"/>
        <v>0</v>
      </c>
      <c r="AB47" s="178">
        <f t="shared" si="24"/>
        <v>0</v>
      </c>
      <c r="AC47" s="178">
        <f t="shared" si="25"/>
        <v>0</v>
      </c>
      <c r="AD47" s="178">
        <f t="shared" si="26"/>
        <v>0.47</v>
      </c>
      <c r="AE47" s="179"/>
      <c r="AF47" s="178">
        <f t="shared" si="27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67</v>
      </c>
      <c r="B48" s="170" t="s">
        <v>435</v>
      </c>
      <c r="C48" s="191" t="s">
        <v>436</v>
      </c>
      <c r="D48" s="171" t="s">
        <v>129</v>
      </c>
      <c r="E48" s="172">
        <v>2</v>
      </c>
      <c r="F48" s="173"/>
      <c r="G48" s="174">
        <f t="shared" si="14"/>
        <v>0</v>
      </c>
      <c r="H48" s="175"/>
      <c r="I48" s="176">
        <f t="shared" si="15"/>
        <v>0</v>
      </c>
      <c r="J48" s="173"/>
      <c r="K48" s="174">
        <f t="shared" si="16"/>
        <v>0</v>
      </c>
      <c r="L48" s="174">
        <v>15</v>
      </c>
      <c r="M48" s="174">
        <f t="shared" si="17"/>
        <v>0</v>
      </c>
      <c r="N48" s="174">
        <v>0</v>
      </c>
      <c r="O48" s="174">
        <f t="shared" si="18"/>
        <v>0</v>
      </c>
      <c r="P48" s="174">
        <v>0</v>
      </c>
      <c r="Q48" s="174">
        <f t="shared" si="19"/>
        <v>0</v>
      </c>
      <c r="R48" s="174"/>
      <c r="S48" s="174" t="s">
        <v>130</v>
      </c>
      <c r="T48" s="177" t="s">
        <v>130</v>
      </c>
      <c r="U48" s="157">
        <v>0.2</v>
      </c>
      <c r="V48" s="157">
        <f t="shared" si="20"/>
        <v>0.4</v>
      </c>
      <c r="W48" s="157"/>
      <c r="X48" s="157" t="s">
        <v>131</v>
      </c>
      <c r="Y48" s="178">
        <f t="shared" si="21"/>
        <v>0</v>
      </c>
      <c r="Z48" s="178">
        <f t="shared" si="22"/>
        <v>0</v>
      </c>
      <c r="AA48" s="178">
        <f t="shared" si="23"/>
        <v>0</v>
      </c>
      <c r="AB48" s="178">
        <f t="shared" si="24"/>
        <v>0</v>
      </c>
      <c r="AC48" s="178">
        <f t="shared" si="25"/>
        <v>0</v>
      </c>
      <c r="AD48" s="178">
        <f t="shared" si="26"/>
        <v>0.4</v>
      </c>
      <c r="AE48" s="179"/>
      <c r="AF48" s="178">
        <f t="shared" si="27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69</v>
      </c>
      <c r="B49" s="170" t="s">
        <v>437</v>
      </c>
      <c r="C49" s="191" t="s">
        <v>438</v>
      </c>
      <c r="D49" s="171" t="s">
        <v>129</v>
      </c>
      <c r="E49" s="172">
        <v>1</v>
      </c>
      <c r="F49" s="173"/>
      <c r="G49" s="174">
        <f t="shared" si="14"/>
        <v>0</v>
      </c>
      <c r="H49" s="175"/>
      <c r="I49" s="176">
        <f t="shared" si="15"/>
        <v>0</v>
      </c>
      <c r="J49" s="173"/>
      <c r="K49" s="174">
        <f t="shared" si="16"/>
        <v>0</v>
      </c>
      <c r="L49" s="174">
        <v>15</v>
      </c>
      <c r="M49" s="174">
        <f t="shared" si="17"/>
        <v>0</v>
      </c>
      <c r="N49" s="174">
        <v>7.2999999999999996E-4</v>
      </c>
      <c r="O49" s="174">
        <f t="shared" si="18"/>
        <v>0</v>
      </c>
      <c r="P49" s="174">
        <v>0</v>
      </c>
      <c r="Q49" s="174">
        <f t="shared" si="19"/>
        <v>0</v>
      </c>
      <c r="R49" s="174"/>
      <c r="S49" s="174" t="s">
        <v>130</v>
      </c>
      <c r="T49" s="177" t="s">
        <v>130</v>
      </c>
      <c r="U49" s="157">
        <v>0.38</v>
      </c>
      <c r="V49" s="157">
        <f t="shared" si="20"/>
        <v>0.38</v>
      </c>
      <c r="W49" s="157"/>
      <c r="X49" s="157" t="s">
        <v>131</v>
      </c>
      <c r="Y49" s="178">
        <f t="shared" si="21"/>
        <v>0</v>
      </c>
      <c r="Z49" s="178">
        <f t="shared" si="22"/>
        <v>0</v>
      </c>
      <c r="AA49" s="178">
        <f t="shared" si="23"/>
        <v>0</v>
      </c>
      <c r="AB49" s="178">
        <f t="shared" si="24"/>
        <v>0</v>
      </c>
      <c r="AC49" s="178">
        <f t="shared" si="25"/>
        <v>0</v>
      </c>
      <c r="AD49" s="178">
        <f t="shared" si="26"/>
        <v>0.38</v>
      </c>
      <c r="AE49" s="179"/>
      <c r="AF49" s="178">
        <f t="shared" si="27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2" x14ac:dyDescent="0.2">
      <c r="A50" s="169">
        <v>70</v>
      </c>
      <c r="B50" s="170" t="s">
        <v>439</v>
      </c>
      <c r="C50" s="191" t="s">
        <v>440</v>
      </c>
      <c r="D50" s="171" t="s">
        <v>129</v>
      </c>
      <c r="E50" s="172">
        <v>3</v>
      </c>
      <c r="F50" s="173"/>
      <c r="G50" s="174">
        <f t="shared" si="14"/>
        <v>0</v>
      </c>
      <c r="H50" s="175"/>
      <c r="I50" s="176">
        <f t="shared" si="15"/>
        <v>0</v>
      </c>
      <c r="J50" s="173"/>
      <c r="K50" s="174">
        <f t="shared" si="16"/>
        <v>0</v>
      </c>
      <c r="L50" s="174">
        <v>15</v>
      </c>
      <c r="M50" s="174">
        <f t="shared" si="17"/>
        <v>0</v>
      </c>
      <c r="N50" s="174">
        <v>0</v>
      </c>
      <c r="O50" s="174">
        <f t="shared" si="18"/>
        <v>0</v>
      </c>
      <c r="P50" s="174">
        <v>0</v>
      </c>
      <c r="Q50" s="174">
        <f t="shared" si="19"/>
        <v>0</v>
      </c>
      <c r="R50" s="174"/>
      <c r="S50" s="174" t="s">
        <v>130</v>
      </c>
      <c r="T50" s="177" t="s">
        <v>130</v>
      </c>
      <c r="U50" s="157">
        <v>7.6999999999999999E-2</v>
      </c>
      <c r="V50" s="157">
        <f t="shared" si="20"/>
        <v>0.23</v>
      </c>
      <c r="W50" s="157"/>
      <c r="X50" s="157" t="s">
        <v>131</v>
      </c>
      <c r="Y50" s="178">
        <f t="shared" si="21"/>
        <v>0</v>
      </c>
      <c r="Z50" s="178">
        <f t="shared" si="22"/>
        <v>0</v>
      </c>
      <c r="AA50" s="178">
        <f t="shared" si="23"/>
        <v>0</v>
      </c>
      <c r="AB50" s="178">
        <f t="shared" si="24"/>
        <v>0</v>
      </c>
      <c r="AC50" s="178">
        <f t="shared" si="25"/>
        <v>0</v>
      </c>
      <c r="AD50" s="178">
        <f t="shared" si="26"/>
        <v>0.23</v>
      </c>
      <c r="AE50" s="179"/>
      <c r="AF50" s="178">
        <f t="shared" si="27"/>
        <v>0</v>
      </c>
      <c r="AG50" s="179" t="s">
        <v>132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2" x14ac:dyDescent="0.2">
      <c r="A51" s="169">
        <v>71</v>
      </c>
      <c r="B51" s="170" t="s">
        <v>441</v>
      </c>
      <c r="C51" s="191" t="s">
        <v>442</v>
      </c>
      <c r="D51" s="171" t="s">
        <v>129</v>
      </c>
      <c r="E51" s="172">
        <v>3</v>
      </c>
      <c r="F51" s="173"/>
      <c r="G51" s="174">
        <f t="shared" si="14"/>
        <v>0</v>
      </c>
      <c r="H51" s="175"/>
      <c r="I51" s="176">
        <f t="shared" si="15"/>
        <v>0</v>
      </c>
      <c r="J51" s="173"/>
      <c r="K51" s="174">
        <f t="shared" si="16"/>
        <v>0</v>
      </c>
      <c r="L51" s="174">
        <v>15</v>
      </c>
      <c r="M51" s="174">
        <f t="shared" si="17"/>
        <v>0</v>
      </c>
      <c r="N51" s="174">
        <v>4.8999999999999998E-4</v>
      </c>
      <c r="O51" s="174">
        <f t="shared" si="18"/>
        <v>0</v>
      </c>
      <c r="P51" s="174">
        <v>1.4999999999999999E-2</v>
      </c>
      <c r="Q51" s="174">
        <f t="shared" si="19"/>
        <v>0.05</v>
      </c>
      <c r="R51" s="174"/>
      <c r="S51" s="174" t="s">
        <v>130</v>
      </c>
      <c r="T51" s="177" t="s">
        <v>130</v>
      </c>
      <c r="U51" s="157">
        <v>0.54200000000000004</v>
      </c>
      <c r="V51" s="157">
        <f t="shared" si="20"/>
        <v>1.63</v>
      </c>
      <c r="W51" s="157"/>
      <c r="X51" s="157" t="s">
        <v>131</v>
      </c>
      <c r="Y51" s="178">
        <f t="shared" si="21"/>
        <v>0</v>
      </c>
      <c r="Z51" s="178">
        <f t="shared" si="22"/>
        <v>0</v>
      </c>
      <c r="AA51" s="178">
        <f t="shared" si="23"/>
        <v>0</v>
      </c>
      <c r="AB51" s="178">
        <f t="shared" si="24"/>
        <v>0</v>
      </c>
      <c r="AC51" s="178">
        <f t="shared" si="25"/>
        <v>0.05</v>
      </c>
      <c r="AD51" s="178">
        <f t="shared" si="26"/>
        <v>1.63</v>
      </c>
      <c r="AE51" s="179"/>
      <c r="AF51" s="178">
        <f t="shared" si="27"/>
        <v>0</v>
      </c>
      <c r="AG51" s="179" t="s">
        <v>132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2" x14ac:dyDescent="0.2">
      <c r="A52" s="169">
        <v>72</v>
      </c>
      <c r="B52" s="170" t="s">
        <v>443</v>
      </c>
      <c r="C52" s="191" t="s">
        <v>444</v>
      </c>
      <c r="D52" s="171" t="s">
        <v>129</v>
      </c>
      <c r="E52" s="172">
        <v>3</v>
      </c>
      <c r="F52" s="173"/>
      <c r="G52" s="174">
        <f t="shared" si="14"/>
        <v>0</v>
      </c>
      <c r="H52" s="175"/>
      <c r="I52" s="176">
        <f t="shared" si="15"/>
        <v>0</v>
      </c>
      <c r="J52" s="173"/>
      <c r="K52" s="174">
        <f t="shared" si="16"/>
        <v>0</v>
      </c>
      <c r="L52" s="174">
        <v>15</v>
      </c>
      <c r="M52" s="174">
        <f t="shared" si="17"/>
        <v>0</v>
      </c>
      <c r="N52" s="174">
        <v>0</v>
      </c>
      <c r="O52" s="174">
        <f t="shared" si="18"/>
        <v>0</v>
      </c>
      <c r="P52" s="174">
        <v>0</v>
      </c>
      <c r="Q52" s="174">
        <f t="shared" si="19"/>
        <v>0</v>
      </c>
      <c r="R52" s="174"/>
      <c r="S52" s="174" t="s">
        <v>130</v>
      </c>
      <c r="T52" s="177" t="s">
        <v>130</v>
      </c>
      <c r="U52" s="157">
        <v>0.2</v>
      </c>
      <c r="V52" s="157">
        <f t="shared" si="20"/>
        <v>0.6</v>
      </c>
      <c r="W52" s="157"/>
      <c r="X52" s="157" t="s">
        <v>131</v>
      </c>
      <c r="Y52" s="178">
        <f t="shared" si="21"/>
        <v>0</v>
      </c>
      <c r="Z52" s="178">
        <f t="shared" si="22"/>
        <v>0</v>
      </c>
      <c r="AA52" s="178">
        <f t="shared" si="23"/>
        <v>0</v>
      </c>
      <c r="AB52" s="178">
        <f t="shared" si="24"/>
        <v>0</v>
      </c>
      <c r="AC52" s="178">
        <f t="shared" si="25"/>
        <v>0</v>
      </c>
      <c r="AD52" s="178">
        <f t="shared" si="26"/>
        <v>0.6</v>
      </c>
      <c r="AE52" s="179"/>
      <c r="AF52" s="178">
        <f t="shared" si="27"/>
        <v>0</v>
      </c>
      <c r="AG52" s="179" t="s">
        <v>132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2" x14ac:dyDescent="0.2">
      <c r="A53" s="169">
        <v>73</v>
      </c>
      <c r="B53" s="170" t="s">
        <v>445</v>
      </c>
      <c r="C53" s="191" t="s">
        <v>446</v>
      </c>
      <c r="D53" s="171" t="s">
        <v>129</v>
      </c>
      <c r="E53" s="172">
        <v>8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0</v>
      </c>
      <c r="O53" s="174">
        <f t="shared" si="18"/>
        <v>0</v>
      </c>
      <c r="P53" s="174">
        <v>0</v>
      </c>
      <c r="Q53" s="174">
        <f t="shared" si="19"/>
        <v>0</v>
      </c>
      <c r="R53" s="174"/>
      <c r="S53" s="174" t="s">
        <v>130</v>
      </c>
      <c r="T53" s="177" t="s">
        <v>130</v>
      </c>
      <c r="U53" s="157">
        <v>0.11</v>
      </c>
      <c r="V53" s="157">
        <f t="shared" si="20"/>
        <v>0.88</v>
      </c>
      <c r="W53" s="157"/>
      <c r="X53" s="157" t="s">
        <v>131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0.88</v>
      </c>
      <c r="AE53" s="179"/>
      <c r="AF53" s="178">
        <f t="shared" si="27"/>
        <v>0</v>
      </c>
      <c r="AG53" s="179" t="s">
        <v>132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74</v>
      </c>
      <c r="B54" s="170" t="s">
        <v>447</v>
      </c>
      <c r="C54" s="191" t="s">
        <v>448</v>
      </c>
      <c r="D54" s="171" t="s">
        <v>129</v>
      </c>
      <c r="E54" s="172">
        <v>3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0</v>
      </c>
      <c r="O54" s="174">
        <f t="shared" si="18"/>
        <v>0</v>
      </c>
      <c r="P54" s="174">
        <v>0</v>
      </c>
      <c r="Q54" s="174">
        <f t="shared" si="19"/>
        <v>0</v>
      </c>
      <c r="R54" s="174"/>
      <c r="S54" s="174" t="s">
        <v>130</v>
      </c>
      <c r="T54" s="177" t="s">
        <v>130</v>
      </c>
      <c r="U54" s="157">
        <v>6.1499999999999999E-2</v>
      </c>
      <c r="V54" s="157">
        <f t="shared" si="20"/>
        <v>0.18</v>
      </c>
      <c r="W54" s="157"/>
      <c r="X54" s="157" t="s">
        <v>131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0.18</v>
      </c>
      <c r="AE54" s="179"/>
      <c r="AF54" s="178">
        <f t="shared" si="27"/>
        <v>0</v>
      </c>
      <c r="AG54" s="179" t="s">
        <v>132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75</v>
      </c>
      <c r="B55" s="170" t="s">
        <v>449</v>
      </c>
      <c r="C55" s="191" t="s">
        <v>450</v>
      </c>
      <c r="D55" s="171" t="s">
        <v>129</v>
      </c>
      <c r="E55" s="172">
        <v>7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0</v>
      </c>
      <c r="O55" s="174">
        <f t="shared" si="18"/>
        <v>0</v>
      </c>
      <c r="P55" s="174">
        <v>0</v>
      </c>
      <c r="Q55" s="174">
        <f t="shared" si="19"/>
        <v>0</v>
      </c>
      <c r="R55" s="174"/>
      <c r="S55" s="174" t="s">
        <v>130</v>
      </c>
      <c r="T55" s="177" t="s">
        <v>130</v>
      </c>
      <c r="U55" s="157">
        <v>5.5E-2</v>
      </c>
      <c r="V55" s="157">
        <f t="shared" si="20"/>
        <v>0.39</v>
      </c>
      <c r="W55" s="157"/>
      <c r="X55" s="157" t="s">
        <v>131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0.39</v>
      </c>
      <c r="AE55" s="179"/>
      <c r="AF55" s="178">
        <f t="shared" si="27"/>
        <v>0</v>
      </c>
      <c r="AG55" s="179" t="s">
        <v>132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ht="22.5" outlineLevel="2" x14ac:dyDescent="0.2">
      <c r="A56" s="169">
        <v>77</v>
      </c>
      <c r="B56" s="170" t="s">
        <v>451</v>
      </c>
      <c r="C56" s="191" t="s">
        <v>452</v>
      </c>
      <c r="D56" s="171" t="s">
        <v>183</v>
      </c>
      <c r="E56" s="172">
        <v>20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0</v>
      </c>
      <c r="O56" s="174">
        <f t="shared" si="18"/>
        <v>0</v>
      </c>
      <c r="P56" s="174">
        <v>0</v>
      </c>
      <c r="Q56" s="174">
        <f t="shared" si="19"/>
        <v>0</v>
      </c>
      <c r="R56" s="174"/>
      <c r="S56" s="174" t="s">
        <v>130</v>
      </c>
      <c r="T56" s="177" t="s">
        <v>130</v>
      </c>
      <c r="U56" s="157">
        <v>9.955E-2</v>
      </c>
      <c r="V56" s="157">
        <f t="shared" si="20"/>
        <v>1.99</v>
      </c>
      <c r="W56" s="157"/>
      <c r="X56" s="157" t="s">
        <v>131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1.99</v>
      </c>
      <c r="AE56" s="179"/>
      <c r="AF56" s="178">
        <f t="shared" si="27"/>
        <v>0</v>
      </c>
      <c r="AG56" s="179" t="s">
        <v>132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79</v>
      </c>
      <c r="B57" s="170" t="s">
        <v>453</v>
      </c>
      <c r="C57" s="191" t="s">
        <v>369</v>
      </c>
      <c r="D57" s="171" t="s">
        <v>129</v>
      </c>
      <c r="E57" s="172">
        <v>1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0</v>
      </c>
      <c r="O57" s="174">
        <f t="shared" si="18"/>
        <v>0</v>
      </c>
      <c r="P57" s="174">
        <v>0</v>
      </c>
      <c r="Q57" s="174">
        <f t="shared" si="19"/>
        <v>0</v>
      </c>
      <c r="R57" s="174"/>
      <c r="S57" s="174" t="s">
        <v>130</v>
      </c>
      <c r="T57" s="177" t="s">
        <v>130</v>
      </c>
      <c r="U57" s="157">
        <v>0.53900000000000003</v>
      </c>
      <c r="V57" s="157">
        <f t="shared" si="20"/>
        <v>0.54</v>
      </c>
      <c r="W57" s="157"/>
      <c r="X57" s="157" t="s">
        <v>131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0.54</v>
      </c>
      <c r="AE57" s="179"/>
      <c r="AF57" s="178">
        <f t="shared" si="27"/>
        <v>0</v>
      </c>
      <c r="AG57" s="179" t="s">
        <v>132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84</v>
      </c>
      <c r="B58" s="170" t="s">
        <v>454</v>
      </c>
      <c r="C58" s="191" t="s">
        <v>455</v>
      </c>
      <c r="D58" s="171" t="s">
        <v>183</v>
      </c>
      <c r="E58" s="172">
        <v>58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0</v>
      </c>
      <c r="O58" s="174">
        <f t="shared" si="18"/>
        <v>0</v>
      </c>
      <c r="P58" s="174">
        <v>0</v>
      </c>
      <c r="Q58" s="174">
        <f t="shared" si="19"/>
        <v>0</v>
      </c>
      <c r="R58" s="174"/>
      <c r="S58" s="174" t="s">
        <v>130</v>
      </c>
      <c r="T58" s="177" t="s">
        <v>130</v>
      </c>
      <c r="U58" s="157">
        <v>9.0499999999999997E-2</v>
      </c>
      <c r="V58" s="157">
        <f t="shared" si="20"/>
        <v>5.25</v>
      </c>
      <c r="W58" s="157"/>
      <c r="X58" s="157" t="s">
        <v>131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5.25</v>
      </c>
      <c r="AE58" s="179"/>
      <c r="AF58" s="178">
        <f t="shared" si="27"/>
        <v>0</v>
      </c>
      <c r="AG58" s="179" t="s">
        <v>132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ht="22.5" outlineLevel="2" x14ac:dyDescent="0.2">
      <c r="A59" s="169">
        <v>85</v>
      </c>
      <c r="B59" s="170" t="s">
        <v>188</v>
      </c>
      <c r="C59" s="191" t="s">
        <v>189</v>
      </c>
      <c r="D59" s="171" t="s">
        <v>129</v>
      </c>
      <c r="E59" s="172">
        <v>16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2.5000000000000001E-4</v>
      </c>
      <c r="O59" s="174">
        <f t="shared" si="18"/>
        <v>0</v>
      </c>
      <c r="P59" s="174">
        <v>0</v>
      </c>
      <c r="Q59" s="174">
        <f t="shared" si="19"/>
        <v>0</v>
      </c>
      <c r="R59" s="174"/>
      <c r="S59" s="174" t="s">
        <v>130</v>
      </c>
      <c r="T59" s="177" t="s">
        <v>130</v>
      </c>
      <c r="U59" s="157">
        <v>0.26417000000000002</v>
      </c>
      <c r="V59" s="157">
        <f t="shared" si="20"/>
        <v>4.2300000000000004</v>
      </c>
      <c r="W59" s="157"/>
      <c r="X59" s="157" t="s">
        <v>131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4.2300000000000004</v>
      </c>
      <c r="AE59" s="179"/>
      <c r="AF59" s="178">
        <f t="shared" si="27"/>
        <v>0</v>
      </c>
      <c r="AG59" s="179" t="s">
        <v>132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87</v>
      </c>
      <c r="B60" s="170" t="s">
        <v>190</v>
      </c>
      <c r="C60" s="191" t="s">
        <v>191</v>
      </c>
      <c r="D60" s="171" t="s">
        <v>183</v>
      </c>
      <c r="E60" s="172">
        <v>14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0</v>
      </c>
      <c r="O60" s="174">
        <f t="shared" si="18"/>
        <v>0</v>
      </c>
      <c r="P60" s="174">
        <v>0</v>
      </c>
      <c r="Q60" s="174">
        <f t="shared" si="19"/>
        <v>0</v>
      </c>
      <c r="R60" s="174"/>
      <c r="S60" s="174" t="s">
        <v>130</v>
      </c>
      <c r="T60" s="177" t="s">
        <v>130</v>
      </c>
      <c r="U60" s="157">
        <v>9.0499999999999997E-2</v>
      </c>
      <c r="V60" s="157">
        <f t="shared" si="20"/>
        <v>1.27</v>
      </c>
      <c r="W60" s="157"/>
      <c r="X60" s="157" t="s">
        <v>131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1.27</v>
      </c>
      <c r="AE60" s="179"/>
      <c r="AF60" s="178">
        <f t="shared" si="27"/>
        <v>0</v>
      </c>
      <c r="AG60" s="179" t="s">
        <v>132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89</v>
      </c>
      <c r="B61" s="170" t="s">
        <v>456</v>
      </c>
      <c r="C61" s="191" t="s">
        <v>457</v>
      </c>
      <c r="D61" s="171" t="s">
        <v>183</v>
      </c>
      <c r="E61" s="172">
        <v>12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0</v>
      </c>
      <c r="O61" s="174">
        <f t="shared" si="18"/>
        <v>0</v>
      </c>
      <c r="P61" s="174">
        <v>0</v>
      </c>
      <c r="Q61" s="174">
        <f t="shared" si="19"/>
        <v>0</v>
      </c>
      <c r="R61" s="174"/>
      <c r="S61" s="174" t="s">
        <v>130</v>
      </c>
      <c r="T61" s="177" t="s">
        <v>130</v>
      </c>
      <c r="U61" s="157">
        <v>9.1219999999999996E-2</v>
      </c>
      <c r="V61" s="157">
        <f t="shared" si="20"/>
        <v>1.0900000000000001</v>
      </c>
      <c r="W61" s="157"/>
      <c r="X61" s="157" t="s">
        <v>131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1.0900000000000001</v>
      </c>
      <c r="AE61" s="179"/>
      <c r="AF61" s="178">
        <f t="shared" si="27"/>
        <v>0</v>
      </c>
      <c r="AG61" s="179" t="s">
        <v>132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ht="22.5" outlineLevel="2" x14ac:dyDescent="0.2">
      <c r="A62" s="169">
        <v>92</v>
      </c>
      <c r="B62" s="170" t="s">
        <v>192</v>
      </c>
      <c r="C62" s="191" t="s">
        <v>193</v>
      </c>
      <c r="D62" s="171" t="s">
        <v>183</v>
      </c>
      <c r="E62" s="172">
        <v>108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130</v>
      </c>
      <c r="T62" s="177" t="s">
        <v>130</v>
      </c>
      <c r="U62" s="157">
        <v>0.10431</v>
      </c>
      <c r="V62" s="157">
        <f t="shared" si="20"/>
        <v>11.27</v>
      </c>
      <c r="W62" s="157"/>
      <c r="X62" s="157" t="s">
        <v>131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11.27</v>
      </c>
      <c r="AE62" s="179"/>
      <c r="AF62" s="178">
        <f t="shared" si="27"/>
        <v>0</v>
      </c>
      <c r="AG62" s="179" t="s">
        <v>132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outlineLevel="2" x14ac:dyDescent="0.2">
      <c r="A63" s="169">
        <v>94</v>
      </c>
      <c r="B63" s="170" t="s">
        <v>196</v>
      </c>
      <c r="C63" s="191" t="s">
        <v>197</v>
      </c>
      <c r="D63" s="171" t="s">
        <v>183</v>
      </c>
      <c r="E63" s="172">
        <v>29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0</v>
      </c>
      <c r="O63" s="174">
        <f t="shared" si="18"/>
        <v>0</v>
      </c>
      <c r="P63" s="174">
        <v>0</v>
      </c>
      <c r="Q63" s="174">
        <f t="shared" si="19"/>
        <v>0</v>
      </c>
      <c r="R63" s="174"/>
      <c r="S63" s="174" t="s">
        <v>130</v>
      </c>
      <c r="T63" s="177" t="s">
        <v>130</v>
      </c>
      <c r="U63" s="157">
        <v>7.0000000000000007E-2</v>
      </c>
      <c r="V63" s="157">
        <f t="shared" si="20"/>
        <v>2.0299999999999998</v>
      </c>
      <c r="W63" s="157"/>
      <c r="X63" s="157" t="s">
        <v>131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2.0299999999999998</v>
      </c>
      <c r="AE63" s="179"/>
      <c r="AF63" s="178">
        <f t="shared" si="27"/>
        <v>0</v>
      </c>
      <c r="AG63" s="179" t="s">
        <v>132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2" x14ac:dyDescent="0.2">
      <c r="A64" s="169">
        <v>96</v>
      </c>
      <c r="B64" s="170" t="s">
        <v>198</v>
      </c>
      <c r="C64" s="191" t="s">
        <v>199</v>
      </c>
      <c r="D64" s="171" t="s">
        <v>183</v>
      </c>
      <c r="E64" s="172">
        <v>30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130</v>
      </c>
      <c r="T64" s="177" t="s">
        <v>130</v>
      </c>
      <c r="U64" s="157">
        <v>7.0000000000000007E-2</v>
      </c>
      <c r="V64" s="157">
        <f t="shared" si="20"/>
        <v>2.1</v>
      </c>
      <c r="W64" s="157"/>
      <c r="X64" s="157" t="s">
        <v>131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2.1</v>
      </c>
      <c r="AE64" s="179"/>
      <c r="AF64" s="178">
        <f t="shared" si="27"/>
        <v>0</v>
      </c>
      <c r="AG64" s="179" t="s">
        <v>132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99</v>
      </c>
      <c r="B65" s="170" t="s">
        <v>200</v>
      </c>
      <c r="C65" s="191" t="s">
        <v>201</v>
      </c>
      <c r="D65" s="171" t="s">
        <v>183</v>
      </c>
      <c r="E65" s="172">
        <v>379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/>
      <c r="S65" s="174" t="s">
        <v>130</v>
      </c>
      <c r="T65" s="177" t="s">
        <v>130</v>
      </c>
      <c r="U65" s="157">
        <v>7.0000000000000007E-2</v>
      </c>
      <c r="V65" s="157">
        <f t="shared" si="20"/>
        <v>26.53</v>
      </c>
      <c r="W65" s="157"/>
      <c r="X65" s="157" t="s">
        <v>131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26.53</v>
      </c>
      <c r="AE65" s="179"/>
      <c r="AF65" s="178">
        <f t="shared" si="27"/>
        <v>0</v>
      </c>
      <c r="AG65" s="179" t="s">
        <v>132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ht="33.75" outlineLevel="2" x14ac:dyDescent="0.2">
      <c r="A66" s="169">
        <v>105</v>
      </c>
      <c r="B66" s="170" t="s">
        <v>458</v>
      </c>
      <c r="C66" s="191" t="s">
        <v>459</v>
      </c>
      <c r="D66" s="171" t="s">
        <v>300</v>
      </c>
      <c r="E66" s="172">
        <v>1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0</v>
      </c>
      <c r="O66" s="174">
        <f t="shared" si="18"/>
        <v>0</v>
      </c>
      <c r="P66" s="174">
        <v>0</v>
      </c>
      <c r="Q66" s="174">
        <f t="shared" si="19"/>
        <v>0</v>
      </c>
      <c r="R66" s="174"/>
      <c r="S66" s="174" t="s">
        <v>219</v>
      </c>
      <c r="T66" s="177" t="s">
        <v>248</v>
      </c>
      <c r="U66" s="157">
        <v>0</v>
      </c>
      <c r="V66" s="157">
        <f t="shared" si="20"/>
        <v>0</v>
      </c>
      <c r="W66" s="157"/>
      <c r="X66" s="157" t="s">
        <v>131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132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107</v>
      </c>
      <c r="B67" s="170" t="s">
        <v>460</v>
      </c>
      <c r="C67" s="191" t="s">
        <v>461</v>
      </c>
      <c r="D67" s="171" t="s">
        <v>183</v>
      </c>
      <c r="E67" s="172">
        <v>20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0</v>
      </c>
      <c r="O67" s="174">
        <f t="shared" si="18"/>
        <v>0</v>
      </c>
      <c r="P67" s="174">
        <v>0</v>
      </c>
      <c r="Q67" s="174">
        <f t="shared" si="19"/>
        <v>0</v>
      </c>
      <c r="R67" s="174"/>
      <c r="S67" s="174" t="s">
        <v>130</v>
      </c>
      <c r="T67" s="177" t="s">
        <v>130</v>
      </c>
      <c r="U67" s="157">
        <v>8.6499999999999994E-2</v>
      </c>
      <c r="V67" s="157">
        <f t="shared" si="20"/>
        <v>1.73</v>
      </c>
      <c r="W67" s="157"/>
      <c r="X67" s="157" t="s">
        <v>131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1.73</v>
      </c>
      <c r="AE67" s="179"/>
      <c r="AF67" s="178">
        <f t="shared" si="27"/>
        <v>0</v>
      </c>
      <c r="AG67" s="179" t="s">
        <v>132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109</v>
      </c>
      <c r="B68" s="170" t="s">
        <v>462</v>
      </c>
      <c r="C68" s="191" t="s">
        <v>463</v>
      </c>
      <c r="D68" s="171" t="s">
        <v>183</v>
      </c>
      <c r="E68" s="172">
        <v>30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/>
      <c r="S68" s="174" t="s">
        <v>130</v>
      </c>
      <c r="T68" s="177" t="s">
        <v>130</v>
      </c>
      <c r="U68" s="157">
        <v>0.13700000000000001</v>
      </c>
      <c r="V68" s="157">
        <f t="shared" si="20"/>
        <v>4.1100000000000003</v>
      </c>
      <c r="W68" s="157"/>
      <c r="X68" s="157" t="s">
        <v>131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4.1100000000000003</v>
      </c>
      <c r="AE68" s="179"/>
      <c r="AF68" s="178">
        <f t="shared" si="27"/>
        <v>0</v>
      </c>
      <c r="AG68" s="179" t="s">
        <v>132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110</v>
      </c>
      <c r="B69" s="170" t="s">
        <v>464</v>
      </c>
      <c r="C69" s="191" t="s">
        <v>465</v>
      </c>
      <c r="D69" s="171" t="s">
        <v>129</v>
      </c>
      <c r="E69" s="172">
        <v>4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0</v>
      </c>
      <c r="O69" s="174">
        <f t="shared" si="18"/>
        <v>0</v>
      </c>
      <c r="P69" s="174">
        <v>0.01</v>
      </c>
      <c r="Q69" s="174">
        <f t="shared" si="19"/>
        <v>0.04</v>
      </c>
      <c r="R69" s="174"/>
      <c r="S69" s="174" t="s">
        <v>130</v>
      </c>
      <c r="T69" s="177" t="s">
        <v>130</v>
      </c>
      <c r="U69" s="157">
        <v>0.31</v>
      </c>
      <c r="V69" s="157">
        <f t="shared" si="20"/>
        <v>1.24</v>
      </c>
      <c r="W69" s="157"/>
      <c r="X69" s="157" t="s">
        <v>131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0.04</v>
      </c>
      <c r="AD69" s="178">
        <f t="shared" si="26"/>
        <v>1.24</v>
      </c>
      <c r="AE69" s="179"/>
      <c r="AF69" s="178">
        <f t="shared" si="27"/>
        <v>0</v>
      </c>
      <c r="AG69" s="179" t="s">
        <v>132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ht="22.5" outlineLevel="2" x14ac:dyDescent="0.2">
      <c r="A70" s="169">
        <v>111</v>
      </c>
      <c r="B70" s="170" t="s">
        <v>204</v>
      </c>
      <c r="C70" s="191" t="s">
        <v>205</v>
      </c>
      <c r="D70" s="171" t="s">
        <v>129</v>
      </c>
      <c r="E70" s="172">
        <v>3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7.79E-3</v>
      </c>
      <c r="O70" s="174">
        <f t="shared" si="18"/>
        <v>0.02</v>
      </c>
      <c r="P70" s="174">
        <v>0</v>
      </c>
      <c r="Q70" s="174">
        <f t="shared" si="19"/>
        <v>0</v>
      </c>
      <c r="R70" s="174"/>
      <c r="S70" s="174" t="s">
        <v>130</v>
      </c>
      <c r="T70" s="177" t="s">
        <v>130</v>
      </c>
      <c r="U70" s="157">
        <v>1.921</v>
      </c>
      <c r="V70" s="157">
        <f t="shared" si="20"/>
        <v>5.76</v>
      </c>
      <c r="W70" s="157"/>
      <c r="X70" s="157" t="s">
        <v>131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0.02</v>
      </c>
      <c r="AC70" s="178">
        <f t="shared" si="25"/>
        <v>0</v>
      </c>
      <c r="AD70" s="178">
        <f t="shared" si="26"/>
        <v>5.76</v>
      </c>
      <c r="AE70" s="179"/>
      <c r="AF70" s="178">
        <f t="shared" si="27"/>
        <v>0</v>
      </c>
      <c r="AG70" s="179" t="s">
        <v>132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ht="22.5" outlineLevel="2" x14ac:dyDescent="0.2">
      <c r="A71" s="169">
        <v>112</v>
      </c>
      <c r="B71" s="170" t="s">
        <v>206</v>
      </c>
      <c r="C71" s="191" t="s">
        <v>207</v>
      </c>
      <c r="D71" s="171" t="s">
        <v>129</v>
      </c>
      <c r="E71" s="172">
        <v>1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3.3500000000000001E-3</v>
      </c>
      <c r="O71" s="174">
        <f t="shared" si="18"/>
        <v>0</v>
      </c>
      <c r="P71" s="174">
        <v>0</v>
      </c>
      <c r="Q71" s="174">
        <f t="shared" si="19"/>
        <v>0</v>
      </c>
      <c r="R71" s="174"/>
      <c r="S71" s="174" t="s">
        <v>130</v>
      </c>
      <c r="T71" s="177" t="s">
        <v>130</v>
      </c>
      <c r="U71" s="157">
        <v>0.55600000000000005</v>
      </c>
      <c r="V71" s="157">
        <f t="shared" si="20"/>
        <v>0.56000000000000005</v>
      </c>
      <c r="W71" s="157"/>
      <c r="X71" s="157" t="s">
        <v>131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0.56000000000000005</v>
      </c>
      <c r="AE71" s="179"/>
      <c r="AF71" s="178">
        <f t="shared" si="27"/>
        <v>0</v>
      </c>
      <c r="AG71" s="179" t="s">
        <v>132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ht="22.5" outlineLevel="2" x14ac:dyDescent="0.2">
      <c r="A72" s="169">
        <v>113</v>
      </c>
      <c r="B72" s="170" t="s">
        <v>208</v>
      </c>
      <c r="C72" s="191" t="s">
        <v>209</v>
      </c>
      <c r="D72" s="171" t="s">
        <v>129</v>
      </c>
      <c r="E72" s="172">
        <v>2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2.7200000000000002E-3</v>
      </c>
      <c r="O72" s="174">
        <f t="shared" si="18"/>
        <v>0.01</v>
      </c>
      <c r="P72" s="174">
        <v>0</v>
      </c>
      <c r="Q72" s="174">
        <f t="shared" si="19"/>
        <v>0</v>
      </c>
      <c r="R72" s="174"/>
      <c r="S72" s="174" t="s">
        <v>130</v>
      </c>
      <c r="T72" s="177" t="s">
        <v>130</v>
      </c>
      <c r="U72" s="157">
        <v>0.33700000000000002</v>
      </c>
      <c r="V72" s="157">
        <f t="shared" si="20"/>
        <v>0.67</v>
      </c>
      <c r="W72" s="157"/>
      <c r="X72" s="157" t="s">
        <v>131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0.01</v>
      </c>
      <c r="AC72" s="178">
        <f t="shared" si="25"/>
        <v>0</v>
      </c>
      <c r="AD72" s="178">
        <f t="shared" si="26"/>
        <v>0.67</v>
      </c>
      <c r="AE72" s="179"/>
      <c r="AF72" s="178">
        <f t="shared" si="27"/>
        <v>0</v>
      </c>
      <c r="AG72" s="179" t="s">
        <v>132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114</v>
      </c>
      <c r="B73" s="170" t="s">
        <v>466</v>
      </c>
      <c r="C73" s="191" t="s">
        <v>467</v>
      </c>
      <c r="D73" s="171" t="s">
        <v>183</v>
      </c>
      <c r="E73" s="172">
        <v>3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1E-3</v>
      </c>
      <c r="O73" s="174">
        <f t="shared" si="18"/>
        <v>0</v>
      </c>
      <c r="P73" s="174">
        <v>2E-3</v>
      </c>
      <c r="Q73" s="174">
        <f t="shared" si="19"/>
        <v>0.01</v>
      </c>
      <c r="R73" s="174"/>
      <c r="S73" s="174" t="s">
        <v>130</v>
      </c>
      <c r="T73" s="177" t="s">
        <v>130</v>
      </c>
      <c r="U73" s="157">
        <v>0.20100000000000001</v>
      </c>
      <c r="V73" s="157">
        <f t="shared" si="20"/>
        <v>0.6</v>
      </c>
      <c r="W73" s="157"/>
      <c r="X73" s="157" t="s">
        <v>131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0.01</v>
      </c>
      <c r="AD73" s="178">
        <f t="shared" si="26"/>
        <v>0.6</v>
      </c>
      <c r="AE73" s="179"/>
      <c r="AF73" s="178">
        <f t="shared" si="27"/>
        <v>0</v>
      </c>
      <c r="AG73" s="179" t="s">
        <v>132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115</v>
      </c>
      <c r="B74" s="170" t="s">
        <v>210</v>
      </c>
      <c r="C74" s="191" t="s">
        <v>211</v>
      </c>
      <c r="D74" s="171" t="s">
        <v>183</v>
      </c>
      <c r="E74" s="172">
        <v>53</v>
      </c>
      <c r="F74" s="173"/>
      <c r="G74" s="174">
        <f t="shared" ref="G74:G105" si="28">ROUND(E74*F74,2)</f>
        <v>0</v>
      </c>
      <c r="H74" s="175"/>
      <c r="I74" s="176">
        <f t="shared" ref="I74:I105" si="29">ROUND(E74*H74,2)</f>
        <v>0</v>
      </c>
      <c r="J74" s="173"/>
      <c r="K74" s="174">
        <f t="shared" ref="K74:K105" si="30">ROUND(E74*J74,2)</f>
        <v>0</v>
      </c>
      <c r="L74" s="174">
        <v>15</v>
      </c>
      <c r="M74" s="174">
        <f t="shared" ref="M74:M105" si="31">G74*(1+L74/100)</f>
        <v>0</v>
      </c>
      <c r="N74" s="174">
        <v>4.8999999999999998E-4</v>
      </c>
      <c r="O74" s="174">
        <f t="shared" ref="O74:O105" si="32">ROUND(E74*N74,2)</f>
        <v>0.03</v>
      </c>
      <c r="P74" s="174">
        <v>2E-3</v>
      </c>
      <c r="Q74" s="174">
        <f t="shared" ref="Q74:Q105" si="33">ROUND(E74*P74,2)</f>
        <v>0.11</v>
      </c>
      <c r="R74" s="174"/>
      <c r="S74" s="174" t="s">
        <v>130</v>
      </c>
      <c r="T74" s="177" t="s">
        <v>130</v>
      </c>
      <c r="U74" s="157">
        <v>0.17599999999999999</v>
      </c>
      <c r="V74" s="157">
        <f t="shared" ref="V74:V105" si="34">ROUND(E74*U74,2)</f>
        <v>9.33</v>
      </c>
      <c r="W74" s="157"/>
      <c r="X74" s="157" t="s">
        <v>131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0.03</v>
      </c>
      <c r="AC74" s="178">
        <f t="shared" si="25"/>
        <v>0.11</v>
      </c>
      <c r="AD74" s="178">
        <f t="shared" si="26"/>
        <v>9.33</v>
      </c>
      <c r="AE74" s="179"/>
      <c r="AF74" s="178">
        <f t="shared" si="27"/>
        <v>0</v>
      </c>
      <c r="AG74" s="179" t="s">
        <v>132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116</v>
      </c>
      <c r="B75" s="170" t="s">
        <v>212</v>
      </c>
      <c r="C75" s="191" t="s">
        <v>213</v>
      </c>
      <c r="D75" s="171" t="s">
        <v>183</v>
      </c>
      <c r="E75" s="172">
        <v>56</v>
      </c>
      <c r="F75" s="173"/>
      <c r="G75" s="174">
        <f t="shared" si="28"/>
        <v>0</v>
      </c>
      <c r="H75" s="175"/>
      <c r="I75" s="176">
        <f t="shared" si="29"/>
        <v>0</v>
      </c>
      <c r="J75" s="173"/>
      <c r="K75" s="174">
        <f t="shared" si="30"/>
        <v>0</v>
      </c>
      <c r="L75" s="174">
        <v>15</v>
      </c>
      <c r="M75" s="174">
        <f t="shared" si="31"/>
        <v>0</v>
      </c>
      <c r="N75" s="174">
        <v>4.8999999999999998E-4</v>
      </c>
      <c r="O75" s="174">
        <f t="shared" si="32"/>
        <v>0.03</v>
      </c>
      <c r="P75" s="174">
        <v>6.0000000000000001E-3</v>
      </c>
      <c r="Q75" s="174">
        <f t="shared" si="33"/>
        <v>0.34</v>
      </c>
      <c r="R75" s="174"/>
      <c r="S75" s="174" t="s">
        <v>130</v>
      </c>
      <c r="T75" s="177" t="s">
        <v>130</v>
      </c>
      <c r="U75" s="157">
        <v>0.27400000000000002</v>
      </c>
      <c r="V75" s="157">
        <f t="shared" si="34"/>
        <v>15.34</v>
      </c>
      <c r="W75" s="157"/>
      <c r="X75" s="157" t="s">
        <v>131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0.03</v>
      </c>
      <c r="AC75" s="178">
        <f t="shared" si="25"/>
        <v>0.34</v>
      </c>
      <c r="AD75" s="178">
        <f t="shared" si="26"/>
        <v>15.34</v>
      </c>
      <c r="AE75" s="179"/>
      <c r="AF75" s="178">
        <f t="shared" si="27"/>
        <v>0</v>
      </c>
      <c r="AG75" s="179" t="s">
        <v>132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117</v>
      </c>
      <c r="B76" s="170" t="s">
        <v>468</v>
      </c>
      <c r="C76" s="191" t="s">
        <v>469</v>
      </c>
      <c r="D76" s="171" t="s">
        <v>183</v>
      </c>
      <c r="E76" s="172">
        <v>26</v>
      </c>
      <c r="F76" s="173"/>
      <c r="G76" s="174">
        <f t="shared" si="28"/>
        <v>0</v>
      </c>
      <c r="H76" s="175"/>
      <c r="I76" s="176">
        <f t="shared" si="29"/>
        <v>0</v>
      </c>
      <c r="J76" s="173"/>
      <c r="K76" s="174">
        <f t="shared" si="30"/>
        <v>0</v>
      </c>
      <c r="L76" s="174">
        <v>15</v>
      </c>
      <c r="M76" s="174">
        <f t="shared" si="31"/>
        <v>0</v>
      </c>
      <c r="N76" s="174">
        <v>4.8999999999999998E-4</v>
      </c>
      <c r="O76" s="174">
        <f t="shared" si="32"/>
        <v>0.01</v>
      </c>
      <c r="P76" s="174">
        <v>1.7999999999999999E-2</v>
      </c>
      <c r="Q76" s="174">
        <f t="shared" si="33"/>
        <v>0.47</v>
      </c>
      <c r="R76" s="174"/>
      <c r="S76" s="174" t="s">
        <v>130</v>
      </c>
      <c r="T76" s="177" t="s">
        <v>130</v>
      </c>
      <c r="U76" s="157">
        <v>0.34200000000000003</v>
      </c>
      <c r="V76" s="157">
        <f t="shared" si="34"/>
        <v>8.89</v>
      </c>
      <c r="W76" s="157"/>
      <c r="X76" s="157" t="s">
        <v>131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0.01</v>
      </c>
      <c r="AC76" s="178">
        <f t="shared" si="25"/>
        <v>0.47</v>
      </c>
      <c r="AD76" s="178">
        <f t="shared" si="26"/>
        <v>8.89</v>
      </c>
      <c r="AE76" s="179"/>
      <c r="AF76" s="178">
        <f t="shared" si="27"/>
        <v>0</v>
      </c>
      <c r="AG76" s="179" t="s">
        <v>132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118</v>
      </c>
      <c r="B77" s="170" t="s">
        <v>470</v>
      </c>
      <c r="C77" s="191" t="s">
        <v>471</v>
      </c>
      <c r="D77" s="171" t="s">
        <v>183</v>
      </c>
      <c r="E77" s="172">
        <v>2</v>
      </c>
      <c r="F77" s="173"/>
      <c r="G77" s="174">
        <f t="shared" si="28"/>
        <v>0</v>
      </c>
      <c r="H77" s="175"/>
      <c r="I77" s="176">
        <f t="shared" si="29"/>
        <v>0</v>
      </c>
      <c r="J77" s="173"/>
      <c r="K77" s="174">
        <f t="shared" si="30"/>
        <v>0</v>
      </c>
      <c r="L77" s="174">
        <v>15</v>
      </c>
      <c r="M77" s="174">
        <f t="shared" si="31"/>
        <v>0</v>
      </c>
      <c r="N77" s="174">
        <v>4.8999999999999998E-4</v>
      </c>
      <c r="O77" s="174">
        <f t="shared" si="32"/>
        <v>0</v>
      </c>
      <c r="P77" s="174">
        <v>3.7999999999999999E-2</v>
      </c>
      <c r="Q77" s="174">
        <f t="shared" si="33"/>
        <v>0.08</v>
      </c>
      <c r="R77" s="174"/>
      <c r="S77" s="174" t="s">
        <v>130</v>
      </c>
      <c r="T77" s="177" t="s">
        <v>130</v>
      </c>
      <c r="U77" s="157">
        <v>0.59499999999999997</v>
      </c>
      <c r="V77" s="157">
        <f t="shared" si="34"/>
        <v>1.19</v>
      </c>
      <c r="W77" s="157"/>
      <c r="X77" s="157" t="s">
        <v>131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0.08</v>
      </c>
      <c r="AD77" s="178">
        <f t="shared" si="26"/>
        <v>1.19</v>
      </c>
      <c r="AE77" s="179"/>
      <c r="AF77" s="178">
        <f t="shared" si="27"/>
        <v>0</v>
      </c>
      <c r="AG77" s="179" t="s">
        <v>132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1" x14ac:dyDescent="0.2">
      <c r="A78" s="161" t="s">
        <v>125</v>
      </c>
      <c r="B78" s="162" t="s">
        <v>92</v>
      </c>
      <c r="C78" s="190" t="s">
        <v>93</v>
      </c>
      <c r="D78" s="163"/>
      <c r="E78" s="164"/>
      <c r="F78" s="165"/>
      <c r="G78" s="165">
        <f>SUM(AF79:AF130)</f>
        <v>0</v>
      </c>
      <c r="H78" s="166"/>
      <c r="I78" s="167">
        <f>SUM(Y79:Y130)</f>
        <v>0</v>
      </c>
      <c r="J78" s="165"/>
      <c r="K78" s="165">
        <f>SUM(Z79:Z130)</f>
        <v>0</v>
      </c>
      <c r="L78" s="165"/>
      <c r="M78" s="165">
        <f>SUM(AA79:AA130)</f>
        <v>0</v>
      </c>
      <c r="N78" s="165"/>
      <c r="O78" s="165">
        <f>SUM(AB79:AB130)</f>
        <v>0.23</v>
      </c>
      <c r="P78" s="165"/>
      <c r="Q78" s="165">
        <f>SUM(AC79:AC130)</f>
        <v>0</v>
      </c>
      <c r="R78" s="165"/>
      <c r="S78" s="165"/>
      <c r="T78" s="168"/>
      <c r="U78" s="160"/>
      <c r="V78" s="160">
        <f>SUM(AD79:AD130)</f>
        <v>0</v>
      </c>
      <c r="W78" s="160"/>
      <c r="X78" s="160"/>
      <c r="Y78" s="179"/>
      <c r="Z78" s="179"/>
      <c r="AA78" s="179"/>
      <c r="AB78" s="179"/>
      <c r="AC78" s="179"/>
      <c r="AD78" s="179"/>
      <c r="AE78" s="179"/>
      <c r="AF78" s="179"/>
      <c r="AG78" s="179" t="s">
        <v>126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2" x14ac:dyDescent="0.2">
      <c r="A79" s="169">
        <v>2</v>
      </c>
      <c r="B79" s="170" t="s">
        <v>472</v>
      </c>
      <c r="C79" s="191" t="s">
        <v>473</v>
      </c>
      <c r="D79" s="171" t="s">
        <v>129</v>
      </c>
      <c r="E79" s="172">
        <v>3</v>
      </c>
      <c r="F79" s="173"/>
      <c r="G79" s="174">
        <f t="shared" ref="G79:G92" si="35">ROUND(E79*F79,2)</f>
        <v>0</v>
      </c>
      <c r="H79" s="175"/>
      <c r="I79" s="176">
        <f t="shared" ref="I79:I92" si="36">ROUND(E79*H79,2)</f>
        <v>0</v>
      </c>
      <c r="J79" s="173"/>
      <c r="K79" s="174">
        <f t="shared" ref="K79:K92" si="37">ROUND(E79*J79,2)</f>
        <v>0</v>
      </c>
      <c r="L79" s="174">
        <v>15</v>
      </c>
      <c r="M79" s="174">
        <f t="shared" ref="M79:M92" si="38">G79*(1+L79/100)</f>
        <v>0</v>
      </c>
      <c r="N79" s="174">
        <v>2.9E-4</v>
      </c>
      <c r="O79" s="174">
        <f t="shared" ref="O79:O92" si="39">ROUND(E79*N79,2)</f>
        <v>0</v>
      </c>
      <c r="P79" s="174">
        <v>0</v>
      </c>
      <c r="Q79" s="174">
        <f t="shared" ref="Q79:Q92" si="40">ROUND(E79*P79,2)</f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ref="V79:V92" si="41">ROUND(E79*U79,2)</f>
        <v>0</v>
      </c>
      <c r="W79" s="157"/>
      <c r="X79" s="157" t="s">
        <v>93</v>
      </c>
      <c r="Y79" s="178">
        <f t="shared" ref="Y79:Y92" si="42">I79</f>
        <v>0</v>
      </c>
      <c r="Z79" s="178">
        <f t="shared" ref="Z79:Z92" si="43">K79</f>
        <v>0</v>
      </c>
      <c r="AA79" s="178">
        <f t="shared" ref="AA79:AA92" si="44">M79</f>
        <v>0</v>
      </c>
      <c r="AB79" s="178">
        <f t="shared" ref="AB79:AB92" si="45">O79</f>
        <v>0</v>
      </c>
      <c r="AC79" s="178">
        <f t="shared" ref="AC79:AC92" si="46">Q79</f>
        <v>0</v>
      </c>
      <c r="AD79" s="178">
        <f t="shared" ref="AD79:AD92" si="47">V79</f>
        <v>0</v>
      </c>
      <c r="AE79" s="179"/>
      <c r="AF79" s="178">
        <f t="shared" ref="AF79:AF92" si="48">G79</f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4</v>
      </c>
      <c r="B80" s="170" t="s">
        <v>474</v>
      </c>
      <c r="C80" s="191" t="s">
        <v>475</v>
      </c>
      <c r="D80" s="171" t="s">
        <v>183</v>
      </c>
      <c r="E80" s="172">
        <v>25</v>
      </c>
      <c r="F80" s="173"/>
      <c r="G80" s="174">
        <f t="shared" si="35"/>
        <v>0</v>
      </c>
      <c r="H80" s="175"/>
      <c r="I80" s="176">
        <f t="shared" si="36"/>
        <v>0</v>
      </c>
      <c r="J80" s="173"/>
      <c r="K80" s="174">
        <f t="shared" si="37"/>
        <v>0</v>
      </c>
      <c r="L80" s="174">
        <v>15</v>
      </c>
      <c r="M80" s="174">
        <f t="shared" si="38"/>
        <v>0</v>
      </c>
      <c r="N80" s="174">
        <v>2.16E-3</v>
      </c>
      <c r="O80" s="174">
        <f t="shared" si="39"/>
        <v>0.05</v>
      </c>
      <c r="P80" s="174">
        <v>0</v>
      </c>
      <c r="Q80" s="174">
        <f t="shared" si="40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41"/>
        <v>0</v>
      </c>
      <c r="W80" s="157"/>
      <c r="X80" s="157" t="s">
        <v>93</v>
      </c>
      <c r="Y80" s="178">
        <f t="shared" si="42"/>
        <v>0</v>
      </c>
      <c r="Z80" s="178">
        <f t="shared" si="43"/>
        <v>0</v>
      </c>
      <c r="AA80" s="178">
        <f t="shared" si="44"/>
        <v>0</v>
      </c>
      <c r="AB80" s="178">
        <f t="shared" si="45"/>
        <v>0.05</v>
      </c>
      <c r="AC80" s="178">
        <f t="shared" si="46"/>
        <v>0</v>
      </c>
      <c r="AD80" s="178">
        <f t="shared" si="47"/>
        <v>0</v>
      </c>
      <c r="AE80" s="179"/>
      <c r="AF80" s="178">
        <f t="shared" si="48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45" outlineLevel="2" x14ac:dyDescent="0.2">
      <c r="A81" s="169">
        <v>6</v>
      </c>
      <c r="B81" s="170" t="s">
        <v>476</v>
      </c>
      <c r="C81" s="191" t="s">
        <v>477</v>
      </c>
      <c r="D81" s="171" t="s">
        <v>218</v>
      </c>
      <c r="E81" s="172">
        <v>1</v>
      </c>
      <c r="F81" s="173"/>
      <c r="G81" s="174">
        <f t="shared" si="35"/>
        <v>0</v>
      </c>
      <c r="H81" s="175"/>
      <c r="I81" s="176">
        <f t="shared" si="36"/>
        <v>0</v>
      </c>
      <c r="J81" s="173"/>
      <c r="K81" s="174">
        <f t="shared" si="37"/>
        <v>0</v>
      </c>
      <c r="L81" s="174">
        <v>15</v>
      </c>
      <c r="M81" s="174">
        <f t="shared" si="38"/>
        <v>0</v>
      </c>
      <c r="N81" s="174">
        <v>0</v>
      </c>
      <c r="O81" s="174">
        <f t="shared" si="39"/>
        <v>0</v>
      </c>
      <c r="P81" s="174">
        <v>0</v>
      </c>
      <c r="Q81" s="174">
        <f t="shared" si="40"/>
        <v>0</v>
      </c>
      <c r="R81" s="174"/>
      <c r="S81" s="174" t="s">
        <v>219</v>
      </c>
      <c r="T81" s="177" t="s">
        <v>220</v>
      </c>
      <c r="U81" s="157">
        <v>0</v>
      </c>
      <c r="V81" s="157">
        <f t="shared" si="41"/>
        <v>0</v>
      </c>
      <c r="W81" s="157"/>
      <c r="X81" s="157" t="s">
        <v>93</v>
      </c>
      <c r="Y81" s="178">
        <f t="shared" si="42"/>
        <v>0</v>
      </c>
      <c r="Z81" s="178">
        <f t="shared" si="43"/>
        <v>0</v>
      </c>
      <c r="AA81" s="178">
        <f t="shared" si="44"/>
        <v>0</v>
      </c>
      <c r="AB81" s="178">
        <f t="shared" si="45"/>
        <v>0</v>
      </c>
      <c r="AC81" s="178">
        <f t="shared" si="46"/>
        <v>0</v>
      </c>
      <c r="AD81" s="178">
        <f t="shared" si="47"/>
        <v>0</v>
      </c>
      <c r="AE81" s="179"/>
      <c r="AF81" s="178">
        <f t="shared" si="48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8</v>
      </c>
      <c r="B82" s="170" t="s">
        <v>478</v>
      </c>
      <c r="C82" s="191" t="s">
        <v>479</v>
      </c>
      <c r="D82" s="171" t="s">
        <v>129</v>
      </c>
      <c r="E82" s="172">
        <v>8</v>
      </c>
      <c r="F82" s="173"/>
      <c r="G82" s="174">
        <f t="shared" si="35"/>
        <v>0</v>
      </c>
      <c r="H82" s="175"/>
      <c r="I82" s="176">
        <f t="shared" si="36"/>
        <v>0</v>
      </c>
      <c r="J82" s="173"/>
      <c r="K82" s="174">
        <f t="shared" si="37"/>
        <v>0</v>
      </c>
      <c r="L82" s="174">
        <v>15</v>
      </c>
      <c r="M82" s="174">
        <f t="shared" si="38"/>
        <v>0</v>
      </c>
      <c r="N82" s="174">
        <v>5.0000000000000001E-4</v>
      </c>
      <c r="O82" s="174">
        <f t="shared" si="39"/>
        <v>0</v>
      </c>
      <c r="P82" s="174">
        <v>0</v>
      </c>
      <c r="Q82" s="174">
        <f t="shared" si="40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41"/>
        <v>0</v>
      </c>
      <c r="W82" s="157"/>
      <c r="X82" s="157" t="s">
        <v>93</v>
      </c>
      <c r="Y82" s="178">
        <f t="shared" si="42"/>
        <v>0</v>
      </c>
      <c r="Z82" s="178">
        <f t="shared" si="43"/>
        <v>0</v>
      </c>
      <c r="AA82" s="178">
        <f t="shared" si="44"/>
        <v>0</v>
      </c>
      <c r="AB82" s="178">
        <f t="shared" si="45"/>
        <v>0</v>
      </c>
      <c r="AC82" s="178">
        <f t="shared" si="46"/>
        <v>0</v>
      </c>
      <c r="AD82" s="178">
        <f t="shared" si="47"/>
        <v>0</v>
      </c>
      <c r="AE82" s="179"/>
      <c r="AF82" s="178">
        <f t="shared" si="48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ht="33.75" outlineLevel="2" x14ac:dyDescent="0.2">
      <c r="A83" s="169">
        <v>10</v>
      </c>
      <c r="B83" s="170" t="s">
        <v>480</v>
      </c>
      <c r="C83" s="191" t="s">
        <v>481</v>
      </c>
      <c r="D83" s="171" t="s">
        <v>218</v>
      </c>
      <c r="E83" s="172">
        <v>1</v>
      </c>
      <c r="F83" s="173"/>
      <c r="G83" s="174">
        <f t="shared" si="35"/>
        <v>0</v>
      </c>
      <c r="H83" s="175"/>
      <c r="I83" s="176">
        <f t="shared" si="36"/>
        <v>0</v>
      </c>
      <c r="J83" s="173"/>
      <c r="K83" s="174">
        <f t="shared" si="37"/>
        <v>0</v>
      </c>
      <c r="L83" s="174">
        <v>15</v>
      </c>
      <c r="M83" s="174">
        <f t="shared" si="38"/>
        <v>0</v>
      </c>
      <c r="N83" s="174">
        <v>0</v>
      </c>
      <c r="O83" s="174">
        <f t="shared" si="39"/>
        <v>0</v>
      </c>
      <c r="P83" s="174">
        <v>0</v>
      </c>
      <c r="Q83" s="174">
        <f t="shared" si="40"/>
        <v>0</v>
      </c>
      <c r="R83" s="174"/>
      <c r="S83" s="174" t="s">
        <v>219</v>
      </c>
      <c r="T83" s="177" t="s">
        <v>220</v>
      </c>
      <c r="U83" s="157">
        <v>0</v>
      </c>
      <c r="V83" s="157">
        <f t="shared" si="41"/>
        <v>0</v>
      </c>
      <c r="W83" s="157"/>
      <c r="X83" s="157" t="s">
        <v>93</v>
      </c>
      <c r="Y83" s="178">
        <f t="shared" si="42"/>
        <v>0</v>
      </c>
      <c r="Z83" s="178">
        <f t="shared" si="43"/>
        <v>0</v>
      </c>
      <c r="AA83" s="178">
        <f t="shared" si="44"/>
        <v>0</v>
      </c>
      <c r="AB83" s="178">
        <f t="shared" si="45"/>
        <v>0</v>
      </c>
      <c r="AC83" s="178">
        <f t="shared" si="46"/>
        <v>0</v>
      </c>
      <c r="AD83" s="178">
        <f t="shared" si="47"/>
        <v>0</v>
      </c>
      <c r="AE83" s="179"/>
      <c r="AF83" s="178">
        <f t="shared" si="48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23</v>
      </c>
      <c r="B84" s="170" t="s">
        <v>482</v>
      </c>
      <c r="C84" s="191" t="s">
        <v>483</v>
      </c>
      <c r="D84" s="171" t="s">
        <v>129</v>
      </c>
      <c r="E84" s="172">
        <v>4</v>
      </c>
      <c r="F84" s="173"/>
      <c r="G84" s="174">
        <f t="shared" si="35"/>
        <v>0</v>
      </c>
      <c r="H84" s="175"/>
      <c r="I84" s="176">
        <f t="shared" si="36"/>
        <v>0</v>
      </c>
      <c r="J84" s="173"/>
      <c r="K84" s="174">
        <f t="shared" si="37"/>
        <v>0</v>
      </c>
      <c r="L84" s="174">
        <v>15</v>
      </c>
      <c r="M84" s="174">
        <f t="shared" si="38"/>
        <v>0</v>
      </c>
      <c r="N84" s="174">
        <v>0</v>
      </c>
      <c r="O84" s="174">
        <f t="shared" si="39"/>
        <v>0</v>
      </c>
      <c r="P84" s="174">
        <v>0</v>
      </c>
      <c r="Q84" s="174">
        <f t="shared" si="40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41"/>
        <v>0</v>
      </c>
      <c r="W84" s="157"/>
      <c r="X84" s="157" t="s">
        <v>93</v>
      </c>
      <c r="Y84" s="178">
        <f t="shared" si="42"/>
        <v>0</v>
      </c>
      <c r="Z84" s="178">
        <f t="shared" si="43"/>
        <v>0</v>
      </c>
      <c r="AA84" s="178">
        <f t="shared" si="44"/>
        <v>0</v>
      </c>
      <c r="AB84" s="178">
        <f t="shared" si="45"/>
        <v>0</v>
      </c>
      <c r="AC84" s="178">
        <f t="shared" si="46"/>
        <v>0</v>
      </c>
      <c r="AD84" s="178">
        <f t="shared" si="47"/>
        <v>0</v>
      </c>
      <c r="AE84" s="179"/>
      <c r="AF84" s="178">
        <f t="shared" si="48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25</v>
      </c>
      <c r="B85" s="170" t="s">
        <v>484</v>
      </c>
      <c r="C85" s="191" t="s">
        <v>485</v>
      </c>
      <c r="D85" s="171" t="s">
        <v>129</v>
      </c>
      <c r="E85" s="172">
        <v>1</v>
      </c>
      <c r="F85" s="173"/>
      <c r="G85" s="174">
        <f t="shared" si="35"/>
        <v>0</v>
      </c>
      <c r="H85" s="175"/>
      <c r="I85" s="176">
        <f t="shared" si="36"/>
        <v>0</v>
      </c>
      <c r="J85" s="173"/>
      <c r="K85" s="174">
        <f t="shared" si="37"/>
        <v>0</v>
      </c>
      <c r="L85" s="174">
        <v>15</v>
      </c>
      <c r="M85" s="174">
        <f t="shared" si="38"/>
        <v>0</v>
      </c>
      <c r="N85" s="174">
        <v>0</v>
      </c>
      <c r="O85" s="174">
        <f t="shared" si="39"/>
        <v>0</v>
      </c>
      <c r="P85" s="174">
        <v>0</v>
      </c>
      <c r="Q85" s="174">
        <f t="shared" si="40"/>
        <v>0</v>
      </c>
      <c r="R85" s="174" t="s">
        <v>226</v>
      </c>
      <c r="S85" s="174" t="s">
        <v>130</v>
      </c>
      <c r="T85" s="177" t="s">
        <v>130</v>
      </c>
      <c r="U85" s="157">
        <v>0</v>
      </c>
      <c r="V85" s="157">
        <f t="shared" si="41"/>
        <v>0</v>
      </c>
      <c r="W85" s="157"/>
      <c r="X85" s="157" t="s">
        <v>93</v>
      </c>
      <c r="Y85" s="178">
        <f t="shared" si="42"/>
        <v>0</v>
      </c>
      <c r="Z85" s="178">
        <f t="shared" si="43"/>
        <v>0</v>
      </c>
      <c r="AA85" s="178">
        <f t="shared" si="44"/>
        <v>0</v>
      </c>
      <c r="AB85" s="178">
        <f t="shared" si="45"/>
        <v>0</v>
      </c>
      <c r="AC85" s="178">
        <f t="shared" si="46"/>
        <v>0</v>
      </c>
      <c r="AD85" s="178">
        <f t="shared" si="47"/>
        <v>0</v>
      </c>
      <c r="AE85" s="179"/>
      <c r="AF85" s="178">
        <f t="shared" si="48"/>
        <v>0</v>
      </c>
      <c r="AG85" s="179" t="s">
        <v>221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ht="33.75" outlineLevel="2" x14ac:dyDescent="0.2">
      <c r="A86" s="169">
        <v>30</v>
      </c>
      <c r="B86" s="170" t="s">
        <v>486</v>
      </c>
      <c r="C86" s="191" t="s">
        <v>487</v>
      </c>
      <c r="D86" s="171" t="s">
        <v>218</v>
      </c>
      <c r="E86" s="172">
        <v>5</v>
      </c>
      <c r="F86" s="173"/>
      <c r="G86" s="174">
        <f t="shared" si="35"/>
        <v>0</v>
      </c>
      <c r="H86" s="175"/>
      <c r="I86" s="176">
        <f t="shared" si="36"/>
        <v>0</v>
      </c>
      <c r="J86" s="173"/>
      <c r="K86" s="174">
        <f t="shared" si="37"/>
        <v>0</v>
      </c>
      <c r="L86" s="174">
        <v>15</v>
      </c>
      <c r="M86" s="174">
        <f t="shared" si="38"/>
        <v>0</v>
      </c>
      <c r="N86" s="174">
        <v>0</v>
      </c>
      <c r="O86" s="174">
        <f t="shared" si="39"/>
        <v>0</v>
      </c>
      <c r="P86" s="174">
        <v>0</v>
      </c>
      <c r="Q86" s="174">
        <f t="shared" si="40"/>
        <v>0</v>
      </c>
      <c r="R86" s="174"/>
      <c r="S86" s="174" t="s">
        <v>219</v>
      </c>
      <c r="T86" s="177" t="s">
        <v>220</v>
      </c>
      <c r="U86" s="157">
        <v>0</v>
      </c>
      <c r="V86" s="157">
        <f t="shared" si="41"/>
        <v>0</v>
      </c>
      <c r="W86" s="157"/>
      <c r="X86" s="157" t="s">
        <v>93</v>
      </c>
      <c r="Y86" s="178">
        <f t="shared" si="42"/>
        <v>0</v>
      </c>
      <c r="Z86" s="178">
        <f t="shared" si="43"/>
        <v>0</v>
      </c>
      <c r="AA86" s="178">
        <f t="shared" si="44"/>
        <v>0</v>
      </c>
      <c r="AB86" s="178">
        <f t="shared" si="45"/>
        <v>0</v>
      </c>
      <c r="AC86" s="178">
        <f t="shared" si="46"/>
        <v>0</v>
      </c>
      <c r="AD86" s="178">
        <f t="shared" si="47"/>
        <v>0</v>
      </c>
      <c r="AE86" s="179"/>
      <c r="AF86" s="178">
        <f t="shared" si="48"/>
        <v>0</v>
      </c>
      <c r="AG86" s="179" t="s">
        <v>221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ht="33.75" outlineLevel="2" x14ac:dyDescent="0.2">
      <c r="A87" s="169">
        <v>31</v>
      </c>
      <c r="B87" s="170" t="s">
        <v>488</v>
      </c>
      <c r="C87" s="191" t="s">
        <v>489</v>
      </c>
      <c r="D87" s="171" t="s">
        <v>218</v>
      </c>
      <c r="E87" s="172">
        <v>2</v>
      </c>
      <c r="F87" s="173"/>
      <c r="G87" s="174">
        <f t="shared" si="35"/>
        <v>0</v>
      </c>
      <c r="H87" s="175"/>
      <c r="I87" s="176">
        <f t="shared" si="36"/>
        <v>0</v>
      </c>
      <c r="J87" s="173"/>
      <c r="K87" s="174">
        <f t="shared" si="37"/>
        <v>0</v>
      </c>
      <c r="L87" s="174">
        <v>15</v>
      </c>
      <c r="M87" s="174">
        <f t="shared" si="38"/>
        <v>0</v>
      </c>
      <c r="N87" s="174">
        <v>0</v>
      </c>
      <c r="O87" s="174">
        <f t="shared" si="39"/>
        <v>0</v>
      </c>
      <c r="P87" s="174">
        <v>0</v>
      </c>
      <c r="Q87" s="174">
        <f t="shared" si="40"/>
        <v>0</v>
      </c>
      <c r="R87" s="174"/>
      <c r="S87" s="174" t="s">
        <v>219</v>
      </c>
      <c r="T87" s="177" t="s">
        <v>220</v>
      </c>
      <c r="U87" s="157">
        <v>0</v>
      </c>
      <c r="V87" s="157">
        <f t="shared" si="41"/>
        <v>0</v>
      </c>
      <c r="W87" s="157"/>
      <c r="X87" s="157" t="s">
        <v>93</v>
      </c>
      <c r="Y87" s="178">
        <f t="shared" si="42"/>
        <v>0</v>
      </c>
      <c r="Z87" s="178">
        <f t="shared" si="43"/>
        <v>0</v>
      </c>
      <c r="AA87" s="178">
        <f t="shared" si="44"/>
        <v>0</v>
      </c>
      <c r="AB87" s="178">
        <f t="shared" si="45"/>
        <v>0</v>
      </c>
      <c r="AC87" s="178">
        <f t="shared" si="46"/>
        <v>0</v>
      </c>
      <c r="AD87" s="178">
        <f t="shared" si="47"/>
        <v>0</v>
      </c>
      <c r="AE87" s="179"/>
      <c r="AF87" s="178">
        <f t="shared" si="48"/>
        <v>0</v>
      </c>
      <c r="AG87" s="179" t="s">
        <v>221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ht="22.5" outlineLevel="2" x14ac:dyDescent="0.2">
      <c r="A88" s="169">
        <v>32</v>
      </c>
      <c r="B88" s="170" t="s">
        <v>222</v>
      </c>
      <c r="C88" s="191" t="s">
        <v>223</v>
      </c>
      <c r="D88" s="171" t="s">
        <v>218</v>
      </c>
      <c r="E88" s="172">
        <v>10</v>
      </c>
      <c r="F88" s="173"/>
      <c r="G88" s="174">
        <f t="shared" si="35"/>
        <v>0</v>
      </c>
      <c r="H88" s="175"/>
      <c r="I88" s="176">
        <f t="shared" si="36"/>
        <v>0</v>
      </c>
      <c r="J88" s="173"/>
      <c r="K88" s="174">
        <f t="shared" si="37"/>
        <v>0</v>
      </c>
      <c r="L88" s="174">
        <v>15</v>
      </c>
      <c r="M88" s="174">
        <f t="shared" si="38"/>
        <v>0</v>
      </c>
      <c r="N88" s="174">
        <v>0</v>
      </c>
      <c r="O88" s="174">
        <f t="shared" si="39"/>
        <v>0</v>
      </c>
      <c r="P88" s="174">
        <v>0</v>
      </c>
      <c r="Q88" s="174">
        <f t="shared" si="40"/>
        <v>0</v>
      </c>
      <c r="R88" s="174"/>
      <c r="S88" s="174" t="s">
        <v>219</v>
      </c>
      <c r="T88" s="177" t="s">
        <v>220</v>
      </c>
      <c r="U88" s="157">
        <v>0</v>
      </c>
      <c r="V88" s="157">
        <f t="shared" si="41"/>
        <v>0</v>
      </c>
      <c r="W88" s="157"/>
      <c r="X88" s="157" t="s">
        <v>93</v>
      </c>
      <c r="Y88" s="178">
        <f t="shared" si="42"/>
        <v>0</v>
      </c>
      <c r="Z88" s="178">
        <f t="shared" si="43"/>
        <v>0</v>
      </c>
      <c r="AA88" s="178">
        <f t="shared" si="44"/>
        <v>0</v>
      </c>
      <c r="AB88" s="178">
        <f t="shared" si="45"/>
        <v>0</v>
      </c>
      <c r="AC88" s="178">
        <f t="shared" si="46"/>
        <v>0</v>
      </c>
      <c r="AD88" s="178">
        <f t="shared" si="47"/>
        <v>0</v>
      </c>
      <c r="AE88" s="179"/>
      <c r="AF88" s="178">
        <f t="shared" si="48"/>
        <v>0</v>
      </c>
      <c r="AG88" s="179" t="s">
        <v>221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ht="33.75" outlineLevel="2" x14ac:dyDescent="0.2">
      <c r="A89" s="169">
        <v>33</v>
      </c>
      <c r="B89" s="170" t="s">
        <v>490</v>
      </c>
      <c r="C89" s="191" t="s">
        <v>491</v>
      </c>
      <c r="D89" s="171" t="s">
        <v>218</v>
      </c>
      <c r="E89" s="172">
        <v>2</v>
      </c>
      <c r="F89" s="173"/>
      <c r="G89" s="174">
        <f t="shared" si="35"/>
        <v>0</v>
      </c>
      <c r="H89" s="175"/>
      <c r="I89" s="176">
        <f t="shared" si="36"/>
        <v>0</v>
      </c>
      <c r="J89" s="173"/>
      <c r="K89" s="174">
        <f t="shared" si="37"/>
        <v>0</v>
      </c>
      <c r="L89" s="174">
        <v>15</v>
      </c>
      <c r="M89" s="174">
        <f t="shared" si="38"/>
        <v>0</v>
      </c>
      <c r="N89" s="174">
        <v>0</v>
      </c>
      <c r="O89" s="174">
        <f t="shared" si="39"/>
        <v>0</v>
      </c>
      <c r="P89" s="174">
        <v>0</v>
      </c>
      <c r="Q89" s="174">
        <f t="shared" si="40"/>
        <v>0</v>
      </c>
      <c r="R89" s="174"/>
      <c r="S89" s="174" t="s">
        <v>219</v>
      </c>
      <c r="T89" s="177" t="s">
        <v>220</v>
      </c>
      <c r="U89" s="157">
        <v>0</v>
      </c>
      <c r="V89" s="157">
        <f t="shared" si="41"/>
        <v>0</v>
      </c>
      <c r="W89" s="157"/>
      <c r="X89" s="157" t="s">
        <v>93</v>
      </c>
      <c r="Y89" s="178">
        <f t="shared" si="42"/>
        <v>0</v>
      </c>
      <c r="Z89" s="178">
        <f t="shared" si="43"/>
        <v>0</v>
      </c>
      <c r="AA89" s="178">
        <f t="shared" si="44"/>
        <v>0</v>
      </c>
      <c r="AB89" s="178">
        <f t="shared" si="45"/>
        <v>0</v>
      </c>
      <c r="AC89" s="178">
        <f t="shared" si="46"/>
        <v>0</v>
      </c>
      <c r="AD89" s="178">
        <f t="shared" si="47"/>
        <v>0</v>
      </c>
      <c r="AE89" s="179"/>
      <c r="AF89" s="178">
        <f t="shared" si="48"/>
        <v>0</v>
      </c>
      <c r="AG89" s="179" t="s">
        <v>221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ht="22.5" outlineLevel="2" x14ac:dyDescent="0.2">
      <c r="A90" s="169">
        <v>34</v>
      </c>
      <c r="B90" s="170" t="s">
        <v>492</v>
      </c>
      <c r="C90" s="191" t="s">
        <v>493</v>
      </c>
      <c r="D90" s="171" t="s">
        <v>218</v>
      </c>
      <c r="E90" s="172">
        <v>4</v>
      </c>
      <c r="F90" s="173"/>
      <c r="G90" s="174">
        <f t="shared" si="35"/>
        <v>0</v>
      </c>
      <c r="H90" s="175"/>
      <c r="I90" s="176">
        <f t="shared" si="36"/>
        <v>0</v>
      </c>
      <c r="J90" s="173"/>
      <c r="K90" s="174">
        <f t="shared" si="37"/>
        <v>0</v>
      </c>
      <c r="L90" s="174">
        <v>15</v>
      </c>
      <c r="M90" s="174">
        <f t="shared" si="38"/>
        <v>0</v>
      </c>
      <c r="N90" s="174">
        <v>0</v>
      </c>
      <c r="O90" s="174">
        <f t="shared" si="39"/>
        <v>0</v>
      </c>
      <c r="P90" s="174">
        <v>0</v>
      </c>
      <c r="Q90" s="174">
        <f t="shared" si="40"/>
        <v>0</v>
      </c>
      <c r="R90" s="174"/>
      <c r="S90" s="174" t="s">
        <v>219</v>
      </c>
      <c r="T90" s="177" t="s">
        <v>220</v>
      </c>
      <c r="U90" s="157">
        <v>0</v>
      </c>
      <c r="V90" s="157">
        <f t="shared" si="41"/>
        <v>0</v>
      </c>
      <c r="W90" s="157"/>
      <c r="X90" s="157" t="s">
        <v>93</v>
      </c>
      <c r="Y90" s="178">
        <f t="shared" si="42"/>
        <v>0</v>
      </c>
      <c r="Z90" s="178">
        <f t="shared" si="43"/>
        <v>0</v>
      </c>
      <c r="AA90" s="178">
        <f t="shared" si="44"/>
        <v>0</v>
      </c>
      <c r="AB90" s="178">
        <f t="shared" si="45"/>
        <v>0</v>
      </c>
      <c r="AC90" s="178">
        <f t="shared" si="46"/>
        <v>0</v>
      </c>
      <c r="AD90" s="178">
        <f t="shared" si="47"/>
        <v>0</v>
      </c>
      <c r="AE90" s="179"/>
      <c r="AF90" s="178">
        <f t="shared" si="48"/>
        <v>0</v>
      </c>
      <c r="AG90" s="179" t="s">
        <v>221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ht="22.5" outlineLevel="2" x14ac:dyDescent="0.2">
      <c r="A91" s="169">
        <v>35</v>
      </c>
      <c r="B91" s="170" t="s">
        <v>494</v>
      </c>
      <c r="C91" s="191" t="s">
        <v>495</v>
      </c>
      <c r="D91" s="171" t="s">
        <v>218</v>
      </c>
      <c r="E91" s="172">
        <v>2</v>
      </c>
      <c r="F91" s="173"/>
      <c r="G91" s="174">
        <f t="shared" si="35"/>
        <v>0</v>
      </c>
      <c r="H91" s="175"/>
      <c r="I91" s="176">
        <f t="shared" si="36"/>
        <v>0</v>
      </c>
      <c r="J91" s="173"/>
      <c r="K91" s="174">
        <f t="shared" si="37"/>
        <v>0</v>
      </c>
      <c r="L91" s="174">
        <v>15</v>
      </c>
      <c r="M91" s="174">
        <f t="shared" si="38"/>
        <v>0</v>
      </c>
      <c r="N91" s="174">
        <v>0</v>
      </c>
      <c r="O91" s="174">
        <f t="shared" si="39"/>
        <v>0</v>
      </c>
      <c r="P91" s="174">
        <v>0</v>
      </c>
      <c r="Q91" s="174">
        <f t="shared" si="40"/>
        <v>0</v>
      </c>
      <c r="R91" s="174"/>
      <c r="S91" s="174" t="s">
        <v>219</v>
      </c>
      <c r="T91" s="177" t="s">
        <v>220</v>
      </c>
      <c r="U91" s="157">
        <v>0</v>
      </c>
      <c r="V91" s="157">
        <f t="shared" si="41"/>
        <v>0</v>
      </c>
      <c r="W91" s="157"/>
      <c r="X91" s="157" t="s">
        <v>93</v>
      </c>
      <c r="Y91" s="178">
        <f t="shared" si="42"/>
        <v>0</v>
      </c>
      <c r="Z91" s="178">
        <f t="shared" si="43"/>
        <v>0</v>
      </c>
      <c r="AA91" s="178">
        <f t="shared" si="44"/>
        <v>0</v>
      </c>
      <c r="AB91" s="178">
        <f t="shared" si="45"/>
        <v>0</v>
      </c>
      <c r="AC91" s="178">
        <f t="shared" si="46"/>
        <v>0</v>
      </c>
      <c r="AD91" s="178">
        <f t="shared" si="47"/>
        <v>0</v>
      </c>
      <c r="AE91" s="179"/>
      <c r="AF91" s="178">
        <f t="shared" si="48"/>
        <v>0</v>
      </c>
      <c r="AG91" s="179" t="s">
        <v>221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ht="56.25" outlineLevel="2" x14ac:dyDescent="0.2">
      <c r="A92" s="180">
        <v>39</v>
      </c>
      <c r="B92" s="181" t="s">
        <v>496</v>
      </c>
      <c r="C92" s="192" t="s">
        <v>497</v>
      </c>
      <c r="D92" s="182" t="s">
        <v>218</v>
      </c>
      <c r="E92" s="183">
        <v>3</v>
      </c>
      <c r="F92" s="184"/>
      <c r="G92" s="185">
        <f t="shared" si="35"/>
        <v>0</v>
      </c>
      <c r="H92" s="186"/>
      <c r="I92" s="187">
        <f t="shared" si="36"/>
        <v>0</v>
      </c>
      <c r="J92" s="184"/>
      <c r="K92" s="185">
        <f t="shared" si="37"/>
        <v>0</v>
      </c>
      <c r="L92" s="185">
        <v>15</v>
      </c>
      <c r="M92" s="185">
        <f t="shared" si="38"/>
        <v>0</v>
      </c>
      <c r="N92" s="185">
        <v>0</v>
      </c>
      <c r="O92" s="185">
        <f t="shared" si="39"/>
        <v>0</v>
      </c>
      <c r="P92" s="185">
        <v>0</v>
      </c>
      <c r="Q92" s="185">
        <f t="shared" si="40"/>
        <v>0</v>
      </c>
      <c r="R92" s="185"/>
      <c r="S92" s="185" t="s">
        <v>219</v>
      </c>
      <c r="T92" s="188" t="s">
        <v>220</v>
      </c>
      <c r="U92" s="157">
        <v>0</v>
      </c>
      <c r="V92" s="157">
        <f t="shared" si="41"/>
        <v>0</v>
      </c>
      <c r="W92" s="157"/>
      <c r="X92" s="157" t="s">
        <v>93</v>
      </c>
      <c r="Y92" s="178">
        <f t="shared" si="42"/>
        <v>0</v>
      </c>
      <c r="Z92" s="178">
        <f t="shared" si="43"/>
        <v>0</v>
      </c>
      <c r="AA92" s="178">
        <f t="shared" si="44"/>
        <v>0</v>
      </c>
      <c r="AB92" s="178">
        <f t="shared" si="45"/>
        <v>0</v>
      </c>
      <c r="AC92" s="178">
        <f t="shared" si="46"/>
        <v>0</v>
      </c>
      <c r="AD92" s="178">
        <f t="shared" si="47"/>
        <v>0</v>
      </c>
      <c r="AE92" s="179"/>
      <c r="AF92" s="178">
        <f t="shared" si="48"/>
        <v>0</v>
      </c>
      <c r="AG92" s="179" t="s">
        <v>221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ht="33.75" outlineLevel="2" x14ac:dyDescent="0.2">
      <c r="A93" s="155"/>
      <c r="B93" s="156"/>
      <c r="C93" s="277" t="s">
        <v>498</v>
      </c>
      <c r="D93" s="278"/>
      <c r="E93" s="278"/>
      <c r="F93" s="278"/>
      <c r="G93" s="278"/>
      <c r="H93" s="158"/>
      <c r="I93" s="159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79"/>
      <c r="Z93" s="179"/>
      <c r="AA93" s="179"/>
      <c r="AB93" s="179"/>
      <c r="AC93" s="179"/>
      <c r="AD93" s="179"/>
      <c r="AE93" s="179"/>
      <c r="AF93" s="179"/>
      <c r="AG93" s="179" t="s">
        <v>379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96" t="str">
        <f>C93</f>
        <v>Snímač pohybu pro automatické spínání svítidel - stropní, vestavná montáž do podhledu, nebo s použitím patice pro povrchovou montáž, spínací prvek relé, montážní výška 2-3m, oblast zachycení kuželová - kruh pr. 24m při výšce 2,5m, 230V</v>
      </c>
      <c r="BB93" s="179"/>
      <c r="BC93" s="179"/>
      <c r="BD93" s="179"/>
      <c r="BE93" s="179"/>
      <c r="BF93" s="179"/>
      <c r="BG93" s="179"/>
      <c r="BH93" s="179"/>
    </row>
    <row r="94" spans="1:60" ht="22.5" outlineLevel="2" x14ac:dyDescent="0.2">
      <c r="A94" s="169">
        <v>41</v>
      </c>
      <c r="B94" s="170" t="s">
        <v>499</v>
      </c>
      <c r="C94" s="191" t="s">
        <v>500</v>
      </c>
      <c r="D94" s="171" t="s">
        <v>300</v>
      </c>
      <c r="E94" s="172">
        <v>1</v>
      </c>
      <c r="F94" s="173"/>
      <c r="G94" s="174">
        <f t="shared" ref="G94:G130" si="49">ROUND(E94*F94,2)</f>
        <v>0</v>
      </c>
      <c r="H94" s="175"/>
      <c r="I94" s="176">
        <f t="shared" ref="I94:I130" si="50">ROUND(E94*H94,2)</f>
        <v>0</v>
      </c>
      <c r="J94" s="173"/>
      <c r="K94" s="174">
        <f t="shared" ref="K94:K130" si="51">ROUND(E94*J94,2)</f>
        <v>0</v>
      </c>
      <c r="L94" s="174">
        <v>15</v>
      </c>
      <c r="M94" s="174">
        <f t="shared" ref="M94:M130" si="52">G94*(1+L94/100)</f>
        <v>0</v>
      </c>
      <c r="N94" s="174">
        <v>0</v>
      </c>
      <c r="O94" s="174">
        <f t="shared" ref="O94:O130" si="53">ROUND(E94*N94,2)</f>
        <v>0</v>
      </c>
      <c r="P94" s="174">
        <v>0</v>
      </c>
      <c r="Q94" s="174">
        <f t="shared" ref="Q94:Q130" si="54">ROUND(E94*P94,2)</f>
        <v>0</v>
      </c>
      <c r="R94" s="174"/>
      <c r="S94" s="174" t="s">
        <v>219</v>
      </c>
      <c r="T94" s="177" t="s">
        <v>220</v>
      </c>
      <c r="U94" s="157">
        <v>0</v>
      </c>
      <c r="V94" s="157">
        <f t="shared" ref="V94:V130" si="55">ROUND(E94*U94,2)</f>
        <v>0</v>
      </c>
      <c r="W94" s="157"/>
      <c r="X94" s="157" t="s">
        <v>93</v>
      </c>
      <c r="Y94" s="178">
        <f t="shared" ref="Y94:Y130" si="56">I94</f>
        <v>0</v>
      </c>
      <c r="Z94" s="178">
        <f t="shared" ref="Z94:Z130" si="57">K94</f>
        <v>0</v>
      </c>
      <c r="AA94" s="178">
        <f t="shared" ref="AA94:AA130" si="58">M94</f>
        <v>0</v>
      </c>
      <c r="AB94" s="178">
        <f t="shared" ref="AB94:AB130" si="59">O94</f>
        <v>0</v>
      </c>
      <c r="AC94" s="178">
        <f t="shared" ref="AC94:AC130" si="60">Q94</f>
        <v>0</v>
      </c>
      <c r="AD94" s="178">
        <f t="shared" ref="AD94:AD130" si="61">V94</f>
        <v>0</v>
      </c>
      <c r="AE94" s="179"/>
      <c r="AF94" s="178">
        <f t="shared" ref="AF94:AF130" si="62">G94</f>
        <v>0</v>
      </c>
      <c r="AG94" s="179" t="s">
        <v>221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ht="22.5" outlineLevel="2" x14ac:dyDescent="0.2">
      <c r="A95" s="169">
        <v>42</v>
      </c>
      <c r="B95" s="170" t="s">
        <v>501</v>
      </c>
      <c r="C95" s="191" t="s">
        <v>502</v>
      </c>
      <c r="D95" s="171" t="s">
        <v>129</v>
      </c>
      <c r="E95" s="172">
        <v>8</v>
      </c>
      <c r="F95" s="173"/>
      <c r="G95" s="174">
        <f t="shared" si="49"/>
        <v>0</v>
      </c>
      <c r="H95" s="175"/>
      <c r="I95" s="176">
        <f t="shared" si="50"/>
        <v>0</v>
      </c>
      <c r="J95" s="173"/>
      <c r="K95" s="174">
        <f t="shared" si="51"/>
        <v>0</v>
      </c>
      <c r="L95" s="174">
        <v>15</v>
      </c>
      <c r="M95" s="174">
        <f t="shared" si="52"/>
        <v>0</v>
      </c>
      <c r="N95" s="174">
        <v>3.3E-4</v>
      </c>
      <c r="O95" s="174">
        <f t="shared" si="53"/>
        <v>0</v>
      </c>
      <c r="P95" s="174">
        <v>0</v>
      </c>
      <c r="Q95" s="174">
        <f t="shared" si="54"/>
        <v>0</v>
      </c>
      <c r="R95" s="174" t="s">
        <v>226</v>
      </c>
      <c r="S95" s="174" t="s">
        <v>130</v>
      </c>
      <c r="T95" s="177" t="s">
        <v>130</v>
      </c>
      <c r="U95" s="157">
        <v>0</v>
      </c>
      <c r="V95" s="157">
        <f t="shared" si="55"/>
        <v>0</v>
      </c>
      <c r="W95" s="157"/>
      <c r="X95" s="157" t="s">
        <v>93</v>
      </c>
      <c r="Y95" s="178">
        <f t="shared" si="56"/>
        <v>0</v>
      </c>
      <c r="Z95" s="178">
        <f t="shared" si="57"/>
        <v>0</v>
      </c>
      <c r="AA95" s="178">
        <f t="shared" si="58"/>
        <v>0</v>
      </c>
      <c r="AB95" s="178">
        <f t="shared" si="59"/>
        <v>0</v>
      </c>
      <c r="AC95" s="178">
        <f t="shared" si="60"/>
        <v>0</v>
      </c>
      <c r="AD95" s="178">
        <f t="shared" si="61"/>
        <v>0</v>
      </c>
      <c r="AE95" s="179"/>
      <c r="AF95" s="178">
        <f t="shared" si="62"/>
        <v>0</v>
      </c>
      <c r="AG95" s="179" t="s">
        <v>221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44</v>
      </c>
      <c r="B96" s="170" t="s">
        <v>224</v>
      </c>
      <c r="C96" s="191" t="s">
        <v>225</v>
      </c>
      <c r="D96" s="171" t="s">
        <v>129</v>
      </c>
      <c r="E96" s="172">
        <v>1</v>
      </c>
      <c r="F96" s="173"/>
      <c r="G96" s="174">
        <f t="shared" si="49"/>
        <v>0</v>
      </c>
      <c r="H96" s="175"/>
      <c r="I96" s="176">
        <f t="shared" si="50"/>
        <v>0</v>
      </c>
      <c r="J96" s="173"/>
      <c r="K96" s="174">
        <f t="shared" si="51"/>
        <v>0</v>
      </c>
      <c r="L96" s="174">
        <v>15</v>
      </c>
      <c r="M96" s="174">
        <f t="shared" si="52"/>
        <v>0</v>
      </c>
      <c r="N96" s="174">
        <v>1.0000000000000001E-5</v>
      </c>
      <c r="O96" s="174">
        <f t="shared" si="53"/>
        <v>0</v>
      </c>
      <c r="P96" s="174">
        <v>0</v>
      </c>
      <c r="Q96" s="174">
        <f t="shared" si="54"/>
        <v>0</v>
      </c>
      <c r="R96" s="174" t="s">
        <v>226</v>
      </c>
      <c r="S96" s="174" t="s">
        <v>130</v>
      </c>
      <c r="T96" s="177" t="s">
        <v>130</v>
      </c>
      <c r="U96" s="157">
        <v>0</v>
      </c>
      <c r="V96" s="157">
        <f t="shared" si="55"/>
        <v>0</v>
      </c>
      <c r="W96" s="157"/>
      <c r="X96" s="157" t="s">
        <v>93</v>
      </c>
      <c r="Y96" s="178">
        <f t="shared" si="56"/>
        <v>0</v>
      </c>
      <c r="Z96" s="178">
        <f t="shared" si="57"/>
        <v>0</v>
      </c>
      <c r="AA96" s="178">
        <f t="shared" si="58"/>
        <v>0</v>
      </c>
      <c r="AB96" s="178">
        <f t="shared" si="59"/>
        <v>0</v>
      </c>
      <c r="AC96" s="178">
        <f t="shared" si="60"/>
        <v>0</v>
      </c>
      <c r="AD96" s="178">
        <f t="shared" si="61"/>
        <v>0</v>
      </c>
      <c r="AE96" s="179"/>
      <c r="AF96" s="178">
        <f t="shared" si="62"/>
        <v>0</v>
      </c>
      <c r="AG96" s="179" t="s">
        <v>221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45</v>
      </c>
      <c r="B97" s="170" t="s">
        <v>233</v>
      </c>
      <c r="C97" s="191" t="s">
        <v>234</v>
      </c>
      <c r="D97" s="171" t="s">
        <v>129</v>
      </c>
      <c r="E97" s="172">
        <v>1</v>
      </c>
      <c r="F97" s="173"/>
      <c r="G97" s="174">
        <f t="shared" si="49"/>
        <v>0</v>
      </c>
      <c r="H97" s="175"/>
      <c r="I97" s="176">
        <f t="shared" si="50"/>
        <v>0</v>
      </c>
      <c r="J97" s="173"/>
      <c r="K97" s="174">
        <f t="shared" si="51"/>
        <v>0</v>
      </c>
      <c r="L97" s="174">
        <v>15</v>
      </c>
      <c r="M97" s="174">
        <f t="shared" si="52"/>
        <v>0</v>
      </c>
      <c r="N97" s="174">
        <v>1.0000000000000001E-5</v>
      </c>
      <c r="O97" s="174">
        <f t="shared" si="53"/>
        <v>0</v>
      </c>
      <c r="P97" s="174">
        <v>0</v>
      </c>
      <c r="Q97" s="174">
        <f t="shared" si="54"/>
        <v>0</v>
      </c>
      <c r="R97" s="174" t="s">
        <v>226</v>
      </c>
      <c r="S97" s="174" t="s">
        <v>130</v>
      </c>
      <c r="T97" s="177" t="s">
        <v>130</v>
      </c>
      <c r="U97" s="157">
        <v>0</v>
      </c>
      <c r="V97" s="157">
        <f t="shared" si="55"/>
        <v>0</v>
      </c>
      <c r="W97" s="157"/>
      <c r="X97" s="157" t="s">
        <v>93</v>
      </c>
      <c r="Y97" s="178">
        <f t="shared" si="56"/>
        <v>0</v>
      </c>
      <c r="Z97" s="178">
        <f t="shared" si="57"/>
        <v>0</v>
      </c>
      <c r="AA97" s="178">
        <f t="shared" si="58"/>
        <v>0</v>
      </c>
      <c r="AB97" s="178">
        <f t="shared" si="59"/>
        <v>0</v>
      </c>
      <c r="AC97" s="178">
        <f t="shared" si="60"/>
        <v>0</v>
      </c>
      <c r="AD97" s="178">
        <f t="shared" si="61"/>
        <v>0</v>
      </c>
      <c r="AE97" s="179"/>
      <c r="AF97" s="178">
        <f t="shared" si="62"/>
        <v>0</v>
      </c>
      <c r="AG97" s="179" t="s">
        <v>221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47</v>
      </c>
      <c r="B98" s="170" t="s">
        <v>237</v>
      </c>
      <c r="C98" s="191" t="s">
        <v>238</v>
      </c>
      <c r="D98" s="171" t="s">
        <v>129</v>
      </c>
      <c r="E98" s="172">
        <v>2</v>
      </c>
      <c r="F98" s="173"/>
      <c r="G98" s="174">
        <f t="shared" si="49"/>
        <v>0</v>
      </c>
      <c r="H98" s="175"/>
      <c r="I98" s="176">
        <f t="shared" si="50"/>
        <v>0</v>
      </c>
      <c r="J98" s="173"/>
      <c r="K98" s="174">
        <f t="shared" si="51"/>
        <v>0</v>
      </c>
      <c r="L98" s="174">
        <v>15</v>
      </c>
      <c r="M98" s="174">
        <f t="shared" si="52"/>
        <v>0</v>
      </c>
      <c r="N98" s="174">
        <v>5.0000000000000002E-5</v>
      </c>
      <c r="O98" s="174">
        <f t="shared" si="53"/>
        <v>0</v>
      </c>
      <c r="P98" s="174">
        <v>0</v>
      </c>
      <c r="Q98" s="174">
        <f t="shared" si="54"/>
        <v>0</v>
      </c>
      <c r="R98" s="174" t="s">
        <v>226</v>
      </c>
      <c r="S98" s="174" t="s">
        <v>130</v>
      </c>
      <c r="T98" s="177" t="s">
        <v>130</v>
      </c>
      <c r="U98" s="157">
        <v>0</v>
      </c>
      <c r="V98" s="157">
        <f t="shared" si="55"/>
        <v>0</v>
      </c>
      <c r="W98" s="157"/>
      <c r="X98" s="157" t="s">
        <v>93</v>
      </c>
      <c r="Y98" s="178">
        <f t="shared" si="56"/>
        <v>0</v>
      </c>
      <c r="Z98" s="178">
        <f t="shared" si="57"/>
        <v>0</v>
      </c>
      <c r="AA98" s="178">
        <f t="shared" si="58"/>
        <v>0</v>
      </c>
      <c r="AB98" s="178">
        <f t="shared" si="59"/>
        <v>0</v>
      </c>
      <c r="AC98" s="178">
        <f t="shared" si="60"/>
        <v>0</v>
      </c>
      <c r="AD98" s="178">
        <f t="shared" si="61"/>
        <v>0</v>
      </c>
      <c r="AE98" s="179"/>
      <c r="AF98" s="178">
        <f t="shared" si="62"/>
        <v>0</v>
      </c>
      <c r="AG98" s="179" t="s">
        <v>221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48</v>
      </c>
      <c r="B99" s="170" t="s">
        <v>239</v>
      </c>
      <c r="C99" s="191" t="s">
        <v>240</v>
      </c>
      <c r="D99" s="171" t="s">
        <v>129</v>
      </c>
      <c r="E99" s="172">
        <v>5</v>
      </c>
      <c r="F99" s="173"/>
      <c r="G99" s="174">
        <f t="shared" si="49"/>
        <v>0</v>
      </c>
      <c r="H99" s="175"/>
      <c r="I99" s="176">
        <f t="shared" si="50"/>
        <v>0</v>
      </c>
      <c r="J99" s="173"/>
      <c r="K99" s="174">
        <f t="shared" si="51"/>
        <v>0</v>
      </c>
      <c r="L99" s="174">
        <v>15</v>
      </c>
      <c r="M99" s="174">
        <f t="shared" si="52"/>
        <v>0</v>
      </c>
      <c r="N99" s="174">
        <v>4.0000000000000003E-5</v>
      </c>
      <c r="O99" s="174">
        <f t="shared" si="53"/>
        <v>0</v>
      </c>
      <c r="P99" s="174">
        <v>0</v>
      </c>
      <c r="Q99" s="174">
        <f t="shared" si="54"/>
        <v>0</v>
      </c>
      <c r="R99" s="174"/>
      <c r="S99" s="174" t="s">
        <v>219</v>
      </c>
      <c r="T99" s="177" t="s">
        <v>220</v>
      </c>
      <c r="U99" s="157">
        <v>0</v>
      </c>
      <c r="V99" s="157">
        <f t="shared" si="55"/>
        <v>0</v>
      </c>
      <c r="W99" s="157"/>
      <c r="X99" s="157" t="s">
        <v>93</v>
      </c>
      <c r="Y99" s="178">
        <f t="shared" si="56"/>
        <v>0</v>
      </c>
      <c r="Z99" s="178">
        <f t="shared" si="57"/>
        <v>0</v>
      </c>
      <c r="AA99" s="178">
        <f t="shared" si="58"/>
        <v>0</v>
      </c>
      <c r="AB99" s="178">
        <f t="shared" si="59"/>
        <v>0</v>
      </c>
      <c r="AC99" s="178">
        <f t="shared" si="60"/>
        <v>0</v>
      </c>
      <c r="AD99" s="178">
        <f t="shared" si="61"/>
        <v>0</v>
      </c>
      <c r="AE99" s="179"/>
      <c r="AF99" s="178">
        <f t="shared" si="62"/>
        <v>0</v>
      </c>
      <c r="AG99" s="179" t="s">
        <v>221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ht="22.5" outlineLevel="2" x14ac:dyDescent="0.2">
      <c r="A100" s="169">
        <v>49</v>
      </c>
      <c r="B100" s="170" t="s">
        <v>503</v>
      </c>
      <c r="C100" s="191" t="s">
        <v>504</v>
      </c>
      <c r="D100" s="171" t="s">
        <v>129</v>
      </c>
      <c r="E100" s="172">
        <v>1</v>
      </c>
      <c r="F100" s="173"/>
      <c r="G100" s="174">
        <f t="shared" si="49"/>
        <v>0</v>
      </c>
      <c r="H100" s="175"/>
      <c r="I100" s="176">
        <f t="shared" si="50"/>
        <v>0</v>
      </c>
      <c r="J100" s="173"/>
      <c r="K100" s="174">
        <f t="shared" si="51"/>
        <v>0</v>
      </c>
      <c r="L100" s="174">
        <v>15</v>
      </c>
      <c r="M100" s="174">
        <f t="shared" si="52"/>
        <v>0</v>
      </c>
      <c r="N100" s="174">
        <v>4.0000000000000003E-5</v>
      </c>
      <c r="O100" s="174">
        <f t="shared" si="53"/>
        <v>0</v>
      </c>
      <c r="P100" s="174">
        <v>0</v>
      </c>
      <c r="Q100" s="174">
        <f t="shared" si="54"/>
        <v>0</v>
      </c>
      <c r="R100" s="174" t="s">
        <v>226</v>
      </c>
      <c r="S100" s="174" t="s">
        <v>130</v>
      </c>
      <c r="T100" s="177" t="s">
        <v>130</v>
      </c>
      <c r="U100" s="157">
        <v>0</v>
      </c>
      <c r="V100" s="157">
        <f t="shared" si="55"/>
        <v>0</v>
      </c>
      <c r="W100" s="157"/>
      <c r="X100" s="157" t="s">
        <v>93</v>
      </c>
      <c r="Y100" s="178">
        <f t="shared" si="56"/>
        <v>0</v>
      </c>
      <c r="Z100" s="178">
        <f t="shared" si="57"/>
        <v>0</v>
      </c>
      <c r="AA100" s="178">
        <f t="shared" si="58"/>
        <v>0</v>
      </c>
      <c r="AB100" s="178">
        <f t="shared" si="59"/>
        <v>0</v>
      </c>
      <c r="AC100" s="178">
        <f t="shared" si="60"/>
        <v>0</v>
      </c>
      <c r="AD100" s="178">
        <f t="shared" si="61"/>
        <v>0</v>
      </c>
      <c r="AE100" s="179"/>
      <c r="AF100" s="178">
        <f t="shared" si="62"/>
        <v>0</v>
      </c>
      <c r="AG100" s="179" t="s">
        <v>221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ht="22.5" outlineLevel="2" x14ac:dyDescent="0.2">
      <c r="A101" s="169">
        <v>52</v>
      </c>
      <c r="B101" s="170" t="s">
        <v>241</v>
      </c>
      <c r="C101" s="191" t="s">
        <v>242</v>
      </c>
      <c r="D101" s="171" t="s">
        <v>129</v>
      </c>
      <c r="E101" s="172">
        <v>1</v>
      </c>
      <c r="F101" s="173"/>
      <c r="G101" s="174">
        <f t="shared" si="49"/>
        <v>0</v>
      </c>
      <c r="H101" s="175"/>
      <c r="I101" s="176">
        <f t="shared" si="50"/>
        <v>0</v>
      </c>
      <c r="J101" s="173"/>
      <c r="K101" s="174">
        <f t="shared" si="51"/>
        <v>0</v>
      </c>
      <c r="L101" s="174">
        <v>15</v>
      </c>
      <c r="M101" s="174">
        <f t="shared" si="52"/>
        <v>0</v>
      </c>
      <c r="N101" s="174">
        <v>1.0000000000000001E-5</v>
      </c>
      <c r="O101" s="174">
        <f t="shared" si="53"/>
        <v>0</v>
      </c>
      <c r="P101" s="174">
        <v>0</v>
      </c>
      <c r="Q101" s="174">
        <f t="shared" si="54"/>
        <v>0</v>
      </c>
      <c r="R101" s="174" t="s">
        <v>226</v>
      </c>
      <c r="S101" s="174" t="s">
        <v>130</v>
      </c>
      <c r="T101" s="177" t="s">
        <v>130</v>
      </c>
      <c r="U101" s="157">
        <v>0</v>
      </c>
      <c r="V101" s="157">
        <f t="shared" si="55"/>
        <v>0</v>
      </c>
      <c r="W101" s="157"/>
      <c r="X101" s="157" t="s">
        <v>93</v>
      </c>
      <c r="Y101" s="178">
        <f t="shared" si="56"/>
        <v>0</v>
      </c>
      <c r="Z101" s="178">
        <f t="shared" si="57"/>
        <v>0</v>
      </c>
      <c r="AA101" s="178">
        <f t="shared" si="58"/>
        <v>0</v>
      </c>
      <c r="AB101" s="178">
        <f t="shared" si="59"/>
        <v>0</v>
      </c>
      <c r="AC101" s="178">
        <f t="shared" si="60"/>
        <v>0</v>
      </c>
      <c r="AD101" s="178">
        <f t="shared" si="61"/>
        <v>0</v>
      </c>
      <c r="AE101" s="179"/>
      <c r="AF101" s="178">
        <f t="shared" si="62"/>
        <v>0</v>
      </c>
      <c r="AG101" s="179" t="s">
        <v>221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ht="22.5" outlineLevel="2" x14ac:dyDescent="0.2">
      <c r="A102" s="169">
        <v>54</v>
      </c>
      <c r="B102" s="170" t="s">
        <v>243</v>
      </c>
      <c r="C102" s="191" t="s">
        <v>244</v>
      </c>
      <c r="D102" s="171" t="s">
        <v>245</v>
      </c>
      <c r="E102" s="172">
        <v>1</v>
      </c>
      <c r="F102" s="173"/>
      <c r="G102" s="174">
        <f t="shared" si="49"/>
        <v>0</v>
      </c>
      <c r="H102" s="175"/>
      <c r="I102" s="176">
        <f t="shared" si="50"/>
        <v>0</v>
      </c>
      <c r="J102" s="173"/>
      <c r="K102" s="174">
        <f t="shared" si="51"/>
        <v>0</v>
      </c>
      <c r="L102" s="174">
        <v>15</v>
      </c>
      <c r="M102" s="174">
        <f t="shared" si="52"/>
        <v>0</v>
      </c>
      <c r="N102" s="174">
        <v>0</v>
      </c>
      <c r="O102" s="174">
        <f t="shared" si="53"/>
        <v>0</v>
      </c>
      <c r="P102" s="174">
        <v>0</v>
      </c>
      <c r="Q102" s="174">
        <f t="shared" si="54"/>
        <v>0</v>
      </c>
      <c r="R102" s="174"/>
      <c r="S102" s="174" t="s">
        <v>219</v>
      </c>
      <c r="T102" s="177" t="s">
        <v>220</v>
      </c>
      <c r="U102" s="157">
        <v>0</v>
      </c>
      <c r="V102" s="157">
        <f t="shared" si="55"/>
        <v>0</v>
      </c>
      <c r="W102" s="157"/>
      <c r="X102" s="157" t="s">
        <v>93</v>
      </c>
      <c r="Y102" s="178">
        <f t="shared" si="56"/>
        <v>0</v>
      </c>
      <c r="Z102" s="178">
        <f t="shared" si="57"/>
        <v>0</v>
      </c>
      <c r="AA102" s="178">
        <f t="shared" si="58"/>
        <v>0</v>
      </c>
      <c r="AB102" s="178">
        <f t="shared" si="59"/>
        <v>0</v>
      </c>
      <c r="AC102" s="178">
        <f t="shared" si="60"/>
        <v>0</v>
      </c>
      <c r="AD102" s="178">
        <f t="shared" si="61"/>
        <v>0</v>
      </c>
      <c r="AE102" s="179"/>
      <c r="AF102" s="178">
        <f t="shared" si="62"/>
        <v>0</v>
      </c>
      <c r="AG102" s="179" t="s">
        <v>221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55</v>
      </c>
      <c r="B103" s="170" t="s">
        <v>249</v>
      </c>
      <c r="C103" s="191" t="s">
        <v>250</v>
      </c>
      <c r="D103" s="171" t="s">
        <v>129</v>
      </c>
      <c r="E103" s="172">
        <v>7</v>
      </c>
      <c r="F103" s="173"/>
      <c r="G103" s="174">
        <f t="shared" si="49"/>
        <v>0</v>
      </c>
      <c r="H103" s="175"/>
      <c r="I103" s="176">
        <f t="shared" si="50"/>
        <v>0</v>
      </c>
      <c r="J103" s="173"/>
      <c r="K103" s="174">
        <f t="shared" si="51"/>
        <v>0</v>
      </c>
      <c r="L103" s="174">
        <v>15</v>
      </c>
      <c r="M103" s="174">
        <f t="shared" si="52"/>
        <v>0</v>
      </c>
      <c r="N103" s="174">
        <v>3.0000000000000001E-5</v>
      </c>
      <c r="O103" s="174">
        <f t="shared" si="53"/>
        <v>0</v>
      </c>
      <c r="P103" s="174">
        <v>0</v>
      </c>
      <c r="Q103" s="174">
        <f t="shared" si="54"/>
        <v>0</v>
      </c>
      <c r="R103" s="174" t="s">
        <v>226</v>
      </c>
      <c r="S103" s="174" t="s">
        <v>130</v>
      </c>
      <c r="T103" s="177" t="s">
        <v>130</v>
      </c>
      <c r="U103" s="157">
        <v>0</v>
      </c>
      <c r="V103" s="157">
        <f t="shared" si="55"/>
        <v>0</v>
      </c>
      <c r="W103" s="157"/>
      <c r="X103" s="157" t="s">
        <v>93</v>
      </c>
      <c r="Y103" s="178">
        <f t="shared" si="56"/>
        <v>0</v>
      </c>
      <c r="Z103" s="178">
        <f t="shared" si="57"/>
        <v>0</v>
      </c>
      <c r="AA103" s="178">
        <f t="shared" si="58"/>
        <v>0</v>
      </c>
      <c r="AB103" s="178">
        <f t="shared" si="59"/>
        <v>0</v>
      </c>
      <c r="AC103" s="178">
        <f t="shared" si="60"/>
        <v>0</v>
      </c>
      <c r="AD103" s="178">
        <f t="shared" si="61"/>
        <v>0</v>
      </c>
      <c r="AE103" s="179"/>
      <c r="AF103" s="178">
        <f t="shared" si="62"/>
        <v>0</v>
      </c>
      <c r="AG103" s="179" t="s">
        <v>221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56</v>
      </c>
      <c r="B104" s="170" t="s">
        <v>251</v>
      </c>
      <c r="C104" s="191" t="s">
        <v>252</v>
      </c>
      <c r="D104" s="171" t="s">
        <v>129</v>
      </c>
      <c r="E104" s="172">
        <v>10</v>
      </c>
      <c r="F104" s="173"/>
      <c r="G104" s="174">
        <f t="shared" si="49"/>
        <v>0</v>
      </c>
      <c r="H104" s="175"/>
      <c r="I104" s="176">
        <f t="shared" si="50"/>
        <v>0</v>
      </c>
      <c r="J104" s="173"/>
      <c r="K104" s="174">
        <f t="shared" si="51"/>
        <v>0</v>
      </c>
      <c r="L104" s="174">
        <v>15</v>
      </c>
      <c r="M104" s="174">
        <f t="shared" si="52"/>
        <v>0</v>
      </c>
      <c r="N104" s="174">
        <v>4.0000000000000003E-5</v>
      </c>
      <c r="O104" s="174">
        <f t="shared" si="53"/>
        <v>0</v>
      </c>
      <c r="P104" s="174">
        <v>0</v>
      </c>
      <c r="Q104" s="174">
        <f t="shared" si="54"/>
        <v>0</v>
      </c>
      <c r="R104" s="174" t="s">
        <v>226</v>
      </c>
      <c r="S104" s="174" t="s">
        <v>130</v>
      </c>
      <c r="T104" s="177" t="s">
        <v>130</v>
      </c>
      <c r="U104" s="157">
        <v>0</v>
      </c>
      <c r="V104" s="157">
        <f t="shared" si="55"/>
        <v>0</v>
      </c>
      <c r="W104" s="157"/>
      <c r="X104" s="157" t="s">
        <v>93</v>
      </c>
      <c r="Y104" s="178">
        <f t="shared" si="56"/>
        <v>0</v>
      </c>
      <c r="Z104" s="178">
        <f t="shared" si="57"/>
        <v>0</v>
      </c>
      <c r="AA104" s="178">
        <f t="shared" si="58"/>
        <v>0</v>
      </c>
      <c r="AB104" s="178">
        <f t="shared" si="59"/>
        <v>0</v>
      </c>
      <c r="AC104" s="178">
        <f t="shared" si="60"/>
        <v>0</v>
      </c>
      <c r="AD104" s="178">
        <f t="shared" si="61"/>
        <v>0</v>
      </c>
      <c r="AE104" s="179"/>
      <c r="AF104" s="178">
        <f t="shared" si="62"/>
        <v>0</v>
      </c>
      <c r="AG104" s="179" t="s">
        <v>221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60</v>
      </c>
      <c r="B105" s="170" t="s">
        <v>253</v>
      </c>
      <c r="C105" s="191" t="s">
        <v>254</v>
      </c>
      <c r="D105" s="171" t="s">
        <v>129</v>
      </c>
      <c r="E105" s="172">
        <v>6</v>
      </c>
      <c r="F105" s="173"/>
      <c r="G105" s="174">
        <f t="shared" si="49"/>
        <v>0</v>
      </c>
      <c r="H105" s="175"/>
      <c r="I105" s="176">
        <f t="shared" si="50"/>
        <v>0</v>
      </c>
      <c r="J105" s="173"/>
      <c r="K105" s="174">
        <f t="shared" si="51"/>
        <v>0</v>
      </c>
      <c r="L105" s="174">
        <v>15</v>
      </c>
      <c r="M105" s="174">
        <f t="shared" si="52"/>
        <v>0</v>
      </c>
      <c r="N105" s="174">
        <v>0</v>
      </c>
      <c r="O105" s="174">
        <f t="shared" si="53"/>
        <v>0</v>
      </c>
      <c r="P105" s="174">
        <v>0</v>
      </c>
      <c r="Q105" s="174">
        <f t="shared" si="54"/>
        <v>0</v>
      </c>
      <c r="R105" s="174" t="s">
        <v>226</v>
      </c>
      <c r="S105" s="174" t="s">
        <v>130</v>
      </c>
      <c r="T105" s="177" t="s">
        <v>130</v>
      </c>
      <c r="U105" s="157">
        <v>0</v>
      </c>
      <c r="V105" s="157">
        <f t="shared" si="55"/>
        <v>0</v>
      </c>
      <c r="W105" s="157"/>
      <c r="X105" s="157" t="s">
        <v>93</v>
      </c>
      <c r="Y105" s="178">
        <f t="shared" si="56"/>
        <v>0</v>
      </c>
      <c r="Z105" s="178">
        <f t="shared" si="57"/>
        <v>0</v>
      </c>
      <c r="AA105" s="178">
        <f t="shared" si="58"/>
        <v>0</v>
      </c>
      <c r="AB105" s="178">
        <f t="shared" si="59"/>
        <v>0</v>
      </c>
      <c r="AC105" s="178">
        <f t="shared" si="60"/>
        <v>0</v>
      </c>
      <c r="AD105" s="178">
        <f t="shared" si="61"/>
        <v>0</v>
      </c>
      <c r="AE105" s="179"/>
      <c r="AF105" s="178">
        <f t="shared" si="62"/>
        <v>0</v>
      </c>
      <c r="AG105" s="179" t="s">
        <v>221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ht="22.5" outlineLevel="2" x14ac:dyDescent="0.2">
      <c r="A106" s="169">
        <v>64</v>
      </c>
      <c r="B106" s="170" t="s">
        <v>505</v>
      </c>
      <c r="C106" s="191" t="s">
        <v>506</v>
      </c>
      <c r="D106" s="171" t="s">
        <v>129</v>
      </c>
      <c r="E106" s="172">
        <v>2</v>
      </c>
      <c r="F106" s="173"/>
      <c r="G106" s="174">
        <f t="shared" si="49"/>
        <v>0</v>
      </c>
      <c r="H106" s="175"/>
      <c r="I106" s="176">
        <f t="shared" si="50"/>
        <v>0</v>
      </c>
      <c r="J106" s="173"/>
      <c r="K106" s="174">
        <f t="shared" si="51"/>
        <v>0</v>
      </c>
      <c r="L106" s="174">
        <v>15</v>
      </c>
      <c r="M106" s="174">
        <f t="shared" si="52"/>
        <v>0</v>
      </c>
      <c r="N106" s="174">
        <v>2.2000000000000001E-4</v>
      </c>
      <c r="O106" s="174">
        <f t="shared" si="53"/>
        <v>0</v>
      </c>
      <c r="P106" s="174">
        <v>0</v>
      </c>
      <c r="Q106" s="174">
        <f t="shared" si="54"/>
        <v>0</v>
      </c>
      <c r="R106" s="174" t="s">
        <v>226</v>
      </c>
      <c r="S106" s="174" t="s">
        <v>130</v>
      </c>
      <c r="T106" s="177" t="s">
        <v>130</v>
      </c>
      <c r="U106" s="157">
        <v>0</v>
      </c>
      <c r="V106" s="157">
        <f t="shared" si="55"/>
        <v>0</v>
      </c>
      <c r="W106" s="157"/>
      <c r="X106" s="157" t="s">
        <v>93</v>
      </c>
      <c r="Y106" s="178">
        <f t="shared" si="56"/>
        <v>0</v>
      </c>
      <c r="Z106" s="178">
        <f t="shared" si="57"/>
        <v>0</v>
      </c>
      <c r="AA106" s="178">
        <f t="shared" si="58"/>
        <v>0</v>
      </c>
      <c r="AB106" s="178">
        <f t="shared" si="59"/>
        <v>0</v>
      </c>
      <c r="AC106" s="178">
        <f t="shared" si="60"/>
        <v>0</v>
      </c>
      <c r="AD106" s="178">
        <f t="shared" si="61"/>
        <v>0</v>
      </c>
      <c r="AE106" s="179"/>
      <c r="AF106" s="178">
        <f t="shared" si="62"/>
        <v>0</v>
      </c>
      <c r="AG106" s="179" t="s">
        <v>221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66</v>
      </c>
      <c r="B107" s="170" t="s">
        <v>507</v>
      </c>
      <c r="C107" s="191" t="s">
        <v>508</v>
      </c>
      <c r="D107" s="171" t="s">
        <v>129</v>
      </c>
      <c r="E107" s="172">
        <v>2</v>
      </c>
      <c r="F107" s="173"/>
      <c r="G107" s="174">
        <f t="shared" si="49"/>
        <v>0</v>
      </c>
      <c r="H107" s="175"/>
      <c r="I107" s="176">
        <f t="shared" si="50"/>
        <v>0</v>
      </c>
      <c r="J107" s="173"/>
      <c r="K107" s="174">
        <f t="shared" si="51"/>
        <v>0</v>
      </c>
      <c r="L107" s="174">
        <v>15</v>
      </c>
      <c r="M107" s="174">
        <f t="shared" si="52"/>
        <v>0</v>
      </c>
      <c r="N107" s="174">
        <v>2.7999999999999998E-4</v>
      </c>
      <c r="O107" s="174">
        <f t="shared" si="53"/>
        <v>0</v>
      </c>
      <c r="P107" s="174">
        <v>0</v>
      </c>
      <c r="Q107" s="174">
        <f t="shared" si="54"/>
        <v>0</v>
      </c>
      <c r="R107" s="174" t="s">
        <v>226</v>
      </c>
      <c r="S107" s="174" t="s">
        <v>130</v>
      </c>
      <c r="T107" s="177" t="s">
        <v>130</v>
      </c>
      <c r="U107" s="157">
        <v>0</v>
      </c>
      <c r="V107" s="157">
        <f t="shared" si="55"/>
        <v>0</v>
      </c>
      <c r="W107" s="157"/>
      <c r="X107" s="157" t="s">
        <v>93</v>
      </c>
      <c r="Y107" s="178">
        <f t="shared" si="56"/>
        <v>0</v>
      </c>
      <c r="Z107" s="178">
        <f t="shared" si="57"/>
        <v>0</v>
      </c>
      <c r="AA107" s="178">
        <f t="shared" si="58"/>
        <v>0</v>
      </c>
      <c r="AB107" s="178">
        <f t="shared" si="59"/>
        <v>0</v>
      </c>
      <c r="AC107" s="178">
        <f t="shared" si="60"/>
        <v>0</v>
      </c>
      <c r="AD107" s="178">
        <f t="shared" si="61"/>
        <v>0</v>
      </c>
      <c r="AE107" s="179"/>
      <c r="AF107" s="178">
        <f t="shared" si="62"/>
        <v>0</v>
      </c>
      <c r="AG107" s="179" t="s">
        <v>221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68</v>
      </c>
      <c r="B108" s="170" t="s">
        <v>509</v>
      </c>
      <c r="C108" s="191" t="s">
        <v>510</v>
      </c>
      <c r="D108" s="171" t="s">
        <v>129</v>
      </c>
      <c r="E108" s="172">
        <v>1</v>
      </c>
      <c r="F108" s="173"/>
      <c r="G108" s="174">
        <f t="shared" si="49"/>
        <v>0</v>
      </c>
      <c r="H108" s="175"/>
      <c r="I108" s="176">
        <f t="shared" si="50"/>
        <v>0</v>
      </c>
      <c r="J108" s="173"/>
      <c r="K108" s="174">
        <f t="shared" si="51"/>
        <v>0</v>
      </c>
      <c r="L108" s="174">
        <v>15</v>
      </c>
      <c r="M108" s="174">
        <f t="shared" si="52"/>
        <v>0</v>
      </c>
      <c r="N108" s="174">
        <v>6.3000000000000003E-4</v>
      </c>
      <c r="O108" s="174">
        <f t="shared" si="53"/>
        <v>0</v>
      </c>
      <c r="P108" s="174">
        <v>0</v>
      </c>
      <c r="Q108" s="174">
        <f t="shared" si="54"/>
        <v>0</v>
      </c>
      <c r="R108" s="174" t="s">
        <v>226</v>
      </c>
      <c r="S108" s="174" t="s">
        <v>130</v>
      </c>
      <c r="T108" s="177" t="s">
        <v>130</v>
      </c>
      <c r="U108" s="157">
        <v>0</v>
      </c>
      <c r="V108" s="157">
        <f t="shared" si="55"/>
        <v>0</v>
      </c>
      <c r="W108" s="157"/>
      <c r="X108" s="157" t="s">
        <v>93</v>
      </c>
      <c r="Y108" s="178">
        <f t="shared" si="56"/>
        <v>0</v>
      </c>
      <c r="Z108" s="178">
        <f t="shared" si="57"/>
        <v>0</v>
      </c>
      <c r="AA108" s="178">
        <f t="shared" si="58"/>
        <v>0</v>
      </c>
      <c r="AB108" s="178">
        <f t="shared" si="59"/>
        <v>0</v>
      </c>
      <c r="AC108" s="178">
        <f t="shared" si="60"/>
        <v>0</v>
      </c>
      <c r="AD108" s="178">
        <f t="shared" si="61"/>
        <v>0</v>
      </c>
      <c r="AE108" s="179"/>
      <c r="AF108" s="178">
        <f t="shared" si="62"/>
        <v>0</v>
      </c>
      <c r="AG108" s="179" t="s">
        <v>221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76</v>
      </c>
      <c r="B109" s="170" t="s">
        <v>511</v>
      </c>
      <c r="C109" s="191" t="s">
        <v>512</v>
      </c>
      <c r="D109" s="171" t="s">
        <v>183</v>
      </c>
      <c r="E109" s="172">
        <v>20</v>
      </c>
      <c r="F109" s="173"/>
      <c r="G109" s="174">
        <f t="shared" si="49"/>
        <v>0</v>
      </c>
      <c r="H109" s="175"/>
      <c r="I109" s="176">
        <f t="shared" si="50"/>
        <v>0</v>
      </c>
      <c r="J109" s="173"/>
      <c r="K109" s="174">
        <f t="shared" si="51"/>
        <v>0</v>
      </c>
      <c r="L109" s="174">
        <v>15</v>
      </c>
      <c r="M109" s="174">
        <f t="shared" si="52"/>
        <v>0</v>
      </c>
      <c r="N109" s="174">
        <v>1.2999999999999999E-4</v>
      </c>
      <c r="O109" s="174">
        <f t="shared" si="53"/>
        <v>0</v>
      </c>
      <c r="P109" s="174">
        <v>0</v>
      </c>
      <c r="Q109" s="174">
        <f t="shared" si="54"/>
        <v>0</v>
      </c>
      <c r="R109" s="174" t="s">
        <v>226</v>
      </c>
      <c r="S109" s="174" t="s">
        <v>130</v>
      </c>
      <c r="T109" s="177" t="s">
        <v>130</v>
      </c>
      <c r="U109" s="157">
        <v>0</v>
      </c>
      <c r="V109" s="157">
        <f t="shared" si="55"/>
        <v>0</v>
      </c>
      <c r="W109" s="157"/>
      <c r="X109" s="157" t="s">
        <v>93</v>
      </c>
      <c r="Y109" s="178">
        <f t="shared" si="56"/>
        <v>0</v>
      </c>
      <c r="Z109" s="178">
        <f t="shared" si="57"/>
        <v>0</v>
      </c>
      <c r="AA109" s="178">
        <f t="shared" si="58"/>
        <v>0</v>
      </c>
      <c r="AB109" s="178">
        <f t="shared" si="59"/>
        <v>0</v>
      </c>
      <c r="AC109" s="178">
        <f t="shared" si="60"/>
        <v>0</v>
      </c>
      <c r="AD109" s="178">
        <f t="shared" si="61"/>
        <v>0</v>
      </c>
      <c r="AE109" s="179"/>
      <c r="AF109" s="178">
        <f t="shared" si="62"/>
        <v>0</v>
      </c>
      <c r="AG109" s="179" t="s">
        <v>221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ht="22.5" outlineLevel="2" x14ac:dyDescent="0.2">
      <c r="A110" s="169">
        <v>78</v>
      </c>
      <c r="B110" s="170" t="s">
        <v>513</v>
      </c>
      <c r="C110" s="191" t="s">
        <v>514</v>
      </c>
      <c r="D110" s="171" t="s">
        <v>129</v>
      </c>
      <c r="E110" s="172">
        <v>1</v>
      </c>
      <c r="F110" s="173"/>
      <c r="G110" s="174">
        <f t="shared" si="49"/>
        <v>0</v>
      </c>
      <c r="H110" s="175"/>
      <c r="I110" s="176">
        <f t="shared" si="50"/>
        <v>0</v>
      </c>
      <c r="J110" s="173"/>
      <c r="K110" s="174">
        <f t="shared" si="51"/>
        <v>0</v>
      </c>
      <c r="L110" s="174">
        <v>15</v>
      </c>
      <c r="M110" s="174">
        <f t="shared" si="52"/>
        <v>0</v>
      </c>
      <c r="N110" s="174">
        <v>1E-4</v>
      </c>
      <c r="O110" s="174">
        <f t="shared" si="53"/>
        <v>0</v>
      </c>
      <c r="P110" s="174">
        <v>0</v>
      </c>
      <c r="Q110" s="174">
        <f t="shared" si="54"/>
        <v>0</v>
      </c>
      <c r="R110" s="174"/>
      <c r="S110" s="174" t="s">
        <v>219</v>
      </c>
      <c r="T110" s="177" t="s">
        <v>248</v>
      </c>
      <c r="U110" s="157">
        <v>0</v>
      </c>
      <c r="V110" s="157">
        <f t="shared" si="55"/>
        <v>0</v>
      </c>
      <c r="W110" s="157"/>
      <c r="X110" s="157" t="s">
        <v>93</v>
      </c>
      <c r="Y110" s="178">
        <f t="shared" si="56"/>
        <v>0</v>
      </c>
      <c r="Z110" s="178">
        <f t="shared" si="57"/>
        <v>0</v>
      </c>
      <c r="AA110" s="178">
        <f t="shared" si="58"/>
        <v>0</v>
      </c>
      <c r="AB110" s="178">
        <f t="shared" si="59"/>
        <v>0</v>
      </c>
      <c r="AC110" s="178">
        <f t="shared" si="60"/>
        <v>0</v>
      </c>
      <c r="AD110" s="178">
        <f t="shared" si="61"/>
        <v>0</v>
      </c>
      <c r="AE110" s="179"/>
      <c r="AF110" s="178">
        <f t="shared" si="62"/>
        <v>0</v>
      </c>
      <c r="AG110" s="179" t="s">
        <v>221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80</v>
      </c>
      <c r="B111" s="170" t="s">
        <v>259</v>
      </c>
      <c r="C111" s="191" t="s">
        <v>260</v>
      </c>
      <c r="D111" s="171" t="s">
        <v>129</v>
      </c>
      <c r="E111" s="172">
        <v>26</v>
      </c>
      <c r="F111" s="173"/>
      <c r="G111" s="174">
        <f t="shared" si="49"/>
        <v>0</v>
      </c>
      <c r="H111" s="175"/>
      <c r="I111" s="176">
        <f t="shared" si="50"/>
        <v>0</v>
      </c>
      <c r="J111" s="173"/>
      <c r="K111" s="174">
        <f t="shared" si="51"/>
        <v>0</v>
      </c>
      <c r="L111" s="174">
        <v>15</v>
      </c>
      <c r="M111" s="174">
        <f t="shared" si="52"/>
        <v>0</v>
      </c>
      <c r="N111" s="174">
        <v>0</v>
      </c>
      <c r="O111" s="174">
        <f t="shared" si="53"/>
        <v>0</v>
      </c>
      <c r="P111" s="174">
        <v>0</v>
      </c>
      <c r="Q111" s="174">
        <f t="shared" si="54"/>
        <v>0</v>
      </c>
      <c r="R111" s="174" t="s">
        <v>226</v>
      </c>
      <c r="S111" s="174" t="s">
        <v>130</v>
      </c>
      <c r="T111" s="177" t="s">
        <v>130</v>
      </c>
      <c r="U111" s="157">
        <v>0</v>
      </c>
      <c r="V111" s="157">
        <f t="shared" si="55"/>
        <v>0</v>
      </c>
      <c r="W111" s="157"/>
      <c r="X111" s="157" t="s">
        <v>93</v>
      </c>
      <c r="Y111" s="178">
        <f t="shared" si="56"/>
        <v>0</v>
      </c>
      <c r="Z111" s="178">
        <f t="shared" si="57"/>
        <v>0</v>
      </c>
      <c r="AA111" s="178">
        <f t="shared" si="58"/>
        <v>0</v>
      </c>
      <c r="AB111" s="178">
        <f t="shared" si="59"/>
        <v>0</v>
      </c>
      <c r="AC111" s="178">
        <f t="shared" si="60"/>
        <v>0</v>
      </c>
      <c r="AD111" s="178">
        <f t="shared" si="61"/>
        <v>0</v>
      </c>
      <c r="AE111" s="179"/>
      <c r="AF111" s="178">
        <f t="shared" si="62"/>
        <v>0</v>
      </c>
      <c r="AG111" s="179" t="s">
        <v>221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2" x14ac:dyDescent="0.2">
      <c r="A112" s="169">
        <v>81</v>
      </c>
      <c r="B112" s="170" t="s">
        <v>261</v>
      </c>
      <c r="C112" s="191" t="s">
        <v>262</v>
      </c>
      <c r="D112" s="171" t="s">
        <v>129</v>
      </c>
      <c r="E112" s="172">
        <v>42</v>
      </c>
      <c r="F112" s="173"/>
      <c r="G112" s="174">
        <f t="shared" si="49"/>
        <v>0</v>
      </c>
      <c r="H112" s="175"/>
      <c r="I112" s="176">
        <f t="shared" si="50"/>
        <v>0</v>
      </c>
      <c r="J112" s="173"/>
      <c r="K112" s="174">
        <f t="shared" si="51"/>
        <v>0</v>
      </c>
      <c r="L112" s="174">
        <v>15</v>
      </c>
      <c r="M112" s="174">
        <f t="shared" si="52"/>
        <v>0</v>
      </c>
      <c r="N112" s="174">
        <v>0</v>
      </c>
      <c r="O112" s="174">
        <f t="shared" si="53"/>
        <v>0</v>
      </c>
      <c r="P112" s="174">
        <v>0</v>
      </c>
      <c r="Q112" s="174">
        <f t="shared" si="54"/>
        <v>0</v>
      </c>
      <c r="R112" s="174" t="s">
        <v>226</v>
      </c>
      <c r="S112" s="174" t="s">
        <v>130</v>
      </c>
      <c r="T112" s="177" t="s">
        <v>130</v>
      </c>
      <c r="U112" s="157">
        <v>0</v>
      </c>
      <c r="V112" s="157">
        <f t="shared" si="55"/>
        <v>0</v>
      </c>
      <c r="W112" s="157"/>
      <c r="X112" s="157" t="s">
        <v>93</v>
      </c>
      <c r="Y112" s="178">
        <f t="shared" si="56"/>
        <v>0</v>
      </c>
      <c r="Z112" s="178">
        <f t="shared" si="57"/>
        <v>0</v>
      </c>
      <c r="AA112" s="178">
        <f t="shared" si="58"/>
        <v>0</v>
      </c>
      <c r="AB112" s="178">
        <f t="shared" si="59"/>
        <v>0</v>
      </c>
      <c r="AC112" s="178">
        <f t="shared" si="60"/>
        <v>0</v>
      </c>
      <c r="AD112" s="178">
        <f t="shared" si="61"/>
        <v>0</v>
      </c>
      <c r="AE112" s="179"/>
      <c r="AF112" s="178">
        <f t="shared" si="62"/>
        <v>0</v>
      </c>
      <c r="AG112" s="179" t="s">
        <v>221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82</v>
      </c>
      <c r="B113" s="170" t="s">
        <v>263</v>
      </c>
      <c r="C113" s="191" t="s">
        <v>264</v>
      </c>
      <c r="D113" s="171" t="s">
        <v>129</v>
      </c>
      <c r="E113" s="172">
        <v>18</v>
      </c>
      <c r="F113" s="173"/>
      <c r="G113" s="174">
        <f t="shared" si="49"/>
        <v>0</v>
      </c>
      <c r="H113" s="175"/>
      <c r="I113" s="176">
        <f t="shared" si="50"/>
        <v>0</v>
      </c>
      <c r="J113" s="173"/>
      <c r="K113" s="174">
        <f t="shared" si="51"/>
        <v>0</v>
      </c>
      <c r="L113" s="174">
        <v>15</v>
      </c>
      <c r="M113" s="174">
        <f t="shared" si="52"/>
        <v>0</v>
      </c>
      <c r="N113" s="174">
        <v>0</v>
      </c>
      <c r="O113" s="174">
        <f t="shared" si="53"/>
        <v>0</v>
      </c>
      <c r="P113" s="174">
        <v>0</v>
      </c>
      <c r="Q113" s="174">
        <f t="shared" si="54"/>
        <v>0</v>
      </c>
      <c r="R113" s="174" t="s">
        <v>226</v>
      </c>
      <c r="S113" s="174" t="s">
        <v>130</v>
      </c>
      <c r="T113" s="177" t="s">
        <v>130</v>
      </c>
      <c r="U113" s="157">
        <v>0</v>
      </c>
      <c r="V113" s="157">
        <f t="shared" si="55"/>
        <v>0</v>
      </c>
      <c r="W113" s="157"/>
      <c r="X113" s="157" t="s">
        <v>93</v>
      </c>
      <c r="Y113" s="178">
        <f t="shared" si="56"/>
        <v>0</v>
      </c>
      <c r="Z113" s="178">
        <f t="shared" si="57"/>
        <v>0</v>
      </c>
      <c r="AA113" s="178">
        <f t="shared" si="58"/>
        <v>0</v>
      </c>
      <c r="AB113" s="178">
        <f t="shared" si="59"/>
        <v>0</v>
      </c>
      <c r="AC113" s="178">
        <f t="shared" si="60"/>
        <v>0</v>
      </c>
      <c r="AD113" s="178">
        <f t="shared" si="61"/>
        <v>0</v>
      </c>
      <c r="AE113" s="179"/>
      <c r="AF113" s="178">
        <f t="shared" si="62"/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83</v>
      </c>
      <c r="B114" s="170" t="s">
        <v>515</v>
      </c>
      <c r="C114" s="191" t="s">
        <v>516</v>
      </c>
      <c r="D114" s="171" t="s">
        <v>183</v>
      </c>
      <c r="E114" s="172">
        <v>58</v>
      </c>
      <c r="F114" s="173"/>
      <c r="G114" s="174">
        <f t="shared" si="49"/>
        <v>0</v>
      </c>
      <c r="H114" s="175"/>
      <c r="I114" s="176">
        <f t="shared" si="50"/>
        <v>0</v>
      </c>
      <c r="J114" s="173"/>
      <c r="K114" s="174">
        <f t="shared" si="51"/>
        <v>0</v>
      </c>
      <c r="L114" s="174">
        <v>15</v>
      </c>
      <c r="M114" s="174">
        <f t="shared" si="52"/>
        <v>0</v>
      </c>
      <c r="N114" s="174">
        <v>6.0000000000000002E-5</v>
      </c>
      <c r="O114" s="174">
        <f t="shared" si="53"/>
        <v>0</v>
      </c>
      <c r="P114" s="174">
        <v>0</v>
      </c>
      <c r="Q114" s="174">
        <f t="shared" si="54"/>
        <v>0</v>
      </c>
      <c r="R114" s="174" t="s">
        <v>226</v>
      </c>
      <c r="S114" s="174" t="s">
        <v>130</v>
      </c>
      <c r="T114" s="177" t="s">
        <v>130</v>
      </c>
      <c r="U114" s="157">
        <v>0</v>
      </c>
      <c r="V114" s="157">
        <f t="shared" si="55"/>
        <v>0</v>
      </c>
      <c r="W114" s="157"/>
      <c r="X114" s="157" t="s">
        <v>93</v>
      </c>
      <c r="Y114" s="178">
        <f t="shared" si="56"/>
        <v>0</v>
      </c>
      <c r="Z114" s="178">
        <f t="shared" si="57"/>
        <v>0</v>
      </c>
      <c r="AA114" s="178">
        <f t="shared" si="58"/>
        <v>0</v>
      </c>
      <c r="AB114" s="178">
        <f t="shared" si="59"/>
        <v>0</v>
      </c>
      <c r="AC114" s="178">
        <f t="shared" si="60"/>
        <v>0</v>
      </c>
      <c r="AD114" s="178">
        <f t="shared" si="61"/>
        <v>0</v>
      </c>
      <c r="AE114" s="179"/>
      <c r="AF114" s="178">
        <f t="shared" si="62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2" x14ac:dyDescent="0.2">
      <c r="A115" s="169">
        <v>86</v>
      </c>
      <c r="B115" s="170" t="s">
        <v>267</v>
      </c>
      <c r="C115" s="191" t="s">
        <v>268</v>
      </c>
      <c r="D115" s="171" t="s">
        <v>183</v>
      </c>
      <c r="E115" s="172">
        <v>14</v>
      </c>
      <c r="F115" s="173"/>
      <c r="G115" s="174">
        <f t="shared" si="49"/>
        <v>0</v>
      </c>
      <c r="H115" s="175"/>
      <c r="I115" s="176">
        <f t="shared" si="50"/>
        <v>0</v>
      </c>
      <c r="J115" s="173"/>
      <c r="K115" s="174">
        <f t="shared" si="51"/>
        <v>0</v>
      </c>
      <c r="L115" s="174">
        <v>15</v>
      </c>
      <c r="M115" s="174">
        <f t="shared" si="52"/>
        <v>0</v>
      </c>
      <c r="N115" s="174">
        <v>1.6000000000000001E-4</v>
      </c>
      <c r="O115" s="174">
        <f t="shared" si="53"/>
        <v>0</v>
      </c>
      <c r="P115" s="174">
        <v>0</v>
      </c>
      <c r="Q115" s="174">
        <f t="shared" si="54"/>
        <v>0</v>
      </c>
      <c r="R115" s="174" t="s">
        <v>226</v>
      </c>
      <c r="S115" s="174" t="s">
        <v>130</v>
      </c>
      <c r="T115" s="177" t="s">
        <v>130</v>
      </c>
      <c r="U115" s="157">
        <v>0</v>
      </c>
      <c r="V115" s="157">
        <f t="shared" si="55"/>
        <v>0</v>
      </c>
      <c r="W115" s="157"/>
      <c r="X115" s="157" t="s">
        <v>93</v>
      </c>
      <c r="Y115" s="178">
        <f t="shared" si="56"/>
        <v>0</v>
      </c>
      <c r="Z115" s="178">
        <f t="shared" si="57"/>
        <v>0</v>
      </c>
      <c r="AA115" s="178">
        <f t="shared" si="58"/>
        <v>0</v>
      </c>
      <c r="AB115" s="178">
        <f t="shared" si="59"/>
        <v>0</v>
      </c>
      <c r="AC115" s="178">
        <f t="shared" si="60"/>
        <v>0</v>
      </c>
      <c r="AD115" s="178">
        <f t="shared" si="61"/>
        <v>0</v>
      </c>
      <c r="AE115" s="179"/>
      <c r="AF115" s="178">
        <f t="shared" si="62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outlineLevel="2" x14ac:dyDescent="0.2">
      <c r="A116" s="169">
        <v>88</v>
      </c>
      <c r="B116" s="170" t="s">
        <v>517</v>
      </c>
      <c r="C116" s="191" t="s">
        <v>518</v>
      </c>
      <c r="D116" s="171" t="s">
        <v>183</v>
      </c>
      <c r="E116" s="172">
        <v>12</v>
      </c>
      <c r="F116" s="173"/>
      <c r="G116" s="174">
        <f t="shared" si="49"/>
        <v>0</v>
      </c>
      <c r="H116" s="175"/>
      <c r="I116" s="176">
        <f t="shared" si="50"/>
        <v>0</v>
      </c>
      <c r="J116" s="173"/>
      <c r="K116" s="174">
        <f t="shared" si="51"/>
        <v>0</v>
      </c>
      <c r="L116" s="174">
        <v>15</v>
      </c>
      <c r="M116" s="174">
        <f t="shared" si="52"/>
        <v>0</v>
      </c>
      <c r="N116" s="174">
        <v>2.7E-4</v>
      </c>
      <c r="O116" s="174">
        <f t="shared" si="53"/>
        <v>0</v>
      </c>
      <c r="P116" s="174">
        <v>0</v>
      </c>
      <c r="Q116" s="174">
        <f t="shared" si="54"/>
        <v>0</v>
      </c>
      <c r="R116" s="174" t="s">
        <v>226</v>
      </c>
      <c r="S116" s="174" t="s">
        <v>130</v>
      </c>
      <c r="T116" s="177" t="s">
        <v>130</v>
      </c>
      <c r="U116" s="157">
        <v>0</v>
      </c>
      <c r="V116" s="157">
        <f t="shared" si="55"/>
        <v>0</v>
      </c>
      <c r="W116" s="157"/>
      <c r="X116" s="157" t="s">
        <v>93</v>
      </c>
      <c r="Y116" s="178">
        <f t="shared" si="56"/>
        <v>0</v>
      </c>
      <c r="Z116" s="178">
        <f t="shared" si="57"/>
        <v>0</v>
      </c>
      <c r="AA116" s="178">
        <f t="shared" si="58"/>
        <v>0</v>
      </c>
      <c r="AB116" s="178">
        <f t="shared" si="59"/>
        <v>0</v>
      </c>
      <c r="AC116" s="178">
        <f t="shared" si="60"/>
        <v>0</v>
      </c>
      <c r="AD116" s="178">
        <f t="shared" si="61"/>
        <v>0</v>
      </c>
      <c r="AE116" s="179"/>
      <c r="AF116" s="178">
        <f t="shared" si="62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outlineLevel="2" x14ac:dyDescent="0.2">
      <c r="A117" s="169">
        <v>90</v>
      </c>
      <c r="B117" s="170" t="s">
        <v>269</v>
      </c>
      <c r="C117" s="191" t="s">
        <v>270</v>
      </c>
      <c r="D117" s="171" t="s">
        <v>183</v>
      </c>
      <c r="E117" s="172">
        <v>13</v>
      </c>
      <c r="F117" s="173"/>
      <c r="G117" s="174">
        <f t="shared" si="49"/>
        <v>0</v>
      </c>
      <c r="H117" s="175"/>
      <c r="I117" s="176">
        <f t="shared" si="50"/>
        <v>0</v>
      </c>
      <c r="J117" s="173"/>
      <c r="K117" s="174">
        <f t="shared" si="51"/>
        <v>0</v>
      </c>
      <c r="L117" s="174">
        <v>15</v>
      </c>
      <c r="M117" s="174">
        <f t="shared" si="52"/>
        <v>0</v>
      </c>
      <c r="N117" s="174">
        <v>5.2999999999999998E-4</v>
      </c>
      <c r="O117" s="174">
        <f t="shared" si="53"/>
        <v>0.01</v>
      </c>
      <c r="P117" s="174">
        <v>0</v>
      </c>
      <c r="Q117" s="174">
        <f t="shared" si="54"/>
        <v>0</v>
      </c>
      <c r="R117" s="174" t="s">
        <v>226</v>
      </c>
      <c r="S117" s="174" t="s">
        <v>130</v>
      </c>
      <c r="T117" s="177" t="s">
        <v>130</v>
      </c>
      <c r="U117" s="157">
        <v>0</v>
      </c>
      <c r="V117" s="157">
        <f t="shared" si="55"/>
        <v>0</v>
      </c>
      <c r="W117" s="157"/>
      <c r="X117" s="157" t="s">
        <v>93</v>
      </c>
      <c r="Y117" s="178">
        <f t="shared" si="56"/>
        <v>0</v>
      </c>
      <c r="Z117" s="178">
        <f t="shared" si="57"/>
        <v>0</v>
      </c>
      <c r="AA117" s="178">
        <f t="shared" si="58"/>
        <v>0</v>
      </c>
      <c r="AB117" s="178">
        <f t="shared" si="59"/>
        <v>0.01</v>
      </c>
      <c r="AC117" s="178">
        <f t="shared" si="60"/>
        <v>0</v>
      </c>
      <c r="AD117" s="178">
        <f t="shared" si="61"/>
        <v>0</v>
      </c>
      <c r="AE117" s="179"/>
      <c r="AF117" s="178">
        <f t="shared" si="62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2" x14ac:dyDescent="0.2">
      <c r="A118" s="169">
        <v>91</v>
      </c>
      <c r="B118" s="170" t="s">
        <v>519</v>
      </c>
      <c r="C118" s="191" t="s">
        <v>520</v>
      </c>
      <c r="D118" s="171" t="s">
        <v>183</v>
      </c>
      <c r="E118" s="172">
        <v>95</v>
      </c>
      <c r="F118" s="173"/>
      <c r="G118" s="174">
        <f t="shared" si="49"/>
        <v>0</v>
      </c>
      <c r="H118" s="175"/>
      <c r="I118" s="176">
        <f t="shared" si="50"/>
        <v>0</v>
      </c>
      <c r="J118" s="173"/>
      <c r="K118" s="174">
        <f t="shared" si="51"/>
        <v>0</v>
      </c>
      <c r="L118" s="174">
        <v>15</v>
      </c>
      <c r="M118" s="174">
        <f t="shared" si="52"/>
        <v>0</v>
      </c>
      <c r="N118" s="174">
        <v>4.0999999999999999E-4</v>
      </c>
      <c r="O118" s="174">
        <f t="shared" si="53"/>
        <v>0.04</v>
      </c>
      <c r="P118" s="174">
        <v>0</v>
      </c>
      <c r="Q118" s="174">
        <f t="shared" si="54"/>
        <v>0</v>
      </c>
      <c r="R118" s="174" t="s">
        <v>226</v>
      </c>
      <c r="S118" s="174" t="s">
        <v>130</v>
      </c>
      <c r="T118" s="177" t="s">
        <v>130</v>
      </c>
      <c r="U118" s="157">
        <v>0</v>
      </c>
      <c r="V118" s="157">
        <f t="shared" si="55"/>
        <v>0</v>
      </c>
      <c r="W118" s="157"/>
      <c r="X118" s="157" t="s">
        <v>93</v>
      </c>
      <c r="Y118" s="178">
        <f t="shared" si="56"/>
        <v>0</v>
      </c>
      <c r="Z118" s="178">
        <f t="shared" si="57"/>
        <v>0</v>
      </c>
      <c r="AA118" s="178">
        <f t="shared" si="58"/>
        <v>0</v>
      </c>
      <c r="AB118" s="178">
        <f t="shared" si="59"/>
        <v>0.04</v>
      </c>
      <c r="AC118" s="178">
        <f t="shared" si="60"/>
        <v>0</v>
      </c>
      <c r="AD118" s="178">
        <f t="shared" si="61"/>
        <v>0</v>
      </c>
      <c r="AE118" s="179"/>
      <c r="AF118" s="178">
        <f t="shared" si="62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2" x14ac:dyDescent="0.2">
      <c r="A119" s="169">
        <v>93</v>
      </c>
      <c r="B119" s="170" t="s">
        <v>273</v>
      </c>
      <c r="C119" s="191" t="s">
        <v>274</v>
      </c>
      <c r="D119" s="171" t="s">
        <v>183</v>
      </c>
      <c r="E119" s="172">
        <v>29</v>
      </c>
      <c r="F119" s="173"/>
      <c r="G119" s="174">
        <f t="shared" si="49"/>
        <v>0</v>
      </c>
      <c r="H119" s="175"/>
      <c r="I119" s="176">
        <f t="shared" si="50"/>
        <v>0</v>
      </c>
      <c r="J119" s="173"/>
      <c r="K119" s="174">
        <f t="shared" si="51"/>
        <v>0</v>
      </c>
      <c r="L119" s="174">
        <v>15</v>
      </c>
      <c r="M119" s="174">
        <f t="shared" si="52"/>
        <v>0</v>
      </c>
      <c r="N119" s="174">
        <v>2.2000000000000001E-4</v>
      </c>
      <c r="O119" s="174">
        <f t="shared" si="53"/>
        <v>0.01</v>
      </c>
      <c r="P119" s="174">
        <v>0</v>
      </c>
      <c r="Q119" s="174">
        <f t="shared" si="54"/>
        <v>0</v>
      </c>
      <c r="R119" s="174" t="s">
        <v>226</v>
      </c>
      <c r="S119" s="174" t="s">
        <v>130</v>
      </c>
      <c r="T119" s="177" t="s">
        <v>130</v>
      </c>
      <c r="U119" s="157">
        <v>0</v>
      </c>
      <c r="V119" s="157">
        <f t="shared" si="55"/>
        <v>0</v>
      </c>
      <c r="W119" s="157"/>
      <c r="X119" s="157" t="s">
        <v>93</v>
      </c>
      <c r="Y119" s="178">
        <f t="shared" si="56"/>
        <v>0</v>
      </c>
      <c r="Z119" s="178">
        <f t="shared" si="57"/>
        <v>0</v>
      </c>
      <c r="AA119" s="178">
        <f t="shared" si="58"/>
        <v>0</v>
      </c>
      <c r="AB119" s="178">
        <f t="shared" si="59"/>
        <v>0.01</v>
      </c>
      <c r="AC119" s="178">
        <f t="shared" si="60"/>
        <v>0</v>
      </c>
      <c r="AD119" s="178">
        <f t="shared" si="61"/>
        <v>0</v>
      </c>
      <c r="AE119" s="179"/>
      <c r="AF119" s="178">
        <f t="shared" si="62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95</v>
      </c>
      <c r="B120" s="170" t="s">
        <v>275</v>
      </c>
      <c r="C120" s="191" t="s">
        <v>276</v>
      </c>
      <c r="D120" s="171" t="s">
        <v>183</v>
      </c>
      <c r="E120" s="172">
        <v>30</v>
      </c>
      <c r="F120" s="173"/>
      <c r="G120" s="174">
        <f t="shared" si="49"/>
        <v>0</v>
      </c>
      <c r="H120" s="175"/>
      <c r="I120" s="176">
        <f t="shared" si="50"/>
        <v>0</v>
      </c>
      <c r="J120" s="173"/>
      <c r="K120" s="174">
        <f t="shared" si="51"/>
        <v>0</v>
      </c>
      <c r="L120" s="174">
        <v>15</v>
      </c>
      <c r="M120" s="174">
        <f t="shared" si="52"/>
        <v>0</v>
      </c>
      <c r="N120" s="174">
        <v>2.1000000000000001E-4</v>
      </c>
      <c r="O120" s="174">
        <f t="shared" si="53"/>
        <v>0.01</v>
      </c>
      <c r="P120" s="174">
        <v>0</v>
      </c>
      <c r="Q120" s="174">
        <f t="shared" si="54"/>
        <v>0</v>
      </c>
      <c r="R120" s="174" t="s">
        <v>226</v>
      </c>
      <c r="S120" s="174" t="s">
        <v>130</v>
      </c>
      <c r="T120" s="177" t="s">
        <v>130</v>
      </c>
      <c r="U120" s="157">
        <v>0</v>
      </c>
      <c r="V120" s="157">
        <f t="shared" si="55"/>
        <v>0</v>
      </c>
      <c r="W120" s="157"/>
      <c r="X120" s="157" t="s">
        <v>93</v>
      </c>
      <c r="Y120" s="178">
        <f t="shared" si="56"/>
        <v>0</v>
      </c>
      <c r="Z120" s="178">
        <f t="shared" si="57"/>
        <v>0</v>
      </c>
      <c r="AA120" s="178">
        <f t="shared" si="58"/>
        <v>0</v>
      </c>
      <c r="AB120" s="178">
        <f t="shared" si="59"/>
        <v>0.01</v>
      </c>
      <c r="AC120" s="178">
        <f t="shared" si="60"/>
        <v>0</v>
      </c>
      <c r="AD120" s="178">
        <f t="shared" si="61"/>
        <v>0</v>
      </c>
      <c r="AE120" s="179"/>
      <c r="AF120" s="178">
        <f t="shared" si="62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97</v>
      </c>
      <c r="B121" s="170" t="s">
        <v>277</v>
      </c>
      <c r="C121" s="191" t="s">
        <v>278</v>
      </c>
      <c r="D121" s="171" t="s">
        <v>183</v>
      </c>
      <c r="E121" s="172">
        <v>339</v>
      </c>
      <c r="F121" s="173"/>
      <c r="G121" s="174">
        <f t="shared" si="49"/>
        <v>0</v>
      </c>
      <c r="H121" s="175"/>
      <c r="I121" s="176">
        <f t="shared" si="50"/>
        <v>0</v>
      </c>
      <c r="J121" s="173"/>
      <c r="K121" s="174">
        <f t="shared" si="51"/>
        <v>0</v>
      </c>
      <c r="L121" s="174">
        <v>15</v>
      </c>
      <c r="M121" s="174">
        <f t="shared" si="52"/>
        <v>0</v>
      </c>
      <c r="N121" s="174">
        <v>1.6000000000000001E-4</v>
      </c>
      <c r="O121" s="174">
        <f t="shared" si="53"/>
        <v>0.05</v>
      </c>
      <c r="P121" s="174">
        <v>0</v>
      </c>
      <c r="Q121" s="174">
        <f t="shared" si="54"/>
        <v>0</v>
      </c>
      <c r="R121" s="174" t="s">
        <v>226</v>
      </c>
      <c r="S121" s="174" t="s">
        <v>130</v>
      </c>
      <c r="T121" s="177" t="s">
        <v>130</v>
      </c>
      <c r="U121" s="157">
        <v>0</v>
      </c>
      <c r="V121" s="157">
        <f t="shared" si="55"/>
        <v>0</v>
      </c>
      <c r="W121" s="157"/>
      <c r="X121" s="157" t="s">
        <v>93</v>
      </c>
      <c r="Y121" s="178">
        <f t="shared" si="56"/>
        <v>0</v>
      </c>
      <c r="Z121" s="178">
        <f t="shared" si="57"/>
        <v>0</v>
      </c>
      <c r="AA121" s="178">
        <f t="shared" si="58"/>
        <v>0</v>
      </c>
      <c r="AB121" s="178">
        <f t="shared" si="59"/>
        <v>0.05</v>
      </c>
      <c r="AC121" s="178">
        <f t="shared" si="60"/>
        <v>0</v>
      </c>
      <c r="AD121" s="178">
        <f t="shared" si="61"/>
        <v>0</v>
      </c>
      <c r="AE121" s="179"/>
      <c r="AF121" s="178">
        <f t="shared" si="62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ht="22.5" outlineLevel="2" x14ac:dyDescent="0.2">
      <c r="A122" s="169">
        <v>98</v>
      </c>
      <c r="B122" s="170" t="s">
        <v>279</v>
      </c>
      <c r="C122" s="191" t="s">
        <v>280</v>
      </c>
      <c r="D122" s="171" t="s">
        <v>183</v>
      </c>
      <c r="E122" s="172">
        <v>40</v>
      </c>
      <c r="F122" s="173"/>
      <c r="G122" s="174">
        <f t="shared" si="49"/>
        <v>0</v>
      </c>
      <c r="H122" s="175"/>
      <c r="I122" s="176">
        <f t="shared" si="50"/>
        <v>0</v>
      </c>
      <c r="J122" s="173"/>
      <c r="K122" s="174">
        <f t="shared" si="51"/>
        <v>0</v>
      </c>
      <c r="L122" s="174">
        <v>15</v>
      </c>
      <c r="M122" s="174">
        <f t="shared" si="52"/>
        <v>0</v>
      </c>
      <c r="N122" s="174">
        <v>1.6000000000000001E-4</v>
      </c>
      <c r="O122" s="174">
        <f t="shared" si="53"/>
        <v>0.01</v>
      </c>
      <c r="P122" s="174">
        <v>0</v>
      </c>
      <c r="Q122" s="174">
        <f t="shared" si="54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55"/>
        <v>0</v>
      </c>
      <c r="W122" s="157"/>
      <c r="X122" s="157" t="s">
        <v>93</v>
      </c>
      <c r="Y122" s="178">
        <f t="shared" si="56"/>
        <v>0</v>
      </c>
      <c r="Z122" s="178">
        <f t="shared" si="57"/>
        <v>0</v>
      </c>
      <c r="AA122" s="178">
        <f t="shared" si="58"/>
        <v>0</v>
      </c>
      <c r="AB122" s="178">
        <f t="shared" si="59"/>
        <v>0.01</v>
      </c>
      <c r="AC122" s="178">
        <f t="shared" si="60"/>
        <v>0</v>
      </c>
      <c r="AD122" s="178">
        <f t="shared" si="61"/>
        <v>0</v>
      </c>
      <c r="AE122" s="179"/>
      <c r="AF122" s="178">
        <f t="shared" si="62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ht="22.5" outlineLevel="2" x14ac:dyDescent="0.2">
      <c r="A123" s="169">
        <v>100</v>
      </c>
      <c r="B123" s="170" t="s">
        <v>281</v>
      </c>
      <c r="C123" s="191" t="s">
        <v>282</v>
      </c>
      <c r="D123" s="171" t="s">
        <v>283</v>
      </c>
      <c r="E123" s="172">
        <v>2</v>
      </c>
      <c r="F123" s="173"/>
      <c r="G123" s="174">
        <f t="shared" si="49"/>
        <v>0</v>
      </c>
      <c r="H123" s="175"/>
      <c r="I123" s="176">
        <f t="shared" si="50"/>
        <v>0</v>
      </c>
      <c r="J123" s="173"/>
      <c r="K123" s="174">
        <f t="shared" si="51"/>
        <v>0</v>
      </c>
      <c r="L123" s="174">
        <v>15</v>
      </c>
      <c r="M123" s="174">
        <f t="shared" si="52"/>
        <v>0</v>
      </c>
      <c r="N123" s="174">
        <v>0</v>
      </c>
      <c r="O123" s="174">
        <f t="shared" si="53"/>
        <v>0</v>
      </c>
      <c r="P123" s="174">
        <v>0</v>
      </c>
      <c r="Q123" s="174">
        <f t="shared" si="54"/>
        <v>0</v>
      </c>
      <c r="R123" s="174" t="s">
        <v>226</v>
      </c>
      <c r="S123" s="174" t="s">
        <v>130</v>
      </c>
      <c r="T123" s="177" t="s">
        <v>130</v>
      </c>
      <c r="U123" s="157">
        <v>0</v>
      </c>
      <c r="V123" s="157">
        <f t="shared" si="55"/>
        <v>0</v>
      </c>
      <c r="W123" s="157"/>
      <c r="X123" s="157" t="s">
        <v>93</v>
      </c>
      <c r="Y123" s="178">
        <f t="shared" si="56"/>
        <v>0</v>
      </c>
      <c r="Z123" s="178">
        <f t="shared" si="57"/>
        <v>0</v>
      </c>
      <c r="AA123" s="178">
        <f t="shared" si="58"/>
        <v>0</v>
      </c>
      <c r="AB123" s="178">
        <f t="shared" si="59"/>
        <v>0</v>
      </c>
      <c r="AC123" s="178">
        <f t="shared" si="60"/>
        <v>0</v>
      </c>
      <c r="AD123" s="178">
        <f t="shared" si="61"/>
        <v>0</v>
      </c>
      <c r="AE123" s="179"/>
      <c r="AF123" s="178">
        <f t="shared" si="62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101</v>
      </c>
      <c r="B124" s="170" t="s">
        <v>284</v>
      </c>
      <c r="C124" s="191" t="s">
        <v>285</v>
      </c>
      <c r="D124" s="171" t="s">
        <v>286</v>
      </c>
      <c r="E124" s="172">
        <v>2</v>
      </c>
      <c r="F124" s="173"/>
      <c r="G124" s="174">
        <f t="shared" si="49"/>
        <v>0</v>
      </c>
      <c r="H124" s="175"/>
      <c r="I124" s="176">
        <f t="shared" si="50"/>
        <v>0</v>
      </c>
      <c r="J124" s="173"/>
      <c r="K124" s="174">
        <f t="shared" si="51"/>
        <v>0</v>
      </c>
      <c r="L124" s="174">
        <v>15</v>
      </c>
      <c r="M124" s="174">
        <f t="shared" si="52"/>
        <v>0</v>
      </c>
      <c r="N124" s="174">
        <v>0</v>
      </c>
      <c r="O124" s="174">
        <f t="shared" si="53"/>
        <v>0</v>
      </c>
      <c r="P124" s="174">
        <v>0</v>
      </c>
      <c r="Q124" s="174">
        <f t="shared" si="54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55"/>
        <v>0</v>
      </c>
      <c r="W124" s="157"/>
      <c r="X124" s="157" t="s">
        <v>93</v>
      </c>
      <c r="Y124" s="178">
        <f t="shared" si="56"/>
        <v>0</v>
      </c>
      <c r="Z124" s="178">
        <f t="shared" si="57"/>
        <v>0</v>
      </c>
      <c r="AA124" s="178">
        <f t="shared" si="58"/>
        <v>0</v>
      </c>
      <c r="AB124" s="178">
        <f t="shared" si="59"/>
        <v>0</v>
      </c>
      <c r="AC124" s="178">
        <f t="shared" si="60"/>
        <v>0</v>
      </c>
      <c r="AD124" s="178">
        <f t="shared" si="61"/>
        <v>0</v>
      </c>
      <c r="AE124" s="179"/>
      <c r="AF124" s="178">
        <f t="shared" si="62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102</v>
      </c>
      <c r="B125" s="170" t="s">
        <v>287</v>
      </c>
      <c r="C125" s="191" t="s">
        <v>288</v>
      </c>
      <c r="D125" s="171" t="s">
        <v>286</v>
      </c>
      <c r="E125" s="172">
        <v>1</v>
      </c>
      <c r="F125" s="173"/>
      <c r="G125" s="174">
        <f t="shared" si="49"/>
        <v>0</v>
      </c>
      <c r="H125" s="175"/>
      <c r="I125" s="176">
        <f t="shared" si="50"/>
        <v>0</v>
      </c>
      <c r="J125" s="173"/>
      <c r="K125" s="174">
        <f t="shared" si="51"/>
        <v>0</v>
      </c>
      <c r="L125" s="174">
        <v>15</v>
      </c>
      <c r="M125" s="174">
        <f t="shared" si="52"/>
        <v>0</v>
      </c>
      <c r="N125" s="174">
        <v>0</v>
      </c>
      <c r="O125" s="174">
        <f t="shared" si="53"/>
        <v>0</v>
      </c>
      <c r="P125" s="174">
        <v>0</v>
      </c>
      <c r="Q125" s="174">
        <f t="shared" si="54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55"/>
        <v>0</v>
      </c>
      <c r="W125" s="157"/>
      <c r="X125" s="157" t="s">
        <v>93</v>
      </c>
      <c r="Y125" s="178">
        <f t="shared" si="56"/>
        <v>0</v>
      </c>
      <c r="Z125" s="178">
        <f t="shared" si="57"/>
        <v>0</v>
      </c>
      <c r="AA125" s="178">
        <f t="shared" si="58"/>
        <v>0</v>
      </c>
      <c r="AB125" s="178">
        <f t="shared" si="59"/>
        <v>0</v>
      </c>
      <c r="AC125" s="178">
        <f t="shared" si="60"/>
        <v>0</v>
      </c>
      <c r="AD125" s="178">
        <f t="shared" si="61"/>
        <v>0</v>
      </c>
      <c r="AE125" s="179"/>
      <c r="AF125" s="178">
        <f t="shared" si="62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103</v>
      </c>
      <c r="B126" s="170" t="s">
        <v>521</v>
      </c>
      <c r="C126" s="191" t="s">
        <v>522</v>
      </c>
      <c r="D126" s="171" t="s">
        <v>286</v>
      </c>
      <c r="E126" s="172">
        <v>1</v>
      </c>
      <c r="F126" s="173"/>
      <c r="G126" s="174">
        <f t="shared" si="49"/>
        <v>0</v>
      </c>
      <c r="H126" s="175"/>
      <c r="I126" s="176">
        <f t="shared" si="50"/>
        <v>0</v>
      </c>
      <c r="J126" s="173"/>
      <c r="K126" s="174">
        <f t="shared" si="51"/>
        <v>0</v>
      </c>
      <c r="L126" s="174">
        <v>15</v>
      </c>
      <c r="M126" s="174">
        <f t="shared" si="52"/>
        <v>0</v>
      </c>
      <c r="N126" s="174">
        <v>0</v>
      </c>
      <c r="O126" s="174">
        <f t="shared" si="53"/>
        <v>0</v>
      </c>
      <c r="P126" s="174">
        <v>0</v>
      </c>
      <c r="Q126" s="174">
        <f t="shared" si="54"/>
        <v>0</v>
      </c>
      <c r="R126" s="174" t="s">
        <v>226</v>
      </c>
      <c r="S126" s="174" t="s">
        <v>130</v>
      </c>
      <c r="T126" s="177" t="s">
        <v>130</v>
      </c>
      <c r="U126" s="157">
        <v>0</v>
      </c>
      <c r="V126" s="157">
        <f t="shared" si="55"/>
        <v>0</v>
      </c>
      <c r="W126" s="157"/>
      <c r="X126" s="157" t="s">
        <v>93</v>
      </c>
      <c r="Y126" s="178">
        <f t="shared" si="56"/>
        <v>0</v>
      </c>
      <c r="Z126" s="178">
        <f t="shared" si="57"/>
        <v>0</v>
      </c>
      <c r="AA126" s="178">
        <f t="shared" si="58"/>
        <v>0</v>
      </c>
      <c r="AB126" s="178">
        <f t="shared" si="59"/>
        <v>0</v>
      </c>
      <c r="AC126" s="178">
        <f t="shared" si="60"/>
        <v>0</v>
      </c>
      <c r="AD126" s="178">
        <f t="shared" si="61"/>
        <v>0</v>
      </c>
      <c r="AE126" s="179"/>
      <c r="AF126" s="178">
        <f t="shared" si="62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104</v>
      </c>
      <c r="B127" s="170" t="s">
        <v>289</v>
      </c>
      <c r="C127" s="191" t="s">
        <v>290</v>
      </c>
      <c r="D127" s="171" t="s">
        <v>218</v>
      </c>
      <c r="E127" s="172">
        <v>74</v>
      </c>
      <c r="F127" s="173"/>
      <c r="G127" s="174">
        <f t="shared" si="49"/>
        <v>0</v>
      </c>
      <c r="H127" s="175"/>
      <c r="I127" s="176">
        <f t="shared" si="50"/>
        <v>0</v>
      </c>
      <c r="J127" s="173"/>
      <c r="K127" s="174">
        <f t="shared" si="51"/>
        <v>0</v>
      </c>
      <c r="L127" s="174">
        <v>15</v>
      </c>
      <c r="M127" s="174">
        <f t="shared" si="52"/>
        <v>0</v>
      </c>
      <c r="N127" s="174">
        <v>0</v>
      </c>
      <c r="O127" s="174">
        <f t="shared" si="53"/>
        <v>0</v>
      </c>
      <c r="P127" s="174">
        <v>0</v>
      </c>
      <c r="Q127" s="174">
        <f t="shared" si="54"/>
        <v>0</v>
      </c>
      <c r="R127" s="174"/>
      <c r="S127" s="174" t="s">
        <v>219</v>
      </c>
      <c r="T127" s="177" t="s">
        <v>220</v>
      </c>
      <c r="U127" s="157">
        <v>0</v>
      </c>
      <c r="V127" s="157">
        <f t="shared" si="55"/>
        <v>0</v>
      </c>
      <c r="W127" s="157"/>
      <c r="X127" s="157" t="s">
        <v>93</v>
      </c>
      <c r="Y127" s="178">
        <f t="shared" si="56"/>
        <v>0</v>
      </c>
      <c r="Z127" s="178">
        <f t="shared" si="57"/>
        <v>0</v>
      </c>
      <c r="AA127" s="178">
        <f t="shared" si="58"/>
        <v>0</v>
      </c>
      <c r="AB127" s="178">
        <f t="shared" si="59"/>
        <v>0</v>
      </c>
      <c r="AC127" s="178">
        <f t="shared" si="60"/>
        <v>0</v>
      </c>
      <c r="AD127" s="178">
        <f t="shared" si="61"/>
        <v>0</v>
      </c>
      <c r="AE127" s="179"/>
      <c r="AF127" s="178">
        <f t="shared" si="62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106</v>
      </c>
      <c r="B128" s="170" t="s">
        <v>523</v>
      </c>
      <c r="C128" s="191" t="s">
        <v>524</v>
      </c>
      <c r="D128" s="171" t="s">
        <v>183</v>
      </c>
      <c r="E128" s="172">
        <v>20</v>
      </c>
      <c r="F128" s="173"/>
      <c r="G128" s="174">
        <f t="shared" si="49"/>
        <v>0</v>
      </c>
      <c r="H128" s="175"/>
      <c r="I128" s="176">
        <f t="shared" si="50"/>
        <v>0</v>
      </c>
      <c r="J128" s="173"/>
      <c r="K128" s="174">
        <f t="shared" si="51"/>
        <v>0</v>
      </c>
      <c r="L128" s="174">
        <v>15</v>
      </c>
      <c r="M128" s="174">
        <f t="shared" si="52"/>
        <v>0</v>
      </c>
      <c r="N128" s="174">
        <v>1E-4</v>
      </c>
      <c r="O128" s="174">
        <f t="shared" si="53"/>
        <v>0</v>
      </c>
      <c r="P128" s="174">
        <v>0</v>
      </c>
      <c r="Q128" s="174">
        <f t="shared" si="54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55"/>
        <v>0</v>
      </c>
      <c r="W128" s="157"/>
      <c r="X128" s="157" t="s">
        <v>93</v>
      </c>
      <c r="Y128" s="178">
        <f t="shared" si="56"/>
        <v>0</v>
      </c>
      <c r="Z128" s="178">
        <f t="shared" si="57"/>
        <v>0</v>
      </c>
      <c r="AA128" s="178">
        <f t="shared" si="58"/>
        <v>0</v>
      </c>
      <c r="AB128" s="178">
        <f t="shared" si="59"/>
        <v>0</v>
      </c>
      <c r="AC128" s="178">
        <f t="shared" si="60"/>
        <v>0</v>
      </c>
      <c r="AD128" s="178">
        <f t="shared" si="61"/>
        <v>0</v>
      </c>
      <c r="AE128" s="179"/>
      <c r="AF128" s="178">
        <f t="shared" si="62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108</v>
      </c>
      <c r="B129" s="170" t="s">
        <v>525</v>
      </c>
      <c r="C129" s="191" t="s">
        <v>526</v>
      </c>
      <c r="D129" s="171" t="s">
        <v>183</v>
      </c>
      <c r="E129" s="172">
        <v>30</v>
      </c>
      <c r="F129" s="173"/>
      <c r="G129" s="174">
        <f t="shared" si="49"/>
        <v>0</v>
      </c>
      <c r="H129" s="175"/>
      <c r="I129" s="176">
        <f t="shared" si="50"/>
        <v>0</v>
      </c>
      <c r="J129" s="173"/>
      <c r="K129" s="174">
        <f t="shared" si="51"/>
        <v>0</v>
      </c>
      <c r="L129" s="174">
        <v>15</v>
      </c>
      <c r="M129" s="174">
        <f t="shared" si="52"/>
        <v>0</v>
      </c>
      <c r="N129" s="174">
        <v>3.1E-4</v>
      </c>
      <c r="O129" s="174">
        <f t="shared" si="53"/>
        <v>0.01</v>
      </c>
      <c r="P129" s="174">
        <v>0</v>
      </c>
      <c r="Q129" s="174">
        <f t="shared" si="54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55"/>
        <v>0</v>
      </c>
      <c r="W129" s="157"/>
      <c r="X129" s="157" t="s">
        <v>93</v>
      </c>
      <c r="Y129" s="178">
        <f t="shared" si="56"/>
        <v>0</v>
      </c>
      <c r="Z129" s="178">
        <f t="shared" si="57"/>
        <v>0</v>
      </c>
      <c r="AA129" s="178">
        <f t="shared" si="58"/>
        <v>0</v>
      </c>
      <c r="AB129" s="178">
        <f t="shared" si="59"/>
        <v>0.01</v>
      </c>
      <c r="AC129" s="178">
        <f t="shared" si="60"/>
        <v>0</v>
      </c>
      <c r="AD129" s="178">
        <f t="shared" si="61"/>
        <v>0</v>
      </c>
      <c r="AE129" s="179"/>
      <c r="AF129" s="178">
        <f t="shared" si="62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outlineLevel="2" x14ac:dyDescent="0.2">
      <c r="A130" s="169">
        <v>119</v>
      </c>
      <c r="B130" s="170" t="s">
        <v>291</v>
      </c>
      <c r="C130" s="191" t="s">
        <v>292</v>
      </c>
      <c r="D130" s="171" t="s">
        <v>293</v>
      </c>
      <c r="E130" s="172">
        <v>40</v>
      </c>
      <c r="F130" s="173"/>
      <c r="G130" s="174">
        <f t="shared" si="49"/>
        <v>0</v>
      </c>
      <c r="H130" s="175"/>
      <c r="I130" s="176">
        <f t="shared" si="50"/>
        <v>0</v>
      </c>
      <c r="J130" s="173"/>
      <c r="K130" s="174">
        <f t="shared" si="51"/>
        <v>0</v>
      </c>
      <c r="L130" s="174">
        <v>15</v>
      </c>
      <c r="M130" s="174">
        <f t="shared" si="52"/>
        <v>0</v>
      </c>
      <c r="N130" s="174">
        <v>1E-3</v>
      </c>
      <c r="O130" s="174">
        <f t="shared" si="53"/>
        <v>0.04</v>
      </c>
      <c r="P130" s="174">
        <v>0</v>
      </c>
      <c r="Q130" s="174">
        <f t="shared" si="54"/>
        <v>0</v>
      </c>
      <c r="R130" s="174" t="s">
        <v>226</v>
      </c>
      <c r="S130" s="174" t="s">
        <v>130</v>
      </c>
      <c r="T130" s="177" t="s">
        <v>130</v>
      </c>
      <c r="U130" s="157">
        <v>0</v>
      </c>
      <c r="V130" s="157">
        <f t="shared" si="55"/>
        <v>0</v>
      </c>
      <c r="W130" s="157"/>
      <c r="X130" s="157" t="s">
        <v>93</v>
      </c>
      <c r="Y130" s="178">
        <f t="shared" si="56"/>
        <v>0</v>
      </c>
      <c r="Z130" s="178">
        <f t="shared" si="57"/>
        <v>0</v>
      </c>
      <c r="AA130" s="178">
        <f t="shared" si="58"/>
        <v>0</v>
      </c>
      <c r="AB130" s="178">
        <f t="shared" si="59"/>
        <v>0.04</v>
      </c>
      <c r="AC130" s="178">
        <f t="shared" si="60"/>
        <v>0</v>
      </c>
      <c r="AD130" s="178">
        <f t="shared" si="61"/>
        <v>0</v>
      </c>
      <c r="AE130" s="179"/>
      <c r="AF130" s="178">
        <f t="shared" si="62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1" x14ac:dyDescent="0.2">
      <c r="A131" s="161" t="s">
        <v>125</v>
      </c>
      <c r="B131" s="162" t="s">
        <v>94</v>
      </c>
      <c r="C131" s="190" t="s">
        <v>95</v>
      </c>
      <c r="D131" s="163"/>
      <c r="E131" s="164"/>
      <c r="F131" s="165"/>
      <c r="G131" s="165">
        <f>SUM(AF132:AF135)</f>
        <v>0</v>
      </c>
      <c r="H131" s="166"/>
      <c r="I131" s="167">
        <f>SUM(Y132:Y135)</f>
        <v>0</v>
      </c>
      <c r="J131" s="165"/>
      <c r="K131" s="165">
        <f>SUM(Z132:Z135)</f>
        <v>0</v>
      </c>
      <c r="L131" s="165"/>
      <c r="M131" s="165">
        <f>SUM(AA132:AA135)</f>
        <v>0</v>
      </c>
      <c r="N131" s="165"/>
      <c r="O131" s="165">
        <f>SUM(AB132:AB135)</f>
        <v>0</v>
      </c>
      <c r="P131" s="165"/>
      <c r="Q131" s="165">
        <f>SUM(AC132:AC135)</f>
        <v>0</v>
      </c>
      <c r="R131" s="165"/>
      <c r="S131" s="165"/>
      <c r="T131" s="168"/>
      <c r="U131" s="160"/>
      <c r="V131" s="160">
        <f>SUM(AD132:AD135)</f>
        <v>98.68</v>
      </c>
      <c r="W131" s="160"/>
      <c r="X131" s="160"/>
      <c r="Y131" s="179"/>
      <c r="Z131" s="179"/>
      <c r="AA131" s="179"/>
      <c r="AB131" s="179"/>
      <c r="AC131" s="179"/>
      <c r="AD131" s="179"/>
      <c r="AE131" s="179"/>
      <c r="AF131" s="179"/>
      <c r="AG131" s="179" t="s">
        <v>126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69">
        <v>120</v>
      </c>
      <c r="B132" s="170" t="s">
        <v>294</v>
      </c>
      <c r="C132" s="191" t="s">
        <v>295</v>
      </c>
      <c r="D132" s="171" t="s">
        <v>296</v>
      </c>
      <c r="E132" s="172">
        <v>10</v>
      </c>
      <c r="F132" s="173"/>
      <c r="G132" s="174">
        <f>ROUND(E132*F132,2)</f>
        <v>0</v>
      </c>
      <c r="H132" s="175"/>
      <c r="I132" s="176">
        <f>ROUND(E132*H132,2)</f>
        <v>0</v>
      </c>
      <c r="J132" s="173"/>
      <c r="K132" s="174">
        <f>ROUND(E132*J132,2)</f>
        <v>0</v>
      </c>
      <c r="L132" s="174">
        <v>15</v>
      </c>
      <c r="M132" s="174">
        <f>G132*(1+L132/100)</f>
        <v>0</v>
      </c>
      <c r="N132" s="174">
        <v>0</v>
      </c>
      <c r="O132" s="174">
        <f>ROUND(E132*N132,2)</f>
        <v>0</v>
      </c>
      <c r="P132" s="174">
        <v>0</v>
      </c>
      <c r="Q132" s="174">
        <f>ROUND(E132*P132,2)</f>
        <v>0</v>
      </c>
      <c r="R132" s="174"/>
      <c r="S132" s="174" t="s">
        <v>219</v>
      </c>
      <c r="T132" s="177" t="s">
        <v>220</v>
      </c>
      <c r="U132" s="157">
        <v>0</v>
      </c>
      <c r="V132" s="157">
        <f>ROUND(E132*U132,2)</f>
        <v>0</v>
      </c>
      <c r="W132" s="157"/>
      <c r="X132" s="157" t="s">
        <v>95</v>
      </c>
      <c r="Y132" s="178">
        <f>I132</f>
        <v>0</v>
      </c>
      <c r="Z132" s="178">
        <f>K132</f>
        <v>0</v>
      </c>
      <c r="AA132" s="178">
        <f>M132</f>
        <v>0</v>
      </c>
      <c r="AB132" s="178">
        <f>O132</f>
        <v>0</v>
      </c>
      <c r="AC132" s="178">
        <f>Q132</f>
        <v>0</v>
      </c>
      <c r="AD132" s="178">
        <f>V132</f>
        <v>0</v>
      </c>
      <c r="AE132" s="179"/>
      <c r="AF132" s="178">
        <f>G132</f>
        <v>0</v>
      </c>
      <c r="AG132" s="179" t="s">
        <v>297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121</v>
      </c>
      <c r="B133" s="170" t="s">
        <v>298</v>
      </c>
      <c r="C133" s="191" t="s">
        <v>299</v>
      </c>
      <c r="D133" s="171" t="s">
        <v>300</v>
      </c>
      <c r="E133" s="172">
        <v>1</v>
      </c>
      <c r="F133" s="173"/>
      <c r="G133" s="174">
        <f>ROUND(E133*F133,2)</f>
        <v>0</v>
      </c>
      <c r="H133" s="175"/>
      <c r="I133" s="176">
        <f>ROUND(E133*H133,2)</f>
        <v>0</v>
      </c>
      <c r="J133" s="173"/>
      <c r="K133" s="174">
        <f>ROUND(E133*J133,2)</f>
        <v>0</v>
      </c>
      <c r="L133" s="174">
        <v>15</v>
      </c>
      <c r="M133" s="174">
        <f>G133*(1+L133/100)</f>
        <v>0</v>
      </c>
      <c r="N133" s="174">
        <v>0</v>
      </c>
      <c r="O133" s="174">
        <f>ROUND(E133*N133,2)</f>
        <v>0</v>
      </c>
      <c r="P133" s="174">
        <v>0</v>
      </c>
      <c r="Q133" s="174">
        <f>ROUND(E133*P133,2)</f>
        <v>0</v>
      </c>
      <c r="R133" s="174"/>
      <c r="S133" s="174" t="s">
        <v>219</v>
      </c>
      <c r="T133" s="177" t="s">
        <v>220</v>
      </c>
      <c r="U133" s="157">
        <v>0</v>
      </c>
      <c r="V133" s="157">
        <f>ROUND(E133*U133,2)</f>
        <v>0</v>
      </c>
      <c r="W133" s="157"/>
      <c r="X133" s="157" t="s">
        <v>95</v>
      </c>
      <c r="Y133" s="178">
        <f>I133</f>
        <v>0</v>
      </c>
      <c r="Z133" s="178">
        <f>K133</f>
        <v>0</v>
      </c>
      <c r="AA133" s="178">
        <f>M133</f>
        <v>0</v>
      </c>
      <c r="AB133" s="178">
        <f>O133</f>
        <v>0</v>
      </c>
      <c r="AC133" s="178">
        <f>Q133</f>
        <v>0</v>
      </c>
      <c r="AD133" s="178">
        <f>V133</f>
        <v>0</v>
      </c>
      <c r="AE133" s="179"/>
      <c r="AF133" s="178">
        <f>G133</f>
        <v>0</v>
      </c>
      <c r="AG133" s="179" t="s">
        <v>297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122</v>
      </c>
      <c r="B134" s="170" t="s">
        <v>301</v>
      </c>
      <c r="C134" s="191" t="s">
        <v>302</v>
      </c>
      <c r="D134" s="171" t="s">
        <v>300</v>
      </c>
      <c r="E134" s="172">
        <v>1</v>
      </c>
      <c r="F134" s="173"/>
      <c r="G134" s="174">
        <f>ROUND(E134*F134,2)</f>
        <v>0</v>
      </c>
      <c r="H134" s="175"/>
      <c r="I134" s="176">
        <f>ROUND(E134*H134,2)</f>
        <v>0</v>
      </c>
      <c r="J134" s="173"/>
      <c r="K134" s="174">
        <f>ROUND(E134*J134,2)</f>
        <v>0</v>
      </c>
      <c r="L134" s="174">
        <v>15</v>
      </c>
      <c r="M134" s="174">
        <f>G134*(1+L134/100)</f>
        <v>0</v>
      </c>
      <c r="N134" s="174">
        <v>0</v>
      </c>
      <c r="O134" s="174">
        <f>ROUND(E134*N134,2)</f>
        <v>0</v>
      </c>
      <c r="P134" s="174">
        <v>0</v>
      </c>
      <c r="Q134" s="174">
        <f>ROUND(E134*P134,2)</f>
        <v>0</v>
      </c>
      <c r="R134" s="174"/>
      <c r="S134" s="174" t="s">
        <v>219</v>
      </c>
      <c r="T134" s="177" t="s">
        <v>220</v>
      </c>
      <c r="U134" s="157">
        <v>0</v>
      </c>
      <c r="V134" s="157">
        <f>ROUND(E134*U134,2)</f>
        <v>0</v>
      </c>
      <c r="W134" s="157"/>
      <c r="X134" s="157" t="s">
        <v>95</v>
      </c>
      <c r="Y134" s="178">
        <f>I134</f>
        <v>0</v>
      </c>
      <c r="Z134" s="178">
        <f>K134</f>
        <v>0</v>
      </c>
      <c r="AA134" s="178">
        <f>M134</f>
        <v>0</v>
      </c>
      <c r="AB134" s="178">
        <f>O134</f>
        <v>0</v>
      </c>
      <c r="AC134" s="178">
        <f>Q134</f>
        <v>0</v>
      </c>
      <c r="AD134" s="178">
        <f>V134</f>
        <v>0</v>
      </c>
      <c r="AE134" s="179"/>
      <c r="AF134" s="178">
        <f>G134</f>
        <v>0</v>
      </c>
      <c r="AG134" s="179" t="s">
        <v>297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ht="22.5" outlineLevel="2" x14ac:dyDescent="0.2">
      <c r="A135" s="169">
        <v>123</v>
      </c>
      <c r="B135" s="170" t="s">
        <v>303</v>
      </c>
      <c r="C135" s="191" t="s">
        <v>304</v>
      </c>
      <c r="D135" s="171" t="s">
        <v>218</v>
      </c>
      <c r="E135" s="172">
        <v>4</v>
      </c>
      <c r="F135" s="173"/>
      <c r="G135" s="174">
        <f>ROUND(E135*F135,2)</f>
        <v>0</v>
      </c>
      <c r="H135" s="175"/>
      <c r="I135" s="176">
        <f>ROUND(E135*H135,2)</f>
        <v>0</v>
      </c>
      <c r="J135" s="173"/>
      <c r="K135" s="174">
        <f>ROUND(E135*J135,2)</f>
        <v>0</v>
      </c>
      <c r="L135" s="174">
        <v>15</v>
      </c>
      <c r="M135" s="174">
        <f>G135*(1+L135/100)</f>
        <v>0</v>
      </c>
      <c r="N135" s="174">
        <v>0</v>
      </c>
      <c r="O135" s="174">
        <f>ROUND(E135*N135,2)</f>
        <v>0</v>
      </c>
      <c r="P135" s="174">
        <v>0</v>
      </c>
      <c r="Q135" s="174">
        <f>ROUND(E135*P135,2)</f>
        <v>0</v>
      </c>
      <c r="R135" s="174"/>
      <c r="S135" s="174" t="s">
        <v>219</v>
      </c>
      <c r="T135" s="177" t="s">
        <v>220</v>
      </c>
      <c r="U135" s="157">
        <v>24.67</v>
      </c>
      <c r="V135" s="157">
        <f>ROUND(E135*U135,2)</f>
        <v>98.68</v>
      </c>
      <c r="W135" s="157"/>
      <c r="X135" s="157" t="s">
        <v>95</v>
      </c>
      <c r="Y135" s="178">
        <f>I135</f>
        <v>0</v>
      </c>
      <c r="Z135" s="178">
        <f>K135</f>
        <v>0</v>
      </c>
      <c r="AA135" s="178">
        <f>M135</f>
        <v>0</v>
      </c>
      <c r="AB135" s="178">
        <f>O135</f>
        <v>0</v>
      </c>
      <c r="AC135" s="178">
        <f>Q135</f>
        <v>0</v>
      </c>
      <c r="AD135" s="178">
        <f>V135</f>
        <v>98.68</v>
      </c>
      <c r="AE135" s="179"/>
      <c r="AF135" s="178">
        <f>G135</f>
        <v>0</v>
      </c>
      <c r="AG135" s="179" t="s">
        <v>297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x14ac:dyDescent="0.2">
      <c r="A136" s="161" t="s">
        <v>125</v>
      </c>
      <c r="B136" s="162" t="s">
        <v>96</v>
      </c>
      <c r="C136" s="190" t="s">
        <v>97</v>
      </c>
      <c r="D136" s="163"/>
      <c r="E136" s="164"/>
      <c r="F136" s="165"/>
      <c r="G136" s="165">
        <f>SUM(AF137:AF201)</f>
        <v>0</v>
      </c>
      <c r="H136" s="166"/>
      <c r="I136" s="167">
        <f>SUM(Y137:Y201)</f>
        <v>0</v>
      </c>
      <c r="J136" s="165"/>
      <c r="K136" s="165">
        <f>SUM(Z137:Z201)</f>
        <v>0</v>
      </c>
      <c r="L136" s="165"/>
      <c r="M136" s="165">
        <f>SUM(AA137:AA201)</f>
        <v>0</v>
      </c>
      <c r="N136" s="165"/>
      <c r="O136" s="165">
        <f>SUM(AB137:AB201)</f>
        <v>0.17</v>
      </c>
      <c r="P136" s="165"/>
      <c r="Q136" s="165">
        <f>SUM(AC137:AC201)</f>
        <v>0.77</v>
      </c>
      <c r="R136" s="165"/>
      <c r="S136" s="165"/>
      <c r="T136" s="168"/>
      <c r="U136" s="160"/>
      <c r="V136" s="160">
        <f>SUM(AD137:AD201)</f>
        <v>184.04999999999995</v>
      </c>
      <c r="W136" s="160"/>
      <c r="X136" s="160"/>
      <c r="AG136" t="s">
        <v>126</v>
      </c>
    </row>
    <row r="137" spans="1:60" outlineLevel="1" x14ac:dyDescent="0.2">
      <c r="A137" s="161" t="s">
        <v>125</v>
      </c>
      <c r="B137" s="162" t="s">
        <v>98</v>
      </c>
      <c r="C137" s="190" t="s">
        <v>33</v>
      </c>
      <c r="D137" s="163"/>
      <c r="E137" s="164"/>
      <c r="F137" s="165"/>
      <c r="G137" s="165">
        <f>SUM(AF138:AF168)</f>
        <v>0</v>
      </c>
      <c r="H137" s="166"/>
      <c r="I137" s="167">
        <f>SUM(Y138:Y168)</f>
        <v>0</v>
      </c>
      <c r="J137" s="165"/>
      <c r="K137" s="165">
        <f>SUM(Z138:Z168)</f>
        <v>0</v>
      </c>
      <c r="L137" s="165"/>
      <c r="M137" s="165">
        <f>SUM(AA138:AA168)</f>
        <v>0</v>
      </c>
      <c r="N137" s="165"/>
      <c r="O137" s="165">
        <f>SUM(AB138:AB168)</f>
        <v>0.03</v>
      </c>
      <c r="P137" s="165"/>
      <c r="Q137" s="165">
        <f>SUM(AC138:AC168)</f>
        <v>0.77</v>
      </c>
      <c r="R137" s="165"/>
      <c r="S137" s="165"/>
      <c r="T137" s="168"/>
      <c r="U137" s="160"/>
      <c r="V137" s="160">
        <f>SUM(AD138:AD168)</f>
        <v>184.04999999999995</v>
      </c>
      <c r="W137" s="160"/>
      <c r="X137" s="160"/>
      <c r="Y137" s="179"/>
      <c r="Z137" s="179"/>
      <c r="AA137" s="179"/>
      <c r="AB137" s="179"/>
      <c r="AC137" s="179"/>
      <c r="AD137" s="179"/>
      <c r="AE137" s="179"/>
      <c r="AF137" s="179"/>
      <c r="AG137" s="179" t="s">
        <v>126</v>
      </c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</row>
    <row r="138" spans="1:60" outlineLevel="2" x14ac:dyDescent="0.2">
      <c r="A138" s="169">
        <v>125</v>
      </c>
      <c r="B138" s="170" t="s">
        <v>527</v>
      </c>
      <c r="C138" s="191" t="s">
        <v>528</v>
      </c>
      <c r="D138" s="171" t="s">
        <v>129</v>
      </c>
      <c r="E138" s="172">
        <v>1</v>
      </c>
      <c r="F138" s="173"/>
      <c r="G138" s="174">
        <f t="shared" ref="G138:G168" si="63">ROUND(E138*F138,2)</f>
        <v>0</v>
      </c>
      <c r="H138" s="175"/>
      <c r="I138" s="176">
        <f t="shared" ref="I138:I168" si="64">ROUND(E138*H138,2)</f>
        <v>0</v>
      </c>
      <c r="J138" s="173"/>
      <c r="K138" s="174">
        <f t="shared" ref="K138:K168" si="65">ROUND(E138*J138,2)</f>
        <v>0</v>
      </c>
      <c r="L138" s="174">
        <v>15</v>
      </c>
      <c r="M138" s="174">
        <f t="shared" ref="M138:M168" si="66">G138*(1+L138/100)</f>
        <v>0</v>
      </c>
      <c r="N138" s="174">
        <v>0</v>
      </c>
      <c r="O138" s="174">
        <f t="shared" ref="O138:O168" si="67">ROUND(E138*N138,2)</f>
        <v>0</v>
      </c>
      <c r="P138" s="174">
        <v>0</v>
      </c>
      <c r="Q138" s="174">
        <f t="shared" ref="Q138:Q168" si="68">ROUND(E138*P138,2)</f>
        <v>0</v>
      </c>
      <c r="R138" s="174"/>
      <c r="S138" s="174" t="s">
        <v>130</v>
      </c>
      <c r="T138" s="177" t="s">
        <v>130</v>
      </c>
      <c r="U138" s="157">
        <v>2.8151700000000002</v>
      </c>
      <c r="V138" s="157">
        <f t="shared" ref="V138:V168" si="69">ROUND(E138*U138,2)</f>
        <v>2.82</v>
      </c>
      <c r="W138" s="157"/>
      <c r="X138" s="157" t="s">
        <v>131</v>
      </c>
      <c r="Y138" s="178">
        <f t="shared" ref="Y138:Y168" si="70">I138</f>
        <v>0</v>
      </c>
      <c r="Z138" s="178">
        <f t="shared" ref="Z138:Z168" si="71">K138</f>
        <v>0</v>
      </c>
      <c r="AA138" s="178">
        <f t="shared" ref="AA138:AA168" si="72">M138</f>
        <v>0</v>
      </c>
      <c r="AB138" s="178">
        <f t="shared" ref="AB138:AB168" si="73">O138</f>
        <v>0</v>
      </c>
      <c r="AC138" s="178">
        <f t="shared" ref="AC138:AC168" si="74">Q138</f>
        <v>0</v>
      </c>
      <c r="AD138" s="178">
        <f t="shared" ref="AD138:AD168" si="75">V138</f>
        <v>2.82</v>
      </c>
      <c r="AE138" s="179"/>
      <c r="AF138" s="178">
        <f t="shared" ref="AF138:AF168" si="76">G138</f>
        <v>0</v>
      </c>
      <c r="AG138" s="179" t="s">
        <v>132</v>
      </c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outlineLevel="2" x14ac:dyDescent="0.2">
      <c r="A139" s="169">
        <v>127</v>
      </c>
      <c r="B139" s="170" t="s">
        <v>529</v>
      </c>
      <c r="C139" s="191" t="s">
        <v>530</v>
      </c>
      <c r="D139" s="171" t="s">
        <v>129</v>
      </c>
      <c r="E139" s="172">
        <v>1</v>
      </c>
      <c r="F139" s="173"/>
      <c r="G139" s="174">
        <f t="shared" si="63"/>
        <v>0</v>
      </c>
      <c r="H139" s="175"/>
      <c r="I139" s="176">
        <f t="shared" si="64"/>
        <v>0</v>
      </c>
      <c r="J139" s="173"/>
      <c r="K139" s="174">
        <f t="shared" si="65"/>
        <v>0</v>
      </c>
      <c r="L139" s="174">
        <v>15</v>
      </c>
      <c r="M139" s="174">
        <f t="shared" si="66"/>
        <v>0</v>
      </c>
      <c r="N139" s="174">
        <v>0</v>
      </c>
      <c r="O139" s="174">
        <f t="shared" si="67"/>
        <v>0</v>
      </c>
      <c r="P139" s="174">
        <v>0</v>
      </c>
      <c r="Q139" s="174">
        <f t="shared" si="68"/>
        <v>0</v>
      </c>
      <c r="R139" s="174"/>
      <c r="S139" s="174" t="s">
        <v>130</v>
      </c>
      <c r="T139" s="177" t="s">
        <v>130</v>
      </c>
      <c r="U139" s="157">
        <v>0.14632999999999999</v>
      </c>
      <c r="V139" s="157">
        <f t="shared" si="69"/>
        <v>0.15</v>
      </c>
      <c r="W139" s="157"/>
      <c r="X139" s="157" t="s">
        <v>131</v>
      </c>
      <c r="Y139" s="178">
        <f t="shared" si="70"/>
        <v>0</v>
      </c>
      <c r="Z139" s="178">
        <f t="shared" si="71"/>
        <v>0</v>
      </c>
      <c r="AA139" s="178">
        <f t="shared" si="72"/>
        <v>0</v>
      </c>
      <c r="AB139" s="178">
        <f t="shared" si="73"/>
        <v>0</v>
      </c>
      <c r="AC139" s="178">
        <f t="shared" si="74"/>
        <v>0</v>
      </c>
      <c r="AD139" s="178">
        <f t="shared" si="75"/>
        <v>0.15</v>
      </c>
      <c r="AE139" s="179"/>
      <c r="AF139" s="178">
        <f t="shared" si="76"/>
        <v>0</v>
      </c>
      <c r="AG139" s="179" t="s">
        <v>132</v>
      </c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</row>
    <row r="140" spans="1:60" outlineLevel="2" x14ac:dyDescent="0.2">
      <c r="A140" s="169">
        <v>129</v>
      </c>
      <c r="B140" s="170" t="s">
        <v>531</v>
      </c>
      <c r="C140" s="191" t="s">
        <v>532</v>
      </c>
      <c r="D140" s="171" t="s">
        <v>129</v>
      </c>
      <c r="E140" s="172">
        <v>1</v>
      </c>
      <c r="F140" s="173"/>
      <c r="G140" s="174">
        <f t="shared" si="63"/>
        <v>0</v>
      </c>
      <c r="H140" s="175"/>
      <c r="I140" s="176">
        <f t="shared" si="64"/>
        <v>0</v>
      </c>
      <c r="J140" s="173"/>
      <c r="K140" s="174">
        <f t="shared" si="65"/>
        <v>0</v>
      </c>
      <c r="L140" s="174">
        <v>15</v>
      </c>
      <c r="M140" s="174">
        <f t="shared" si="66"/>
        <v>0</v>
      </c>
      <c r="N140" s="174">
        <v>0</v>
      </c>
      <c r="O140" s="174">
        <f t="shared" si="67"/>
        <v>0</v>
      </c>
      <c r="P140" s="174">
        <v>0</v>
      </c>
      <c r="Q140" s="174">
        <f t="shared" si="68"/>
        <v>0</v>
      </c>
      <c r="R140" s="174"/>
      <c r="S140" s="174" t="s">
        <v>219</v>
      </c>
      <c r="T140" s="177" t="s">
        <v>248</v>
      </c>
      <c r="U140" s="157">
        <v>0.27700000000000002</v>
      </c>
      <c r="V140" s="157">
        <f t="shared" si="69"/>
        <v>0.28000000000000003</v>
      </c>
      <c r="W140" s="157"/>
      <c r="X140" s="157" t="s">
        <v>131</v>
      </c>
      <c r="Y140" s="178">
        <f t="shared" si="70"/>
        <v>0</v>
      </c>
      <c r="Z140" s="178">
        <f t="shared" si="71"/>
        <v>0</v>
      </c>
      <c r="AA140" s="178">
        <f t="shared" si="72"/>
        <v>0</v>
      </c>
      <c r="AB140" s="178">
        <f t="shared" si="73"/>
        <v>0</v>
      </c>
      <c r="AC140" s="178">
        <f t="shared" si="74"/>
        <v>0</v>
      </c>
      <c r="AD140" s="178">
        <f t="shared" si="75"/>
        <v>0.28000000000000003</v>
      </c>
      <c r="AE140" s="179"/>
      <c r="AF140" s="178">
        <f t="shared" si="76"/>
        <v>0</v>
      </c>
      <c r="AG140" s="179" t="s">
        <v>132</v>
      </c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</row>
    <row r="141" spans="1:60" outlineLevel="2" x14ac:dyDescent="0.2">
      <c r="A141" s="169">
        <v>131</v>
      </c>
      <c r="B141" s="170" t="s">
        <v>315</v>
      </c>
      <c r="C141" s="191" t="s">
        <v>316</v>
      </c>
      <c r="D141" s="171" t="s">
        <v>129</v>
      </c>
      <c r="E141" s="172">
        <v>12</v>
      </c>
      <c r="F141" s="173"/>
      <c r="G141" s="174">
        <f t="shared" si="63"/>
        <v>0</v>
      </c>
      <c r="H141" s="175"/>
      <c r="I141" s="176">
        <f t="shared" si="64"/>
        <v>0</v>
      </c>
      <c r="J141" s="173"/>
      <c r="K141" s="174">
        <f t="shared" si="65"/>
        <v>0</v>
      </c>
      <c r="L141" s="174">
        <v>15</v>
      </c>
      <c r="M141" s="174">
        <f t="shared" si="66"/>
        <v>0</v>
      </c>
      <c r="N141" s="174">
        <v>0</v>
      </c>
      <c r="O141" s="174">
        <f t="shared" si="67"/>
        <v>0</v>
      </c>
      <c r="P141" s="174">
        <v>0</v>
      </c>
      <c r="Q141" s="174">
        <f t="shared" si="68"/>
        <v>0</v>
      </c>
      <c r="R141" s="174"/>
      <c r="S141" s="174" t="s">
        <v>130</v>
      </c>
      <c r="T141" s="177" t="s">
        <v>130</v>
      </c>
      <c r="U141" s="157">
        <v>5.3830000000000003E-2</v>
      </c>
      <c r="V141" s="157">
        <f t="shared" si="69"/>
        <v>0.65</v>
      </c>
      <c r="W141" s="157"/>
      <c r="X141" s="157" t="s">
        <v>131</v>
      </c>
      <c r="Y141" s="178">
        <f t="shared" si="70"/>
        <v>0</v>
      </c>
      <c r="Z141" s="178">
        <f t="shared" si="71"/>
        <v>0</v>
      </c>
      <c r="AA141" s="178">
        <f t="shared" si="72"/>
        <v>0</v>
      </c>
      <c r="AB141" s="178">
        <f t="shared" si="73"/>
        <v>0</v>
      </c>
      <c r="AC141" s="178">
        <f t="shared" si="74"/>
        <v>0</v>
      </c>
      <c r="AD141" s="178">
        <f t="shared" si="75"/>
        <v>0.65</v>
      </c>
      <c r="AE141" s="179"/>
      <c r="AF141" s="178">
        <f t="shared" si="76"/>
        <v>0</v>
      </c>
      <c r="AG141" s="179" t="s">
        <v>132</v>
      </c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</row>
    <row r="142" spans="1:60" outlineLevel="2" x14ac:dyDescent="0.2">
      <c r="A142" s="169">
        <v>133</v>
      </c>
      <c r="B142" s="170" t="s">
        <v>317</v>
      </c>
      <c r="C142" s="191" t="s">
        <v>318</v>
      </c>
      <c r="D142" s="171" t="s">
        <v>183</v>
      </c>
      <c r="E142" s="172">
        <v>110</v>
      </c>
      <c r="F142" s="173"/>
      <c r="G142" s="174">
        <f t="shared" si="63"/>
        <v>0</v>
      </c>
      <c r="H142" s="175"/>
      <c r="I142" s="176">
        <f t="shared" si="64"/>
        <v>0</v>
      </c>
      <c r="J142" s="173"/>
      <c r="K142" s="174">
        <f t="shared" si="65"/>
        <v>0</v>
      </c>
      <c r="L142" s="174">
        <v>15</v>
      </c>
      <c r="M142" s="174">
        <f t="shared" si="66"/>
        <v>0</v>
      </c>
      <c r="N142" s="174">
        <v>0</v>
      </c>
      <c r="O142" s="174">
        <f t="shared" si="67"/>
        <v>0</v>
      </c>
      <c r="P142" s="174">
        <v>0</v>
      </c>
      <c r="Q142" s="174">
        <f t="shared" si="68"/>
        <v>0</v>
      </c>
      <c r="R142" s="174"/>
      <c r="S142" s="174" t="s">
        <v>130</v>
      </c>
      <c r="T142" s="177" t="s">
        <v>130</v>
      </c>
      <c r="U142" s="157">
        <v>5.7829999999999999E-2</v>
      </c>
      <c r="V142" s="157">
        <f t="shared" si="69"/>
        <v>6.36</v>
      </c>
      <c r="W142" s="157"/>
      <c r="X142" s="157" t="s">
        <v>131</v>
      </c>
      <c r="Y142" s="178">
        <f t="shared" si="70"/>
        <v>0</v>
      </c>
      <c r="Z142" s="178">
        <f t="shared" si="71"/>
        <v>0</v>
      </c>
      <c r="AA142" s="178">
        <f t="shared" si="72"/>
        <v>0</v>
      </c>
      <c r="AB142" s="178">
        <f t="shared" si="73"/>
        <v>0</v>
      </c>
      <c r="AC142" s="178">
        <f t="shared" si="74"/>
        <v>0</v>
      </c>
      <c r="AD142" s="178">
        <f t="shared" si="75"/>
        <v>6.36</v>
      </c>
      <c r="AE142" s="179"/>
      <c r="AF142" s="178">
        <f t="shared" si="76"/>
        <v>0</v>
      </c>
      <c r="AG142" s="179" t="s">
        <v>132</v>
      </c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</row>
    <row r="143" spans="1:60" outlineLevel="2" x14ac:dyDescent="0.2">
      <c r="A143" s="169">
        <v>135</v>
      </c>
      <c r="B143" s="170" t="s">
        <v>533</v>
      </c>
      <c r="C143" s="191" t="s">
        <v>534</v>
      </c>
      <c r="D143" s="171" t="s">
        <v>183</v>
      </c>
      <c r="E143" s="172">
        <v>60</v>
      </c>
      <c r="F143" s="173"/>
      <c r="G143" s="174">
        <f t="shared" si="63"/>
        <v>0</v>
      </c>
      <c r="H143" s="175"/>
      <c r="I143" s="176">
        <f t="shared" si="64"/>
        <v>0</v>
      </c>
      <c r="J143" s="173"/>
      <c r="K143" s="174">
        <f t="shared" si="65"/>
        <v>0</v>
      </c>
      <c r="L143" s="174">
        <v>15</v>
      </c>
      <c r="M143" s="174">
        <f t="shared" si="66"/>
        <v>0</v>
      </c>
      <c r="N143" s="174">
        <v>0</v>
      </c>
      <c r="O143" s="174">
        <f t="shared" si="67"/>
        <v>0</v>
      </c>
      <c r="P143" s="174">
        <v>0</v>
      </c>
      <c r="Q143" s="174">
        <f t="shared" si="68"/>
        <v>0</v>
      </c>
      <c r="R143" s="174"/>
      <c r="S143" s="174" t="s">
        <v>130</v>
      </c>
      <c r="T143" s="177" t="s">
        <v>130</v>
      </c>
      <c r="U143" s="157">
        <v>6.1830000000000003E-2</v>
      </c>
      <c r="V143" s="157">
        <f t="shared" si="69"/>
        <v>3.71</v>
      </c>
      <c r="W143" s="157"/>
      <c r="X143" s="157" t="s">
        <v>131</v>
      </c>
      <c r="Y143" s="178">
        <f t="shared" si="70"/>
        <v>0</v>
      </c>
      <c r="Z143" s="178">
        <f t="shared" si="71"/>
        <v>0</v>
      </c>
      <c r="AA143" s="178">
        <f t="shared" si="72"/>
        <v>0</v>
      </c>
      <c r="AB143" s="178">
        <f t="shared" si="73"/>
        <v>0</v>
      </c>
      <c r="AC143" s="178">
        <f t="shared" si="74"/>
        <v>0</v>
      </c>
      <c r="AD143" s="178">
        <f t="shared" si="75"/>
        <v>3.71</v>
      </c>
      <c r="AE143" s="179"/>
      <c r="AF143" s="178">
        <f t="shared" si="76"/>
        <v>0</v>
      </c>
      <c r="AG143" s="179" t="s">
        <v>132</v>
      </c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</row>
    <row r="144" spans="1:60" ht="22.5" outlineLevel="2" x14ac:dyDescent="0.2">
      <c r="A144" s="169">
        <v>137</v>
      </c>
      <c r="B144" s="170" t="s">
        <v>535</v>
      </c>
      <c r="C144" s="191" t="s">
        <v>536</v>
      </c>
      <c r="D144" s="171" t="s">
        <v>129</v>
      </c>
      <c r="E144" s="172">
        <v>11</v>
      </c>
      <c r="F144" s="173"/>
      <c r="G144" s="174">
        <f t="shared" si="63"/>
        <v>0</v>
      </c>
      <c r="H144" s="175"/>
      <c r="I144" s="176">
        <f t="shared" si="64"/>
        <v>0</v>
      </c>
      <c r="J144" s="173"/>
      <c r="K144" s="174">
        <f t="shared" si="65"/>
        <v>0</v>
      </c>
      <c r="L144" s="174">
        <v>15</v>
      </c>
      <c r="M144" s="174">
        <f t="shared" si="66"/>
        <v>0</v>
      </c>
      <c r="N144" s="174">
        <v>0</v>
      </c>
      <c r="O144" s="174">
        <f t="shared" si="67"/>
        <v>0</v>
      </c>
      <c r="P144" s="174">
        <v>0</v>
      </c>
      <c r="Q144" s="174">
        <f t="shared" si="68"/>
        <v>0</v>
      </c>
      <c r="R144" s="174"/>
      <c r="S144" s="174" t="s">
        <v>130</v>
      </c>
      <c r="T144" s="177" t="s">
        <v>130</v>
      </c>
      <c r="U144" s="157">
        <v>0.28100000000000003</v>
      </c>
      <c r="V144" s="157">
        <f t="shared" si="69"/>
        <v>3.09</v>
      </c>
      <c r="W144" s="157"/>
      <c r="X144" s="157" t="s">
        <v>131</v>
      </c>
      <c r="Y144" s="178">
        <f t="shared" si="70"/>
        <v>0</v>
      </c>
      <c r="Z144" s="178">
        <f t="shared" si="71"/>
        <v>0</v>
      </c>
      <c r="AA144" s="178">
        <f t="shared" si="72"/>
        <v>0</v>
      </c>
      <c r="AB144" s="178">
        <f t="shared" si="73"/>
        <v>0</v>
      </c>
      <c r="AC144" s="178">
        <f t="shared" si="74"/>
        <v>0</v>
      </c>
      <c r="AD144" s="178">
        <f t="shared" si="75"/>
        <v>3.09</v>
      </c>
      <c r="AE144" s="179"/>
      <c r="AF144" s="178">
        <f t="shared" si="76"/>
        <v>0</v>
      </c>
      <c r="AG144" s="179" t="s">
        <v>132</v>
      </c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</row>
    <row r="145" spans="1:60" outlineLevel="2" x14ac:dyDescent="0.2">
      <c r="A145" s="169">
        <v>139</v>
      </c>
      <c r="B145" s="170" t="s">
        <v>537</v>
      </c>
      <c r="C145" s="191" t="s">
        <v>538</v>
      </c>
      <c r="D145" s="171" t="s">
        <v>300</v>
      </c>
      <c r="E145" s="172">
        <v>1</v>
      </c>
      <c r="F145" s="173"/>
      <c r="G145" s="174">
        <f t="shared" si="63"/>
        <v>0</v>
      </c>
      <c r="H145" s="175"/>
      <c r="I145" s="176">
        <f t="shared" si="64"/>
        <v>0</v>
      </c>
      <c r="J145" s="173"/>
      <c r="K145" s="174">
        <f t="shared" si="65"/>
        <v>0</v>
      </c>
      <c r="L145" s="174">
        <v>15</v>
      </c>
      <c r="M145" s="174">
        <f t="shared" si="66"/>
        <v>0</v>
      </c>
      <c r="N145" s="174">
        <v>0</v>
      </c>
      <c r="O145" s="174">
        <f t="shared" si="67"/>
        <v>0</v>
      </c>
      <c r="P145" s="174">
        <v>0</v>
      </c>
      <c r="Q145" s="174">
        <f t="shared" si="68"/>
        <v>0</v>
      </c>
      <c r="R145" s="174"/>
      <c r="S145" s="174" t="s">
        <v>219</v>
      </c>
      <c r="T145" s="177" t="s">
        <v>220</v>
      </c>
      <c r="U145" s="157">
        <v>0</v>
      </c>
      <c r="V145" s="157">
        <f t="shared" si="69"/>
        <v>0</v>
      </c>
      <c r="W145" s="157"/>
      <c r="X145" s="157" t="s">
        <v>131</v>
      </c>
      <c r="Y145" s="178">
        <f t="shared" si="70"/>
        <v>0</v>
      </c>
      <c r="Z145" s="178">
        <f t="shared" si="71"/>
        <v>0</v>
      </c>
      <c r="AA145" s="178">
        <f t="shared" si="72"/>
        <v>0</v>
      </c>
      <c r="AB145" s="178">
        <f t="shared" si="73"/>
        <v>0</v>
      </c>
      <c r="AC145" s="178">
        <f t="shared" si="74"/>
        <v>0</v>
      </c>
      <c r="AD145" s="178">
        <f t="shared" si="75"/>
        <v>0</v>
      </c>
      <c r="AE145" s="179"/>
      <c r="AF145" s="178">
        <f t="shared" si="76"/>
        <v>0</v>
      </c>
      <c r="AG145" s="179" t="s">
        <v>132</v>
      </c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</row>
    <row r="146" spans="1:60" outlineLevel="2" x14ac:dyDescent="0.2">
      <c r="A146" s="169">
        <v>142</v>
      </c>
      <c r="B146" s="170" t="s">
        <v>539</v>
      </c>
      <c r="C146" s="191" t="s">
        <v>540</v>
      </c>
      <c r="D146" s="171" t="s">
        <v>129</v>
      </c>
      <c r="E146" s="172">
        <v>1</v>
      </c>
      <c r="F146" s="173"/>
      <c r="G146" s="174">
        <f t="shared" si="63"/>
        <v>0</v>
      </c>
      <c r="H146" s="175"/>
      <c r="I146" s="176">
        <f t="shared" si="64"/>
        <v>0</v>
      </c>
      <c r="J146" s="173"/>
      <c r="K146" s="174">
        <f t="shared" si="65"/>
        <v>0</v>
      </c>
      <c r="L146" s="174">
        <v>15</v>
      </c>
      <c r="M146" s="174">
        <f t="shared" si="66"/>
        <v>0</v>
      </c>
      <c r="N146" s="174">
        <v>2.0930000000000001E-2</v>
      </c>
      <c r="O146" s="174">
        <f t="shared" si="67"/>
        <v>0.02</v>
      </c>
      <c r="P146" s="174">
        <v>0</v>
      </c>
      <c r="Q146" s="174">
        <f t="shared" si="68"/>
        <v>0</v>
      </c>
      <c r="R146" s="174"/>
      <c r="S146" s="174" t="s">
        <v>219</v>
      </c>
      <c r="T146" s="177" t="s">
        <v>220</v>
      </c>
      <c r="U146" s="157">
        <v>4</v>
      </c>
      <c r="V146" s="157">
        <f t="shared" si="69"/>
        <v>4</v>
      </c>
      <c r="W146" s="157"/>
      <c r="X146" s="157" t="s">
        <v>131</v>
      </c>
      <c r="Y146" s="178">
        <f t="shared" si="70"/>
        <v>0</v>
      </c>
      <c r="Z146" s="178">
        <f t="shared" si="71"/>
        <v>0</v>
      </c>
      <c r="AA146" s="178">
        <f t="shared" si="72"/>
        <v>0</v>
      </c>
      <c r="AB146" s="178">
        <f t="shared" si="73"/>
        <v>0.02</v>
      </c>
      <c r="AC146" s="178">
        <f t="shared" si="74"/>
        <v>0</v>
      </c>
      <c r="AD146" s="178">
        <f t="shared" si="75"/>
        <v>4</v>
      </c>
      <c r="AE146" s="179"/>
      <c r="AF146" s="178">
        <f t="shared" si="76"/>
        <v>0</v>
      </c>
      <c r="AG146" s="179" t="s">
        <v>132</v>
      </c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</row>
    <row r="147" spans="1:60" ht="22.5" outlineLevel="2" x14ac:dyDescent="0.2">
      <c r="A147" s="169">
        <v>143</v>
      </c>
      <c r="B147" s="170" t="s">
        <v>541</v>
      </c>
      <c r="C147" s="191" t="s">
        <v>542</v>
      </c>
      <c r="D147" s="171" t="s">
        <v>300</v>
      </c>
      <c r="E147" s="172">
        <v>1</v>
      </c>
      <c r="F147" s="173"/>
      <c r="G147" s="174">
        <f t="shared" si="63"/>
        <v>0</v>
      </c>
      <c r="H147" s="175"/>
      <c r="I147" s="176">
        <f t="shared" si="64"/>
        <v>0</v>
      </c>
      <c r="J147" s="173"/>
      <c r="K147" s="174">
        <f t="shared" si="65"/>
        <v>0</v>
      </c>
      <c r="L147" s="174">
        <v>15</v>
      </c>
      <c r="M147" s="174">
        <f t="shared" si="66"/>
        <v>0</v>
      </c>
      <c r="N147" s="174">
        <v>0</v>
      </c>
      <c r="O147" s="174">
        <f t="shared" si="67"/>
        <v>0</v>
      </c>
      <c r="P147" s="174">
        <v>0</v>
      </c>
      <c r="Q147" s="174">
        <f t="shared" si="68"/>
        <v>0</v>
      </c>
      <c r="R147" s="174"/>
      <c r="S147" s="174" t="s">
        <v>219</v>
      </c>
      <c r="T147" s="177" t="s">
        <v>220</v>
      </c>
      <c r="U147" s="157">
        <v>0</v>
      </c>
      <c r="V147" s="157">
        <f t="shared" si="69"/>
        <v>0</v>
      </c>
      <c r="W147" s="157"/>
      <c r="X147" s="157" t="s">
        <v>131</v>
      </c>
      <c r="Y147" s="178">
        <f t="shared" si="70"/>
        <v>0</v>
      </c>
      <c r="Z147" s="178">
        <f t="shared" si="71"/>
        <v>0</v>
      </c>
      <c r="AA147" s="178">
        <f t="shared" si="72"/>
        <v>0</v>
      </c>
      <c r="AB147" s="178">
        <f t="shared" si="73"/>
        <v>0</v>
      </c>
      <c r="AC147" s="178">
        <f t="shared" si="74"/>
        <v>0</v>
      </c>
      <c r="AD147" s="178">
        <f t="shared" si="75"/>
        <v>0</v>
      </c>
      <c r="AE147" s="179"/>
      <c r="AF147" s="178">
        <f t="shared" si="76"/>
        <v>0</v>
      </c>
      <c r="AG147" s="179" t="s">
        <v>132</v>
      </c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</row>
    <row r="148" spans="1:60" outlineLevel="2" x14ac:dyDescent="0.2">
      <c r="A148" s="169">
        <v>146</v>
      </c>
      <c r="B148" s="170" t="s">
        <v>543</v>
      </c>
      <c r="C148" s="191" t="s">
        <v>544</v>
      </c>
      <c r="D148" s="171" t="s">
        <v>129</v>
      </c>
      <c r="E148" s="172">
        <v>7</v>
      </c>
      <c r="F148" s="173"/>
      <c r="G148" s="174">
        <f t="shared" si="63"/>
        <v>0</v>
      </c>
      <c r="H148" s="175"/>
      <c r="I148" s="176">
        <f t="shared" si="64"/>
        <v>0</v>
      </c>
      <c r="J148" s="173"/>
      <c r="K148" s="174">
        <f t="shared" si="65"/>
        <v>0</v>
      </c>
      <c r="L148" s="174">
        <v>15</v>
      </c>
      <c r="M148" s="174">
        <f t="shared" si="66"/>
        <v>0</v>
      </c>
      <c r="N148" s="174">
        <v>0</v>
      </c>
      <c r="O148" s="174">
        <f t="shared" si="67"/>
        <v>0</v>
      </c>
      <c r="P148" s="174">
        <v>0</v>
      </c>
      <c r="Q148" s="174">
        <f t="shared" si="68"/>
        <v>0</v>
      </c>
      <c r="R148" s="174"/>
      <c r="S148" s="174" t="s">
        <v>130</v>
      </c>
      <c r="T148" s="177" t="s">
        <v>130</v>
      </c>
      <c r="U148" s="157">
        <v>0.47</v>
      </c>
      <c r="V148" s="157">
        <f t="shared" si="69"/>
        <v>3.29</v>
      </c>
      <c r="W148" s="157"/>
      <c r="X148" s="157" t="s">
        <v>131</v>
      </c>
      <c r="Y148" s="178">
        <f t="shared" si="70"/>
        <v>0</v>
      </c>
      <c r="Z148" s="178">
        <f t="shared" si="71"/>
        <v>0</v>
      </c>
      <c r="AA148" s="178">
        <f t="shared" si="72"/>
        <v>0</v>
      </c>
      <c r="AB148" s="178">
        <f t="shared" si="73"/>
        <v>0</v>
      </c>
      <c r="AC148" s="178">
        <f t="shared" si="74"/>
        <v>0</v>
      </c>
      <c r="AD148" s="178">
        <f t="shared" si="75"/>
        <v>3.29</v>
      </c>
      <c r="AE148" s="179"/>
      <c r="AF148" s="178">
        <f t="shared" si="76"/>
        <v>0</v>
      </c>
      <c r="AG148" s="179" t="s">
        <v>132</v>
      </c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</row>
    <row r="149" spans="1:60" outlineLevel="2" x14ac:dyDescent="0.2">
      <c r="A149" s="169">
        <v>147</v>
      </c>
      <c r="B149" s="170" t="s">
        <v>545</v>
      </c>
      <c r="C149" s="191" t="s">
        <v>546</v>
      </c>
      <c r="D149" s="171" t="s">
        <v>129</v>
      </c>
      <c r="E149" s="172">
        <v>1</v>
      </c>
      <c r="F149" s="173"/>
      <c r="G149" s="174">
        <f t="shared" si="63"/>
        <v>0</v>
      </c>
      <c r="H149" s="175"/>
      <c r="I149" s="176">
        <f t="shared" si="64"/>
        <v>0</v>
      </c>
      <c r="J149" s="173"/>
      <c r="K149" s="174">
        <f t="shared" si="65"/>
        <v>0</v>
      </c>
      <c r="L149" s="174">
        <v>15</v>
      </c>
      <c r="M149" s="174">
        <f t="shared" si="66"/>
        <v>0</v>
      </c>
      <c r="N149" s="174">
        <v>0</v>
      </c>
      <c r="O149" s="174">
        <f t="shared" si="67"/>
        <v>0</v>
      </c>
      <c r="P149" s="174">
        <v>0</v>
      </c>
      <c r="Q149" s="174">
        <f t="shared" si="68"/>
        <v>0</v>
      </c>
      <c r="R149" s="174"/>
      <c r="S149" s="174" t="s">
        <v>130</v>
      </c>
      <c r="T149" s="177" t="s">
        <v>130</v>
      </c>
      <c r="U149" s="157">
        <v>1.1663300000000001</v>
      </c>
      <c r="V149" s="157">
        <f t="shared" si="69"/>
        <v>1.17</v>
      </c>
      <c r="W149" s="157"/>
      <c r="X149" s="157" t="s">
        <v>131</v>
      </c>
      <c r="Y149" s="178">
        <f t="shared" si="70"/>
        <v>0</v>
      </c>
      <c r="Z149" s="178">
        <f t="shared" si="71"/>
        <v>0</v>
      </c>
      <c r="AA149" s="178">
        <f t="shared" si="72"/>
        <v>0</v>
      </c>
      <c r="AB149" s="178">
        <f t="shared" si="73"/>
        <v>0</v>
      </c>
      <c r="AC149" s="178">
        <f t="shared" si="74"/>
        <v>0</v>
      </c>
      <c r="AD149" s="178">
        <f t="shared" si="75"/>
        <v>1.17</v>
      </c>
      <c r="AE149" s="179"/>
      <c r="AF149" s="178">
        <f t="shared" si="76"/>
        <v>0</v>
      </c>
      <c r="AG149" s="179" t="s">
        <v>132</v>
      </c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</row>
    <row r="150" spans="1:60" outlineLevel="2" x14ac:dyDescent="0.2">
      <c r="A150" s="169">
        <v>148</v>
      </c>
      <c r="B150" s="170" t="s">
        <v>547</v>
      </c>
      <c r="C150" s="191" t="s">
        <v>548</v>
      </c>
      <c r="D150" s="171" t="s">
        <v>129</v>
      </c>
      <c r="E150" s="172">
        <v>1</v>
      </c>
      <c r="F150" s="173"/>
      <c r="G150" s="174">
        <f t="shared" si="63"/>
        <v>0</v>
      </c>
      <c r="H150" s="175"/>
      <c r="I150" s="176">
        <f t="shared" si="64"/>
        <v>0</v>
      </c>
      <c r="J150" s="173"/>
      <c r="K150" s="174">
        <f t="shared" si="65"/>
        <v>0</v>
      </c>
      <c r="L150" s="174">
        <v>15</v>
      </c>
      <c r="M150" s="174">
        <f t="shared" si="66"/>
        <v>0</v>
      </c>
      <c r="N150" s="174">
        <v>0</v>
      </c>
      <c r="O150" s="174">
        <f t="shared" si="67"/>
        <v>0</v>
      </c>
      <c r="P150" s="174">
        <v>0</v>
      </c>
      <c r="Q150" s="174">
        <f t="shared" si="68"/>
        <v>0</v>
      </c>
      <c r="R150" s="174"/>
      <c r="S150" s="174" t="s">
        <v>130</v>
      </c>
      <c r="T150" s="177" t="s">
        <v>130</v>
      </c>
      <c r="U150" s="157">
        <v>0.45217000000000002</v>
      </c>
      <c r="V150" s="157">
        <f t="shared" si="69"/>
        <v>0.45</v>
      </c>
      <c r="W150" s="157"/>
      <c r="X150" s="157" t="s">
        <v>131</v>
      </c>
      <c r="Y150" s="178">
        <f t="shared" si="70"/>
        <v>0</v>
      </c>
      <c r="Z150" s="178">
        <f t="shared" si="71"/>
        <v>0</v>
      </c>
      <c r="AA150" s="178">
        <f t="shared" si="72"/>
        <v>0</v>
      </c>
      <c r="AB150" s="178">
        <f t="shared" si="73"/>
        <v>0</v>
      </c>
      <c r="AC150" s="178">
        <f t="shared" si="74"/>
        <v>0</v>
      </c>
      <c r="AD150" s="178">
        <f t="shared" si="75"/>
        <v>0.45</v>
      </c>
      <c r="AE150" s="179"/>
      <c r="AF150" s="178">
        <f t="shared" si="76"/>
        <v>0</v>
      </c>
      <c r="AG150" s="179" t="s">
        <v>132</v>
      </c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</row>
    <row r="151" spans="1:60" outlineLevel="2" x14ac:dyDescent="0.2">
      <c r="A151" s="169">
        <v>149</v>
      </c>
      <c r="B151" s="170" t="s">
        <v>549</v>
      </c>
      <c r="C151" s="191" t="s">
        <v>550</v>
      </c>
      <c r="D151" s="171" t="s">
        <v>129</v>
      </c>
      <c r="E151" s="172">
        <v>1</v>
      </c>
      <c r="F151" s="173"/>
      <c r="G151" s="174">
        <f t="shared" si="63"/>
        <v>0</v>
      </c>
      <c r="H151" s="175"/>
      <c r="I151" s="176">
        <f t="shared" si="64"/>
        <v>0</v>
      </c>
      <c r="J151" s="173"/>
      <c r="K151" s="174">
        <f t="shared" si="65"/>
        <v>0</v>
      </c>
      <c r="L151" s="174">
        <v>15</v>
      </c>
      <c r="M151" s="174">
        <f t="shared" si="66"/>
        <v>0</v>
      </c>
      <c r="N151" s="174">
        <v>2.9E-4</v>
      </c>
      <c r="O151" s="174">
        <f t="shared" si="67"/>
        <v>0</v>
      </c>
      <c r="P151" s="174">
        <v>0</v>
      </c>
      <c r="Q151" s="174">
        <f t="shared" si="68"/>
        <v>0</v>
      </c>
      <c r="R151" s="174"/>
      <c r="S151" s="174" t="s">
        <v>130</v>
      </c>
      <c r="T151" s="177" t="s">
        <v>130</v>
      </c>
      <c r="U151" s="157">
        <v>1.524</v>
      </c>
      <c r="V151" s="157">
        <f t="shared" si="69"/>
        <v>1.52</v>
      </c>
      <c r="W151" s="157"/>
      <c r="X151" s="157" t="s">
        <v>131</v>
      </c>
      <c r="Y151" s="178">
        <f t="shared" si="70"/>
        <v>0</v>
      </c>
      <c r="Z151" s="178">
        <f t="shared" si="71"/>
        <v>0</v>
      </c>
      <c r="AA151" s="178">
        <f t="shared" si="72"/>
        <v>0</v>
      </c>
      <c r="AB151" s="178">
        <f t="shared" si="73"/>
        <v>0</v>
      </c>
      <c r="AC151" s="178">
        <f t="shared" si="74"/>
        <v>0</v>
      </c>
      <c r="AD151" s="178">
        <f t="shared" si="75"/>
        <v>1.52</v>
      </c>
      <c r="AE151" s="179"/>
      <c r="AF151" s="178">
        <f t="shared" si="76"/>
        <v>0</v>
      </c>
      <c r="AG151" s="179" t="s">
        <v>132</v>
      </c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</row>
    <row r="152" spans="1:60" outlineLevel="2" x14ac:dyDescent="0.2">
      <c r="A152" s="169">
        <v>151</v>
      </c>
      <c r="B152" s="170" t="s">
        <v>462</v>
      </c>
      <c r="C152" s="191" t="s">
        <v>463</v>
      </c>
      <c r="D152" s="171" t="s">
        <v>183</v>
      </c>
      <c r="E152" s="172">
        <v>25</v>
      </c>
      <c r="F152" s="173"/>
      <c r="G152" s="174">
        <f t="shared" si="63"/>
        <v>0</v>
      </c>
      <c r="H152" s="175"/>
      <c r="I152" s="176">
        <f t="shared" si="64"/>
        <v>0</v>
      </c>
      <c r="J152" s="173"/>
      <c r="K152" s="174">
        <f t="shared" si="65"/>
        <v>0</v>
      </c>
      <c r="L152" s="174">
        <v>15</v>
      </c>
      <c r="M152" s="174">
        <f t="shared" si="66"/>
        <v>0</v>
      </c>
      <c r="N152" s="174">
        <v>0</v>
      </c>
      <c r="O152" s="174">
        <f t="shared" si="67"/>
        <v>0</v>
      </c>
      <c r="P152" s="174">
        <v>0</v>
      </c>
      <c r="Q152" s="174">
        <f t="shared" si="68"/>
        <v>0</v>
      </c>
      <c r="R152" s="174"/>
      <c r="S152" s="174" t="s">
        <v>130</v>
      </c>
      <c r="T152" s="177" t="s">
        <v>130</v>
      </c>
      <c r="U152" s="157">
        <v>0.13700000000000001</v>
      </c>
      <c r="V152" s="157">
        <f t="shared" si="69"/>
        <v>3.43</v>
      </c>
      <c r="W152" s="157"/>
      <c r="X152" s="157" t="s">
        <v>131</v>
      </c>
      <c r="Y152" s="178">
        <f t="shared" si="70"/>
        <v>0</v>
      </c>
      <c r="Z152" s="178">
        <f t="shared" si="71"/>
        <v>0</v>
      </c>
      <c r="AA152" s="178">
        <f t="shared" si="72"/>
        <v>0</v>
      </c>
      <c r="AB152" s="178">
        <f t="shared" si="73"/>
        <v>0</v>
      </c>
      <c r="AC152" s="178">
        <f t="shared" si="74"/>
        <v>0</v>
      </c>
      <c r="AD152" s="178">
        <f t="shared" si="75"/>
        <v>3.43</v>
      </c>
      <c r="AE152" s="179"/>
      <c r="AF152" s="178">
        <f t="shared" si="76"/>
        <v>0</v>
      </c>
      <c r="AG152" s="179" t="s">
        <v>132</v>
      </c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</row>
    <row r="153" spans="1:60" outlineLevel="2" x14ac:dyDescent="0.2">
      <c r="A153" s="169">
        <v>155</v>
      </c>
      <c r="B153" s="170" t="s">
        <v>551</v>
      </c>
      <c r="C153" s="191" t="s">
        <v>552</v>
      </c>
      <c r="D153" s="171" t="s">
        <v>129</v>
      </c>
      <c r="E153" s="172">
        <v>7</v>
      </c>
      <c r="F153" s="173"/>
      <c r="G153" s="174">
        <f t="shared" si="63"/>
        <v>0</v>
      </c>
      <c r="H153" s="175"/>
      <c r="I153" s="176">
        <f t="shared" si="64"/>
        <v>0</v>
      </c>
      <c r="J153" s="173"/>
      <c r="K153" s="174">
        <f t="shared" si="65"/>
        <v>0</v>
      </c>
      <c r="L153" s="174">
        <v>15</v>
      </c>
      <c r="M153" s="174">
        <f t="shared" si="66"/>
        <v>0</v>
      </c>
      <c r="N153" s="174">
        <v>0</v>
      </c>
      <c r="O153" s="174">
        <f t="shared" si="67"/>
        <v>0</v>
      </c>
      <c r="P153" s="174">
        <v>0</v>
      </c>
      <c r="Q153" s="174">
        <f t="shared" si="68"/>
        <v>0</v>
      </c>
      <c r="R153" s="174"/>
      <c r="S153" s="174" t="s">
        <v>130</v>
      </c>
      <c r="T153" s="177" t="s">
        <v>130</v>
      </c>
      <c r="U153" s="157">
        <v>0.26117000000000001</v>
      </c>
      <c r="V153" s="157">
        <f t="shared" si="69"/>
        <v>1.83</v>
      </c>
      <c r="W153" s="157"/>
      <c r="X153" s="157" t="s">
        <v>131</v>
      </c>
      <c r="Y153" s="178">
        <f t="shared" si="70"/>
        <v>0</v>
      </c>
      <c r="Z153" s="178">
        <f t="shared" si="71"/>
        <v>0</v>
      </c>
      <c r="AA153" s="178">
        <f t="shared" si="72"/>
        <v>0</v>
      </c>
      <c r="AB153" s="178">
        <f t="shared" si="73"/>
        <v>0</v>
      </c>
      <c r="AC153" s="178">
        <f t="shared" si="74"/>
        <v>0</v>
      </c>
      <c r="AD153" s="178">
        <f t="shared" si="75"/>
        <v>1.83</v>
      </c>
      <c r="AE153" s="179"/>
      <c r="AF153" s="178">
        <f t="shared" si="76"/>
        <v>0</v>
      </c>
      <c r="AG153" s="179" t="s">
        <v>132</v>
      </c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</row>
    <row r="154" spans="1:60" outlineLevel="2" x14ac:dyDescent="0.2">
      <c r="A154" s="169">
        <v>159</v>
      </c>
      <c r="B154" s="170" t="s">
        <v>374</v>
      </c>
      <c r="C154" s="191" t="s">
        <v>375</v>
      </c>
      <c r="D154" s="171" t="s">
        <v>183</v>
      </c>
      <c r="E154" s="172">
        <v>366</v>
      </c>
      <c r="F154" s="173"/>
      <c r="G154" s="174">
        <f t="shared" si="63"/>
        <v>0</v>
      </c>
      <c r="H154" s="175"/>
      <c r="I154" s="176">
        <f t="shared" si="64"/>
        <v>0</v>
      </c>
      <c r="J154" s="173"/>
      <c r="K154" s="174">
        <f t="shared" si="65"/>
        <v>0</v>
      </c>
      <c r="L154" s="174">
        <v>15</v>
      </c>
      <c r="M154" s="174">
        <f t="shared" si="66"/>
        <v>0</v>
      </c>
      <c r="N154" s="174">
        <v>0</v>
      </c>
      <c r="O154" s="174">
        <f t="shared" si="67"/>
        <v>0</v>
      </c>
      <c r="P154" s="174">
        <v>0</v>
      </c>
      <c r="Q154" s="174">
        <f t="shared" si="68"/>
        <v>0</v>
      </c>
      <c r="R154" s="174"/>
      <c r="S154" s="174" t="s">
        <v>219</v>
      </c>
      <c r="T154" s="177" t="s">
        <v>220</v>
      </c>
      <c r="U154" s="157">
        <v>0.18933</v>
      </c>
      <c r="V154" s="157">
        <f t="shared" si="69"/>
        <v>69.290000000000006</v>
      </c>
      <c r="W154" s="157"/>
      <c r="X154" s="157" t="s">
        <v>131</v>
      </c>
      <c r="Y154" s="178">
        <f t="shared" si="70"/>
        <v>0</v>
      </c>
      <c r="Z154" s="178">
        <f t="shared" si="71"/>
        <v>0</v>
      </c>
      <c r="AA154" s="178">
        <f t="shared" si="72"/>
        <v>0</v>
      </c>
      <c r="AB154" s="178">
        <f t="shared" si="73"/>
        <v>0</v>
      </c>
      <c r="AC154" s="178">
        <f t="shared" si="74"/>
        <v>0</v>
      </c>
      <c r="AD154" s="178">
        <f t="shared" si="75"/>
        <v>69.290000000000006</v>
      </c>
      <c r="AE154" s="179"/>
      <c r="AF154" s="178">
        <f t="shared" si="76"/>
        <v>0</v>
      </c>
      <c r="AG154" s="179" t="s">
        <v>132</v>
      </c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</row>
    <row r="155" spans="1:60" outlineLevel="2" x14ac:dyDescent="0.2">
      <c r="A155" s="169">
        <v>161</v>
      </c>
      <c r="B155" s="170" t="s">
        <v>307</v>
      </c>
      <c r="C155" s="191" t="s">
        <v>308</v>
      </c>
      <c r="D155" s="171" t="s">
        <v>183</v>
      </c>
      <c r="E155" s="172">
        <v>245</v>
      </c>
      <c r="F155" s="173"/>
      <c r="G155" s="174">
        <f t="shared" si="63"/>
        <v>0</v>
      </c>
      <c r="H155" s="175"/>
      <c r="I155" s="176">
        <f t="shared" si="64"/>
        <v>0</v>
      </c>
      <c r="J155" s="173"/>
      <c r="K155" s="174">
        <f t="shared" si="65"/>
        <v>0</v>
      </c>
      <c r="L155" s="174">
        <v>15</v>
      </c>
      <c r="M155" s="174">
        <f t="shared" si="66"/>
        <v>0</v>
      </c>
      <c r="N155" s="174">
        <v>0</v>
      </c>
      <c r="O155" s="174">
        <f t="shared" si="67"/>
        <v>0</v>
      </c>
      <c r="P155" s="174">
        <v>0</v>
      </c>
      <c r="Q155" s="174">
        <f t="shared" si="68"/>
        <v>0</v>
      </c>
      <c r="R155" s="174"/>
      <c r="S155" s="174" t="s">
        <v>130</v>
      </c>
      <c r="T155" s="177" t="s">
        <v>130</v>
      </c>
      <c r="U155" s="157">
        <v>8.0170000000000005E-2</v>
      </c>
      <c r="V155" s="157">
        <f t="shared" si="69"/>
        <v>19.64</v>
      </c>
      <c r="W155" s="157"/>
      <c r="X155" s="157" t="s">
        <v>131</v>
      </c>
      <c r="Y155" s="178">
        <f t="shared" si="70"/>
        <v>0</v>
      </c>
      <c r="Z155" s="178">
        <f t="shared" si="71"/>
        <v>0</v>
      </c>
      <c r="AA155" s="178">
        <f t="shared" si="72"/>
        <v>0</v>
      </c>
      <c r="AB155" s="178">
        <f t="shared" si="73"/>
        <v>0</v>
      </c>
      <c r="AC155" s="178">
        <f t="shared" si="74"/>
        <v>0</v>
      </c>
      <c r="AD155" s="178">
        <f t="shared" si="75"/>
        <v>19.64</v>
      </c>
      <c r="AE155" s="179"/>
      <c r="AF155" s="178">
        <f t="shared" si="76"/>
        <v>0</v>
      </c>
      <c r="AG155" s="179" t="s">
        <v>132</v>
      </c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</row>
    <row r="156" spans="1:60" outlineLevel="2" x14ac:dyDescent="0.2">
      <c r="A156" s="169">
        <v>163</v>
      </c>
      <c r="B156" s="170" t="s">
        <v>309</v>
      </c>
      <c r="C156" s="191" t="s">
        <v>310</v>
      </c>
      <c r="D156" s="171" t="s">
        <v>183</v>
      </c>
      <c r="E156" s="172">
        <v>350</v>
      </c>
      <c r="F156" s="173"/>
      <c r="G156" s="174">
        <f t="shared" si="63"/>
        <v>0</v>
      </c>
      <c r="H156" s="175"/>
      <c r="I156" s="176">
        <f t="shared" si="64"/>
        <v>0</v>
      </c>
      <c r="J156" s="173"/>
      <c r="K156" s="174">
        <f t="shared" si="65"/>
        <v>0</v>
      </c>
      <c r="L156" s="174">
        <v>15</v>
      </c>
      <c r="M156" s="174">
        <f t="shared" si="66"/>
        <v>0</v>
      </c>
      <c r="N156" s="174">
        <v>0</v>
      </c>
      <c r="O156" s="174">
        <f t="shared" si="67"/>
        <v>0</v>
      </c>
      <c r="P156" s="174">
        <v>0</v>
      </c>
      <c r="Q156" s="174">
        <f t="shared" si="68"/>
        <v>0</v>
      </c>
      <c r="R156" s="174"/>
      <c r="S156" s="174" t="s">
        <v>130</v>
      </c>
      <c r="T156" s="177" t="s">
        <v>130</v>
      </c>
      <c r="U156" s="157">
        <v>9.0670000000000001E-2</v>
      </c>
      <c r="V156" s="157">
        <f t="shared" si="69"/>
        <v>31.73</v>
      </c>
      <c r="W156" s="157"/>
      <c r="X156" s="157" t="s">
        <v>131</v>
      </c>
      <c r="Y156" s="178">
        <f t="shared" si="70"/>
        <v>0</v>
      </c>
      <c r="Z156" s="178">
        <f t="shared" si="71"/>
        <v>0</v>
      </c>
      <c r="AA156" s="178">
        <f t="shared" si="72"/>
        <v>0</v>
      </c>
      <c r="AB156" s="178">
        <f t="shared" si="73"/>
        <v>0</v>
      </c>
      <c r="AC156" s="178">
        <f t="shared" si="74"/>
        <v>0</v>
      </c>
      <c r="AD156" s="178">
        <f t="shared" si="75"/>
        <v>31.73</v>
      </c>
      <c r="AE156" s="179"/>
      <c r="AF156" s="178">
        <f t="shared" si="76"/>
        <v>0</v>
      </c>
      <c r="AG156" s="179" t="s">
        <v>132</v>
      </c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</row>
    <row r="157" spans="1:60" outlineLevel="2" x14ac:dyDescent="0.2">
      <c r="A157" s="169">
        <v>171</v>
      </c>
      <c r="B157" s="170" t="s">
        <v>169</v>
      </c>
      <c r="C157" s="191" t="s">
        <v>170</v>
      </c>
      <c r="D157" s="171" t="s">
        <v>129</v>
      </c>
      <c r="E157" s="172">
        <v>20</v>
      </c>
      <c r="F157" s="173"/>
      <c r="G157" s="174">
        <f t="shared" si="63"/>
        <v>0</v>
      </c>
      <c r="H157" s="175"/>
      <c r="I157" s="176">
        <f t="shared" si="64"/>
        <v>0</v>
      </c>
      <c r="J157" s="173"/>
      <c r="K157" s="174">
        <f t="shared" si="65"/>
        <v>0</v>
      </c>
      <c r="L157" s="174">
        <v>15</v>
      </c>
      <c r="M157" s="174">
        <f t="shared" si="66"/>
        <v>0</v>
      </c>
      <c r="N157" s="174">
        <v>0</v>
      </c>
      <c r="O157" s="174">
        <f t="shared" si="67"/>
        <v>0</v>
      </c>
      <c r="P157" s="174">
        <v>4.0999999999999999E-4</v>
      </c>
      <c r="Q157" s="174">
        <f t="shared" si="68"/>
        <v>0.01</v>
      </c>
      <c r="R157" s="174"/>
      <c r="S157" s="174" t="s">
        <v>130</v>
      </c>
      <c r="T157" s="177" t="s">
        <v>130</v>
      </c>
      <c r="U157" s="157">
        <v>0.14499999999999999</v>
      </c>
      <c r="V157" s="157">
        <f t="shared" si="69"/>
        <v>2.9</v>
      </c>
      <c r="W157" s="157"/>
      <c r="X157" s="157" t="s">
        <v>131</v>
      </c>
      <c r="Y157" s="178">
        <f t="shared" si="70"/>
        <v>0</v>
      </c>
      <c r="Z157" s="178">
        <f t="shared" si="71"/>
        <v>0</v>
      </c>
      <c r="AA157" s="178">
        <f t="shared" si="72"/>
        <v>0</v>
      </c>
      <c r="AB157" s="178">
        <f t="shared" si="73"/>
        <v>0</v>
      </c>
      <c r="AC157" s="178">
        <f t="shared" si="74"/>
        <v>0.01</v>
      </c>
      <c r="AD157" s="178">
        <f t="shared" si="75"/>
        <v>2.9</v>
      </c>
      <c r="AE157" s="179"/>
      <c r="AF157" s="178">
        <f t="shared" si="76"/>
        <v>0</v>
      </c>
      <c r="AG157" s="179" t="s">
        <v>132</v>
      </c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</row>
    <row r="158" spans="1:60" outlineLevel="2" x14ac:dyDescent="0.2">
      <c r="A158" s="169">
        <v>172</v>
      </c>
      <c r="B158" s="170" t="s">
        <v>553</v>
      </c>
      <c r="C158" s="191" t="s">
        <v>554</v>
      </c>
      <c r="D158" s="171" t="s">
        <v>129</v>
      </c>
      <c r="E158" s="172">
        <v>20</v>
      </c>
      <c r="F158" s="173"/>
      <c r="G158" s="174">
        <f t="shared" si="63"/>
        <v>0</v>
      </c>
      <c r="H158" s="175"/>
      <c r="I158" s="176">
        <f t="shared" si="64"/>
        <v>0</v>
      </c>
      <c r="J158" s="173"/>
      <c r="K158" s="174">
        <f t="shared" si="65"/>
        <v>0</v>
      </c>
      <c r="L158" s="174">
        <v>15</v>
      </c>
      <c r="M158" s="174">
        <f t="shared" si="66"/>
        <v>0</v>
      </c>
      <c r="N158" s="174">
        <v>0</v>
      </c>
      <c r="O158" s="174">
        <f t="shared" si="67"/>
        <v>0</v>
      </c>
      <c r="P158" s="174">
        <v>0</v>
      </c>
      <c r="Q158" s="174">
        <f t="shared" si="68"/>
        <v>0</v>
      </c>
      <c r="R158" s="174"/>
      <c r="S158" s="174" t="s">
        <v>130</v>
      </c>
      <c r="T158" s="177" t="s">
        <v>130</v>
      </c>
      <c r="U158" s="157">
        <v>0.14130000000000001</v>
      </c>
      <c r="V158" s="157">
        <f t="shared" si="69"/>
        <v>2.83</v>
      </c>
      <c r="W158" s="157"/>
      <c r="X158" s="157" t="s">
        <v>131</v>
      </c>
      <c r="Y158" s="178">
        <f t="shared" si="70"/>
        <v>0</v>
      </c>
      <c r="Z158" s="178">
        <f t="shared" si="71"/>
        <v>0</v>
      </c>
      <c r="AA158" s="178">
        <f t="shared" si="72"/>
        <v>0</v>
      </c>
      <c r="AB158" s="178">
        <f t="shared" si="73"/>
        <v>0</v>
      </c>
      <c r="AC158" s="178">
        <f t="shared" si="74"/>
        <v>0</v>
      </c>
      <c r="AD158" s="178">
        <f t="shared" si="75"/>
        <v>2.83</v>
      </c>
      <c r="AE158" s="179"/>
      <c r="AF158" s="178">
        <f t="shared" si="76"/>
        <v>0</v>
      </c>
      <c r="AG158" s="179" t="s">
        <v>132</v>
      </c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</row>
    <row r="159" spans="1:60" outlineLevel="2" x14ac:dyDescent="0.2">
      <c r="A159" s="169">
        <v>174</v>
      </c>
      <c r="B159" s="170" t="s">
        <v>175</v>
      </c>
      <c r="C159" s="191" t="s">
        <v>176</v>
      </c>
      <c r="D159" s="171" t="s">
        <v>129</v>
      </c>
      <c r="E159" s="172">
        <v>5</v>
      </c>
      <c r="F159" s="173"/>
      <c r="G159" s="174">
        <f t="shared" si="63"/>
        <v>0</v>
      </c>
      <c r="H159" s="175"/>
      <c r="I159" s="176">
        <f t="shared" si="64"/>
        <v>0</v>
      </c>
      <c r="J159" s="173"/>
      <c r="K159" s="174">
        <f t="shared" si="65"/>
        <v>0</v>
      </c>
      <c r="L159" s="174">
        <v>15</v>
      </c>
      <c r="M159" s="174">
        <f t="shared" si="66"/>
        <v>0</v>
      </c>
      <c r="N159" s="174">
        <v>0</v>
      </c>
      <c r="O159" s="174">
        <f t="shared" si="67"/>
        <v>0</v>
      </c>
      <c r="P159" s="174">
        <v>0</v>
      </c>
      <c r="Q159" s="174">
        <f t="shared" si="68"/>
        <v>0</v>
      </c>
      <c r="R159" s="174"/>
      <c r="S159" s="174" t="s">
        <v>130</v>
      </c>
      <c r="T159" s="177" t="s">
        <v>130</v>
      </c>
      <c r="U159" s="157">
        <v>0.40083000000000002</v>
      </c>
      <c r="V159" s="157">
        <f t="shared" si="69"/>
        <v>2</v>
      </c>
      <c r="W159" s="157"/>
      <c r="X159" s="157" t="s">
        <v>131</v>
      </c>
      <c r="Y159" s="178">
        <f t="shared" si="70"/>
        <v>0</v>
      </c>
      <c r="Z159" s="178">
        <f t="shared" si="71"/>
        <v>0</v>
      </c>
      <c r="AA159" s="178">
        <f t="shared" si="72"/>
        <v>0</v>
      </c>
      <c r="AB159" s="178">
        <f t="shared" si="73"/>
        <v>0</v>
      </c>
      <c r="AC159" s="178">
        <f t="shared" si="74"/>
        <v>0</v>
      </c>
      <c r="AD159" s="178">
        <f t="shared" si="75"/>
        <v>2</v>
      </c>
      <c r="AE159" s="179"/>
      <c r="AF159" s="178">
        <f t="shared" si="76"/>
        <v>0</v>
      </c>
      <c r="AG159" s="179" t="s">
        <v>132</v>
      </c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</row>
    <row r="160" spans="1:60" outlineLevel="2" x14ac:dyDescent="0.2">
      <c r="A160" s="169">
        <v>175</v>
      </c>
      <c r="B160" s="170" t="s">
        <v>177</v>
      </c>
      <c r="C160" s="191" t="s">
        <v>178</v>
      </c>
      <c r="D160" s="171" t="s">
        <v>129</v>
      </c>
      <c r="E160" s="172">
        <v>5</v>
      </c>
      <c r="F160" s="173"/>
      <c r="G160" s="174">
        <f t="shared" si="63"/>
        <v>0</v>
      </c>
      <c r="H160" s="175"/>
      <c r="I160" s="176">
        <f t="shared" si="64"/>
        <v>0</v>
      </c>
      <c r="J160" s="173"/>
      <c r="K160" s="174">
        <f t="shared" si="65"/>
        <v>0</v>
      </c>
      <c r="L160" s="174">
        <v>15</v>
      </c>
      <c r="M160" s="174">
        <f t="shared" si="66"/>
        <v>0</v>
      </c>
      <c r="N160" s="174">
        <v>0</v>
      </c>
      <c r="O160" s="174">
        <f t="shared" si="67"/>
        <v>0</v>
      </c>
      <c r="P160" s="174">
        <v>1.67E-3</v>
      </c>
      <c r="Q160" s="174">
        <f t="shared" si="68"/>
        <v>0.01</v>
      </c>
      <c r="R160" s="174"/>
      <c r="S160" s="174" t="s">
        <v>130</v>
      </c>
      <c r="T160" s="177" t="s">
        <v>130</v>
      </c>
      <c r="U160" s="157">
        <v>0.15</v>
      </c>
      <c r="V160" s="157">
        <f t="shared" si="69"/>
        <v>0.75</v>
      </c>
      <c r="W160" s="157"/>
      <c r="X160" s="157" t="s">
        <v>131</v>
      </c>
      <c r="Y160" s="178">
        <f t="shared" si="70"/>
        <v>0</v>
      </c>
      <c r="Z160" s="178">
        <f t="shared" si="71"/>
        <v>0</v>
      </c>
      <c r="AA160" s="178">
        <f t="shared" si="72"/>
        <v>0</v>
      </c>
      <c r="AB160" s="178">
        <f t="shared" si="73"/>
        <v>0</v>
      </c>
      <c r="AC160" s="178">
        <f t="shared" si="74"/>
        <v>0.01</v>
      </c>
      <c r="AD160" s="178">
        <f t="shared" si="75"/>
        <v>0.75</v>
      </c>
      <c r="AE160" s="179"/>
      <c r="AF160" s="178">
        <f t="shared" si="76"/>
        <v>0</v>
      </c>
      <c r="AG160" s="179" t="s">
        <v>132</v>
      </c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</row>
    <row r="161" spans="1:60" outlineLevel="2" x14ac:dyDescent="0.2">
      <c r="A161" s="169">
        <v>176</v>
      </c>
      <c r="B161" s="170" t="s">
        <v>179</v>
      </c>
      <c r="C161" s="191" t="s">
        <v>180</v>
      </c>
      <c r="D161" s="171" t="s">
        <v>129</v>
      </c>
      <c r="E161" s="172">
        <v>18</v>
      </c>
      <c r="F161" s="173"/>
      <c r="G161" s="174">
        <f t="shared" si="63"/>
        <v>0</v>
      </c>
      <c r="H161" s="175"/>
      <c r="I161" s="176">
        <f t="shared" si="64"/>
        <v>0</v>
      </c>
      <c r="J161" s="173"/>
      <c r="K161" s="174">
        <f t="shared" si="65"/>
        <v>0</v>
      </c>
      <c r="L161" s="174">
        <v>15</v>
      </c>
      <c r="M161" s="174">
        <f t="shared" si="66"/>
        <v>0</v>
      </c>
      <c r="N161" s="174">
        <v>0</v>
      </c>
      <c r="O161" s="174">
        <f t="shared" si="67"/>
        <v>0</v>
      </c>
      <c r="P161" s="174">
        <v>0</v>
      </c>
      <c r="Q161" s="174">
        <f t="shared" si="68"/>
        <v>0</v>
      </c>
      <c r="R161" s="174"/>
      <c r="S161" s="174" t="s">
        <v>130</v>
      </c>
      <c r="T161" s="177" t="s">
        <v>130</v>
      </c>
      <c r="U161" s="157">
        <v>2.3E-2</v>
      </c>
      <c r="V161" s="157">
        <f t="shared" si="69"/>
        <v>0.41</v>
      </c>
      <c r="W161" s="157"/>
      <c r="X161" s="157" t="s">
        <v>131</v>
      </c>
      <c r="Y161" s="178">
        <f t="shared" si="70"/>
        <v>0</v>
      </c>
      <c r="Z161" s="178">
        <f t="shared" si="71"/>
        <v>0</v>
      </c>
      <c r="AA161" s="178">
        <f t="shared" si="72"/>
        <v>0</v>
      </c>
      <c r="AB161" s="178">
        <f t="shared" si="73"/>
        <v>0</v>
      </c>
      <c r="AC161" s="178">
        <f t="shared" si="74"/>
        <v>0</v>
      </c>
      <c r="AD161" s="178">
        <f t="shared" si="75"/>
        <v>0.41</v>
      </c>
      <c r="AE161" s="179"/>
      <c r="AF161" s="178">
        <f t="shared" si="76"/>
        <v>0</v>
      </c>
      <c r="AG161" s="179" t="s">
        <v>132</v>
      </c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</row>
    <row r="162" spans="1:60" outlineLevel="2" x14ac:dyDescent="0.2">
      <c r="A162" s="169">
        <v>178</v>
      </c>
      <c r="B162" s="170" t="s">
        <v>433</v>
      </c>
      <c r="C162" s="191" t="s">
        <v>434</v>
      </c>
      <c r="D162" s="171" t="s">
        <v>129</v>
      </c>
      <c r="E162" s="172">
        <v>4</v>
      </c>
      <c r="F162" s="173"/>
      <c r="G162" s="174">
        <f t="shared" si="63"/>
        <v>0</v>
      </c>
      <c r="H162" s="175"/>
      <c r="I162" s="176">
        <f t="shared" si="64"/>
        <v>0</v>
      </c>
      <c r="J162" s="173"/>
      <c r="K162" s="174">
        <f t="shared" si="65"/>
        <v>0</v>
      </c>
      <c r="L162" s="174">
        <v>15</v>
      </c>
      <c r="M162" s="174">
        <f t="shared" si="66"/>
        <v>0</v>
      </c>
      <c r="N162" s="174">
        <v>3.2000000000000003E-4</v>
      </c>
      <c r="O162" s="174">
        <f t="shared" si="67"/>
        <v>0</v>
      </c>
      <c r="P162" s="174">
        <v>0</v>
      </c>
      <c r="Q162" s="174">
        <f t="shared" si="68"/>
        <v>0</v>
      </c>
      <c r="R162" s="174"/>
      <c r="S162" s="174" t="s">
        <v>130</v>
      </c>
      <c r="T162" s="177" t="s">
        <v>130</v>
      </c>
      <c r="U162" s="157">
        <v>0.23699999999999999</v>
      </c>
      <c r="V162" s="157">
        <f t="shared" si="69"/>
        <v>0.95</v>
      </c>
      <c r="W162" s="157"/>
      <c r="X162" s="157" t="s">
        <v>131</v>
      </c>
      <c r="Y162" s="178">
        <f t="shared" si="70"/>
        <v>0</v>
      </c>
      <c r="Z162" s="178">
        <f t="shared" si="71"/>
        <v>0</v>
      </c>
      <c r="AA162" s="178">
        <f t="shared" si="72"/>
        <v>0</v>
      </c>
      <c r="AB162" s="178">
        <f t="shared" si="73"/>
        <v>0</v>
      </c>
      <c r="AC162" s="178">
        <f t="shared" si="74"/>
        <v>0</v>
      </c>
      <c r="AD162" s="178">
        <f t="shared" si="75"/>
        <v>0.95</v>
      </c>
      <c r="AE162" s="179"/>
      <c r="AF162" s="178">
        <f t="shared" si="76"/>
        <v>0</v>
      </c>
      <c r="AG162" s="179" t="s">
        <v>132</v>
      </c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</row>
    <row r="163" spans="1:60" outlineLevel="2" x14ac:dyDescent="0.2">
      <c r="A163" s="169">
        <v>180</v>
      </c>
      <c r="B163" s="170" t="s">
        <v>437</v>
      </c>
      <c r="C163" s="191" t="s">
        <v>438</v>
      </c>
      <c r="D163" s="171" t="s">
        <v>129</v>
      </c>
      <c r="E163" s="172">
        <v>3</v>
      </c>
      <c r="F163" s="173"/>
      <c r="G163" s="174">
        <f t="shared" si="63"/>
        <v>0</v>
      </c>
      <c r="H163" s="175"/>
      <c r="I163" s="176">
        <f t="shared" si="64"/>
        <v>0</v>
      </c>
      <c r="J163" s="173"/>
      <c r="K163" s="174">
        <f t="shared" si="65"/>
        <v>0</v>
      </c>
      <c r="L163" s="174">
        <v>15</v>
      </c>
      <c r="M163" s="174">
        <f t="shared" si="66"/>
        <v>0</v>
      </c>
      <c r="N163" s="174">
        <v>7.2999999999999996E-4</v>
      </c>
      <c r="O163" s="174">
        <f t="shared" si="67"/>
        <v>0</v>
      </c>
      <c r="P163" s="174">
        <v>0</v>
      </c>
      <c r="Q163" s="174">
        <f t="shared" si="68"/>
        <v>0</v>
      </c>
      <c r="R163" s="174"/>
      <c r="S163" s="174" t="s">
        <v>130</v>
      </c>
      <c r="T163" s="177" t="s">
        <v>130</v>
      </c>
      <c r="U163" s="157">
        <v>0.38</v>
      </c>
      <c r="V163" s="157">
        <f t="shared" si="69"/>
        <v>1.1399999999999999</v>
      </c>
      <c r="W163" s="157"/>
      <c r="X163" s="157" t="s">
        <v>131</v>
      </c>
      <c r="Y163" s="178">
        <f t="shared" si="70"/>
        <v>0</v>
      </c>
      <c r="Z163" s="178">
        <f t="shared" si="71"/>
        <v>0</v>
      </c>
      <c r="AA163" s="178">
        <f t="shared" si="72"/>
        <v>0</v>
      </c>
      <c r="AB163" s="178">
        <f t="shared" si="73"/>
        <v>0</v>
      </c>
      <c r="AC163" s="178">
        <f t="shared" si="74"/>
        <v>0</v>
      </c>
      <c r="AD163" s="178">
        <f t="shared" si="75"/>
        <v>1.1399999999999999</v>
      </c>
      <c r="AE163" s="179"/>
      <c r="AF163" s="178">
        <f t="shared" si="76"/>
        <v>0</v>
      </c>
      <c r="AG163" s="179" t="s">
        <v>132</v>
      </c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</row>
    <row r="164" spans="1:60" outlineLevel="2" x14ac:dyDescent="0.2">
      <c r="A164" s="169">
        <v>181</v>
      </c>
      <c r="B164" s="170" t="s">
        <v>439</v>
      </c>
      <c r="C164" s="191" t="s">
        <v>440</v>
      </c>
      <c r="D164" s="171" t="s">
        <v>129</v>
      </c>
      <c r="E164" s="172">
        <v>7</v>
      </c>
      <c r="F164" s="173"/>
      <c r="G164" s="174">
        <f t="shared" si="63"/>
        <v>0</v>
      </c>
      <c r="H164" s="175"/>
      <c r="I164" s="176">
        <f t="shared" si="64"/>
        <v>0</v>
      </c>
      <c r="J164" s="173"/>
      <c r="K164" s="174">
        <f t="shared" si="65"/>
        <v>0</v>
      </c>
      <c r="L164" s="174">
        <v>15</v>
      </c>
      <c r="M164" s="174">
        <f t="shared" si="66"/>
        <v>0</v>
      </c>
      <c r="N164" s="174">
        <v>0</v>
      </c>
      <c r="O164" s="174">
        <f t="shared" si="67"/>
        <v>0</v>
      </c>
      <c r="P164" s="174">
        <v>0</v>
      </c>
      <c r="Q164" s="174">
        <f t="shared" si="68"/>
        <v>0</v>
      </c>
      <c r="R164" s="174"/>
      <c r="S164" s="174" t="s">
        <v>130</v>
      </c>
      <c r="T164" s="177" t="s">
        <v>130</v>
      </c>
      <c r="U164" s="157">
        <v>7.6999999999999999E-2</v>
      </c>
      <c r="V164" s="157">
        <f t="shared" si="69"/>
        <v>0.54</v>
      </c>
      <c r="W164" s="157"/>
      <c r="X164" s="157" t="s">
        <v>131</v>
      </c>
      <c r="Y164" s="178">
        <f t="shared" si="70"/>
        <v>0</v>
      </c>
      <c r="Z164" s="178">
        <f t="shared" si="71"/>
        <v>0</v>
      </c>
      <c r="AA164" s="178">
        <f t="shared" si="72"/>
        <v>0</v>
      </c>
      <c r="AB164" s="178">
        <f t="shared" si="73"/>
        <v>0</v>
      </c>
      <c r="AC164" s="178">
        <f t="shared" si="74"/>
        <v>0</v>
      </c>
      <c r="AD164" s="178">
        <f t="shared" si="75"/>
        <v>0.54</v>
      </c>
      <c r="AE164" s="179"/>
      <c r="AF164" s="178">
        <f t="shared" si="76"/>
        <v>0</v>
      </c>
      <c r="AG164" s="179" t="s">
        <v>132</v>
      </c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</row>
    <row r="165" spans="1:60" outlineLevel="2" x14ac:dyDescent="0.2">
      <c r="A165" s="169">
        <v>182</v>
      </c>
      <c r="B165" s="170" t="s">
        <v>441</v>
      </c>
      <c r="C165" s="191" t="s">
        <v>442</v>
      </c>
      <c r="D165" s="171" t="s">
        <v>129</v>
      </c>
      <c r="E165" s="172">
        <v>7</v>
      </c>
      <c r="F165" s="173"/>
      <c r="G165" s="174">
        <f t="shared" si="63"/>
        <v>0</v>
      </c>
      <c r="H165" s="175"/>
      <c r="I165" s="176">
        <f t="shared" si="64"/>
        <v>0</v>
      </c>
      <c r="J165" s="173"/>
      <c r="K165" s="174">
        <f t="shared" si="65"/>
        <v>0</v>
      </c>
      <c r="L165" s="174">
        <v>15</v>
      </c>
      <c r="M165" s="174">
        <f t="shared" si="66"/>
        <v>0</v>
      </c>
      <c r="N165" s="174">
        <v>4.8999999999999998E-4</v>
      </c>
      <c r="O165" s="174">
        <f t="shared" si="67"/>
        <v>0</v>
      </c>
      <c r="P165" s="174">
        <v>1.4999999999999999E-2</v>
      </c>
      <c r="Q165" s="174">
        <f t="shared" si="68"/>
        <v>0.11</v>
      </c>
      <c r="R165" s="174"/>
      <c r="S165" s="174" t="s">
        <v>130</v>
      </c>
      <c r="T165" s="177" t="s">
        <v>130</v>
      </c>
      <c r="U165" s="157">
        <v>0.54200000000000004</v>
      </c>
      <c r="V165" s="157">
        <f t="shared" si="69"/>
        <v>3.79</v>
      </c>
      <c r="W165" s="157"/>
      <c r="X165" s="157" t="s">
        <v>131</v>
      </c>
      <c r="Y165" s="178">
        <f t="shared" si="70"/>
        <v>0</v>
      </c>
      <c r="Z165" s="178">
        <f t="shared" si="71"/>
        <v>0</v>
      </c>
      <c r="AA165" s="178">
        <f t="shared" si="72"/>
        <v>0</v>
      </c>
      <c r="AB165" s="178">
        <f t="shared" si="73"/>
        <v>0</v>
      </c>
      <c r="AC165" s="178">
        <f t="shared" si="74"/>
        <v>0.11</v>
      </c>
      <c r="AD165" s="178">
        <f t="shared" si="75"/>
        <v>3.79</v>
      </c>
      <c r="AE165" s="179"/>
      <c r="AF165" s="178">
        <f t="shared" si="76"/>
        <v>0</v>
      </c>
      <c r="AG165" s="179" t="s">
        <v>132</v>
      </c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</row>
    <row r="166" spans="1:60" outlineLevel="2" x14ac:dyDescent="0.2">
      <c r="A166" s="169">
        <v>183</v>
      </c>
      <c r="B166" s="170" t="s">
        <v>212</v>
      </c>
      <c r="C166" s="191" t="s">
        <v>213</v>
      </c>
      <c r="D166" s="171" t="s">
        <v>183</v>
      </c>
      <c r="E166" s="172">
        <v>28</v>
      </c>
      <c r="F166" s="173"/>
      <c r="G166" s="174">
        <f t="shared" si="63"/>
        <v>0</v>
      </c>
      <c r="H166" s="175"/>
      <c r="I166" s="176">
        <f t="shared" si="64"/>
        <v>0</v>
      </c>
      <c r="J166" s="173"/>
      <c r="K166" s="174">
        <f t="shared" si="65"/>
        <v>0</v>
      </c>
      <c r="L166" s="174">
        <v>15</v>
      </c>
      <c r="M166" s="174">
        <f t="shared" si="66"/>
        <v>0</v>
      </c>
      <c r="N166" s="174">
        <v>4.8999999999999998E-4</v>
      </c>
      <c r="O166" s="174">
        <f t="shared" si="67"/>
        <v>0.01</v>
      </c>
      <c r="P166" s="174">
        <v>6.0000000000000001E-3</v>
      </c>
      <c r="Q166" s="174">
        <f t="shared" si="68"/>
        <v>0.17</v>
      </c>
      <c r="R166" s="174"/>
      <c r="S166" s="174" t="s">
        <v>130</v>
      </c>
      <c r="T166" s="177" t="s">
        <v>130</v>
      </c>
      <c r="U166" s="157">
        <v>0.27400000000000002</v>
      </c>
      <c r="V166" s="157">
        <f t="shared" si="69"/>
        <v>7.67</v>
      </c>
      <c r="W166" s="157"/>
      <c r="X166" s="157" t="s">
        <v>131</v>
      </c>
      <c r="Y166" s="178">
        <f t="shared" si="70"/>
        <v>0</v>
      </c>
      <c r="Z166" s="178">
        <f t="shared" si="71"/>
        <v>0</v>
      </c>
      <c r="AA166" s="178">
        <f t="shared" si="72"/>
        <v>0</v>
      </c>
      <c r="AB166" s="178">
        <f t="shared" si="73"/>
        <v>0.01</v>
      </c>
      <c r="AC166" s="178">
        <f t="shared" si="74"/>
        <v>0.17</v>
      </c>
      <c r="AD166" s="178">
        <f t="shared" si="75"/>
        <v>7.67</v>
      </c>
      <c r="AE166" s="179"/>
      <c r="AF166" s="178">
        <f t="shared" si="76"/>
        <v>0</v>
      </c>
      <c r="AG166" s="179" t="s">
        <v>132</v>
      </c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</row>
    <row r="167" spans="1:60" outlineLevel="2" x14ac:dyDescent="0.2">
      <c r="A167" s="169">
        <v>184</v>
      </c>
      <c r="B167" s="170" t="s">
        <v>468</v>
      </c>
      <c r="C167" s="191" t="s">
        <v>469</v>
      </c>
      <c r="D167" s="171" t="s">
        <v>183</v>
      </c>
      <c r="E167" s="172">
        <v>5</v>
      </c>
      <c r="F167" s="173"/>
      <c r="G167" s="174">
        <f t="shared" si="63"/>
        <v>0</v>
      </c>
      <c r="H167" s="175"/>
      <c r="I167" s="176">
        <f t="shared" si="64"/>
        <v>0</v>
      </c>
      <c r="J167" s="173"/>
      <c r="K167" s="174">
        <f t="shared" si="65"/>
        <v>0</v>
      </c>
      <c r="L167" s="174">
        <v>15</v>
      </c>
      <c r="M167" s="174">
        <f t="shared" si="66"/>
        <v>0</v>
      </c>
      <c r="N167" s="174">
        <v>4.8999999999999998E-4</v>
      </c>
      <c r="O167" s="174">
        <f t="shared" si="67"/>
        <v>0</v>
      </c>
      <c r="P167" s="174">
        <v>1.7999999999999999E-2</v>
      </c>
      <c r="Q167" s="174">
        <f t="shared" si="68"/>
        <v>0.09</v>
      </c>
      <c r="R167" s="174"/>
      <c r="S167" s="174" t="s">
        <v>130</v>
      </c>
      <c r="T167" s="177" t="s">
        <v>130</v>
      </c>
      <c r="U167" s="157">
        <v>0.34200000000000003</v>
      </c>
      <c r="V167" s="157">
        <f t="shared" si="69"/>
        <v>1.71</v>
      </c>
      <c r="W167" s="157"/>
      <c r="X167" s="157" t="s">
        <v>131</v>
      </c>
      <c r="Y167" s="178">
        <f t="shared" si="70"/>
        <v>0</v>
      </c>
      <c r="Z167" s="178">
        <f t="shared" si="71"/>
        <v>0</v>
      </c>
      <c r="AA167" s="178">
        <f t="shared" si="72"/>
        <v>0</v>
      </c>
      <c r="AB167" s="178">
        <f t="shared" si="73"/>
        <v>0</v>
      </c>
      <c r="AC167" s="178">
        <f t="shared" si="74"/>
        <v>0.09</v>
      </c>
      <c r="AD167" s="178">
        <f t="shared" si="75"/>
        <v>1.71</v>
      </c>
      <c r="AE167" s="179"/>
      <c r="AF167" s="178">
        <f t="shared" si="76"/>
        <v>0</v>
      </c>
      <c r="AG167" s="179" t="s">
        <v>132</v>
      </c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79"/>
      <c r="BF167" s="179"/>
      <c r="BG167" s="179"/>
      <c r="BH167" s="179"/>
    </row>
    <row r="168" spans="1:60" outlineLevel="2" x14ac:dyDescent="0.2">
      <c r="A168" s="169">
        <v>185</v>
      </c>
      <c r="B168" s="170" t="s">
        <v>470</v>
      </c>
      <c r="C168" s="191" t="s">
        <v>471</v>
      </c>
      <c r="D168" s="171" t="s">
        <v>183</v>
      </c>
      <c r="E168" s="172">
        <v>10</v>
      </c>
      <c r="F168" s="173"/>
      <c r="G168" s="174">
        <f t="shared" si="63"/>
        <v>0</v>
      </c>
      <c r="H168" s="175"/>
      <c r="I168" s="176">
        <f t="shared" si="64"/>
        <v>0</v>
      </c>
      <c r="J168" s="173"/>
      <c r="K168" s="174">
        <f t="shared" si="65"/>
        <v>0</v>
      </c>
      <c r="L168" s="174">
        <v>15</v>
      </c>
      <c r="M168" s="174">
        <f t="shared" si="66"/>
        <v>0</v>
      </c>
      <c r="N168" s="174">
        <v>4.8999999999999998E-4</v>
      </c>
      <c r="O168" s="174">
        <f t="shared" si="67"/>
        <v>0</v>
      </c>
      <c r="P168" s="174">
        <v>3.7999999999999999E-2</v>
      </c>
      <c r="Q168" s="174">
        <f t="shared" si="68"/>
        <v>0.38</v>
      </c>
      <c r="R168" s="174"/>
      <c r="S168" s="174" t="s">
        <v>130</v>
      </c>
      <c r="T168" s="177" t="s">
        <v>130</v>
      </c>
      <c r="U168" s="157">
        <v>0.59499999999999997</v>
      </c>
      <c r="V168" s="157">
        <f t="shared" si="69"/>
        <v>5.95</v>
      </c>
      <c r="W168" s="157"/>
      <c r="X168" s="157" t="s">
        <v>131</v>
      </c>
      <c r="Y168" s="178">
        <f t="shared" si="70"/>
        <v>0</v>
      </c>
      <c r="Z168" s="178">
        <f t="shared" si="71"/>
        <v>0</v>
      </c>
      <c r="AA168" s="178">
        <f t="shared" si="72"/>
        <v>0</v>
      </c>
      <c r="AB168" s="178">
        <f t="shared" si="73"/>
        <v>0</v>
      </c>
      <c r="AC168" s="178">
        <f t="shared" si="74"/>
        <v>0.38</v>
      </c>
      <c r="AD168" s="178">
        <f t="shared" si="75"/>
        <v>5.95</v>
      </c>
      <c r="AE168" s="179"/>
      <c r="AF168" s="178">
        <f t="shared" si="76"/>
        <v>0</v>
      </c>
      <c r="AG168" s="179" t="s">
        <v>132</v>
      </c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</row>
    <row r="169" spans="1:60" outlineLevel="1" x14ac:dyDescent="0.2">
      <c r="A169" s="161" t="s">
        <v>125</v>
      </c>
      <c r="B169" s="162" t="s">
        <v>99</v>
      </c>
      <c r="C169" s="190" t="s">
        <v>93</v>
      </c>
      <c r="D169" s="163"/>
      <c r="E169" s="164"/>
      <c r="F169" s="165"/>
      <c r="G169" s="165">
        <f>SUM(AF170:AF201)</f>
        <v>0</v>
      </c>
      <c r="H169" s="166"/>
      <c r="I169" s="167">
        <f>SUM(Y170:Y201)</f>
        <v>0</v>
      </c>
      <c r="J169" s="165"/>
      <c r="K169" s="165">
        <f>SUM(Z170:Z201)</f>
        <v>0</v>
      </c>
      <c r="L169" s="165"/>
      <c r="M169" s="165">
        <f>SUM(AA170:AA201)</f>
        <v>0</v>
      </c>
      <c r="N169" s="165"/>
      <c r="O169" s="165">
        <f>SUM(AB170:AB201)</f>
        <v>0.14000000000000001</v>
      </c>
      <c r="P169" s="165"/>
      <c r="Q169" s="165">
        <f>SUM(AC170:AC201)</f>
        <v>0</v>
      </c>
      <c r="R169" s="165"/>
      <c r="S169" s="165"/>
      <c r="T169" s="168"/>
      <c r="U169" s="160"/>
      <c r="V169" s="160">
        <f>SUM(AD170:AD201)</f>
        <v>0</v>
      </c>
      <c r="W169" s="160"/>
      <c r="X169" s="160"/>
      <c r="Y169" s="179"/>
      <c r="Z169" s="179"/>
      <c r="AA169" s="179"/>
      <c r="AB169" s="179"/>
      <c r="AC169" s="179"/>
      <c r="AD169" s="179"/>
      <c r="AE169" s="179"/>
      <c r="AF169" s="179"/>
      <c r="AG169" s="179" t="s">
        <v>126</v>
      </c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</row>
    <row r="170" spans="1:60" ht="22.5" outlineLevel="2" x14ac:dyDescent="0.2">
      <c r="A170" s="169">
        <v>124</v>
      </c>
      <c r="B170" s="170" t="s">
        <v>555</v>
      </c>
      <c r="C170" s="191" t="s">
        <v>556</v>
      </c>
      <c r="D170" s="171" t="s">
        <v>129</v>
      </c>
      <c r="E170" s="172">
        <v>1</v>
      </c>
      <c r="F170" s="173"/>
      <c r="G170" s="174">
        <f t="shared" ref="G170:G201" si="77">ROUND(E170*F170,2)</f>
        <v>0</v>
      </c>
      <c r="H170" s="175"/>
      <c r="I170" s="176">
        <f t="shared" ref="I170:I201" si="78">ROUND(E170*H170,2)</f>
        <v>0</v>
      </c>
      <c r="J170" s="173"/>
      <c r="K170" s="174">
        <f t="shared" ref="K170:K201" si="79">ROUND(E170*J170,2)</f>
        <v>0</v>
      </c>
      <c r="L170" s="174">
        <v>15</v>
      </c>
      <c r="M170" s="174">
        <f t="shared" ref="M170:M201" si="80">G170*(1+L170/100)</f>
        <v>0</v>
      </c>
      <c r="N170" s="174">
        <v>2.0899999999999998E-2</v>
      </c>
      <c r="O170" s="174">
        <f t="shared" ref="O170:O201" si="81">ROUND(E170*N170,2)</f>
        <v>0.02</v>
      </c>
      <c r="P170" s="174">
        <v>0</v>
      </c>
      <c r="Q170" s="174">
        <f t="shared" ref="Q170:Q201" si="82">ROUND(E170*P170,2)</f>
        <v>0</v>
      </c>
      <c r="R170" s="174" t="s">
        <v>226</v>
      </c>
      <c r="S170" s="174" t="s">
        <v>130</v>
      </c>
      <c r="T170" s="177" t="s">
        <v>130</v>
      </c>
      <c r="U170" s="157">
        <v>0</v>
      </c>
      <c r="V170" s="157">
        <f t="shared" ref="V170:V201" si="83">ROUND(E170*U170,2)</f>
        <v>0</v>
      </c>
      <c r="W170" s="157"/>
      <c r="X170" s="157" t="s">
        <v>93</v>
      </c>
      <c r="Y170" s="178">
        <f t="shared" ref="Y170:Y201" si="84">I170</f>
        <v>0</v>
      </c>
      <c r="Z170" s="178">
        <f t="shared" ref="Z170:Z201" si="85">K170</f>
        <v>0</v>
      </c>
      <c r="AA170" s="178">
        <f t="shared" ref="AA170:AA201" si="86">M170</f>
        <v>0</v>
      </c>
      <c r="AB170" s="178">
        <f t="shared" ref="AB170:AB201" si="87">O170</f>
        <v>0.02</v>
      </c>
      <c r="AC170" s="178">
        <f t="shared" ref="AC170:AC201" si="88">Q170</f>
        <v>0</v>
      </c>
      <c r="AD170" s="178">
        <f t="shared" ref="AD170:AD201" si="89">V170</f>
        <v>0</v>
      </c>
      <c r="AE170" s="179"/>
      <c r="AF170" s="178">
        <f t="shared" ref="AF170:AF201" si="90">G170</f>
        <v>0</v>
      </c>
      <c r="AG170" s="179" t="s">
        <v>221</v>
      </c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</row>
    <row r="171" spans="1:60" ht="22.5" outlineLevel="2" x14ac:dyDescent="0.2">
      <c r="A171" s="169">
        <v>126</v>
      </c>
      <c r="B171" s="170" t="s">
        <v>557</v>
      </c>
      <c r="C171" s="191" t="s">
        <v>558</v>
      </c>
      <c r="D171" s="171" t="s">
        <v>129</v>
      </c>
      <c r="E171" s="172">
        <v>1</v>
      </c>
      <c r="F171" s="173"/>
      <c r="G171" s="174">
        <f t="shared" si="77"/>
        <v>0</v>
      </c>
      <c r="H171" s="175"/>
      <c r="I171" s="176">
        <f t="shared" si="78"/>
        <v>0</v>
      </c>
      <c r="J171" s="173"/>
      <c r="K171" s="174">
        <f t="shared" si="79"/>
        <v>0</v>
      </c>
      <c r="L171" s="174">
        <v>15</v>
      </c>
      <c r="M171" s="174">
        <f t="shared" si="80"/>
        <v>0</v>
      </c>
      <c r="N171" s="174">
        <v>1.1999999999999999E-3</v>
      </c>
      <c r="O171" s="174">
        <f t="shared" si="81"/>
        <v>0</v>
      </c>
      <c r="P171" s="174">
        <v>0</v>
      </c>
      <c r="Q171" s="174">
        <f t="shared" si="82"/>
        <v>0</v>
      </c>
      <c r="R171" s="174" t="s">
        <v>226</v>
      </c>
      <c r="S171" s="174" t="s">
        <v>130</v>
      </c>
      <c r="T171" s="177" t="s">
        <v>130</v>
      </c>
      <c r="U171" s="157">
        <v>0</v>
      </c>
      <c r="V171" s="157">
        <f t="shared" si="83"/>
        <v>0</v>
      </c>
      <c r="W171" s="157"/>
      <c r="X171" s="157" t="s">
        <v>93</v>
      </c>
      <c r="Y171" s="178">
        <f t="shared" si="84"/>
        <v>0</v>
      </c>
      <c r="Z171" s="178">
        <f t="shared" si="85"/>
        <v>0</v>
      </c>
      <c r="AA171" s="178">
        <f t="shared" si="86"/>
        <v>0</v>
      </c>
      <c r="AB171" s="178">
        <f t="shared" si="87"/>
        <v>0</v>
      </c>
      <c r="AC171" s="178">
        <f t="shared" si="88"/>
        <v>0</v>
      </c>
      <c r="AD171" s="178">
        <f t="shared" si="89"/>
        <v>0</v>
      </c>
      <c r="AE171" s="179"/>
      <c r="AF171" s="178">
        <f t="shared" si="90"/>
        <v>0</v>
      </c>
      <c r="AG171" s="179" t="s">
        <v>221</v>
      </c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</row>
    <row r="172" spans="1:60" outlineLevel="2" x14ac:dyDescent="0.2">
      <c r="A172" s="169">
        <v>128</v>
      </c>
      <c r="B172" s="170" t="s">
        <v>559</v>
      </c>
      <c r="C172" s="191" t="s">
        <v>560</v>
      </c>
      <c r="D172" s="171" t="s">
        <v>129</v>
      </c>
      <c r="E172" s="172">
        <v>1</v>
      </c>
      <c r="F172" s="173"/>
      <c r="G172" s="174">
        <f t="shared" si="77"/>
        <v>0</v>
      </c>
      <c r="H172" s="175"/>
      <c r="I172" s="176">
        <f t="shared" si="78"/>
        <v>0</v>
      </c>
      <c r="J172" s="173"/>
      <c r="K172" s="174">
        <f t="shared" si="79"/>
        <v>0</v>
      </c>
      <c r="L172" s="174">
        <v>15</v>
      </c>
      <c r="M172" s="174">
        <f t="shared" si="80"/>
        <v>0</v>
      </c>
      <c r="N172" s="174">
        <v>4.8000000000000001E-4</v>
      </c>
      <c r="O172" s="174">
        <f t="shared" si="81"/>
        <v>0</v>
      </c>
      <c r="P172" s="174">
        <v>0</v>
      </c>
      <c r="Q172" s="174">
        <f t="shared" si="82"/>
        <v>0</v>
      </c>
      <c r="R172" s="174" t="s">
        <v>226</v>
      </c>
      <c r="S172" s="174" t="s">
        <v>130</v>
      </c>
      <c r="T172" s="177" t="s">
        <v>130</v>
      </c>
      <c r="U172" s="157">
        <v>0</v>
      </c>
      <c r="V172" s="157">
        <f t="shared" si="83"/>
        <v>0</v>
      </c>
      <c r="W172" s="157"/>
      <c r="X172" s="157" t="s">
        <v>93</v>
      </c>
      <c r="Y172" s="178">
        <f t="shared" si="84"/>
        <v>0</v>
      </c>
      <c r="Z172" s="178">
        <f t="shared" si="85"/>
        <v>0</v>
      </c>
      <c r="AA172" s="178">
        <f t="shared" si="86"/>
        <v>0</v>
      </c>
      <c r="AB172" s="178">
        <f t="shared" si="87"/>
        <v>0</v>
      </c>
      <c r="AC172" s="178">
        <f t="shared" si="88"/>
        <v>0</v>
      </c>
      <c r="AD172" s="178">
        <f t="shared" si="89"/>
        <v>0</v>
      </c>
      <c r="AE172" s="179"/>
      <c r="AF172" s="178">
        <f t="shared" si="90"/>
        <v>0</v>
      </c>
      <c r="AG172" s="179" t="s">
        <v>221</v>
      </c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</row>
    <row r="173" spans="1:60" outlineLevel="2" x14ac:dyDescent="0.2">
      <c r="A173" s="169">
        <v>130</v>
      </c>
      <c r="B173" s="170" t="s">
        <v>344</v>
      </c>
      <c r="C173" s="191" t="s">
        <v>345</v>
      </c>
      <c r="D173" s="171" t="s">
        <v>129</v>
      </c>
      <c r="E173" s="172">
        <v>12</v>
      </c>
      <c r="F173" s="173"/>
      <c r="G173" s="174">
        <f t="shared" si="77"/>
        <v>0</v>
      </c>
      <c r="H173" s="175"/>
      <c r="I173" s="176">
        <f t="shared" si="78"/>
        <v>0</v>
      </c>
      <c r="J173" s="173"/>
      <c r="K173" s="174">
        <f t="shared" si="79"/>
        <v>0</v>
      </c>
      <c r="L173" s="174">
        <v>15</v>
      </c>
      <c r="M173" s="174">
        <f t="shared" si="80"/>
        <v>0</v>
      </c>
      <c r="N173" s="174">
        <v>0</v>
      </c>
      <c r="O173" s="174">
        <f t="shared" si="81"/>
        <v>0</v>
      </c>
      <c r="P173" s="174">
        <v>0</v>
      </c>
      <c r="Q173" s="174">
        <f t="shared" si="82"/>
        <v>0</v>
      </c>
      <c r="R173" s="174" t="s">
        <v>226</v>
      </c>
      <c r="S173" s="174" t="s">
        <v>130</v>
      </c>
      <c r="T173" s="177" t="s">
        <v>130</v>
      </c>
      <c r="U173" s="157">
        <v>0</v>
      </c>
      <c r="V173" s="157">
        <f t="shared" si="83"/>
        <v>0</v>
      </c>
      <c r="W173" s="157"/>
      <c r="X173" s="157" t="s">
        <v>93</v>
      </c>
      <c r="Y173" s="178">
        <f t="shared" si="84"/>
        <v>0</v>
      </c>
      <c r="Z173" s="178">
        <f t="shared" si="85"/>
        <v>0</v>
      </c>
      <c r="AA173" s="178">
        <f t="shared" si="86"/>
        <v>0</v>
      </c>
      <c r="AB173" s="178">
        <f t="shared" si="87"/>
        <v>0</v>
      </c>
      <c r="AC173" s="178">
        <f t="shared" si="88"/>
        <v>0</v>
      </c>
      <c r="AD173" s="178">
        <f t="shared" si="89"/>
        <v>0</v>
      </c>
      <c r="AE173" s="179"/>
      <c r="AF173" s="178">
        <f t="shared" si="90"/>
        <v>0</v>
      </c>
      <c r="AG173" s="179" t="s">
        <v>221</v>
      </c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</row>
    <row r="174" spans="1:60" outlineLevel="2" x14ac:dyDescent="0.2">
      <c r="A174" s="169">
        <v>132</v>
      </c>
      <c r="B174" s="170" t="s">
        <v>346</v>
      </c>
      <c r="C174" s="191" t="s">
        <v>561</v>
      </c>
      <c r="D174" s="171" t="s">
        <v>183</v>
      </c>
      <c r="E174" s="172">
        <v>110</v>
      </c>
      <c r="F174" s="173"/>
      <c r="G174" s="174">
        <f t="shared" si="77"/>
        <v>0</v>
      </c>
      <c r="H174" s="175"/>
      <c r="I174" s="176">
        <f t="shared" si="78"/>
        <v>0</v>
      </c>
      <c r="J174" s="173"/>
      <c r="K174" s="174">
        <f t="shared" si="79"/>
        <v>0</v>
      </c>
      <c r="L174" s="174">
        <v>15</v>
      </c>
      <c r="M174" s="174">
        <f t="shared" si="80"/>
        <v>0</v>
      </c>
      <c r="N174" s="174">
        <v>0</v>
      </c>
      <c r="O174" s="174">
        <f t="shared" si="81"/>
        <v>0</v>
      </c>
      <c r="P174" s="174">
        <v>0</v>
      </c>
      <c r="Q174" s="174">
        <f t="shared" si="82"/>
        <v>0</v>
      </c>
      <c r="R174" s="174" t="s">
        <v>226</v>
      </c>
      <c r="S174" s="174" t="s">
        <v>130</v>
      </c>
      <c r="T174" s="177" t="s">
        <v>130</v>
      </c>
      <c r="U174" s="157">
        <v>0</v>
      </c>
      <c r="V174" s="157">
        <f t="shared" si="83"/>
        <v>0</v>
      </c>
      <c r="W174" s="157"/>
      <c r="X174" s="157" t="s">
        <v>93</v>
      </c>
      <c r="Y174" s="178">
        <f t="shared" si="84"/>
        <v>0</v>
      </c>
      <c r="Z174" s="178">
        <f t="shared" si="85"/>
        <v>0</v>
      </c>
      <c r="AA174" s="178">
        <f t="shared" si="86"/>
        <v>0</v>
      </c>
      <c r="AB174" s="178">
        <f t="shared" si="87"/>
        <v>0</v>
      </c>
      <c r="AC174" s="178">
        <f t="shared" si="88"/>
        <v>0</v>
      </c>
      <c r="AD174" s="178">
        <f t="shared" si="89"/>
        <v>0</v>
      </c>
      <c r="AE174" s="179"/>
      <c r="AF174" s="178">
        <f t="shared" si="90"/>
        <v>0</v>
      </c>
      <c r="AG174" s="179" t="s">
        <v>221</v>
      </c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</row>
    <row r="175" spans="1:60" outlineLevel="2" x14ac:dyDescent="0.2">
      <c r="A175" s="169">
        <v>134</v>
      </c>
      <c r="B175" s="170" t="s">
        <v>352</v>
      </c>
      <c r="C175" s="191" t="s">
        <v>353</v>
      </c>
      <c r="D175" s="171" t="s">
        <v>183</v>
      </c>
      <c r="E175" s="172">
        <v>60</v>
      </c>
      <c r="F175" s="173"/>
      <c r="G175" s="174">
        <f t="shared" si="77"/>
        <v>0</v>
      </c>
      <c r="H175" s="175"/>
      <c r="I175" s="176">
        <f t="shared" si="78"/>
        <v>0</v>
      </c>
      <c r="J175" s="173"/>
      <c r="K175" s="174">
        <f t="shared" si="79"/>
        <v>0</v>
      </c>
      <c r="L175" s="174">
        <v>15</v>
      </c>
      <c r="M175" s="174">
        <f t="shared" si="80"/>
        <v>0</v>
      </c>
      <c r="N175" s="174">
        <v>0</v>
      </c>
      <c r="O175" s="174">
        <f t="shared" si="81"/>
        <v>0</v>
      </c>
      <c r="P175" s="174">
        <v>0</v>
      </c>
      <c r="Q175" s="174">
        <f t="shared" si="82"/>
        <v>0</v>
      </c>
      <c r="R175" s="174" t="s">
        <v>226</v>
      </c>
      <c r="S175" s="174" t="s">
        <v>130</v>
      </c>
      <c r="T175" s="177" t="s">
        <v>130</v>
      </c>
      <c r="U175" s="157">
        <v>0</v>
      </c>
      <c r="V175" s="157">
        <f t="shared" si="83"/>
        <v>0</v>
      </c>
      <c r="W175" s="157"/>
      <c r="X175" s="157" t="s">
        <v>93</v>
      </c>
      <c r="Y175" s="178">
        <f t="shared" si="84"/>
        <v>0</v>
      </c>
      <c r="Z175" s="178">
        <f t="shared" si="85"/>
        <v>0</v>
      </c>
      <c r="AA175" s="178">
        <f t="shared" si="86"/>
        <v>0</v>
      </c>
      <c r="AB175" s="178">
        <f t="shared" si="87"/>
        <v>0</v>
      </c>
      <c r="AC175" s="178">
        <f t="shared" si="88"/>
        <v>0</v>
      </c>
      <c r="AD175" s="178">
        <f t="shared" si="89"/>
        <v>0</v>
      </c>
      <c r="AE175" s="179"/>
      <c r="AF175" s="178">
        <f t="shared" si="90"/>
        <v>0</v>
      </c>
      <c r="AG175" s="179" t="s">
        <v>221</v>
      </c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</row>
    <row r="176" spans="1:60" outlineLevel="2" x14ac:dyDescent="0.2">
      <c r="A176" s="169">
        <v>136</v>
      </c>
      <c r="B176" s="170" t="s">
        <v>354</v>
      </c>
      <c r="C176" s="191" t="s">
        <v>562</v>
      </c>
      <c r="D176" s="171" t="s">
        <v>129</v>
      </c>
      <c r="E176" s="172">
        <v>11</v>
      </c>
      <c r="F176" s="173"/>
      <c r="G176" s="174">
        <f t="shared" si="77"/>
        <v>0</v>
      </c>
      <c r="H176" s="175"/>
      <c r="I176" s="176">
        <f t="shared" si="78"/>
        <v>0</v>
      </c>
      <c r="J176" s="173"/>
      <c r="K176" s="174">
        <f t="shared" si="79"/>
        <v>0</v>
      </c>
      <c r="L176" s="174">
        <v>15</v>
      </c>
      <c r="M176" s="174">
        <f t="shared" si="80"/>
        <v>0</v>
      </c>
      <c r="N176" s="174">
        <v>0</v>
      </c>
      <c r="O176" s="174">
        <f t="shared" si="81"/>
        <v>0</v>
      </c>
      <c r="P176" s="174">
        <v>0</v>
      </c>
      <c r="Q176" s="174">
        <f t="shared" si="82"/>
        <v>0</v>
      </c>
      <c r="R176" s="174" t="s">
        <v>226</v>
      </c>
      <c r="S176" s="174" t="s">
        <v>130</v>
      </c>
      <c r="T176" s="177" t="s">
        <v>130</v>
      </c>
      <c r="U176" s="157">
        <v>0</v>
      </c>
      <c r="V176" s="157">
        <f t="shared" si="83"/>
        <v>0</v>
      </c>
      <c r="W176" s="157"/>
      <c r="X176" s="157" t="s">
        <v>93</v>
      </c>
      <c r="Y176" s="178">
        <f t="shared" si="84"/>
        <v>0</v>
      </c>
      <c r="Z176" s="178">
        <f t="shared" si="85"/>
        <v>0</v>
      </c>
      <c r="AA176" s="178">
        <f t="shared" si="86"/>
        <v>0</v>
      </c>
      <c r="AB176" s="178">
        <f t="shared" si="87"/>
        <v>0</v>
      </c>
      <c r="AC176" s="178">
        <f t="shared" si="88"/>
        <v>0</v>
      </c>
      <c r="AD176" s="178">
        <f t="shared" si="89"/>
        <v>0</v>
      </c>
      <c r="AE176" s="179"/>
      <c r="AF176" s="178">
        <f t="shared" si="90"/>
        <v>0</v>
      </c>
      <c r="AG176" s="179" t="s">
        <v>221</v>
      </c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</row>
    <row r="177" spans="1:60" ht="22.5" outlineLevel="2" x14ac:dyDescent="0.2">
      <c r="A177" s="169">
        <v>138</v>
      </c>
      <c r="B177" s="170" t="s">
        <v>563</v>
      </c>
      <c r="C177" s="191" t="s">
        <v>564</v>
      </c>
      <c r="D177" s="171" t="s">
        <v>218</v>
      </c>
      <c r="E177" s="172">
        <v>1</v>
      </c>
      <c r="F177" s="173"/>
      <c r="G177" s="174">
        <f t="shared" si="77"/>
        <v>0</v>
      </c>
      <c r="H177" s="175"/>
      <c r="I177" s="176">
        <f t="shared" si="78"/>
        <v>0</v>
      </c>
      <c r="J177" s="173"/>
      <c r="K177" s="174">
        <f t="shared" si="79"/>
        <v>0</v>
      </c>
      <c r="L177" s="174">
        <v>15</v>
      </c>
      <c r="M177" s="174">
        <f t="shared" si="80"/>
        <v>0</v>
      </c>
      <c r="N177" s="174">
        <v>0</v>
      </c>
      <c r="O177" s="174">
        <f t="shared" si="81"/>
        <v>0</v>
      </c>
      <c r="P177" s="174">
        <v>0</v>
      </c>
      <c r="Q177" s="174">
        <f t="shared" si="82"/>
        <v>0</v>
      </c>
      <c r="R177" s="174"/>
      <c r="S177" s="174" t="s">
        <v>219</v>
      </c>
      <c r="T177" s="177" t="s">
        <v>220</v>
      </c>
      <c r="U177" s="157">
        <v>0</v>
      </c>
      <c r="V177" s="157">
        <f t="shared" si="83"/>
        <v>0</v>
      </c>
      <c r="W177" s="157"/>
      <c r="X177" s="157" t="s">
        <v>93</v>
      </c>
      <c r="Y177" s="178">
        <f t="shared" si="84"/>
        <v>0</v>
      </c>
      <c r="Z177" s="178">
        <f t="shared" si="85"/>
        <v>0</v>
      </c>
      <c r="AA177" s="178">
        <f t="shared" si="86"/>
        <v>0</v>
      </c>
      <c r="AB177" s="178">
        <f t="shared" si="87"/>
        <v>0</v>
      </c>
      <c r="AC177" s="178">
        <f t="shared" si="88"/>
        <v>0</v>
      </c>
      <c r="AD177" s="178">
        <f t="shared" si="89"/>
        <v>0</v>
      </c>
      <c r="AE177" s="179"/>
      <c r="AF177" s="178">
        <f t="shared" si="90"/>
        <v>0</v>
      </c>
      <c r="AG177" s="179" t="s">
        <v>221</v>
      </c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</row>
    <row r="178" spans="1:60" outlineLevel="2" x14ac:dyDescent="0.2">
      <c r="A178" s="169">
        <v>140</v>
      </c>
      <c r="B178" s="170" t="s">
        <v>565</v>
      </c>
      <c r="C178" s="191" t="s">
        <v>566</v>
      </c>
      <c r="D178" s="171" t="s">
        <v>218</v>
      </c>
      <c r="E178" s="172">
        <v>1</v>
      </c>
      <c r="F178" s="173"/>
      <c r="G178" s="174">
        <f t="shared" si="77"/>
        <v>0</v>
      </c>
      <c r="H178" s="175"/>
      <c r="I178" s="176">
        <f t="shared" si="78"/>
        <v>0</v>
      </c>
      <c r="J178" s="173"/>
      <c r="K178" s="174">
        <f t="shared" si="79"/>
        <v>0</v>
      </c>
      <c r="L178" s="174">
        <v>15</v>
      </c>
      <c r="M178" s="174">
        <f t="shared" si="80"/>
        <v>0</v>
      </c>
      <c r="N178" s="174">
        <v>0</v>
      </c>
      <c r="O178" s="174">
        <f t="shared" si="81"/>
        <v>0</v>
      </c>
      <c r="P178" s="174">
        <v>0</v>
      </c>
      <c r="Q178" s="174">
        <f t="shared" si="82"/>
        <v>0</v>
      </c>
      <c r="R178" s="174"/>
      <c r="S178" s="174" t="s">
        <v>219</v>
      </c>
      <c r="T178" s="177" t="s">
        <v>220</v>
      </c>
      <c r="U178" s="157">
        <v>0</v>
      </c>
      <c r="V178" s="157">
        <f t="shared" si="83"/>
        <v>0</v>
      </c>
      <c r="W178" s="157"/>
      <c r="X178" s="157" t="s">
        <v>93</v>
      </c>
      <c r="Y178" s="178">
        <f t="shared" si="84"/>
        <v>0</v>
      </c>
      <c r="Z178" s="178">
        <f t="shared" si="85"/>
        <v>0</v>
      </c>
      <c r="AA178" s="178">
        <f t="shared" si="86"/>
        <v>0</v>
      </c>
      <c r="AB178" s="178">
        <f t="shared" si="87"/>
        <v>0</v>
      </c>
      <c r="AC178" s="178">
        <f t="shared" si="88"/>
        <v>0</v>
      </c>
      <c r="AD178" s="178">
        <f t="shared" si="89"/>
        <v>0</v>
      </c>
      <c r="AE178" s="179"/>
      <c r="AF178" s="178">
        <f t="shared" si="90"/>
        <v>0</v>
      </c>
      <c r="AG178" s="179" t="s">
        <v>221</v>
      </c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</row>
    <row r="179" spans="1:60" outlineLevel="2" x14ac:dyDescent="0.2">
      <c r="A179" s="169">
        <v>141</v>
      </c>
      <c r="B179" s="170" t="s">
        <v>567</v>
      </c>
      <c r="C179" s="191" t="s">
        <v>568</v>
      </c>
      <c r="D179" s="171" t="s">
        <v>129</v>
      </c>
      <c r="E179" s="172">
        <v>1</v>
      </c>
      <c r="F179" s="173"/>
      <c r="G179" s="174">
        <f t="shared" si="77"/>
        <v>0</v>
      </c>
      <c r="H179" s="175"/>
      <c r="I179" s="176">
        <f t="shared" si="78"/>
        <v>0</v>
      </c>
      <c r="J179" s="173"/>
      <c r="K179" s="174">
        <f t="shared" si="79"/>
        <v>0</v>
      </c>
      <c r="L179" s="174">
        <v>15</v>
      </c>
      <c r="M179" s="174">
        <f t="shared" si="80"/>
        <v>0</v>
      </c>
      <c r="N179" s="174">
        <v>8.0000000000000004E-4</v>
      </c>
      <c r="O179" s="174">
        <f t="shared" si="81"/>
        <v>0</v>
      </c>
      <c r="P179" s="174">
        <v>0</v>
      </c>
      <c r="Q179" s="174">
        <f t="shared" si="82"/>
        <v>0</v>
      </c>
      <c r="R179" s="174"/>
      <c r="S179" s="174" t="s">
        <v>219</v>
      </c>
      <c r="T179" s="177" t="s">
        <v>220</v>
      </c>
      <c r="U179" s="157">
        <v>0</v>
      </c>
      <c r="V179" s="157">
        <f t="shared" si="83"/>
        <v>0</v>
      </c>
      <c r="W179" s="157"/>
      <c r="X179" s="157" t="s">
        <v>93</v>
      </c>
      <c r="Y179" s="178">
        <f t="shared" si="84"/>
        <v>0</v>
      </c>
      <c r="Z179" s="178">
        <f t="shared" si="85"/>
        <v>0</v>
      </c>
      <c r="AA179" s="178">
        <f t="shared" si="86"/>
        <v>0</v>
      </c>
      <c r="AB179" s="178">
        <f t="shared" si="87"/>
        <v>0</v>
      </c>
      <c r="AC179" s="178">
        <f t="shared" si="88"/>
        <v>0</v>
      </c>
      <c r="AD179" s="178">
        <f t="shared" si="89"/>
        <v>0</v>
      </c>
      <c r="AE179" s="179"/>
      <c r="AF179" s="178">
        <f t="shared" si="90"/>
        <v>0</v>
      </c>
      <c r="AG179" s="179" t="s">
        <v>221</v>
      </c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</row>
    <row r="180" spans="1:60" ht="22.5" outlineLevel="2" x14ac:dyDescent="0.2">
      <c r="A180" s="169">
        <v>144</v>
      </c>
      <c r="B180" s="170" t="s">
        <v>569</v>
      </c>
      <c r="C180" s="191" t="s">
        <v>570</v>
      </c>
      <c r="D180" s="171" t="s">
        <v>300</v>
      </c>
      <c r="E180" s="172">
        <v>1</v>
      </c>
      <c r="F180" s="173"/>
      <c r="G180" s="174">
        <f t="shared" si="77"/>
        <v>0</v>
      </c>
      <c r="H180" s="175"/>
      <c r="I180" s="176">
        <f t="shared" si="78"/>
        <v>0</v>
      </c>
      <c r="J180" s="173"/>
      <c r="K180" s="174">
        <f t="shared" si="79"/>
        <v>0</v>
      </c>
      <c r="L180" s="174">
        <v>15</v>
      </c>
      <c r="M180" s="174">
        <f t="shared" si="80"/>
        <v>0</v>
      </c>
      <c r="N180" s="174">
        <v>0</v>
      </c>
      <c r="O180" s="174">
        <f t="shared" si="81"/>
        <v>0</v>
      </c>
      <c r="P180" s="174">
        <v>0</v>
      </c>
      <c r="Q180" s="174">
        <f t="shared" si="82"/>
        <v>0</v>
      </c>
      <c r="R180" s="174"/>
      <c r="S180" s="174" t="s">
        <v>219</v>
      </c>
      <c r="T180" s="177" t="s">
        <v>220</v>
      </c>
      <c r="U180" s="157">
        <v>0</v>
      </c>
      <c r="V180" s="157">
        <f t="shared" si="83"/>
        <v>0</v>
      </c>
      <c r="W180" s="157"/>
      <c r="X180" s="157" t="s">
        <v>93</v>
      </c>
      <c r="Y180" s="178">
        <f t="shared" si="84"/>
        <v>0</v>
      </c>
      <c r="Z180" s="178">
        <f t="shared" si="85"/>
        <v>0</v>
      </c>
      <c r="AA180" s="178">
        <f t="shared" si="86"/>
        <v>0</v>
      </c>
      <c r="AB180" s="178">
        <f t="shared" si="87"/>
        <v>0</v>
      </c>
      <c r="AC180" s="178">
        <f t="shared" si="88"/>
        <v>0</v>
      </c>
      <c r="AD180" s="178">
        <f t="shared" si="89"/>
        <v>0</v>
      </c>
      <c r="AE180" s="179"/>
      <c r="AF180" s="178">
        <f t="shared" si="90"/>
        <v>0</v>
      </c>
      <c r="AG180" s="179" t="s">
        <v>221</v>
      </c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</row>
    <row r="181" spans="1:60" outlineLevel="2" x14ac:dyDescent="0.2">
      <c r="A181" s="169">
        <v>145</v>
      </c>
      <c r="B181" s="170" t="s">
        <v>571</v>
      </c>
      <c r="C181" s="191" t="s">
        <v>572</v>
      </c>
      <c r="D181" s="171" t="s">
        <v>129</v>
      </c>
      <c r="E181" s="172">
        <v>1</v>
      </c>
      <c r="F181" s="173"/>
      <c r="G181" s="174">
        <f t="shared" si="77"/>
        <v>0</v>
      </c>
      <c r="H181" s="175"/>
      <c r="I181" s="176">
        <f t="shared" si="78"/>
        <v>0</v>
      </c>
      <c r="J181" s="173"/>
      <c r="K181" s="174">
        <f t="shared" si="79"/>
        <v>0</v>
      </c>
      <c r="L181" s="174">
        <v>15</v>
      </c>
      <c r="M181" s="174">
        <f t="shared" si="80"/>
        <v>0</v>
      </c>
      <c r="N181" s="174">
        <v>1.2999999999999999E-4</v>
      </c>
      <c r="O181" s="174">
        <f t="shared" si="81"/>
        <v>0</v>
      </c>
      <c r="P181" s="174">
        <v>0</v>
      </c>
      <c r="Q181" s="174">
        <f t="shared" si="82"/>
        <v>0</v>
      </c>
      <c r="R181" s="174" t="s">
        <v>226</v>
      </c>
      <c r="S181" s="174" t="s">
        <v>130</v>
      </c>
      <c r="T181" s="177" t="s">
        <v>130</v>
      </c>
      <c r="U181" s="157">
        <v>0</v>
      </c>
      <c r="V181" s="157">
        <f t="shared" si="83"/>
        <v>0</v>
      </c>
      <c r="W181" s="157"/>
      <c r="X181" s="157" t="s">
        <v>93</v>
      </c>
      <c r="Y181" s="178">
        <f t="shared" si="84"/>
        <v>0</v>
      </c>
      <c r="Z181" s="178">
        <f t="shared" si="85"/>
        <v>0</v>
      </c>
      <c r="AA181" s="178">
        <f t="shared" si="86"/>
        <v>0</v>
      </c>
      <c r="AB181" s="178">
        <f t="shared" si="87"/>
        <v>0</v>
      </c>
      <c r="AC181" s="178">
        <f t="shared" si="88"/>
        <v>0</v>
      </c>
      <c r="AD181" s="178">
        <f t="shared" si="89"/>
        <v>0</v>
      </c>
      <c r="AE181" s="179"/>
      <c r="AF181" s="178">
        <f t="shared" si="90"/>
        <v>0</v>
      </c>
      <c r="AG181" s="179" t="s">
        <v>221</v>
      </c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9"/>
    </row>
    <row r="182" spans="1:60" outlineLevel="2" x14ac:dyDescent="0.2">
      <c r="A182" s="169">
        <v>150</v>
      </c>
      <c r="B182" s="170" t="s">
        <v>525</v>
      </c>
      <c r="C182" s="191" t="s">
        <v>526</v>
      </c>
      <c r="D182" s="171" t="s">
        <v>183</v>
      </c>
      <c r="E182" s="172">
        <v>25</v>
      </c>
      <c r="F182" s="173"/>
      <c r="G182" s="174">
        <f t="shared" si="77"/>
        <v>0</v>
      </c>
      <c r="H182" s="175"/>
      <c r="I182" s="176">
        <f t="shared" si="78"/>
        <v>0</v>
      </c>
      <c r="J182" s="173"/>
      <c r="K182" s="174">
        <f t="shared" si="79"/>
        <v>0</v>
      </c>
      <c r="L182" s="174">
        <v>15</v>
      </c>
      <c r="M182" s="174">
        <f t="shared" si="80"/>
        <v>0</v>
      </c>
      <c r="N182" s="174">
        <v>3.1E-4</v>
      </c>
      <c r="O182" s="174">
        <f t="shared" si="81"/>
        <v>0.01</v>
      </c>
      <c r="P182" s="174">
        <v>0</v>
      </c>
      <c r="Q182" s="174">
        <f t="shared" si="82"/>
        <v>0</v>
      </c>
      <c r="R182" s="174" t="s">
        <v>226</v>
      </c>
      <c r="S182" s="174" t="s">
        <v>130</v>
      </c>
      <c r="T182" s="177" t="s">
        <v>130</v>
      </c>
      <c r="U182" s="157">
        <v>0</v>
      </c>
      <c r="V182" s="157">
        <f t="shared" si="83"/>
        <v>0</v>
      </c>
      <c r="W182" s="157"/>
      <c r="X182" s="157" t="s">
        <v>93</v>
      </c>
      <c r="Y182" s="178">
        <f t="shared" si="84"/>
        <v>0</v>
      </c>
      <c r="Z182" s="178">
        <f t="shared" si="85"/>
        <v>0</v>
      </c>
      <c r="AA182" s="178">
        <f t="shared" si="86"/>
        <v>0</v>
      </c>
      <c r="AB182" s="178">
        <f t="shared" si="87"/>
        <v>0.01</v>
      </c>
      <c r="AC182" s="178">
        <f t="shared" si="88"/>
        <v>0</v>
      </c>
      <c r="AD182" s="178">
        <f t="shared" si="89"/>
        <v>0</v>
      </c>
      <c r="AE182" s="179"/>
      <c r="AF182" s="178">
        <f t="shared" si="90"/>
        <v>0</v>
      </c>
      <c r="AG182" s="179" t="s">
        <v>221</v>
      </c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</row>
    <row r="183" spans="1:60" outlineLevel="2" x14ac:dyDescent="0.2">
      <c r="A183" s="169">
        <v>152</v>
      </c>
      <c r="B183" s="170" t="s">
        <v>573</v>
      </c>
      <c r="C183" s="191" t="s">
        <v>574</v>
      </c>
      <c r="D183" s="171" t="s">
        <v>129</v>
      </c>
      <c r="E183" s="172">
        <v>7</v>
      </c>
      <c r="F183" s="173"/>
      <c r="G183" s="174">
        <f t="shared" si="77"/>
        <v>0</v>
      </c>
      <c r="H183" s="175"/>
      <c r="I183" s="176">
        <f t="shared" si="78"/>
        <v>0</v>
      </c>
      <c r="J183" s="173"/>
      <c r="K183" s="174">
        <f t="shared" si="79"/>
        <v>0</v>
      </c>
      <c r="L183" s="174">
        <v>15</v>
      </c>
      <c r="M183" s="174">
        <f t="shared" si="80"/>
        <v>0</v>
      </c>
      <c r="N183" s="174">
        <v>6.0000000000000002E-5</v>
      </c>
      <c r="O183" s="174">
        <f t="shared" si="81"/>
        <v>0</v>
      </c>
      <c r="P183" s="174">
        <v>0</v>
      </c>
      <c r="Q183" s="174">
        <f t="shared" si="82"/>
        <v>0</v>
      </c>
      <c r="R183" s="174" t="s">
        <v>226</v>
      </c>
      <c r="S183" s="174" t="s">
        <v>130</v>
      </c>
      <c r="T183" s="177" t="s">
        <v>130</v>
      </c>
      <c r="U183" s="157">
        <v>0</v>
      </c>
      <c r="V183" s="157">
        <f t="shared" si="83"/>
        <v>0</v>
      </c>
      <c r="W183" s="157"/>
      <c r="X183" s="157" t="s">
        <v>93</v>
      </c>
      <c r="Y183" s="178">
        <f t="shared" si="84"/>
        <v>0</v>
      </c>
      <c r="Z183" s="178">
        <f t="shared" si="85"/>
        <v>0</v>
      </c>
      <c r="AA183" s="178">
        <f t="shared" si="86"/>
        <v>0</v>
      </c>
      <c r="AB183" s="178">
        <f t="shared" si="87"/>
        <v>0</v>
      </c>
      <c r="AC183" s="178">
        <f t="shared" si="88"/>
        <v>0</v>
      </c>
      <c r="AD183" s="178">
        <f t="shared" si="89"/>
        <v>0</v>
      </c>
      <c r="AE183" s="179"/>
      <c r="AF183" s="178">
        <f t="shared" si="90"/>
        <v>0</v>
      </c>
      <c r="AG183" s="179" t="s">
        <v>221</v>
      </c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</row>
    <row r="184" spans="1:60" outlineLevel="2" x14ac:dyDescent="0.2">
      <c r="A184" s="169">
        <v>153</v>
      </c>
      <c r="B184" s="170" t="s">
        <v>575</v>
      </c>
      <c r="C184" s="191" t="s">
        <v>576</v>
      </c>
      <c r="D184" s="171" t="s">
        <v>129</v>
      </c>
      <c r="E184" s="172">
        <v>7</v>
      </c>
      <c r="F184" s="173"/>
      <c r="G184" s="174">
        <f t="shared" si="77"/>
        <v>0</v>
      </c>
      <c r="H184" s="175"/>
      <c r="I184" s="176">
        <f t="shared" si="78"/>
        <v>0</v>
      </c>
      <c r="J184" s="173"/>
      <c r="K184" s="174">
        <f t="shared" si="79"/>
        <v>0</v>
      </c>
      <c r="L184" s="174">
        <v>15</v>
      </c>
      <c r="M184" s="174">
        <f t="shared" si="80"/>
        <v>0</v>
      </c>
      <c r="N184" s="174">
        <v>1.0000000000000001E-5</v>
      </c>
      <c r="O184" s="174">
        <f t="shared" si="81"/>
        <v>0</v>
      </c>
      <c r="P184" s="174">
        <v>0</v>
      </c>
      <c r="Q184" s="174">
        <f t="shared" si="82"/>
        <v>0</v>
      </c>
      <c r="R184" s="174"/>
      <c r="S184" s="174" t="s">
        <v>219</v>
      </c>
      <c r="T184" s="177" t="s">
        <v>220</v>
      </c>
      <c r="U184" s="157">
        <v>0</v>
      </c>
      <c r="V184" s="157">
        <f t="shared" si="83"/>
        <v>0</v>
      </c>
      <c r="W184" s="157"/>
      <c r="X184" s="157" t="s">
        <v>93</v>
      </c>
      <c r="Y184" s="178">
        <f t="shared" si="84"/>
        <v>0</v>
      </c>
      <c r="Z184" s="178">
        <f t="shared" si="85"/>
        <v>0</v>
      </c>
      <c r="AA184" s="178">
        <f t="shared" si="86"/>
        <v>0</v>
      </c>
      <c r="AB184" s="178">
        <f t="shared" si="87"/>
        <v>0</v>
      </c>
      <c r="AC184" s="178">
        <f t="shared" si="88"/>
        <v>0</v>
      </c>
      <c r="AD184" s="178">
        <f t="shared" si="89"/>
        <v>0</v>
      </c>
      <c r="AE184" s="179"/>
      <c r="AF184" s="178">
        <f t="shared" si="90"/>
        <v>0</v>
      </c>
      <c r="AG184" s="179" t="s">
        <v>221</v>
      </c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  <c r="BD184" s="179"/>
      <c r="BE184" s="179"/>
      <c r="BF184" s="179"/>
      <c r="BG184" s="179"/>
      <c r="BH184" s="179"/>
    </row>
    <row r="185" spans="1:60" outlineLevel="2" x14ac:dyDescent="0.2">
      <c r="A185" s="169">
        <v>154</v>
      </c>
      <c r="B185" s="170" t="s">
        <v>237</v>
      </c>
      <c r="C185" s="191" t="s">
        <v>238</v>
      </c>
      <c r="D185" s="171" t="s">
        <v>129</v>
      </c>
      <c r="E185" s="172">
        <v>7</v>
      </c>
      <c r="F185" s="173"/>
      <c r="G185" s="174">
        <f t="shared" si="77"/>
        <v>0</v>
      </c>
      <c r="H185" s="175"/>
      <c r="I185" s="176">
        <f t="shared" si="78"/>
        <v>0</v>
      </c>
      <c r="J185" s="173"/>
      <c r="K185" s="174">
        <f t="shared" si="79"/>
        <v>0</v>
      </c>
      <c r="L185" s="174">
        <v>15</v>
      </c>
      <c r="M185" s="174">
        <f t="shared" si="80"/>
        <v>0</v>
      </c>
      <c r="N185" s="174">
        <v>5.0000000000000002E-5</v>
      </c>
      <c r="O185" s="174">
        <f t="shared" si="81"/>
        <v>0</v>
      </c>
      <c r="P185" s="174">
        <v>0</v>
      </c>
      <c r="Q185" s="174">
        <f t="shared" si="82"/>
        <v>0</v>
      </c>
      <c r="R185" s="174" t="s">
        <v>226</v>
      </c>
      <c r="S185" s="174" t="s">
        <v>130</v>
      </c>
      <c r="T185" s="177" t="s">
        <v>130</v>
      </c>
      <c r="U185" s="157">
        <v>0</v>
      </c>
      <c r="V185" s="157">
        <f t="shared" si="83"/>
        <v>0</v>
      </c>
      <c r="W185" s="157"/>
      <c r="X185" s="157" t="s">
        <v>93</v>
      </c>
      <c r="Y185" s="178">
        <f t="shared" si="84"/>
        <v>0</v>
      </c>
      <c r="Z185" s="178">
        <f t="shared" si="85"/>
        <v>0</v>
      </c>
      <c r="AA185" s="178">
        <f t="shared" si="86"/>
        <v>0</v>
      </c>
      <c r="AB185" s="178">
        <f t="shared" si="87"/>
        <v>0</v>
      </c>
      <c r="AC185" s="178">
        <f t="shared" si="88"/>
        <v>0</v>
      </c>
      <c r="AD185" s="178">
        <f t="shared" si="89"/>
        <v>0</v>
      </c>
      <c r="AE185" s="179"/>
      <c r="AF185" s="178">
        <f t="shared" si="90"/>
        <v>0</v>
      </c>
      <c r="AG185" s="179" t="s">
        <v>221</v>
      </c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</row>
    <row r="186" spans="1:60" outlineLevel="2" x14ac:dyDescent="0.2">
      <c r="A186" s="169">
        <v>156</v>
      </c>
      <c r="B186" s="170" t="s">
        <v>577</v>
      </c>
      <c r="C186" s="191" t="s">
        <v>578</v>
      </c>
      <c r="D186" s="171" t="s">
        <v>183</v>
      </c>
      <c r="E186" s="172">
        <v>56</v>
      </c>
      <c r="F186" s="173"/>
      <c r="G186" s="174">
        <f t="shared" si="77"/>
        <v>0</v>
      </c>
      <c r="H186" s="175"/>
      <c r="I186" s="176">
        <f t="shared" si="78"/>
        <v>0</v>
      </c>
      <c r="J186" s="173"/>
      <c r="K186" s="174">
        <f t="shared" si="79"/>
        <v>0</v>
      </c>
      <c r="L186" s="174">
        <v>15</v>
      </c>
      <c r="M186" s="174">
        <f t="shared" si="80"/>
        <v>0</v>
      </c>
      <c r="N186" s="174">
        <v>0</v>
      </c>
      <c r="O186" s="174">
        <f t="shared" si="81"/>
        <v>0</v>
      </c>
      <c r="P186" s="174">
        <v>0</v>
      </c>
      <c r="Q186" s="174">
        <f t="shared" si="82"/>
        <v>0</v>
      </c>
      <c r="R186" s="174"/>
      <c r="S186" s="174" t="s">
        <v>219</v>
      </c>
      <c r="T186" s="177" t="s">
        <v>220</v>
      </c>
      <c r="U186" s="157">
        <v>0</v>
      </c>
      <c r="V186" s="157">
        <f t="shared" si="83"/>
        <v>0</v>
      </c>
      <c r="W186" s="157"/>
      <c r="X186" s="157" t="s">
        <v>93</v>
      </c>
      <c r="Y186" s="178">
        <f t="shared" si="84"/>
        <v>0</v>
      </c>
      <c r="Z186" s="178">
        <f t="shared" si="85"/>
        <v>0</v>
      </c>
      <c r="AA186" s="178">
        <f t="shared" si="86"/>
        <v>0</v>
      </c>
      <c r="AB186" s="178">
        <f t="shared" si="87"/>
        <v>0</v>
      </c>
      <c r="AC186" s="178">
        <f t="shared" si="88"/>
        <v>0</v>
      </c>
      <c r="AD186" s="178">
        <f t="shared" si="89"/>
        <v>0</v>
      </c>
      <c r="AE186" s="179"/>
      <c r="AF186" s="178">
        <f t="shared" si="90"/>
        <v>0</v>
      </c>
      <c r="AG186" s="179" t="s">
        <v>221</v>
      </c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</row>
    <row r="187" spans="1:60" outlineLevel="2" x14ac:dyDescent="0.2">
      <c r="A187" s="169">
        <v>157</v>
      </c>
      <c r="B187" s="170" t="s">
        <v>391</v>
      </c>
      <c r="C187" s="191" t="s">
        <v>392</v>
      </c>
      <c r="D187" s="171" t="s">
        <v>183</v>
      </c>
      <c r="E187" s="172">
        <v>146</v>
      </c>
      <c r="F187" s="173"/>
      <c r="G187" s="174">
        <f t="shared" si="77"/>
        <v>0</v>
      </c>
      <c r="H187" s="175"/>
      <c r="I187" s="176">
        <f t="shared" si="78"/>
        <v>0</v>
      </c>
      <c r="J187" s="173"/>
      <c r="K187" s="174">
        <f t="shared" si="79"/>
        <v>0</v>
      </c>
      <c r="L187" s="174">
        <v>15</v>
      </c>
      <c r="M187" s="174">
        <f t="shared" si="80"/>
        <v>0</v>
      </c>
      <c r="N187" s="174">
        <v>0</v>
      </c>
      <c r="O187" s="174">
        <f t="shared" si="81"/>
        <v>0</v>
      </c>
      <c r="P187" s="174">
        <v>0</v>
      </c>
      <c r="Q187" s="174">
        <f t="shared" si="82"/>
        <v>0</v>
      </c>
      <c r="R187" s="174"/>
      <c r="S187" s="174" t="s">
        <v>219</v>
      </c>
      <c r="T187" s="177" t="s">
        <v>220</v>
      </c>
      <c r="U187" s="157">
        <v>0</v>
      </c>
      <c r="V187" s="157">
        <f t="shared" si="83"/>
        <v>0</v>
      </c>
      <c r="W187" s="157"/>
      <c r="X187" s="157" t="s">
        <v>93</v>
      </c>
      <c r="Y187" s="178">
        <f t="shared" si="84"/>
        <v>0</v>
      </c>
      <c r="Z187" s="178">
        <f t="shared" si="85"/>
        <v>0</v>
      </c>
      <c r="AA187" s="178">
        <f t="shared" si="86"/>
        <v>0</v>
      </c>
      <c r="AB187" s="178">
        <f t="shared" si="87"/>
        <v>0</v>
      </c>
      <c r="AC187" s="178">
        <f t="shared" si="88"/>
        <v>0</v>
      </c>
      <c r="AD187" s="178">
        <f t="shared" si="89"/>
        <v>0</v>
      </c>
      <c r="AE187" s="179"/>
      <c r="AF187" s="178">
        <f t="shared" si="90"/>
        <v>0</v>
      </c>
      <c r="AG187" s="179" t="s">
        <v>221</v>
      </c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</row>
    <row r="188" spans="1:60" outlineLevel="2" x14ac:dyDescent="0.2">
      <c r="A188" s="169">
        <v>158</v>
      </c>
      <c r="B188" s="170" t="s">
        <v>579</v>
      </c>
      <c r="C188" s="191" t="s">
        <v>580</v>
      </c>
      <c r="D188" s="171" t="s">
        <v>183</v>
      </c>
      <c r="E188" s="172">
        <v>164</v>
      </c>
      <c r="F188" s="173"/>
      <c r="G188" s="174">
        <f t="shared" si="77"/>
        <v>0</v>
      </c>
      <c r="H188" s="175"/>
      <c r="I188" s="176">
        <f t="shared" si="78"/>
        <v>0</v>
      </c>
      <c r="J188" s="173"/>
      <c r="K188" s="174">
        <f t="shared" si="79"/>
        <v>0</v>
      </c>
      <c r="L188" s="174">
        <v>15</v>
      </c>
      <c r="M188" s="174">
        <f t="shared" si="80"/>
        <v>0</v>
      </c>
      <c r="N188" s="174">
        <v>0</v>
      </c>
      <c r="O188" s="174">
        <f t="shared" si="81"/>
        <v>0</v>
      </c>
      <c r="P188" s="174">
        <v>0</v>
      </c>
      <c r="Q188" s="174">
        <f t="shared" si="82"/>
        <v>0</v>
      </c>
      <c r="R188" s="174" t="s">
        <v>226</v>
      </c>
      <c r="S188" s="174" t="s">
        <v>130</v>
      </c>
      <c r="T188" s="177" t="s">
        <v>130</v>
      </c>
      <c r="U188" s="157">
        <v>0</v>
      </c>
      <c r="V188" s="157">
        <f t="shared" si="83"/>
        <v>0</v>
      </c>
      <c r="W188" s="157"/>
      <c r="X188" s="157" t="s">
        <v>93</v>
      </c>
      <c r="Y188" s="178">
        <f t="shared" si="84"/>
        <v>0</v>
      </c>
      <c r="Z188" s="178">
        <f t="shared" si="85"/>
        <v>0</v>
      </c>
      <c r="AA188" s="178">
        <f t="shared" si="86"/>
        <v>0</v>
      </c>
      <c r="AB188" s="178">
        <f t="shared" si="87"/>
        <v>0</v>
      </c>
      <c r="AC188" s="178">
        <f t="shared" si="88"/>
        <v>0</v>
      </c>
      <c r="AD188" s="178">
        <f t="shared" si="89"/>
        <v>0</v>
      </c>
      <c r="AE188" s="179"/>
      <c r="AF188" s="178">
        <f t="shared" si="90"/>
        <v>0</v>
      </c>
      <c r="AG188" s="179" t="s">
        <v>221</v>
      </c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</row>
    <row r="189" spans="1:60" outlineLevel="2" x14ac:dyDescent="0.2">
      <c r="A189" s="169">
        <v>160</v>
      </c>
      <c r="B189" s="170" t="s">
        <v>331</v>
      </c>
      <c r="C189" s="191" t="s">
        <v>332</v>
      </c>
      <c r="D189" s="171" t="s">
        <v>183</v>
      </c>
      <c r="E189" s="172">
        <v>245</v>
      </c>
      <c r="F189" s="173"/>
      <c r="G189" s="174">
        <f t="shared" si="77"/>
        <v>0</v>
      </c>
      <c r="H189" s="175"/>
      <c r="I189" s="176">
        <f t="shared" si="78"/>
        <v>0</v>
      </c>
      <c r="J189" s="173"/>
      <c r="K189" s="174">
        <f t="shared" si="79"/>
        <v>0</v>
      </c>
      <c r="L189" s="174">
        <v>15</v>
      </c>
      <c r="M189" s="174">
        <f t="shared" si="80"/>
        <v>0</v>
      </c>
      <c r="N189" s="174">
        <v>6.0000000000000002E-5</v>
      </c>
      <c r="O189" s="174">
        <f t="shared" si="81"/>
        <v>0.01</v>
      </c>
      <c r="P189" s="174">
        <v>0</v>
      </c>
      <c r="Q189" s="174">
        <f t="shared" si="82"/>
        <v>0</v>
      </c>
      <c r="R189" s="174" t="s">
        <v>226</v>
      </c>
      <c r="S189" s="174" t="s">
        <v>130</v>
      </c>
      <c r="T189" s="177" t="s">
        <v>130</v>
      </c>
      <c r="U189" s="157">
        <v>0</v>
      </c>
      <c r="V189" s="157">
        <f t="shared" si="83"/>
        <v>0</v>
      </c>
      <c r="W189" s="157"/>
      <c r="X189" s="157" t="s">
        <v>93</v>
      </c>
      <c r="Y189" s="178">
        <f t="shared" si="84"/>
        <v>0</v>
      </c>
      <c r="Z189" s="178">
        <f t="shared" si="85"/>
        <v>0</v>
      </c>
      <c r="AA189" s="178">
        <f t="shared" si="86"/>
        <v>0</v>
      </c>
      <c r="AB189" s="178">
        <f t="shared" si="87"/>
        <v>0.01</v>
      </c>
      <c r="AC189" s="178">
        <f t="shared" si="88"/>
        <v>0</v>
      </c>
      <c r="AD189" s="178">
        <f t="shared" si="89"/>
        <v>0</v>
      </c>
      <c r="AE189" s="179"/>
      <c r="AF189" s="178">
        <f t="shared" si="90"/>
        <v>0</v>
      </c>
      <c r="AG189" s="179" t="s">
        <v>221</v>
      </c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</row>
    <row r="190" spans="1:60" outlineLevel="2" x14ac:dyDescent="0.2">
      <c r="A190" s="169">
        <v>162</v>
      </c>
      <c r="B190" s="170" t="s">
        <v>333</v>
      </c>
      <c r="C190" s="191" t="s">
        <v>334</v>
      </c>
      <c r="D190" s="171" t="s">
        <v>183</v>
      </c>
      <c r="E190" s="172">
        <v>350</v>
      </c>
      <c r="F190" s="173"/>
      <c r="G190" s="174">
        <f t="shared" si="77"/>
        <v>0</v>
      </c>
      <c r="H190" s="175"/>
      <c r="I190" s="176">
        <f t="shared" si="78"/>
        <v>0</v>
      </c>
      <c r="J190" s="173"/>
      <c r="K190" s="174">
        <f t="shared" si="79"/>
        <v>0</v>
      </c>
      <c r="L190" s="174">
        <v>15</v>
      </c>
      <c r="M190" s="174">
        <f t="shared" si="80"/>
        <v>0</v>
      </c>
      <c r="N190" s="174">
        <v>2.0000000000000001E-4</v>
      </c>
      <c r="O190" s="174">
        <f t="shared" si="81"/>
        <v>7.0000000000000007E-2</v>
      </c>
      <c r="P190" s="174">
        <v>0</v>
      </c>
      <c r="Q190" s="174">
        <f t="shared" si="82"/>
        <v>0</v>
      </c>
      <c r="R190" s="174" t="s">
        <v>226</v>
      </c>
      <c r="S190" s="174" t="s">
        <v>130</v>
      </c>
      <c r="T190" s="177" t="s">
        <v>130</v>
      </c>
      <c r="U190" s="157">
        <v>0</v>
      </c>
      <c r="V190" s="157">
        <f t="shared" si="83"/>
        <v>0</v>
      </c>
      <c r="W190" s="157"/>
      <c r="X190" s="157" t="s">
        <v>93</v>
      </c>
      <c r="Y190" s="178">
        <f t="shared" si="84"/>
        <v>0</v>
      </c>
      <c r="Z190" s="178">
        <f t="shared" si="85"/>
        <v>0</v>
      </c>
      <c r="AA190" s="178">
        <f t="shared" si="86"/>
        <v>0</v>
      </c>
      <c r="AB190" s="178">
        <f t="shared" si="87"/>
        <v>7.0000000000000007E-2</v>
      </c>
      <c r="AC190" s="178">
        <f t="shared" si="88"/>
        <v>0</v>
      </c>
      <c r="AD190" s="178">
        <f t="shared" si="89"/>
        <v>0</v>
      </c>
      <c r="AE190" s="179"/>
      <c r="AF190" s="178">
        <f t="shared" si="90"/>
        <v>0</v>
      </c>
      <c r="AG190" s="179" t="s">
        <v>221</v>
      </c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</row>
    <row r="191" spans="1:60" ht="22.5" outlineLevel="2" x14ac:dyDescent="0.2">
      <c r="A191" s="169">
        <v>164</v>
      </c>
      <c r="B191" s="170" t="s">
        <v>281</v>
      </c>
      <c r="C191" s="191" t="s">
        <v>282</v>
      </c>
      <c r="D191" s="171" t="s">
        <v>283</v>
      </c>
      <c r="E191" s="172">
        <v>2</v>
      </c>
      <c r="F191" s="173"/>
      <c r="G191" s="174">
        <f t="shared" si="77"/>
        <v>0</v>
      </c>
      <c r="H191" s="175"/>
      <c r="I191" s="176">
        <f t="shared" si="78"/>
        <v>0</v>
      </c>
      <c r="J191" s="173"/>
      <c r="K191" s="174">
        <f t="shared" si="79"/>
        <v>0</v>
      </c>
      <c r="L191" s="174">
        <v>15</v>
      </c>
      <c r="M191" s="174">
        <f t="shared" si="80"/>
        <v>0</v>
      </c>
      <c r="N191" s="174">
        <v>0</v>
      </c>
      <c r="O191" s="174">
        <f t="shared" si="81"/>
        <v>0</v>
      </c>
      <c r="P191" s="174">
        <v>0</v>
      </c>
      <c r="Q191" s="174">
        <f t="shared" si="82"/>
        <v>0</v>
      </c>
      <c r="R191" s="174" t="s">
        <v>226</v>
      </c>
      <c r="S191" s="174" t="s">
        <v>130</v>
      </c>
      <c r="T191" s="177" t="s">
        <v>130</v>
      </c>
      <c r="U191" s="157">
        <v>0</v>
      </c>
      <c r="V191" s="157">
        <f t="shared" si="83"/>
        <v>0</v>
      </c>
      <c r="W191" s="157"/>
      <c r="X191" s="157" t="s">
        <v>93</v>
      </c>
      <c r="Y191" s="178">
        <f t="shared" si="84"/>
        <v>0</v>
      </c>
      <c r="Z191" s="178">
        <f t="shared" si="85"/>
        <v>0</v>
      </c>
      <c r="AA191" s="178">
        <f t="shared" si="86"/>
        <v>0</v>
      </c>
      <c r="AB191" s="178">
        <f t="shared" si="87"/>
        <v>0</v>
      </c>
      <c r="AC191" s="178">
        <f t="shared" si="88"/>
        <v>0</v>
      </c>
      <c r="AD191" s="178">
        <f t="shared" si="89"/>
        <v>0</v>
      </c>
      <c r="AE191" s="179"/>
      <c r="AF191" s="178">
        <f t="shared" si="90"/>
        <v>0</v>
      </c>
      <c r="AG191" s="179" t="s">
        <v>221</v>
      </c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</row>
    <row r="192" spans="1:60" outlineLevel="2" x14ac:dyDescent="0.2">
      <c r="A192" s="169">
        <v>165</v>
      </c>
      <c r="B192" s="170" t="s">
        <v>284</v>
      </c>
      <c r="C192" s="191" t="s">
        <v>285</v>
      </c>
      <c r="D192" s="171" t="s">
        <v>286</v>
      </c>
      <c r="E192" s="172">
        <v>2</v>
      </c>
      <c r="F192" s="173"/>
      <c r="G192" s="174">
        <f t="shared" si="77"/>
        <v>0</v>
      </c>
      <c r="H192" s="175"/>
      <c r="I192" s="176">
        <f t="shared" si="78"/>
        <v>0</v>
      </c>
      <c r="J192" s="173"/>
      <c r="K192" s="174">
        <f t="shared" si="79"/>
        <v>0</v>
      </c>
      <c r="L192" s="174">
        <v>15</v>
      </c>
      <c r="M192" s="174">
        <f t="shared" si="80"/>
        <v>0</v>
      </c>
      <c r="N192" s="174">
        <v>0</v>
      </c>
      <c r="O192" s="174">
        <f t="shared" si="81"/>
        <v>0</v>
      </c>
      <c r="P192" s="174">
        <v>0</v>
      </c>
      <c r="Q192" s="174">
        <f t="shared" si="82"/>
        <v>0</v>
      </c>
      <c r="R192" s="174" t="s">
        <v>226</v>
      </c>
      <c r="S192" s="174" t="s">
        <v>130</v>
      </c>
      <c r="T192" s="177" t="s">
        <v>130</v>
      </c>
      <c r="U192" s="157">
        <v>0</v>
      </c>
      <c r="V192" s="157">
        <f t="shared" si="83"/>
        <v>0</v>
      </c>
      <c r="W192" s="157"/>
      <c r="X192" s="157" t="s">
        <v>93</v>
      </c>
      <c r="Y192" s="178">
        <f t="shared" si="84"/>
        <v>0</v>
      </c>
      <c r="Z192" s="178">
        <f t="shared" si="85"/>
        <v>0</v>
      </c>
      <c r="AA192" s="178">
        <f t="shared" si="86"/>
        <v>0</v>
      </c>
      <c r="AB192" s="178">
        <f t="shared" si="87"/>
        <v>0</v>
      </c>
      <c r="AC192" s="178">
        <f t="shared" si="88"/>
        <v>0</v>
      </c>
      <c r="AD192" s="178">
        <f t="shared" si="89"/>
        <v>0</v>
      </c>
      <c r="AE192" s="179"/>
      <c r="AF192" s="178">
        <f t="shared" si="90"/>
        <v>0</v>
      </c>
      <c r="AG192" s="179" t="s">
        <v>221</v>
      </c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</row>
    <row r="193" spans="1:60" outlineLevel="2" x14ac:dyDescent="0.2">
      <c r="A193" s="169">
        <v>166</v>
      </c>
      <c r="B193" s="170" t="s">
        <v>287</v>
      </c>
      <c r="C193" s="191" t="s">
        <v>288</v>
      </c>
      <c r="D193" s="171" t="s">
        <v>286</v>
      </c>
      <c r="E193" s="172">
        <v>2</v>
      </c>
      <c r="F193" s="173"/>
      <c r="G193" s="174">
        <f t="shared" si="77"/>
        <v>0</v>
      </c>
      <c r="H193" s="175"/>
      <c r="I193" s="176">
        <f t="shared" si="78"/>
        <v>0</v>
      </c>
      <c r="J193" s="173"/>
      <c r="K193" s="174">
        <f t="shared" si="79"/>
        <v>0</v>
      </c>
      <c r="L193" s="174">
        <v>15</v>
      </c>
      <c r="M193" s="174">
        <f t="shared" si="80"/>
        <v>0</v>
      </c>
      <c r="N193" s="174">
        <v>0</v>
      </c>
      <c r="O193" s="174">
        <f t="shared" si="81"/>
        <v>0</v>
      </c>
      <c r="P193" s="174">
        <v>0</v>
      </c>
      <c r="Q193" s="174">
        <f t="shared" si="82"/>
        <v>0</v>
      </c>
      <c r="R193" s="174" t="s">
        <v>226</v>
      </c>
      <c r="S193" s="174" t="s">
        <v>130</v>
      </c>
      <c r="T193" s="177" t="s">
        <v>130</v>
      </c>
      <c r="U193" s="157">
        <v>0</v>
      </c>
      <c r="V193" s="157">
        <f t="shared" si="83"/>
        <v>0</v>
      </c>
      <c r="W193" s="157"/>
      <c r="X193" s="157" t="s">
        <v>93</v>
      </c>
      <c r="Y193" s="178">
        <f t="shared" si="84"/>
        <v>0</v>
      </c>
      <c r="Z193" s="178">
        <f t="shared" si="85"/>
        <v>0</v>
      </c>
      <c r="AA193" s="178">
        <f t="shared" si="86"/>
        <v>0</v>
      </c>
      <c r="AB193" s="178">
        <f t="shared" si="87"/>
        <v>0</v>
      </c>
      <c r="AC193" s="178">
        <f t="shared" si="88"/>
        <v>0</v>
      </c>
      <c r="AD193" s="178">
        <f t="shared" si="89"/>
        <v>0</v>
      </c>
      <c r="AE193" s="179"/>
      <c r="AF193" s="178">
        <f t="shared" si="90"/>
        <v>0</v>
      </c>
      <c r="AG193" s="179" t="s">
        <v>221</v>
      </c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</row>
    <row r="194" spans="1:60" outlineLevel="2" x14ac:dyDescent="0.2">
      <c r="A194" s="169">
        <v>167</v>
      </c>
      <c r="B194" s="170" t="s">
        <v>521</v>
      </c>
      <c r="C194" s="191" t="s">
        <v>522</v>
      </c>
      <c r="D194" s="171" t="s">
        <v>286</v>
      </c>
      <c r="E194" s="172">
        <v>1</v>
      </c>
      <c r="F194" s="173"/>
      <c r="G194" s="174">
        <f t="shared" si="77"/>
        <v>0</v>
      </c>
      <c r="H194" s="175"/>
      <c r="I194" s="176">
        <f t="shared" si="78"/>
        <v>0</v>
      </c>
      <c r="J194" s="173"/>
      <c r="K194" s="174">
        <f t="shared" si="79"/>
        <v>0</v>
      </c>
      <c r="L194" s="174">
        <v>15</v>
      </c>
      <c r="M194" s="174">
        <f t="shared" si="80"/>
        <v>0</v>
      </c>
      <c r="N194" s="174">
        <v>0</v>
      </c>
      <c r="O194" s="174">
        <f t="shared" si="81"/>
        <v>0</v>
      </c>
      <c r="P194" s="174">
        <v>0</v>
      </c>
      <c r="Q194" s="174">
        <f t="shared" si="82"/>
        <v>0</v>
      </c>
      <c r="R194" s="174" t="s">
        <v>226</v>
      </c>
      <c r="S194" s="174" t="s">
        <v>130</v>
      </c>
      <c r="T194" s="177" t="s">
        <v>130</v>
      </c>
      <c r="U194" s="157">
        <v>0</v>
      </c>
      <c r="V194" s="157">
        <f t="shared" si="83"/>
        <v>0</v>
      </c>
      <c r="W194" s="157"/>
      <c r="X194" s="157" t="s">
        <v>93</v>
      </c>
      <c r="Y194" s="178">
        <f t="shared" si="84"/>
        <v>0</v>
      </c>
      <c r="Z194" s="178">
        <f t="shared" si="85"/>
        <v>0</v>
      </c>
      <c r="AA194" s="178">
        <f t="shared" si="86"/>
        <v>0</v>
      </c>
      <c r="AB194" s="178">
        <f t="shared" si="87"/>
        <v>0</v>
      </c>
      <c r="AC194" s="178">
        <f t="shared" si="88"/>
        <v>0</v>
      </c>
      <c r="AD194" s="178">
        <f t="shared" si="89"/>
        <v>0</v>
      </c>
      <c r="AE194" s="179"/>
      <c r="AF194" s="178">
        <f t="shared" si="90"/>
        <v>0</v>
      </c>
      <c r="AG194" s="179" t="s">
        <v>221</v>
      </c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</row>
    <row r="195" spans="1:60" outlineLevel="2" x14ac:dyDescent="0.2">
      <c r="A195" s="169">
        <v>168</v>
      </c>
      <c r="B195" s="170" t="s">
        <v>289</v>
      </c>
      <c r="C195" s="191" t="s">
        <v>290</v>
      </c>
      <c r="D195" s="171" t="s">
        <v>218</v>
      </c>
      <c r="E195" s="172">
        <v>70</v>
      </c>
      <c r="F195" s="173"/>
      <c r="G195" s="174">
        <f t="shared" si="77"/>
        <v>0</v>
      </c>
      <c r="H195" s="175"/>
      <c r="I195" s="176">
        <f t="shared" si="78"/>
        <v>0</v>
      </c>
      <c r="J195" s="173"/>
      <c r="K195" s="174">
        <f t="shared" si="79"/>
        <v>0</v>
      </c>
      <c r="L195" s="174">
        <v>15</v>
      </c>
      <c r="M195" s="174">
        <f t="shared" si="80"/>
        <v>0</v>
      </c>
      <c r="N195" s="174">
        <v>0</v>
      </c>
      <c r="O195" s="174">
        <f t="shared" si="81"/>
        <v>0</v>
      </c>
      <c r="P195" s="174">
        <v>0</v>
      </c>
      <c r="Q195" s="174">
        <f t="shared" si="82"/>
        <v>0</v>
      </c>
      <c r="R195" s="174"/>
      <c r="S195" s="174" t="s">
        <v>219</v>
      </c>
      <c r="T195" s="177" t="s">
        <v>220</v>
      </c>
      <c r="U195" s="157">
        <v>0</v>
      </c>
      <c r="V195" s="157">
        <f t="shared" si="83"/>
        <v>0</v>
      </c>
      <c r="W195" s="157"/>
      <c r="X195" s="157" t="s">
        <v>93</v>
      </c>
      <c r="Y195" s="178">
        <f t="shared" si="84"/>
        <v>0</v>
      </c>
      <c r="Z195" s="178">
        <f t="shared" si="85"/>
        <v>0</v>
      </c>
      <c r="AA195" s="178">
        <f t="shared" si="86"/>
        <v>0</v>
      </c>
      <c r="AB195" s="178">
        <f t="shared" si="87"/>
        <v>0</v>
      </c>
      <c r="AC195" s="178">
        <f t="shared" si="88"/>
        <v>0</v>
      </c>
      <c r="AD195" s="178">
        <f t="shared" si="89"/>
        <v>0</v>
      </c>
      <c r="AE195" s="179"/>
      <c r="AF195" s="178">
        <f t="shared" si="90"/>
        <v>0</v>
      </c>
      <c r="AG195" s="179" t="s">
        <v>221</v>
      </c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</row>
    <row r="196" spans="1:60" outlineLevel="2" x14ac:dyDescent="0.2">
      <c r="A196" s="169">
        <v>169</v>
      </c>
      <c r="B196" s="170" t="s">
        <v>249</v>
      </c>
      <c r="C196" s="191" t="s">
        <v>250</v>
      </c>
      <c r="D196" s="171" t="s">
        <v>129</v>
      </c>
      <c r="E196" s="172">
        <v>7</v>
      </c>
      <c r="F196" s="173"/>
      <c r="G196" s="174">
        <f t="shared" si="77"/>
        <v>0</v>
      </c>
      <c r="H196" s="175"/>
      <c r="I196" s="176">
        <f t="shared" si="78"/>
        <v>0</v>
      </c>
      <c r="J196" s="173"/>
      <c r="K196" s="174">
        <f t="shared" si="79"/>
        <v>0</v>
      </c>
      <c r="L196" s="174">
        <v>15</v>
      </c>
      <c r="M196" s="174">
        <f t="shared" si="80"/>
        <v>0</v>
      </c>
      <c r="N196" s="174">
        <v>3.0000000000000001E-5</v>
      </c>
      <c r="O196" s="174">
        <f t="shared" si="81"/>
        <v>0</v>
      </c>
      <c r="P196" s="174">
        <v>0</v>
      </c>
      <c r="Q196" s="174">
        <f t="shared" si="82"/>
        <v>0</v>
      </c>
      <c r="R196" s="174" t="s">
        <v>226</v>
      </c>
      <c r="S196" s="174" t="s">
        <v>130</v>
      </c>
      <c r="T196" s="177" t="s">
        <v>130</v>
      </c>
      <c r="U196" s="157">
        <v>0</v>
      </c>
      <c r="V196" s="157">
        <f t="shared" si="83"/>
        <v>0</v>
      </c>
      <c r="W196" s="157"/>
      <c r="X196" s="157" t="s">
        <v>93</v>
      </c>
      <c r="Y196" s="178">
        <f t="shared" si="84"/>
        <v>0</v>
      </c>
      <c r="Z196" s="178">
        <f t="shared" si="85"/>
        <v>0</v>
      </c>
      <c r="AA196" s="178">
        <f t="shared" si="86"/>
        <v>0</v>
      </c>
      <c r="AB196" s="178">
        <f t="shared" si="87"/>
        <v>0</v>
      </c>
      <c r="AC196" s="178">
        <f t="shared" si="88"/>
        <v>0</v>
      </c>
      <c r="AD196" s="178">
        <f t="shared" si="89"/>
        <v>0</v>
      </c>
      <c r="AE196" s="179"/>
      <c r="AF196" s="178">
        <f t="shared" si="90"/>
        <v>0</v>
      </c>
      <c r="AG196" s="179" t="s">
        <v>221</v>
      </c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</row>
    <row r="197" spans="1:60" outlineLevel="2" x14ac:dyDescent="0.2">
      <c r="A197" s="169">
        <v>170</v>
      </c>
      <c r="B197" s="170" t="s">
        <v>251</v>
      </c>
      <c r="C197" s="191" t="s">
        <v>252</v>
      </c>
      <c r="D197" s="171" t="s">
        <v>129</v>
      </c>
      <c r="E197" s="172">
        <v>13</v>
      </c>
      <c r="F197" s="173"/>
      <c r="G197" s="174">
        <f t="shared" si="77"/>
        <v>0</v>
      </c>
      <c r="H197" s="175"/>
      <c r="I197" s="176">
        <f t="shared" si="78"/>
        <v>0</v>
      </c>
      <c r="J197" s="173"/>
      <c r="K197" s="174">
        <f t="shared" si="79"/>
        <v>0</v>
      </c>
      <c r="L197" s="174">
        <v>15</v>
      </c>
      <c r="M197" s="174">
        <f t="shared" si="80"/>
        <v>0</v>
      </c>
      <c r="N197" s="174">
        <v>4.0000000000000003E-5</v>
      </c>
      <c r="O197" s="174">
        <f t="shared" si="81"/>
        <v>0</v>
      </c>
      <c r="P197" s="174">
        <v>0</v>
      </c>
      <c r="Q197" s="174">
        <f t="shared" si="82"/>
        <v>0</v>
      </c>
      <c r="R197" s="174" t="s">
        <v>226</v>
      </c>
      <c r="S197" s="174" t="s">
        <v>130</v>
      </c>
      <c r="T197" s="177" t="s">
        <v>130</v>
      </c>
      <c r="U197" s="157">
        <v>0</v>
      </c>
      <c r="V197" s="157">
        <f t="shared" si="83"/>
        <v>0</v>
      </c>
      <c r="W197" s="157"/>
      <c r="X197" s="157" t="s">
        <v>93</v>
      </c>
      <c r="Y197" s="178">
        <f t="shared" si="84"/>
        <v>0</v>
      </c>
      <c r="Z197" s="178">
        <f t="shared" si="85"/>
        <v>0</v>
      </c>
      <c r="AA197" s="178">
        <f t="shared" si="86"/>
        <v>0</v>
      </c>
      <c r="AB197" s="178">
        <f t="shared" si="87"/>
        <v>0</v>
      </c>
      <c r="AC197" s="178">
        <f t="shared" si="88"/>
        <v>0</v>
      </c>
      <c r="AD197" s="178">
        <f t="shared" si="89"/>
        <v>0</v>
      </c>
      <c r="AE197" s="179"/>
      <c r="AF197" s="178">
        <f t="shared" si="90"/>
        <v>0</v>
      </c>
      <c r="AG197" s="179" t="s">
        <v>221</v>
      </c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</row>
    <row r="198" spans="1:60" outlineLevel="2" x14ac:dyDescent="0.2">
      <c r="A198" s="169">
        <v>173</v>
      </c>
      <c r="B198" s="170" t="s">
        <v>253</v>
      </c>
      <c r="C198" s="191" t="s">
        <v>254</v>
      </c>
      <c r="D198" s="171" t="s">
        <v>129</v>
      </c>
      <c r="E198" s="172">
        <v>5</v>
      </c>
      <c r="F198" s="173"/>
      <c r="G198" s="174">
        <f t="shared" si="77"/>
        <v>0</v>
      </c>
      <c r="H198" s="175"/>
      <c r="I198" s="176">
        <f t="shared" si="78"/>
        <v>0</v>
      </c>
      <c r="J198" s="173"/>
      <c r="K198" s="174">
        <f t="shared" si="79"/>
        <v>0</v>
      </c>
      <c r="L198" s="174">
        <v>15</v>
      </c>
      <c r="M198" s="174">
        <f t="shared" si="80"/>
        <v>0</v>
      </c>
      <c r="N198" s="174">
        <v>0</v>
      </c>
      <c r="O198" s="174">
        <f t="shared" si="81"/>
        <v>0</v>
      </c>
      <c r="P198" s="174">
        <v>0</v>
      </c>
      <c r="Q198" s="174">
        <f t="shared" si="82"/>
        <v>0</v>
      </c>
      <c r="R198" s="174" t="s">
        <v>226</v>
      </c>
      <c r="S198" s="174" t="s">
        <v>130</v>
      </c>
      <c r="T198" s="177" t="s">
        <v>130</v>
      </c>
      <c r="U198" s="157">
        <v>0</v>
      </c>
      <c r="V198" s="157">
        <f t="shared" si="83"/>
        <v>0</v>
      </c>
      <c r="W198" s="157"/>
      <c r="X198" s="157" t="s">
        <v>93</v>
      </c>
      <c r="Y198" s="178">
        <f t="shared" si="84"/>
        <v>0</v>
      </c>
      <c r="Z198" s="178">
        <f t="shared" si="85"/>
        <v>0</v>
      </c>
      <c r="AA198" s="178">
        <f t="shared" si="86"/>
        <v>0</v>
      </c>
      <c r="AB198" s="178">
        <f t="shared" si="87"/>
        <v>0</v>
      </c>
      <c r="AC198" s="178">
        <f t="shared" si="88"/>
        <v>0</v>
      </c>
      <c r="AD198" s="178">
        <f t="shared" si="89"/>
        <v>0</v>
      </c>
      <c r="AE198" s="179"/>
      <c r="AF198" s="178">
        <f t="shared" si="90"/>
        <v>0</v>
      </c>
      <c r="AG198" s="179" t="s">
        <v>221</v>
      </c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</row>
    <row r="199" spans="1:60" ht="22.5" outlineLevel="2" x14ac:dyDescent="0.2">
      <c r="A199" s="169">
        <v>177</v>
      </c>
      <c r="B199" s="170" t="s">
        <v>505</v>
      </c>
      <c r="C199" s="191" t="s">
        <v>506</v>
      </c>
      <c r="D199" s="171" t="s">
        <v>129</v>
      </c>
      <c r="E199" s="172">
        <v>4</v>
      </c>
      <c r="F199" s="173"/>
      <c r="G199" s="174">
        <f t="shared" si="77"/>
        <v>0</v>
      </c>
      <c r="H199" s="175"/>
      <c r="I199" s="176">
        <f t="shared" si="78"/>
        <v>0</v>
      </c>
      <c r="J199" s="173"/>
      <c r="K199" s="174">
        <f t="shared" si="79"/>
        <v>0</v>
      </c>
      <c r="L199" s="174">
        <v>15</v>
      </c>
      <c r="M199" s="174">
        <f t="shared" si="80"/>
        <v>0</v>
      </c>
      <c r="N199" s="174">
        <v>2.2000000000000001E-4</v>
      </c>
      <c r="O199" s="174">
        <f t="shared" si="81"/>
        <v>0</v>
      </c>
      <c r="P199" s="174">
        <v>0</v>
      </c>
      <c r="Q199" s="174">
        <f t="shared" si="82"/>
        <v>0</v>
      </c>
      <c r="R199" s="174" t="s">
        <v>226</v>
      </c>
      <c r="S199" s="174" t="s">
        <v>130</v>
      </c>
      <c r="T199" s="177" t="s">
        <v>130</v>
      </c>
      <c r="U199" s="157">
        <v>0</v>
      </c>
      <c r="V199" s="157">
        <f t="shared" si="83"/>
        <v>0</v>
      </c>
      <c r="W199" s="157"/>
      <c r="X199" s="157" t="s">
        <v>93</v>
      </c>
      <c r="Y199" s="178">
        <f t="shared" si="84"/>
        <v>0</v>
      </c>
      <c r="Z199" s="178">
        <f t="shared" si="85"/>
        <v>0</v>
      </c>
      <c r="AA199" s="178">
        <f t="shared" si="86"/>
        <v>0</v>
      </c>
      <c r="AB199" s="178">
        <f t="shared" si="87"/>
        <v>0</v>
      </c>
      <c r="AC199" s="178">
        <f t="shared" si="88"/>
        <v>0</v>
      </c>
      <c r="AD199" s="178">
        <f t="shared" si="89"/>
        <v>0</v>
      </c>
      <c r="AE199" s="179"/>
      <c r="AF199" s="178">
        <f t="shared" si="90"/>
        <v>0</v>
      </c>
      <c r="AG199" s="179" t="s">
        <v>221</v>
      </c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</row>
    <row r="200" spans="1:60" outlineLevel="2" x14ac:dyDescent="0.2">
      <c r="A200" s="169">
        <v>179</v>
      </c>
      <c r="B200" s="170" t="s">
        <v>509</v>
      </c>
      <c r="C200" s="191" t="s">
        <v>510</v>
      </c>
      <c r="D200" s="171" t="s">
        <v>129</v>
      </c>
      <c r="E200" s="172">
        <v>3</v>
      </c>
      <c r="F200" s="173"/>
      <c r="G200" s="174">
        <f t="shared" si="77"/>
        <v>0</v>
      </c>
      <c r="H200" s="175"/>
      <c r="I200" s="176">
        <f t="shared" si="78"/>
        <v>0</v>
      </c>
      <c r="J200" s="173"/>
      <c r="K200" s="174">
        <f t="shared" si="79"/>
        <v>0</v>
      </c>
      <c r="L200" s="174">
        <v>15</v>
      </c>
      <c r="M200" s="174">
        <f t="shared" si="80"/>
        <v>0</v>
      </c>
      <c r="N200" s="174">
        <v>6.3000000000000003E-4</v>
      </c>
      <c r="O200" s="174">
        <f t="shared" si="81"/>
        <v>0</v>
      </c>
      <c r="P200" s="174">
        <v>0</v>
      </c>
      <c r="Q200" s="174">
        <f t="shared" si="82"/>
        <v>0</v>
      </c>
      <c r="R200" s="174" t="s">
        <v>226</v>
      </c>
      <c r="S200" s="174" t="s">
        <v>130</v>
      </c>
      <c r="T200" s="177" t="s">
        <v>130</v>
      </c>
      <c r="U200" s="157">
        <v>0</v>
      </c>
      <c r="V200" s="157">
        <f t="shared" si="83"/>
        <v>0</v>
      </c>
      <c r="W200" s="157"/>
      <c r="X200" s="157" t="s">
        <v>93</v>
      </c>
      <c r="Y200" s="178">
        <f t="shared" si="84"/>
        <v>0</v>
      </c>
      <c r="Z200" s="178">
        <f t="shared" si="85"/>
        <v>0</v>
      </c>
      <c r="AA200" s="178">
        <f t="shared" si="86"/>
        <v>0</v>
      </c>
      <c r="AB200" s="178">
        <f t="shared" si="87"/>
        <v>0</v>
      </c>
      <c r="AC200" s="178">
        <f t="shared" si="88"/>
        <v>0</v>
      </c>
      <c r="AD200" s="178">
        <f t="shared" si="89"/>
        <v>0</v>
      </c>
      <c r="AE200" s="179"/>
      <c r="AF200" s="178">
        <f t="shared" si="90"/>
        <v>0</v>
      </c>
      <c r="AG200" s="179" t="s">
        <v>221</v>
      </c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</row>
    <row r="201" spans="1:60" outlineLevel="2" x14ac:dyDescent="0.2">
      <c r="A201" s="180">
        <v>186</v>
      </c>
      <c r="B201" s="181" t="s">
        <v>291</v>
      </c>
      <c r="C201" s="192" t="s">
        <v>292</v>
      </c>
      <c r="D201" s="182" t="s">
        <v>293</v>
      </c>
      <c r="E201" s="183">
        <v>25</v>
      </c>
      <c r="F201" s="184"/>
      <c r="G201" s="185">
        <f t="shared" si="77"/>
        <v>0</v>
      </c>
      <c r="H201" s="186"/>
      <c r="I201" s="187">
        <f t="shared" si="78"/>
        <v>0</v>
      </c>
      <c r="J201" s="184"/>
      <c r="K201" s="185">
        <f t="shared" si="79"/>
        <v>0</v>
      </c>
      <c r="L201" s="185">
        <v>15</v>
      </c>
      <c r="M201" s="185">
        <f t="shared" si="80"/>
        <v>0</v>
      </c>
      <c r="N201" s="185">
        <v>1E-3</v>
      </c>
      <c r="O201" s="185">
        <f t="shared" si="81"/>
        <v>0.03</v>
      </c>
      <c r="P201" s="185">
        <v>0</v>
      </c>
      <c r="Q201" s="185">
        <f t="shared" si="82"/>
        <v>0</v>
      </c>
      <c r="R201" s="185" t="s">
        <v>226</v>
      </c>
      <c r="S201" s="185" t="s">
        <v>130</v>
      </c>
      <c r="T201" s="188" t="s">
        <v>130</v>
      </c>
      <c r="U201" s="157">
        <v>0</v>
      </c>
      <c r="V201" s="157">
        <f t="shared" si="83"/>
        <v>0</v>
      </c>
      <c r="W201" s="157"/>
      <c r="X201" s="157" t="s">
        <v>93</v>
      </c>
      <c r="Y201" s="178">
        <f t="shared" si="84"/>
        <v>0</v>
      </c>
      <c r="Z201" s="178">
        <f t="shared" si="85"/>
        <v>0</v>
      </c>
      <c r="AA201" s="178">
        <f t="shared" si="86"/>
        <v>0</v>
      </c>
      <c r="AB201" s="178">
        <f t="shared" si="87"/>
        <v>0.03</v>
      </c>
      <c r="AC201" s="178">
        <f t="shared" si="88"/>
        <v>0</v>
      </c>
      <c r="AD201" s="178">
        <f t="shared" si="89"/>
        <v>0</v>
      </c>
      <c r="AE201" s="179"/>
      <c r="AF201" s="178">
        <f t="shared" si="90"/>
        <v>0</v>
      </c>
      <c r="AG201" s="179" t="s">
        <v>221</v>
      </c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</row>
    <row r="202" spans="1:60" x14ac:dyDescent="0.2">
      <c r="A202" s="3"/>
      <c r="B202" s="4"/>
      <c r="C202" s="19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AE202">
        <v>15</v>
      </c>
      <c r="AF202">
        <v>21</v>
      </c>
      <c r="AG202" t="s">
        <v>112</v>
      </c>
    </row>
    <row r="203" spans="1:60" x14ac:dyDescent="0.2">
      <c r="A203" s="151"/>
      <c r="B203" s="152" t="s">
        <v>31</v>
      </c>
      <c r="C203" s="194"/>
      <c r="D203" s="153"/>
      <c r="E203" s="154"/>
      <c r="F203" s="154"/>
      <c r="G203" s="189">
        <f>G8+G136</f>
        <v>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AE203">
        <f>SUMIF(L7:L201,AE202,G7:G201)</f>
        <v>0</v>
      </c>
      <c r="AF203">
        <f>SUMIF(L7:L201,AF202,G7:G201)</f>
        <v>0</v>
      </c>
      <c r="AG203" t="s">
        <v>360</v>
      </c>
    </row>
    <row r="204" spans="1:60" x14ac:dyDescent="0.2">
      <c r="A204" s="3"/>
      <c r="B204" s="4"/>
      <c r="C204" s="19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60" x14ac:dyDescent="0.2">
      <c r="A205" s="3"/>
      <c r="B205" s="4"/>
      <c r="C205" s="19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60" x14ac:dyDescent="0.2">
      <c r="A206" s="261" t="s">
        <v>361</v>
      </c>
      <c r="B206" s="261"/>
      <c r="C206" s="262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60" x14ac:dyDescent="0.2">
      <c r="A207" s="263"/>
      <c r="B207" s="264"/>
      <c r="C207" s="265"/>
      <c r="D207" s="264"/>
      <c r="E207" s="264"/>
      <c r="F207" s="264"/>
      <c r="G207" s="26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AG207" t="s">
        <v>362</v>
      </c>
    </row>
    <row r="208" spans="1:60" x14ac:dyDescent="0.2">
      <c r="A208" s="267"/>
      <c r="B208" s="268"/>
      <c r="C208" s="269"/>
      <c r="D208" s="268"/>
      <c r="E208" s="268"/>
      <c r="F208" s="268"/>
      <c r="G208" s="27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33" x14ac:dyDescent="0.2">
      <c r="A209" s="267"/>
      <c r="B209" s="268"/>
      <c r="C209" s="269"/>
      <c r="D209" s="268"/>
      <c r="E209" s="268"/>
      <c r="F209" s="268"/>
      <c r="G209" s="27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33" x14ac:dyDescent="0.2">
      <c r="A210" s="267"/>
      <c r="B210" s="268"/>
      <c r="C210" s="269"/>
      <c r="D210" s="268"/>
      <c r="E210" s="268"/>
      <c r="F210" s="268"/>
      <c r="G210" s="27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33" x14ac:dyDescent="0.2">
      <c r="A211" s="271"/>
      <c r="B211" s="272"/>
      <c r="C211" s="273"/>
      <c r="D211" s="272"/>
      <c r="E211" s="272"/>
      <c r="F211" s="272"/>
      <c r="G211" s="27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33" x14ac:dyDescent="0.2">
      <c r="A212" s="3"/>
      <c r="B212" s="4"/>
      <c r="C212" s="19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33" x14ac:dyDescent="0.2">
      <c r="C213" s="195"/>
      <c r="D213" s="10"/>
      <c r="AG213" t="s">
        <v>363</v>
      </c>
    </row>
    <row r="214" spans="1:33" x14ac:dyDescent="0.2">
      <c r="D214" s="10"/>
    </row>
    <row r="215" spans="1:33" x14ac:dyDescent="0.2">
      <c r="D215" s="10"/>
    </row>
    <row r="216" spans="1:33" x14ac:dyDescent="0.2">
      <c r="D216" s="10"/>
    </row>
    <row r="217" spans="1:33" x14ac:dyDescent="0.2">
      <c r="D217" s="10"/>
    </row>
    <row r="218" spans="1:33" x14ac:dyDescent="0.2">
      <c r="D218" s="10"/>
    </row>
    <row r="219" spans="1:33" x14ac:dyDescent="0.2">
      <c r="D219" s="10"/>
    </row>
    <row r="220" spans="1:33" x14ac:dyDescent="0.2">
      <c r="D220" s="10"/>
    </row>
    <row r="221" spans="1:33" x14ac:dyDescent="0.2">
      <c r="D221" s="10"/>
    </row>
    <row r="222" spans="1:33" x14ac:dyDescent="0.2">
      <c r="D222" s="10"/>
    </row>
    <row r="223" spans="1:33" x14ac:dyDescent="0.2">
      <c r="D223" s="10"/>
    </row>
    <row r="224" spans="1:33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A207:G211"/>
    <mergeCell ref="C93:G93"/>
    <mergeCell ref="A1:G1"/>
    <mergeCell ref="C2:G2"/>
    <mergeCell ref="C3:G3"/>
    <mergeCell ref="C4:G4"/>
    <mergeCell ref="A206:C20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660F-0B16-4B7F-8638-1693103BA0A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77</v>
      </c>
      <c r="C4" s="258" t="s">
        <v>78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SUM(AF9:AF133)</f>
        <v>0</v>
      </c>
      <c r="H8" s="166"/>
      <c r="I8" s="167">
        <f>SUM(Y9:Y133)</f>
        <v>0</v>
      </c>
      <c r="J8" s="165"/>
      <c r="K8" s="165">
        <f>SUM(Z9:Z133)</f>
        <v>0</v>
      </c>
      <c r="L8" s="165"/>
      <c r="M8" s="165">
        <f>SUM(AA9:AA133)</f>
        <v>0</v>
      </c>
      <c r="N8" s="165"/>
      <c r="O8" s="165">
        <f>SUM(AB9:AB133)</f>
        <v>0.05</v>
      </c>
      <c r="P8" s="165"/>
      <c r="Q8" s="165">
        <f>SUM(AC9:AC133)</f>
        <v>0</v>
      </c>
      <c r="R8" s="165"/>
      <c r="S8" s="165"/>
      <c r="T8" s="168"/>
      <c r="U8" s="160"/>
      <c r="V8" s="160">
        <f>SUM(AD9:AD133)</f>
        <v>117.18999999999998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SUM(AF10:AF71)</f>
        <v>0</v>
      </c>
      <c r="H9" s="166"/>
      <c r="I9" s="167">
        <f>SUM(Y10:Y71)</f>
        <v>0</v>
      </c>
      <c r="J9" s="165"/>
      <c r="K9" s="165">
        <f>SUM(Z10:Z71)</f>
        <v>0</v>
      </c>
      <c r="L9" s="165"/>
      <c r="M9" s="165">
        <f>SUM(AA10:AA71)</f>
        <v>0</v>
      </c>
      <c r="N9" s="165"/>
      <c r="O9" s="165">
        <f>SUM(AB10:AB71)</f>
        <v>0.02</v>
      </c>
      <c r="P9" s="165"/>
      <c r="Q9" s="165">
        <f>SUM(AC10:AC71)</f>
        <v>0</v>
      </c>
      <c r="R9" s="165"/>
      <c r="S9" s="165"/>
      <c r="T9" s="168"/>
      <c r="U9" s="160"/>
      <c r="V9" s="160">
        <f>SUM(AD10:AD71)</f>
        <v>92.519999999999982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581</v>
      </c>
      <c r="C10" s="191" t="s">
        <v>582</v>
      </c>
      <c r="D10" s="171" t="s">
        <v>129</v>
      </c>
      <c r="E10" s="172">
        <v>1</v>
      </c>
      <c r="F10" s="173"/>
      <c r="G10" s="174">
        <f t="shared" ref="G10:G41" si="0">ROUND(E10*F10,2)</f>
        <v>0</v>
      </c>
      <c r="H10" s="175"/>
      <c r="I10" s="176">
        <f t="shared" ref="I10:I41" si="1">ROUND(E10*H10,2)</f>
        <v>0</v>
      </c>
      <c r="J10" s="173"/>
      <c r="K10" s="174">
        <f t="shared" ref="K10:K41" si="2">ROUND(E10*J10,2)</f>
        <v>0</v>
      </c>
      <c r="L10" s="174">
        <v>15</v>
      </c>
      <c r="M10" s="174">
        <f t="shared" ref="M10:M41" si="3">G10*(1+L10/100)</f>
        <v>0</v>
      </c>
      <c r="N10" s="174">
        <v>0</v>
      </c>
      <c r="O10" s="174">
        <f t="shared" ref="O10:O41" si="4">ROUND(E10*N10,2)</f>
        <v>0</v>
      </c>
      <c r="P10" s="174">
        <v>0</v>
      </c>
      <c r="Q10" s="174">
        <f t="shared" ref="Q10:Q41" si="5">ROUND(E10*P10,2)</f>
        <v>0</v>
      </c>
      <c r="R10" s="174"/>
      <c r="S10" s="174" t="s">
        <v>219</v>
      </c>
      <c r="T10" s="177" t="s">
        <v>130</v>
      </c>
      <c r="U10" s="157">
        <v>1</v>
      </c>
      <c r="V10" s="157">
        <f t="shared" ref="V10:V41" si="6">ROUND(E10*U10,2)</f>
        <v>1</v>
      </c>
      <c r="W10" s="157"/>
      <c r="X10" s="157" t="s">
        <v>131</v>
      </c>
      <c r="Y10" s="178">
        <f t="shared" ref="Y10:Y41" si="7">I10</f>
        <v>0</v>
      </c>
      <c r="Z10" s="178">
        <f t="shared" ref="Z10:Z41" si="8">K10</f>
        <v>0</v>
      </c>
      <c r="AA10" s="178">
        <f t="shared" ref="AA10:AA41" si="9">M10</f>
        <v>0</v>
      </c>
      <c r="AB10" s="178">
        <f t="shared" ref="AB10:AB41" si="10">O10</f>
        <v>0</v>
      </c>
      <c r="AC10" s="178">
        <f t="shared" ref="AC10:AC41" si="11">Q10</f>
        <v>0</v>
      </c>
      <c r="AD10" s="178">
        <f t="shared" ref="AD10:AD41" si="12">V10</f>
        <v>1</v>
      </c>
      <c r="AE10" s="179"/>
      <c r="AF10" s="178">
        <f t="shared" ref="AF10:AF41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outlineLevel="2" x14ac:dyDescent="0.2">
      <c r="A11" s="169">
        <v>3</v>
      </c>
      <c r="B11" s="170" t="s">
        <v>135</v>
      </c>
      <c r="C11" s="191" t="s">
        <v>136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8.2170000000000007E-2</v>
      </c>
      <c r="V11" s="157">
        <f t="shared" si="6"/>
        <v>0.08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0.08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137</v>
      </c>
      <c r="C12" s="191" t="s">
        <v>138</v>
      </c>
      <c r="D12" s="171" t="s">
        <v>129</v>
      </c>
      <c r="E12" s="172">
        <v>5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0.05</v>
      </c>
      <c r="V12" s="157">
        <f t="shared" si="6"/>
        <v>0.25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0.25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139</v>
      </c>
      <c r="C13" s="191" t="s">
        <v>140</v>
      </c>
      <c r="D13" s="171" t="s">
        <v>129</v>
      </c>
      <c r="E13" s="172">
        <v>51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5.0500000000000003E-2</v>
      </c>
      <c r="V13" s="157">
        <f t="shared" si="6"/>
        <v>2.58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2.58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143</v>
      </c>
      <c r="C14" s="191" t="s">
        <v>144</v>
      </c>
      <c r="D14" s="171" t="s">
        <v>129</v>
      </c>
      <c r="E14" s="172">
        <v>18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0.34799999999999998</v>
      </c>
      <c r="V14" s="157">
        <f t="shared" si="6"/>
        <v>6.26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6.26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583</v>
      </c>
      <c r="C15" s="191" t="s">
        <v>584</v>
      </c>
      <c r="D15" s="171" t="s">
        <v>129</v>
      </c>
      <c r="E15" s="172">
        <v>10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219</v>
      </c>
      <c r="T15" s="177" t="s">
        <v>130</v>
      </c>
      <c r="U15" s="157">
        <v>8.1670000000000006E-2</v>
      </c>
      <c r="V15" s="157">
        <f t="shared" si="6"/>
        <v>0.82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0.82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ht="22.5" outlineLevel="2" x14ac:dyDescent="0.2">
      <c r="A16" s="169">
        <v>8</v>
      </c>
      <c r="B16" s="170" t="s">
        <v>147</v>
      </c>
      <c r="C16" s="191" t="s">
        <v>148</v>
      </c>
      <c r="D16" s="171" t="s">
        <v>129</v>
      </c>
      <c r="E16" s="172">
        <v>40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1.0000000000000001E-5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2.5000000000000001E-2</v>
      </c>
      <c r="V16" s="157">
        <f t="shared" si="6"/>
        <v>1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1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149</v>
      </c>
      <c r="C17" s="191" t="s">
        <v>150</v>
      </c>
      <c r="D17" s="171" t="s">
        <v>129</v>
      </c>
      <c r="E17" s="172">
        <v>40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2.5170000000000001E-2</v>
      </c>
      <c r="V17" s="157">
        <f t="shared" si="6"/>
        <v>1.01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1.01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outlineLevel="2" x14ac:dyDescent="0.2">
      <c r="A18" s="169">
        <v>10</v>
      </c>
      <c r="B18" s="170" t="s">
        <v>145</v>
      </c>
      <c r="C18" s="191" t="s">
        <v>146</v>
      </c>
      <c r="D18" s="171" t="s">
        <v>129</v>
      </c>
      <c r="E18" s="172">
        <v>1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0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0.1</v>
      </c>
      <c r="V18" s="157">
        <f t="shared" si="6"/>
        <v>0.1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0.1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12</v>
      </c>
      <c r="B19" s="170" t="s">
        <v>585</v>
      </c>
      <c r="C19" s="191" t="s">
        <v>586</v>
      </c>
      <c r="D19" s="171" t="s">
        <v>129</v>
      </c>
      <c r="E19" s="172">
        <v>2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0.66</v>
      </c>
      <c r="V19" s="157">
        <f t="shared" si="6"/>
        <v>1.32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1.32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14</v>
      </c>
      <c r="B20" s="170" t="s">
        <v>425</v>
      </c>
      <c r="C20" s="191" t="s">
        <v>426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0.66</v>
      </c>
      <c r="V20" s="157">
        <f t="shared" si="6"/>
        <v>0.66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0.66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outlineLevel="2" x14ac:dyDescent="0.2">
      <c r="A21" s="169">
        <v>16</v>
      </c>
      <c r="B21" s="170" t="s">
        <v>163</v>
      </c>
      <c r="C21" s="191" t="s">
        <v>587</v>
      </c>
      <c r="D21" s="171" t="s">
        <v>129</v>
      </c>
      <c r="E21" s="172">
        <v>1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0.39</v>
      </c>
      <c r="V21" s="157">
        <f t="shared" si="6"/>
        <v>0.39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0.39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18</v>
      </c>
      <c r="B22" s="170" t="s">
        <v>167</v>
      </c>
      <c r="C22" s="191" t="s">
        <v>168</v>
      </c>
      <c r="D22" s="171" t="s">
        <v>129</v>
      </c>
      <c r="E22" s="172">
        <v>5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0.46383000000000002</v>
      </c>
      <c r="V22" s="157">
        <f t="shared" si="6"/>
        <v>2.3199999999999998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2.3199999999999998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20</v>
      </c>
      <c r="B23" s="170" t="s">
        <v>588</v>
      </c>
      <c r="C23" s="191" t="s">
        <v>589</v>
      </c>
      <c r="D23" s="171" t="s">
        <v>129</v>
      </c>
      <c r="E23" s="172">
        <v>1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0.373</v>
      </c>
      <c r="V23" s="157">
        <f t="shared" si="6"/>
        <v>0.37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0.37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23</v>
      </c>
      <c r="B24" s="170" t="s">
        <v>429</v>
      </c>
      <c r="C24" s="191" t="s">
        <v>430</v>
      </c>
      <c r="D24" s="171" t="s">
        <v>129</v>
      </c>
      <c r="E24" s="172">
        <v>8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0.4325</v>
      </c>
      <c r="V24" s="157">
        <f t="shared" si="6"/>
        <v>3.46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3.46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25</v>
      </c>
      <c r="B25" s="170" t="s">
        <v>435</v>
      </c>
      <c r="C25" s="191" t="s">
        <v>436</v>
      </c>
      <c r="D25" s="171" t="s">
        <v>129</v>
      </c>
      <c r="E25" s="172">
        <v>1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0.2</v>
      </c>
      <c r="V25" s="157">
        <f t="shared" si="6"/>
        <v>0.2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0.2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26</v>
      </c>
      <c r="B26" s="170" t="s">
        <v>445</v>
      </c>
      <c r="C26" s="191" t="s">
        <v>446</v>
      </c>
      <c r="D26" s="171" t="s">
        <v>129</v>
      </c>
      <c r="E26" s="172">
        <v>1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0.11</v>
      </c>
      <c r="V26" s="157">
        <f t="shared" si="6"/>
        <v>0.11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0.11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27</v>
      </c>
      <c r="B27" s="170" t="s">
        <v>447</v>
      </c>
      <c r="C27" s="191" t="s">
        <v>448</v>
      </c>
      <c r="D27" s="171" t="s">
        <v>129</v>
      </c>
      <c r="E27" s="172">
        <v>4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6.1499999999999999E-2</v>
      </c>
      <c r="V27" s="157">
        <f t="shared" si="6"/>
        <v>0.25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0.25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30</v>
      </c>
      <c r="B28" s="170" t="s">
        <v>454</v>
      </c>
      <c r="C28" s="191" t="s">
        <v>455</v>
      </c>
      <c r="D28" s="171" t="s">
        <v>183</v>
      </c>
      <c r="E28" s="172">
        <v>75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9.0499999999999997E-2</v>
      </c>
      <c r="V28" s="157">
        <f t="shared" si="6"/>
        <v>6.79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6.79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ht="22.5" outlineLevel="2" x14ac:dyDescent="0.2">
      <c r="A29" s="169">
        <v>31</v>
      </c>
      <c r="B29" s="170" t="s">
        <v>188</v>
      </c>
      <c r="C29" s="191" t="s">
        <v>189</v>
      </c>
      <c r="D29" s="171" t="s">
        <v>129</v>
      </c>
      <c r="E29" s="172">
        <v>18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2.5000000000000001E-4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0.26417000000000002</v>
      </c>
      <c r="V29" s="157">
        <f t="shared" si="6"/>
        <v>4.76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4.76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33</v>
      </c>
      <c r="B30" s="170" t="s">
        <v>190</v>
      </c>
      <c r="C30" s="191" t="s">
        <v>191</v>
      </c>
      <c r="D30" s="171" t="s">
        <v>183</v>
      </c>
      <c r="E30" s="172">
        <v>3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9.0499999999999997E-2</v>
      </c>
      <c r="V30" s="157">
        <f t="shared" si="6"/>
        <v>0.27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0.27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35</v>
      </c>
      <c r="B31" s="170" t="s">
        <v>194</v>
      </c>
      <c r="C31" s="191" t="s">
        <v>590</v>
      </c>
      <c r="D31" s="171" t="s">
        <v>183</v>
      </c>
      <c r="E31" s="172">
        <v>5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7.2459999999999997E-2</v>
      </c>
      <c r="V31" s="157">
        <f t="shared" si="6"/>
        <v>0.36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0.36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37</v>
      </c>
      <c r="B32" s="170" t="s">
        <v>196</v>
      </c>
      <c r="C32" s="191" t="s">
        <v>197</v>
      </c>
      <c r="D32" s="171" t="s">
        <v>183</v>
      </c>
      <c r="E32" s="172">
        <v>14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7.0000000000000007E-2</v>
      </c>
      <c r="V32" s="157">
        <f t="shared" si="6"/>
        <v>0.98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0.98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39</v>
      </c>
      <c r="B33" s="170" t="s">
        <v>200</v>
      </c>
      <c r="C33" s="191" t="s">
        <v>201</v>
      </c>
      <c r="D33" s="171" t="s">
        <v>183</v>
      </c>
      <c r="E33" s="172">
        <v>58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7.0000000000000007E-2</v>
      </c>
      <c r="V33" s="157">
        <f t="shared" si="6"/>
        <v>4.0599999999999996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4.0599999999999996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ht="22.5" outlineLevel="2" x14ac:dyDescent="0.2">
      <c r="A34" s="169">
        <v>42</v>
      </c>
      <c r="B34" s="170" t="s">
        <v>204</v>
      </c>
      <c r="C34" s="191" t="s">
        <v>205</v>
      </c>
      <c r="D34" s="171" t="s">
        <v>129</v>
      </c>
      <c r="E34" s="172">
        <v>1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7.79E-3</v>
      </c>
      <c r="O34" s="174">
        <f t="shared" si="4"/>
        <v>0.01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1.921</v>
      </c>
      <c r="V34" s="157">
        <f t="shared" si="6"/>
        <v>1.92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0.01</v>
      </c>
      <c r="AC34" s="178">
        <f t="shared" si="11"/>
        <v>0</v>
      </c>
      <c r="AD34" s="178">
        <f t="shared" si="12"/>
        <v>1.92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46</v>
      </c>
      <c r="B35" s="170" t="s">
        <v>591</v>
      </c>
      <c r="C35" s="191" t="s">
        <v>592</v>
      </c>
      <c r="D35" s="171" t="s">
        <v>183</v>
      </c>
      <c r="E35" s="172">
        <v>9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219</v>
      </c>
      <c r="T35" s="177" t="s">
        <v>130</v>
      </c>
      <c r="U35" s="157">
        <v>0.49367</v>
      </c>
      <c r="V35" s="157">
        <f t="shared" si="6"/>
        <v>4.4400000000000004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4.4400000000000004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51</v>
      </c>
      <c r="B36" s="170" t="s">
        <v>593</v>
      </c>
      <c r="C36" s="191" t="s">
        <v>594</v>
      </c>
      <c r="D36" s="171" t="s">
        <v>129</v>
      </c>
      <c r="E36" s="172">
        <v>7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0.45067000000000002</v>
      </c>
      <c r="V36" s="157">
        <f t="shared" si="6"/>
        <v>3.15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3.15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52</v>
      </c>
      <c r="B37" s="170" t="s">
        <v>595</v>
      </c>
      <c r="C37" s="191" t="s">
        <v>596</v>
      </c>
      <c r="D37" s="171" t="s">
        <v>293</v>
      </c>
      <c r="E37" s="172">
        <v>10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1E-3</v>
      </c>
      <c r="O37" s="174">
        <f t="shared" si="4"/>
        <v>0.01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0.16</v>
      </c>
      <c r="V37" s="157">
        <f t="shared" si="6"/>
        <v>1.6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0.01</v>
      </c>
      <c r="AC37" s="178">
        <f t="shared" si="11"/>
        <v>0</v>
      </c>
      <c r="AD37" s="178">
        <f t="shared" si="12"/>
        <v>1.6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ht="22.5" outlineLevel="2" x14ac:dyDescent="0.2">
      <c r="A38" s="169">
        <v>57</v>
      </c>
      <c r="B38" s="170" t="s">
        <v>597</v>
      </c>
      <c r="C38" s="191" t="s">
        <v>598</v>
      </c>
      <c r="D38" s="171" t="s">
        <v>183</v>
      </c>
      <c r="E38" s="172">
        <v>68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0.121</v>
      </c>
      <c r="V38" s="157">
        <f t="shared" si="6"/>
        <v>8.23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8.23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62</v>
      </c>
      <c r="B39" s="170" t="s">
        <v>599</v>
      </c>
      <c r="C39" s="191" t="s">
        <v>600</v>
      </c>
      <c r="D39" s="171" t="s">
        <v>183</v>
      </c>
      <c r="E39" s="172">
        <v>8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0.1265</v>
      </c>
      <c r="V39" s="157">
        <f t="shared" si="6"/>
        <v>1.01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1.01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64</v>
      </c>
      <c r="B40" s="170" t="s">
        <v>460</v>
      </c>
      <c r="C40" s="191" t="s">
        <v>461</v>
      </c>
      <c r="D40" s="171" t="s">
        <v>183</v>
      </c>
      <c r="E40" s="172">
        <v>34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8.6499999999999994E-2</v>
      </c>
      <c r="V40" s="157">
        <f t="shared" si="6"/>
        <v>2.94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2.94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69</v>
      </c>
      <c r="B41" s="170" t="s">
        <v>313</v>
      </c>
      <c r="C41" s="191" t="s">
        <v>601</v>
      </c>
      <c r="D41" s="171" t="s">
        <v>129</v>
      </c>
      <c r="E41" s="172">
        <v>1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0.14033000000000001</v>
      </c>
      <c r="V41" s="157">
        <f t="shared" si="6"/>
        <v>0.14000000000000001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0.14000000000000001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71</v>
      </c>
      <c r="B42" s="170" t="s">
        <v>602</v>
      </c>
      <c r="C42" s="191" t="s">
        <v>603</v>
      </c>
      <c r="D42" s="171" t="s">
        <v>129</v>
      </c>
      <c r="E42" s="172">
        <v>1</v>
      </c>
      <c r="F42" s="173"/>
      <c r="G42" s="174">
        <f t="shared" ref="G42:G73" si="14">ROUND(E42*F42,2)</f>
        <v>0</v>
      </c>
      <c r="H42" s="175"/>
      <c r="I42" s="176">
        <f t="shared" ref="I42:I73" si="15">ROUND(E42*H42,2)</f>
        <v>0</v>
      </c>
      <c r="J42" s="173"/>
      <c r="K42" s="174">
        <f t="shared" ref="K42:K73" si="16">ROUND(E42*J42,2)</f>
        <v>0</v>
      </c>
      <c r="L42" s="174">
        <v>15</v>
      </c>
      <c r="M42" s="174">
        <f t="shared" ref="M42:M73" si="17">G42*(1+L42/100)</f>
        <v>0</v>
      </c>
      <c r="N42" s="174">
        <v>0</v>
      </c>
      <c r="O42" s="174">
        <f t="shared" ref="O42:O73" si="18">ROUND(E42*N42,2)</f>
        <v>0</v>
      </c>
      <c r="P42" s="174">
        <v>0</v>
      </c>
      <c r="Q42" s="174">
        <f t="shared" ref="Q42:Q73" si="19">ROUND(E42*P42,2)</f>
        <v>0</v>
      </c>
      <c r="R42" s="174"/>
      <c r="S42" s="174" t="s">
        <v>130</v>
      </c>
      <c r="T42" s="177" t="s">
        <v>130</v>
      </c>
      <c r="U42" s="157">
        <v>8.7999999999999995E-2</v>
      </c>
      <c r="V42" s="157">
        <f t="shared" ref="V42:V73" si="20">ROUND(E42*U42,2)</f>
        <v>0.09</v>
      </c>
      <c r="W42" s="157"/>
      <c r="X42" s="157" t="s">
        <v>131</v>
      </c>
      <c r="Y42" s="178">
        <f t="shared" ref="Y42:Y71" si="21">I42</f>
        <v>0</v>
      </c>
      <c r="Z42" s="178">
        <f t="shared" ref="Z42:Z71" si="22">K42</f>
        <v>0</v>
      </c>
      <c r="AA42" s="178">
        <f t="shared" ref="AA42:AA71" si="23">M42</f>
        <v>0</v>
      </c>
      <c r="AB42" s="178">
        <f t="shared" ref="AB42:AB71" si="24">O42</f>
        <v>0</v>
      </c>
      <c r="AC42" s="178">
        <f t="shared" ref="AC42:AC71" si="25">Q42</f>
        <v>0</v>
      </c>
      <c r="AD42" s="178">
        <f t="shared" ref="AD42:AD71" si="26">V42</f>
        <v>0.09</v>
      </c>
      <c r="AE42" s="179"/>
      <c r="AF42" s="178">
        <f t="shared" ref="AF42:AF71" si="27">G42</f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73</v>
      </c>
      <c r="B43" s="170" t="s">
        <v>315</v>
      </c>
      <c r="C43" s="191" t="s">
        <v>316</v>
      </c>
      <c r="D43" s="171" t="s">
        <v>129</v>
      </c>
      <c r="E43" s="172">
        <v>1</v>
      </c>
      <c r="F43" s="173"/>
      <c r="G43" s="174">
        <f t="shared" si="14"/>
        <v>0</v>
      </c>
      <c r="H43" s="175"/>
      <c r="I43" s="176">
        <f t="shared" si="15"/>
        <v>0</v>
      </c>
      <c r="J43" s="173"/>
      <c r="K43" s="174">
        <f t="shared" si="16"/>
        <v>0</v>
      </c>
      <c r="L43" s="174">
        <v>15</v>
      </c>
      <c r="M43" s="174">
        <f t="shared" si="17"/>
        <v>0</v>
      </c>
      <c r="N43" s="174">
        <v>0</v>
      </c>
      <c r="O43" s="174">
        <f t="shared" si="18"/>
        <v>0</v>
      </c>
      <c r="P43" s="174">
        <v>0</v>
      </c>
      <c r="Q43" s="174">
        <f t="shared" si="19"/>
        <v>0</v>
      </c>
      <c r="R43" s="174"/>
      <c r="S43" s="174" t="s">
        <v>130</v>
      </c>
      <c r="T43" s="177" t="s">
        <v>130</v>
      </c>
      <c r="U43" s="157">
        <v>5.3830000000000003E-2</v>
      </c>
      <c r="V43" s="157">
        <f t="shared" si="20"/>
        <v>0.05</v>
      </c>
      <c r="W43" s="157"/>
      <c r="X43" s="157" t="s">
        <v>131</v>
      </c>
      <c r="Y43" s="178">
        <f t="shared" si="21"/>
        <v>0</v>
      </c>
      <c r="Z43" s="178">
        <f t="shared" si="22"/>
        <v>0</v>
      </c>
      <c r="AA43" s="178">
        <f t="shared" si="23"/>
        <v>0</v>
      </c>
      <c r="AB43" s="178">
        <f t="shared" si="24"/>
        <v>0</v>
      </c>
      <c r="AC43" s="178">
        <f t="shared" si="25"/>
        <v>0</v>
      </c>
      <c r="AD43" s="178">
        <f t="shared" si="26"/>
        <v>0.05</v>
      </c>
      <c r="AE43" s="179"/>
      <c r="AF43" s="178">
        <f t="shared" si="27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74</v>
      </c>
      <c r="B44" s="170" t="s">
        <v>604</v>
      </c>
      <c r="C44" s="191" t="s">
        <v>605</v>
      </c>
      <c r="D44" s="171" t="s">
        <v>218</v>
      </c>
      <c r="E44" s="172">
        <v>1</v>
      </c>
      <c r="F44" s="173"/>
      <c r="G44" s="174">
        <f t="shared" si="14"/>
        <v>0</v>
      </c>
      <c r="H44" s="175"/>
      <c r="I44" s="176">
        <f t="shared" si="15"/>
        <v>0</v>
      </c>
      <c r="J44" s="173"/>
      <c r="K44" s="174">
        <f t="shared" si="16"/>
        <v>0</v>
      </c>
      <c r="L44" s="174">
        <v>15</v>
      </c>
      <c r="M44" s="174">
        <f t="shared" si="17"/>
        <v>0</v>
      </c>
      <c r="N44" s="174">
        <v>0</v>
      </c>
      <c r="O44" s="174">
        <f t="shared" si="18"/>
        <v>0</v>
      </c>
      <c r="P44" s="174">
        <v>0</v>
      </c>
      <c r="Q44" s="174">
        <f t="shared" si="19"/>
        <v>0</v>
      </c>
      <c r="R44" s="174"/>
      <c r="S44" s="174" t="s">
        <v>219</v>
      </c>
      <c r="T44" s="177" t="s">
        <v>220</v>
      </c>
      <c r="U44" s="157">
        <v>0</v>
      </c>
      <c r="V44" s="157">
        <f t="shared" si="20"/>
        <v>0</v>
      </c>
      <c r="W44" s="157"/>
      <c r="X44" s="157" t="s">
        <v>131</v>
      </c>
      <c r="Y44" s="178">
        <f t="shared" si="21"/>
        <v>0</v>
      </c>
      <c r="Z44" s="178">
        <f t="shared" si="22"/>
        <v>0</v>
      </c>
      <c r="AA44" s="178">
        <f t="shared" si="23"/>
        <v>0</v>
      </c>
      <c r="AB44" s="178">
        <f t="shared" si="24"/>
        <v>0</v>
      </c>
      <c r="AC44" s="178">
        <f t="shared" si="25"/>
        <v>0</v>
      </c>
      <c r="AD44" s="178">
        <f t="shared" si="26"/>
        <v>0</v>
      </c>
      <c r="AE44" s="179"/>
      <c r="AF44" s="178">
        <f t="shared" si="27"/>
        <v>0</v>
      </c>
      <c r="AG44" s="179" t="s">
        <v>606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2" x14ac:dyDescent="0.2">
      <c r="A45" s="169">
        <v>76</v>
      </c>
      <c r="B45" s="170" t="s">
        <v>607</v>
      </c>
      <c r="C45" s="191" t="s">
        <v>608</v>
      </c>
      <c r="D45" s="171" t="s">
        <v>296</v>
      </c>
      <c r="E45" s="172">
        <v>8</v>
      </c>
      <c r="F45" s="173"/>
      <c r="G45" s="174">
        <f t="shared" si="14"/>
        <v>0</v>
      </c>
      <c r="H45" s="175"/>
      <c r="I45" s="176">
        <f t="shared" si="15"/>
        <v>0</v>
      </c>
      <c r="J45" s="173"/>
      <c r="K45" s="174">
        <f t="shared" si="16"/>
        <v>0</v>
      </c>
      <c r="L45" s="174">
        <v>15</v>
      </c>
      <c r="M45" s="174">
        <f t="shared" si="17"/>
        <v>0</v>
      </c>
      <c r="N45" s="174">
        <v>0</v>
      </c>
      <c r="O45" s="174">
        <f t="shared" si="18"/>
        <v>0</v>
      </c>
      <c r="P45" s="174">
        <v>0</v>
      </c>
      <c r="Q45" s="174">
        <f t="shared" si="19"/>
        <v>0</v>
      </c>
      <c r="R45" s="174"/>
      <c r="S45" s="174" t="s">
        <v>219</v>
      </c>
      <c r="T45" s="177" t="s">
        <v>220</v>
      </c>
      <c r="U45" s="157">
        <v>0</v>
      </c>
      <c r="V45" s="157">
        <f t="shared" si="20"/>
        <v>0</v>
      </c>
      <c r="W45" s="157"/>
      <c r="X45" s="157" t="s">
        <v>131</v>
      </c>
      <c r="Y45" s="178">
        <f t="shared" si="21"/>
        <v>0</v>
      </c>
      <c r="Z45" s="178">
        <f t="shared" si="22"/>
        <v>0</v>
      </c>
      <c r="AA45" s="178">
        <f t="shared" si="23"/>
        <v>0</v>
      </c>
      <c r="AB45" s="178">
        <f t="shared" si="24"/>
        <v>0</v>
      </c>
      <c r="AC45" s="178">
        <f t="shared" si="25"/>
        <v>0</v>
      </c>
      <c r="AD45" s="178">
        <f t="shared" si="26"/>
        <v>0</v>
      </c>
      <c r="AE45" s="179"/>
      <c r="AF45" s="178">
        <f t="shared" si="27"/>
        <v>0</v>
      </c>
      <c r="AG45" s="179" t="s">
        <v>609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outlineLevel="2" x14ac:dyDescent="0.2">
      <c r="A46" s="169">
        <v>77</v>
      </c>
      <c r="B46" s="170" t="s">
        <v>610</v>
      </c>
      <c r="C46" s="191" t="s">
        <v>611</v>
      </c>
      <c r="D46" s="171" t="s">
        <v>612</v>
      </c>
      <c r="E46" s="172">
        <v>1</v>
      </c>
      <c r="F46" s="173"/>
      <c r="G46" s="174">
        <f t="shared" si="14"/>
        <v>0</v>
      </c>
      <c r="H46" s="175"/>
      <c r="I46" s="176">
        <f t="shared" si="15"/>
        <v>0</v>
      </c>
      <c r="J46" s="173"/>
      <c r="K46" s="174">
        <f t="shared" si="16"/>
        <v>0</v>
      </c>
      <c r="L46" s="174">
        <v>15</v>
      </c>
      <c r="M46" s="174">
        <f t="shared" si="17"/>
        <v>0</v>
      </c>
      <c r="N46" s="174">
        <v>0</v>
      </c>
      <c r="O46" s="174">
        <f t="shared" si="18"/>
        <v>0</v>
      </c>
      <c r="P46" s="174">
        <v>0</v>
      </c>
      <c r="Q46" s="174">
        <f t="shared" si="19"/>
        <v>0</v>
      </c>
      <c r="R46" s="174"/>
      <c r="S46" s="174" t="s">
        <v>219</v>
      </c>
      <c r="T46" s="177" t="s">
        <v>220</v>
      </c>
      <c r="U46" s="157">
        <v>0</v>
      </c>
      <c r="V46" s="157">
        <f t="shared" si="20"/>
        <v>0</v>
      </c>
      <c r="W46" s="157"/>
      <c r="X46" s="157" t="s">
        <v>131</v>
      </c>
      <c r="Y46" s="178">
        <f t="shared" si="21"/>
        <v>0</v>
      </c>
      <c r="Z46" s="178">
        <f t="shared" si="22"/>
        <v>0</v>
      </c>
      <c r="AA46" s="178">
        <f t="shared" si="23"/>
        <v>0</v>
      </c>
      <c r="AB46" s="178">
        <f t="shared" si="24"/>
        <v>0</v>
      </c>
      <c r="AC46" s="178">
        <f t="shared" si="25"/>
        <v>0</v>
      </c>
      <c r="AD46" s="178">
        <f t="shared" si="26"/>
        <v>0</v>
      </c>
      <c r="AE46" s="179"/>
      <c r="AF46" s="178">
        <f t="shared" si="27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78</v>
      </c>
      <c r="B47" s="170" t="s">
        <v>613</v>
      </c>
      <c r="C47" s="191" t="s">
        <v>614</v>
      </c>
      <c r="D47" s="171" t="s">
        <v>612</v>
      </c>
      <c r="E47" s="172">
        <v>2</v>
      </c>
      <c r="F47" s="173"/>
      <c r="G47" s="174">
        <f t="shared" si="14"/>
        <v>0</v>
      </c>
      <c r="H47" s="175"/>
      <c r="I47" s="176">
        <f t="shared" si="15"/>
        <v>0</v>
      </c>
      <c r="J47" s="173"/>
      <c r="K47" s="174">
        <f t="shared" si="16"/>
        <v>0</v>
      </c>
      <c r="L47" s="174">
        <v>15</v>
      </c>
      <c r="M47" s="174">
        <f t="shared" si="17"/>
        <v>0</v>
      </c>
      <c r="N47" s="174">
        <v>0</v>
      </c>
      <c r="O47" s="174">
        <f t="shared" si="18"/>
        <v>0</v>
      </c>
      <c r="P47" s="174">
        <v>0</v>
      </c>
      <c r="Q47" s="174">
        <f t="shared" si="19"/>
        <v>0</v>
      </c>
      <c r="R47" s="174"/>
      <c r="S47" s="174" t="s">
        <v>219</v>
      </c>
      <c r="T47" s="177" t="s">
        <v>220</v>
      </c>
      <c r="U47" s="157">
        <v>0</v>
      </c>
      <c r="V47" s="157">
        <f t="shared" si="20"/>
        <v>0</v>
      </c>
      <c r="W47" s="157"/>
      <c r="X47" s="157" t="s">
        <v>131</v>
      </c>
      <c r="Y47" s="178">
        <f t="shared" si="21"/>
        <v>0</v>
      </c>
      <c r="Z47" s="178">
        <f t="shared" si="22"/>
        <v>0</v>
      </c>
      <c r="AA47" s="178">
        <f t="shared" si="23"/>
        <v>0</v>
      </c>
      <c r="AB47" s="178">
        <f t="shared" si="24"/>
        <v>0</v>
      </c>
      <c r="AC47" s="178">
        <f t="shared" si="25"/>
        <v>0</v>
      </c>
      <c r="AD47" s="178">
        <f t="shared" si="26"/>
        <v>0</v>
      </c>
      <c r="AE47" s="179"/>
      <c r="AF47" s="178">
        <f t="shared" si="27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79</v>
      </c>
      <c r="B48" s="170" t="s">
        <v>615</v>
      </c>
      <c r="C48" s="191" t="s">
        <v>616</v>
      </c>
      <c r="D48" s="171" t="s">
        <v>612</v>
      </c>
      <c r="E48" s="172">
        <v>1</v>
      </c>
      <c r="F48" s="173"/>
      <c r="G48" s="174">
        <f t="shared" si="14"/>
        <v>0</v>
      </c>
      <c r="H48" s="175"/>
      <c r="I48" s="176">
        <f t="shared" si="15"/>
        <v>0</v>
      </c>
      <c r="J48" s="173"/>
      <c r="K48" s="174">
        <f t="shared" si="16"/>
        <v>0</v>
      </c>
      <c r="L48" s="174">
        <v>15</v>
      </c>
      <c r="M48" s="174">
        <f t="shared" si="17"/>
        <v>0</v>
      </c>
      <c r="N48" s="174">
        <v>0</v>
      </c>
      <c r="O48" s="174">
        <f t="shared" si="18"/>
        <v>0</v>
      </c>
      <c r="P48" s="174">
        <v>0</v>
      </c>
      <c r="Q48" s="174">
        <f t="shared" si="19"/>
        <v>0</v>
      </c>
      <c r="R48" s="174"/>
      <c r="S48" s="174" t="s">
        <v>219</v>
      </c>
      <c r="T48" s="177" t="s">
        <v>220</v>
      </c>
      <c r="U48" s="157">
        <v>0</v>
      </c>
      <c r="V48" s="157">
        <f t="shared" si="20"/>
        <v>0</v>
      </c>
      <c r="W48" s="157"/>
      <c r="X48" s="157" t="s">
        <v>131</v>
      </c>
      <c r="Y48" s="178">
        <f t="shared" si="21"/>
        <v>0</v>
      </c>
      <c r="Z48" s="178">
        <f t="shared" si="22"/>
        <v>0</v>
      </c>
      <c r="AA48" s="178">
        <f t="shared" si="23"/>
        <v>0</v>
      </c>
      <c r="AB48" s="178">
        <f t="shared" si="24"/>
        <v>0</v>
      </c>
      <c r="AC48" s="178">
        <f t="shared" si="25"/>
        <v>0</v>
      </c>
      <c r="AD48" s="178">
        <f t="shared" si="26"/>
        <v>0</v>
      </c>
      <c r="AE48" s="179"/>
      <c r="AF48" s="178">
        <f t="shared" si="27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80</v>
      </c>
      <c r="B49" s="170" t="s">
        <v>617</v>
      </c>
      <c r="C49" s="191" t="s">
        <v>618</v>
      </c>
      <c r="D49" s="171" t="s">
        <v>218</v>
      </c>
      <c r="E49" s="172">
        <v>3</v>
      </c>
      <c r="F49" s="173"/>
      <c r="G49" s="174">
        <f t="shared" si="14"/>
        <v>0</v>
      </c>
      <c r="H49" s="175"/>
      <c r="I49" s="176">
        <f t="shared" si="15"/>
        <v>0</v>
      </c>
      <c r="J49" s="173"/>
      <c r="K49" s="174">
        <f t="shared" si="16"/>
        <v>0</v>
      </c>
      <c r="L49" s="174">
        <v>15</v>
      </c>
      <c r="M49" s="174">
        <f t="shared" si="17"/>
        <v>0</v>
      </c>
      <c r="N49" s="174">
        <v>0</v>
      </c>
      <c r="O49" s="174">
        <f t="shared" si="18"/>
        <v>0</v>
      </c>
      <c r="P49" s="174">
        <v>0</v>
      </c>
      <c r="Q49" s="174">
        <f t="shared" si="19"/>
        <v>0</v>
      </c>
      <c r="R49" s="174"/>
      <c r="S49" s="174" t="s">
        <v>219</v>
      </c>
      <c r="T49" s="177" t="s">
        <v>220</v>
      </c>
      <c r="U49" s="157">
        <v>0</v>
      </c>
      <c r="V49" s="157">
        <f t="shared" si="20"/>
        <v>0</v>
      </c>
      <c r="W49" s="157"/>
      <c r="X49" s="157" t="s">
        <v>131</v>
      </c>
      <c r="Y49" s="178">
        <f t="shared" si="21"/>
        <v>0</v>
      </c>
      <c r="Z49" s="178">
        <f t="shared" si="22"/>
        <v>0</v>
      </c>
      <c r="AA49" s="178">
        <f t="shared" si="23"/>
        <v>0</v>
      </c>
      <c r="AB49" s="178">
        <f t="shared" si="24"/>
        <v>0</v>
      </c>
      <c r="AC49" s="178">
        <f t="shared" si="25"/>
        <v>0</v>
      </c>
      <c r="AD49" s="178">
        <f t="shared" si="26"/>
        <v>0</v>
      </c>
      <c r="AE49" s="179"/>
      <c r="AF49" s="178">
        <f t="shared" si="27"/>
        <v>0</v>
      </c>
      <c r="AG49" s="179" t="s">
        <v>606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ht="22.5" outlineLevel="2" x14ac:dyDescent="0.2">
      <c r="A50" s="169">
        <v>82</v>
      </c>
      <c r="B50" s="170" t="s">
        <v>619</v>
      </c>
      <c r="C50" s="191" t="s">
        <v>620</v>
      </c>
      <c r="D50" s="171" t="s">
        <v>218</v>
      </c>
      <c r="E50" s="172">
        <v>3</v>
      </c>
      <c r="F50" s="173"/>
      <c r="G50" s="174">
        <f t="shared" si="14"/>
        <v>0</v>
      </c>
      <c r="H50" s="175"/>
      <c r="I50" s="176">
        <f t="shared" si="15"/>
        <v>0</v>
      </c>
      <c r="J50" s="173"/>
      <c r="K50" s="174">
        <f t="shared" si="16"/>
        <v>0</v>
      </c>
      <c r="L50" s="174">
        <v>15</v>
      </c>
      <c r="M50" s="174">
        <f t="shared" si="17"/>
        <v>0</v>
      </c>
      <c r="N50" s="174">
        <v>0</v>
      </c>
      <c r="O50" s="174">
        <f t="shared" si="18"/>
        <v>0</v>
      </c>
      <c r="P50" s="174">
        <v>0</v>
      </c>
      <c r="Q50" s="174">
        <f t="shared" si="19"/>
        <v>0</v>
      </c>
      <c r="R50" s="174"/>
      <c r="S50" s="174" t="s">
        <v>219</v>
      </c>
      <c r="T50" s="177" t="s">
        <v>220</v>
      </c>
      <c r="U50" s="157">
        <v>0</v>
      </c>
      <c r="V50" s="157">
        <f t="shared" si="20"/>
        <v>0</v>
      </c>
      <c r="W50" s="157"/>
      <c r="X50" s="157" t="s">
        <v>131</v>
      </c>
      <c r="Y50" s="178">
        <f t="shared" si="21"/>
        <v>0</v>
      </c>
      <c r="Z50" s="178">
        <f t="shared" si="22"/>
        <v>0</v>
      </c>
      <c r="AA50" s="178">
        <f t="shared" si="23"/>
        <v>0</v>
      </c>
      <c r="AB50" s="178">
        <f t="shared" si="24"/>
        <v>0</v>
      </c>
      <c r="AC50" s="178">
        <f t="shared" si="25"/>
        <v>0</v>
      </c>
      <c r="AD50" s="178">
        <f t="shared" si="26"/>
        <v>0</v>
      </c>
      <c r="AE50" s="179"/>
      <c r="AF50" s="178">
        <f t="shared" si="27"/>
        <v>0</v>
      </c>
      <c r="AG50" s="179" t="s">
        <v>606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2" x14ac:dyDescent="0.2">
      <c r="A51" s="169">
        <v>83</v>
      </c>
      <c r="B51" s="170" t="s">
        <v>621</v>
      </c>
      <c r="C51" s="191" t="s">
        <v>622</v>
      </c>
      <c r="D51" s="171" t="s">
        <v>218</v>
      </c>
      <c r="E51" s="172">
        <v>1</v>
      </c>
      <c r="F51" s="173"/>
      <c r="G51" s="174">
        <f t="shared" si="14"/>
        <v>0</v>
      </c>
      <c r="H51" s="175"/>
      <c r="I51" s="176">
        <f t="shared" si="15"/>
        <v>0</v>
      </c>
      <c r="J51" s="173"/>
      <c r="K51" s="174">
        <f t="shared" si="16"/>
        <v>0</v>
      </c>
      <c r="L51" s="174">
        <v>15</v>
      </c>
      <c r="M51" s="174">
        <f t="shared" si="17"/>
        <v>0</v>
      </c>
      <c r="N51" s="174">
        <v>0</v>
      </c>
      <c r="O51" s="174">
        <f t="shared" si="18"/>
        <v>0</v>
      </c>
      <c r="P51" s="174">
        <v>0</v>
      </c>
      <c r="Q51" s="174">
        <f t="shared" si="19"/>
        <v>0</v>
      </c>
      <c r="R51" s="174"/>
      <c r="S51" s="174" t="s">
        <v>219</v>
      </c>
      <c r="T51" s="177" t="s">
        <v>220</v>
      </c>
      <c r="U51" s="157">
        <v>0</v>
      </c>
      <c r="V51" s="157">
        <f t="shared" si="20"/>
        <v>0</v>
      </c>
      <c r="W51" s="157"/>
      <c r="X51" s="157" t="s">
        <v>131</v>
      </c>
      <c r="Y51" s="178">
        <f t="shared" si="21"/>
        <v>0</v>
      </c>
      <c r="Z51" s="178">
        <f t="shared" si="22"/>
        <v>0</v>
      </c>
      <c r="AA51" s="178">
        <f t="shared" si="23"/>
        <v>0</v>
      </c>
      <c r="AB51" s="178">
        <f t="shared" si="24"/>
        <v>0</v>
      </c>
      <c r="AC51" s="178">
        <f t="shared" si="25"/>
        <v>0</v>
      </c>
      <c r="AD51" s="178">
        <f t="shared" si="26"/>
        <v>0</v>
      </c>
      <c r="AE51" s="179"/>
      <c r="AF51" s="178">
        <f t="shared" si="27"/>
        <v>0</v>
      </c>
      <c r="AG51" s="179" t="s">
        <v>606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2" x14ac:dyDescent="0.2">
      <c r="A52" s="169">
        <v>85</v>
      </c>
      <c r="B52" s="170" t="s">
        <v>623</v>
      </c>
      <c r="C52" s="191" t="s">
        <v>624</v>
      </c>
      <c r="D52" s="171" t="s">
        <v>625</v>
      </c>
      <c r="E52" s="172">
        <v>8</v>
      </c>
      <c r="F52" s="173"/>
      <c r="G52" s="174">
        <f t="shared" si="14"/>
        <v>0</v>
      </c>
      <c r="H52" s="175"/>
      <c r="I52" s="176">
        <f t="shared" si="15"/>
        <v>0</v>
      </c>
      <c r="J52" s="173"/>
      <c r="K52" s="174">
        <f t="shared" si="16"/>
        <v>0</v>
      </c>
      <c r="L52" s="174">
        <v>15</v>
      </c>
      <c r="M52" s="174">
        <f t="shared" si="17"/>
        <v>0</v>
      </c>
      <c r="N52" s="174">
        <v>0</v>
      </c>
      <c r="O52" s="174">
        <f t="shared" si="18"/>
        <v>0</v>
      </c>
      <c r="P52" s="174">
        <v>0</v>
      </c>
      <c r="Q52" s="174">
        <f t="shared" si="19"/>
        <v>0</v>
      </c>
      <c r="R52" s="174"/>
      <c r="S52" s="174" t="s">
        <v>219</v>
      </c>
      <c r="T52" s="177" t="s">
        <v>220</v>
      </c>
      <c r="U52" s="157">
        <v>0</v>
      </c>
      <c r="V52" s="157">
        <f t="shared" si="20"/>
        <v>0</v>
      </c>
      <c r="W52" s="157"/>
      <c r="X52" s="157" t="s">
        <v>131</v>
      </c>
      <c r="Y52" s="178">
        <f t="shared" si="21"/>
        <v>0</v>
      </c>
      <c r="Z52" s="178">
        <f t="shared" si="22"/>
        <v>0</v>
      </c>
      <c r="AA52" s="178">
        <f t="shared" si="23"/>
        <v>0</v>
      </c>
      <c r="AB52" s="178">
        <f t="shared" si="24"/>
        <v>0</v>
      </c>
      <c r="AC52" s="178">
        <f t="shared" si="25"/>
        <v>0</v>
      </c>
      <c r="AD52" s="178">
        <f t="shared" si="26"/>
        <v>0</v>
      </c>
      <c r="AE52" s="179"/>
      <c r="AF52" s="178">
        <f t="shared" si="27"/>
        <v>0</v>
      </c>
      <c r="AG52" s="179" t="s">
        <v>606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2" x14ac:dyDescent="0.2">
      <c r="A53" s="169">
        <v>86</v>
      </c>
      <c r="B53" s="170" t="s">
        <v>626</v>
      </c>
      <c r="C53" s="191" t="s">
        <v>627</v>
      </c>
      <c r="D53" s="171" t="s">
        <v>218</v>
      </c>
      <c r="E53" s="172">
        <v>1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0</v>
      </c>
      <c r="O53" s="174">
        <f t="shared" si="18"/>
        <v>0</v>
      </c>
      <c r="P53" s="174">
        <v>0</v>
      </c>
      <c r="Q53" s="174">
        <f t="shared" si="19"/>
        <v>0</v>
      </c>
      <c r="R53" s="174"/>
      <c r="S53" s="174" t="s">
        <v>219</v>
      </c>
      <c r="T53" s="177" t="s">
        <v>220</v>
      </c>
      <c r="U53" s="157">
        <v>0</v>
      </c>
      <c r="V53" s="157">
        <f t="shared" si="20"/>
        <v>0</v>
      </c>
      <c r="W53" s="157"/>
      <c r="X53" s="157" t="s">
        <v>131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</v>
      </c>
      <c r="AE53" s="179"/>
      <c r="AF53" s="178">
        <f t="shared" si="27"/>
        <v>0</v>
      </c>
      <c r="AG53" s="179" t="s">
        <v>606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87</v>
      </c>
      <c r="B54" s="170" t="s">
        <v>628</v>
      </c>
      <c r="C54" s="191" t="s">
        <v>629</v>
      </c>
      <c r="D54" s="171" t="s">
        <v>625</v>
      </c>
      <c r="E54" s="172">
        <v>2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0</v>
      </c>
      <c r="O54" s="174">
        <f t="shared" si="18"/>
        <v>0</v>
      </c>
      <c r="P54" s="174">
        <v>0</v>
      </c>
      <c r="Q54" s="174">
        <f t="shared" si="19"/>
        <v>0</v>
      </c>
      <c r="R54" s="174"/>
      <c r="S54" s="174" t="s">
        <v>219</v>
      </c>
      <c r="T54" s="177" t="s">
        <v>220</v>
      </c>
      <c r="U54" s="157">
        <v>0</v>
      </c>
      <c r="V54" s="157">
        <f t="shared" si="20"/>
        <v>0</v>
      </c>
      <c r="W54" s="157"/>
      <c r="X54" s="157" t="s">
        <v>131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606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ht="22.5" outlineLevel="2" x14ac:dyDescent="0.2">
      <c r="A55" s="169">
        <v>88</v>
      </c>
      <c r="B55" s="170" t="s">
        <v>630</v>
      </c>
      <c r="C55" s="191" t="s">
        <v>631</v>
      </c>
      <c r="D55" s="171" t="s">
        <v>625</v>
      </c>
      <c r="E55" s="172">
        <v>4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0</v>
      </c>
      <c r="O55" s="174">
        <f t="shared" si="18"/>
        <v>0</v>
      </c>
      <c r="P55" s="174">
        <v>0</v>
      </c>
      <c r="Q55" s="174">
        <f t="shared" si="19"/>
        <v>0</v>
      </c>
      <c r="R55" s="174"/>
      <c r="S55" s="174" t="s">
        <v>219</v>
      </c>
      <c r="T55" s="177" t="s">
        <v>220</v>
      </c>
      <c r="U55" s="157">
        <v>0</v>
      </c>
      <c r="V55" s="157">
        <f t="shared" si="20"/>
        <v>0</v>
      </c>
      <c r="W55" s="157"/>
      <c r="X55" s="157" t="s">
        <v>131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606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90</v>
      </c>
      <c r="B56" s="170" t="s">
        <v>632</v>
      </c>
      <c r="C56" s="191" t="s">
        <v>633</v>
      </c>
      <c r="D56" s="171" t="s">
        <v>218</v>
      </c>
      <c r="E56" s="172">
        <v>1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0</v>
      </c>
      <c r="O56" s="174">
        <f t="shared" si="18"/>
        <v>0</v>
      </c>
      <c r="P56" s="174">
        <v>0</v>
      </c>
      <c r="Q56" s="174">
        <f t="shared" si="19"/>
        <v>0</v>
      </c>
      <c r="R56" s="174"/>
      <c r="S56" s="174" t="s">
        <v>219</v>
      </c>
      <c r="T56" s="177" t="s">
        <v>220</v>
      </c>
      <c r="U56" s="157">
        <v>0</v>
      </c>
      <c r="V56" s="157">
        <f t="shared" si="20"/>
        <v>0</v>
      </c>
      <c r="W56" s="157"/>
      <c r="X56" s="157" t="s">
        <v>131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132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92</v>
      </c>
      <c r="B57" s="170" t="s">
        <v>634</v>
      </c>
      <c r="C57" s="191" t="s">
        <v>635</v>
      </c>
      <c r="D57" s="171" t="s">
        <v>218</v>
      </c>
      <c r="E57" s="172">
        <v>1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0</v>
      </c>
      <c r="O57" s="174">
        <f t="shared" si="18"/>
        <v>0</v>
      </c>
      <c r="P57" s="174">
        <v>0</v>
      </c>
      <c r="Q57" s="174">
        <f t="shared" si="19"/>
        <v>0</v>
      </c>
      <c r="R57" s="174"/>
      <c r="S57" s="174" t="s">
        <v>219</v>
      </c>
      <c r="T57" s="177" t="s">
        <v>220</v>
      </c>
      <c r="U57" s="157">
        <v>0</v>
      </c>
      <c r="V57" s="157">
        <f t="shared" si="20"/>
        <v>0</v>
      </c>
      <c r="W57" s="157"/>
      <c r="X57" s="157" t="s">
        <v>131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606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94</v>
      </c>
      <c r="B58" s="170" t="s">
        <v>636</v>
      </c>
      <c r="C58" s="191" t="s">
        <v>637</v>
      </c>
      <c r="D58" s="171" t="s">
        <v>129</v>
      </c>
      <c r="E58" s="172">
        <v>1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0</v>
      </c>
      <c r="O58" s="174">
        <f t="shared" si="18"/>
        <v>0</v>
      </c>
      <c r="P58" s="174">
        <v>0</v>
      </c>
      <c r="Q58" s="174">
        <f t="shared" si="19"/>
        <v>0</v>
      </c>
      <c r="R58" s="174"/>
      <c r="S58" s="174" t="s">
        <v>130</v>
      </c>
      <c r="T58" s="177" t="s">
        <v>220</v>
      </c>
      <c r="U58" s="157">
        <v>0.34782999999999997</v>
      </c>
      <c r="V58" s="157">
        <f t="shared" si="20"/>
        <v>0.35</v>
      </c>
      <c r="W58" s="157"/>
      <c r="X58" s="157" t="s">
        <v>131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0.35</v>
      </c>
      <c r="AE58" s="179"/>
      <c r="AF58" s="178">
        <f t="shared" si="27"/>
        <v>0</v>
      </c>
      <c r="AG58" s="179" t="s">
        <v>606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96</v>
      </c>
      <c r="B59" s="170" t="s">
        <v>638</v>
      </c>
      <c r="C59" s="191" t="s">
        <v>639</v>
      </c>
      <c r="D59" s="171" t="s">
        <v>129</v>
      </c>
      <c r="E59" s="172">
        <v>1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0</v>
      </c>
      <c r="O59" s="174">
        <f t="shared" si="18"/>
        <v>0</v>
      </c>
      <c r="P59" s="174">
        <v>0</v>
      </c>
      <c r="Q59" s="174">
        <f t="shared" si="19"/>
        <v>0</v>
      </c>
      <c r="R59" s="174"/>
      <c r="S59" s="174" t="s">
        <v>130</v>
      </c>
      <c r="T59" s="177" t="s">
        <v>220</v>
      </c>
      <c r="U59" s="157">
        <v>0.98550000000000004</v>
      </c>
      <c r="V59" s="157">
        <f t="shared" si="20"/>
        <v>0.99</v>
      </c>
      <c r="W59" s="157"/>
      <c r="X59" s="157" t="s">
        <v>131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0.99</v>
      </c>
      <c r="AE59" s="179"/>
      <c r="AF59" s="178">
        <f t="shared" si="27"/>
        <v>0</v>
      </c>
      <c r="AG59" s="179" t="s">
        <v>606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98</v>
      </c>
      <c r="B60" s="170" t="s">
        <v>640</v>
      </c>
      <c r="C60" s="191" t="s">
        <v>641</v>
      </c>
      <c r="D60" s="171" t="s">
        <v>129</v>
      </c>
      <c r="E60" s="172">
        <v>2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0</v>
      </c>
      <c r="O60" s="174">
        <f t="shared" si="18"/>
        <v>0</v>
      </c>
      <c r="P60" s="174">
        <v>0</v>
      </c>
      <c r="Q60" s="174">
        <f t="shared" si="19"/>
        <v>0</v>
      </c>
      <c r="R60" s="174"/>
      <c r="S60" s="174" t="s">
        <v>219</v>
      </c>
      <c r="T60" s="177" t="s">
        <v>130</v>
      </c>
      <c r="U60" s="157">
        <v>0.98550000000000004</v>
      </c>
      <c r="V60" s="157">
        <f t="shared" si="20"/>
        <v>1.97</v>
      </c>
      <c r="W60" s="157"/>
      <c r="X60" s="157" t="s">
        <v>131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1.97</v>
      </c>
      <c r="AE60" s="179"/>
      <c r="AF60" s="178">
        <f t="shared" si="27"/>
        <v>0</v>
      </c>
      <c r="AG60" s="179" t="s">
        <v>132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100</v>
      </c>
      <c r="B61" s="170" t="s">
        <v>642</v>
      </c>
      <c r="C61" s="191" t="s">
        <v>643</v>
      </c>
      <c r="D61" s="171" t="s">
        <v>129</v>
      </c>
      <c r="E61" s="172">
        <v>1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0</v>
      </c>
      <c r="O61" s="174">
        <f t="shared" si="18"/>
        <v>0</v>
      </c>
      <c r="P61" s="174">
        <v>0</v>
      </c>
      <c r="Q61" s="174">
        <f t="shared" si="19"/>
        <v>0</v>
      </c>
      <c r="R61" s="174"/>
      <c r="S61" s="174" t="s">
        <v>219</v>
      </c>
      <c r="T61" s="177" t="s">
        <v>130</v>
      </c>
      <c r="U61" s="157">
        <v>0.48532999999999998</v>
      </c>
      <c r="V61" s="157">
        <f t="shared" si="20"/>
        <v>0.49</v>
      </c>
      <c r="W61" s="157"/>
      <c r="X61" s="157" t="s">
        <v>131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0.49</v>
      </c>
      <c r="AE61" s="179"/>
      <c r="AF61" s="178">
        <f t="shared" si="27"/>
        <v>0</v>
      </c>
      <c r="AG61" s="179" t="s">
        <v>132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2" x14ac:dyDescent="0.2">
      <c r="A62" s="169">
        <v>102</v>
      </c>
      <c r="B62" s="170" t="s">
        <v>644</v>
      </c>
      <c r="C62" s="191" t="s">
        <v>645</v>
      </c>
      <c r="D62" s="171" t="s">
        <v>129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130</v>
      </c>
      <c r="T62" s="177" t="s">
        <v>220</v>
      </c>
      <c r="U62" s="157">
        <v>1.8169999999999999</v>
      </c>
      <c r="V62" s="157">
        <f t="shared" si="20"/>
        <v>1.82</v>
      </c>
      <c r="W62" s="157"/>
      <c r="X62" s="157" t="s">
        <v>131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1.82</v>
      </c>
      <c r="AE62" s="179"/>
      <c r="AF62" s="178">
        <f t="shared" si="27"/>
        <v>0</v>
      </c>
      <c r="AG62" s="179" t="s">
        <v>606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outlineLevel="2" x14ac:dyDescent="0.2">
      <c r="A63" s="169">
        <v>104</v>
      </c>
      <c r="B63" s="170" t="s">
        <v>646</v>
      </c>
      <c r="C63" s="191" t="s">
        <v>647</v>
      </c>
      <c r="D63" s="171" t="s">
        <v>218</v>
      </c>
      <c r="E63" s="172">
        <v>1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0</v>
      </c>
      <c r="O63" s="174">
        <f t="shared" si="18"/>
        <v>0</v>
      </c>
      <c r="P63" s="174">
        <v>0</v>
      </c>
      <c r="Q63" s="174">
        <f t="shared" si="19"/>
        <v>0</v>
      </c>
      <c r="R63" s="174"/>
      <c r="S63" s="174" t="s">
        <v>219</v>
      </c>
      <c r="T63" s="177" t="s">
        <v>220</v>
      </c>
      <c r="U63" s="157">
        <v>0</v>
      </c>
      <c r="V63" s="157">
        <f t="shared" si="20"/>
        <v>0</v>
      </c>
      <c r="W63" s="157"/>
      <c r="X63" s="157" t="s">
        <v>131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606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2" x14ac:dyDescent="0.2">
      <c r="A64" s="169">
        <v>105</v>
      </c>
      <c r="B64" s="170" t="s">
        <v>648</v>
      </c>
      <c r="C64" s="191" t="s">
        <v>649</v>
      </c>
      <c r="D64" s="171" t="s">
        <v>625</v>
      </c>
      <c r="E64" s="172">
        <v>4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219</v>
      </c>
      <c r="T64" s="177" t="s">
        <v>220</v>
      </c>
      <c r="U64" s="157">
        <v>0</v>
      </c>
      <c r="V64" s="157">
        <f t="shared" si="20"/>
        <v>0</v>
      </c>
      <c r="W64" s="157"/>
      <c r="X64" s="157" t="s">
        <v>131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606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112</v>
      </c>
      <c r="B65" s="170" t="s">
        <v>650</v>
      </c>
      <c r="C65" s="191" t="s">
        <v>651</v>
      </c>
      <c r="D65" s="171" t="s">
        <v>183</v>
      </c>
      <c r="E65" s="172">
        <v>28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/>
      <c r="S65" s="174" t="s">
        <v>219</v>
      </c>
      <c r="T65" s="177" t="s">
        <v>220</v>
      </c>
      <c r="U65" s="157">
        <v>0</v>
      </c>
      <c r="V65" s="157">
        <f t="shared" si="20"/>
        <v>0</v>
      </c>
      <c r="W65" s="157"/>
      <c r="X65" s="157" t="s">
        <v>131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606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113</v>
      </c>
      <c r="B66" s="170" t="s">
        <v>652</v>
      </c>
      <c r="C66" s="191" t="s">
        <v>653</v>
      </c>
      <c r="D66" s="171" t="s">
        <v>183</v>
      </c>
      <c r="E66" s="172">
        <v>58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0</v>
      </c>
      <c r="O66" s="174">
        <f t="shared" si="18"/>
        <v>0</v>
      </c>
      <c r="P66" s="174">
        <v>0</v>
      </c>
      <c r="Q66" s="174">
        <f t="shared" si="19"/>
        <v>0</v>
      </c>
      <c r="R66" s="174"/>
      <c r="S66" s="174" t="s">
        <v>219</v>
      </c>
      <c r="T66" s="177" t="s">
        <v>220</v>
      </c>
      <c r="U66" s="157">
        <v>0</v>
      </c>
      <c r="V66" s="157">
        <f t="shared" si="20"/>
        <v>0</v>
      </c>
      <c r="W66" s="157"/>
      <c r="X66" s="157" t="s">
        <v>131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606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114</v>
      </c>
      <c r="B67" s="170" t="s">
        <v>654</v>
      </c>
      <c r="C67" s="191" t="s">
        <v>655</v>
      </c>
      <c r="D67" s="171" t="s">
        <v>183</v>
      </c>
      <c r="E67" s="172">
        <v>17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0</v>
      </c>
      <c r="O67" s="174">
        <f t="shared" si="18"/>
        <v>0</v>
      </c>
      <c r="P67" s="174">
        <v>0</v>
      </c>
      <c r="Q67" s="174">
        <f t="shared" si="19"/>
        <v>0</v>
      </c>
      <c r="R67" s="174"/>
      <c r="S67" s="174" t="s">
        <v>219</v>
      </c>
      <c r="T67" s="177" t="s">
        <v>220</v>
      </c>
      <c r="U67" s="157">
        <v>0</v>
      </c>
      <c r="V67" s="157">
        <f t="shared" si="20"/>
        <v>0</v>
      </c>
      <c r="W67" s="157"/>
      <c r="X67" s="157" t="s">
        <v>131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606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115</v>
      </c>
      <c r="B68" s="170" t="s">
        <v>656</v>
      </c>
      <c r="C68" s="191" t="s">
        <v>657</v>
      </c>
      <c r="D68" s="171" t="s">
        <v>183</v>
      </c>
      <c r="E68" s="172">
        <v>24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/>
      <c r="S68" s="174" t="s">
        <v>219</v>
      </c>
      <c r="T68" s="177" t="s">
        <v>220</v>
      </c>
      <c r="U68" s="157">
        <v>0</v>
      </c>
      <c r="V68" s="157">
        <f t="shared" si="20"/>
        <v>0</v>
      </c>
      <c r="W68" s="157"/>
      <c r="X68" s="157" t="s">
        <v>131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606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116</v>
      </c>
      <c r="B69" s="170" t="s">
        <v>658</v>
      </c>
      <c r="C69" s="191" t="s">
        <v>659</v>
      </c>
      <c r="D69" s="171" t="s">
        <v>183</v>
      </c>
      <c r="E69" s="172">
        <v>5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0</v>
      </c>
      <c r="O69" s="174">
        <f t="shared" si="18"/>
        <v>0</v>
      </c>
      <c r="P69" s="174">
        <v>0</v>
      </c>
      <c r="Q69" s="174">
        <f t="shared" si="19"/>
        <v>0</v>
      </c>
      <c r="R69" s="174"/>
      <c r="S69" s="174" t="s">
        <v>219</v>
      </c>
      <c r="T69" s="177" t="s">
        <v>220</v>
      </c>
      <c r="U69" s="157">
        <v>0</v>
      </c>
      <c r="V69" s="157">
        <f t="shared" si="20"/>
        <v>0</v>
      </c>
      <c r="W69" s="157"/>
      <c r="X69" s="157" t="s">
        <v>131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606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2" x14ac:dyDescent="0.2">
      <c r="A70" s="169">
        <v>117</v>
      </c>
      <c r="B70" s="170" t="s">
        <v>660</v>
      </c>
      <c r="C70" s="191" t="s">
        <v>661</v>
      </c>
      <c r="D70" s="171" t="s">
        <v>183</v>
      </c>
      <c r="E70" s="172">
        <v>82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/>
      <c r="S70" s="174" t="s">
        <v>219</v>
      </c>
      <c r="T70" s="177" t="s">
        <v>220</v>
      </c>
      <c r="U70" s="157">
        <v>0.18933</v>
      </c>
      <c r="V70" s="157">
        <f t="shared" si="20"/>
        <v>15.53</v>
      </c>
      <c r="W70" s="157"/>
      <c r="X70" s="157" t="s">
        <v>131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15.53</v>
      </c>
      <c r="AE70" s="179"/>
      <c r="AF70" s="178">
        <f t="shared" si="27"/>
        <v>0</v>
      </c>
      <c r="AG70" s="179" t="s">
        <v>132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118</v>
      </c>
      <c r="B71" s="170" t="s">
        <v>662</v>
      </c>
      <c r="C71" s="191" t="s">
        <v>663</v>
      </c>
      <c r="D71" s="171" t="s">
        <v>183</v>
      </c>
      <c r="E71" s="172">
        <v>60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2.0000000000000002E-5</v>
      </c>
      <c r="O71" s="174">
        <f t="shared" si="18"/>
        <v>0</v>
      </c>
      <c r="P71" s="174">
        <v>0</v>
      </c>
      <c r="Q71" s="174">
        <f t="shared" si="19"/>
        <v>0</v>
      </c>
      <c r="R71" s="174"/>
      <c r="S71" s="174" t="s">
        <v>130</v>
      </c>
      <c r="T71" s="177" t="s">
        <v>130</v>
      </c>
      <c r="U71" s="157">
        <v>0.14000000000000001</v>
      </c>
      <c r="V71" s="157">
        <f t="shared" si="20"/>
        <v>8.4</v>
      </c>
      <c r="W71" s="157"/>
      <c r="X71" s="157" t="s">
        <v>131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8.4</v>
      </c>
      <c r="AE71" s="179"/>
      <c r="AF71" s="178">
        <f t="shared" si="27"/>
        <v>0</v>
      </c>
      <c r="AG71" s="179" t="s">
        <v>132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1" x14ac:dyDescent="0.2">
      <c r="A72" s="161" t="s">
        <v>125</v>
      </c>
      <c r="B72" s="162" t="s">
        <v>92</v>
      </c>
      <c r="C72" s="190" t="s">
        <v>93</v>
      </c>
      <c r="D72" s="163"/>
      <c r="E72" s="164"/>
      <c r="F72" s="165"/>
      <c r="G72" s="165">
        <f>SUM(AF73:AF128)</f>
        <v>0</v>
      </c>
      <c r="H72" s="166"/>
      <c r="I72" s="167">
        <f>SUM(Y73:Y128)</f>
        <v>0</v>
      </c>
      <c r="J72" s="165"/>
      <c r="K72" s="165">
        <f>SUM(Z73:Z128)</f>
        <v>0</v>
      </c>
      <c r="L72" s="165"/>
      <c r="M72" s="165">
        <f>SUM(AA73:AA128)</f>
        <v>0</v>
      </c>
      <c r="N72" s="165"/>
      <c r="O72" s="165">
        <f>SUM(AB73:AB128)</f>
        <v>0.03</v>
      </c>
      <c r="P72" s="165"/>
      <c r="Q72" s="165">
        <f>SUM(AC73:AC128)</f>
        <v>0</v>
      </c>
      <c r="R72" s="165"/>
      <c r="S72" s="165"/>
      <c r="T72" s="168"/>
      <c r="U72" s="160"/>
      <c r="V72" s="160">
        <f>SUM(AD73:AD128)</f>
        <v>0</v>
      </c>
      <c r="W72" s="160"/>
      <c r="X72" s="160"/>
      <c r="Y72" s="179"/>
      <c r="Z72" s="179"/>
      <c r="AA72" s="179"/>
      <c r="AB72" s="179"/>
      <c r="AC72" s="179"/>
      <c r="AD72" s="179"/>
      <c r="AE72" s="179"/>
      <c r="AF72" s="179"/>
      <c r="AG72" s="179" t="s">
        <v>126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ht="33.75" outlineLevel="2" x14ac:dyDescent="0.2">
      <c r="A73" s="169">
        <v>1</v>
      </c>
      <c r="B73" s="170" t="s">
        <v>664</v>
      </c>
      <c r="C73" s="191" t="s">
        <v>665</v>
      </c>
      <c r="D73" s="171" t="s">
        <v>218</v>
      </c>
      <c r="E73" s="172">
        <v>1</v>
      </c>
      <c r="F73" s="173"/>
      <c r="G73" s="174">
        <f t="shared" ref="G73:G104" si="28">ROUND(E73*F73,2)</f>
        <v>0</v>
      </c>
      <c r="H73" s="175"/>
      <c r="I73" s="176">
        <f t="shared" ref="I73:I104" si="29">ROUND(E73*H73,2)</f>
        <v>0</v>
      </c>
      <c r="J73" s="173"/>
      <c r="K73" s="174">
        <f t="shared" ref="K73:K104" si="30">ROUND(E73*J73,2)</f>
        <v>0</v>
      </c>
      <c r="L73" s="174">
        <v>15</v>
      </c>
      <c r="M73" s="174">
        <f t="shared" ref="M73:M104" si="31">G73*(1+L73/100)</f>
        <v>0</v>
      </c>
      <c r="N73" s="174">
        <v>0</v>
      </c>
      <c r="O73" s="174">
        <f t="shared" ref="O73:O104" si="32">ROUND(E73*N73,2)</f>
        <v>0</v>
      </c>
      <c r="P73" s="174">
        <v>0</v>
      </c>
      <c r="Q73" s="174">
        <f t="shared" ref="Q73:Q104" si="33">ROUND(E73*P73,2)</f>
        <v>0</v>
      </c>
      <c r="R73" s="174"/>
      <c r="S73" s="174" t="s">
        <v>219</v>
      </c>
      <c r="T73" s="177" t="s">
        <v>220</v>
      </c>
      <c r="U73" s="157">
        <v>0</v>
      </c>
      <c r="V73" s="157">
        <f t="shared" ref="V73:V104" si="34">ROUND(E73*U73,2)</f>
        <v>0</v>
      </c>
      <c r="W73" s="157"/>
      <c r="X73" s="157" t="s">
        <v>93</v>
      </c>
      <c r="Y73" s="178">
        <f t="shared" ref="Y73:Y104" si="35">I73</f>
        <v>0</v>
      </c>
      <c r="Z73" s="178">
        <f t="shared" ref="Z73:Z104" si="36">K73</f>
        <v>0</v>
      </c>
      <c r="AA73" s="178">
        <f t="shared" ref="AA73:AA104" si="37">M73</f>
        <v>0</v>
      </c>
      <c r="AB73" s="178">
        <f t="shared" ref="AB73:AB104" si="38">O73</f>
        <v>0</v>
      </c>
      <c r="AC73" s="178">
        <f t="shared" ref="AC73:AC104" si="39">Q73</f>
        <v>0</v>
      </c>
      <c r="AD73" s="178">
        <f t="shared" ref="AD73:AD104" si="40">V73</f>
        <v>0</v>
      </c>
      <c r="AE73" s="179"/>
      <c r="AF73" s="178">
        <f t="shared" ref="AF73:AF104" si="41">G73</f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ht="33.75" outlineLevel="2" x14ac:dyDescent="0.2">
      <c r="A74" s="169">
        <v>11</v>
      </c>
      <c r="B74" s="170" t="s">
        <v>666</v>
      </c>
      <c r="C74" s="191" t="s">
        <v>667</v>
      </c>
      <c r="D74" s="171" t="s">
        <v>218</v>
      </c>
      <c r="E74" s="172">
        <v>2</v>
      </c>
      <c r="F74" s="173"/>
      <c r="G74" s="174">
        <f t="shared" si="28"/>
        <v>0</v>
      </c>
      <c r="H74" s="175"/>
      <c r="I74" s="176">
        <f t="shared" si="29"/>
        <v>0</v>
      </c>
      <c r="J74" s="173"/>
      <c r="K74" s="174">
        <f t="shared" si="30"/>
        <v>0</v>
      </c>
      <c r="L74" s="174">
        <v>15</v>
      </c>
      <c r="M74" s="174">
        <f t="shared" si="31"/>
        <v>0</v>
      </c>
      <c r="N74" s="174">
        <v>0</v>
      </c>
      <c r="O74" s="174">
        <f t="shared" si="32"/>
        <v>0</v>
      </c>
      <c r="P74" s="174">
        <v>0</v>
      </c>
      <c r="Q74" s="174">
        <f t="shared" si="33"/>
        <v>0</v>
      </c>
      <c r="R74" s="174"/>
      <c r="S74" s="174" t="s">
        <v>219</v>
      </c>
      <c r="T74" s="177" t="s">
        <v>220</v>
      </c>
      <c r="U74" s="157">
        <v>0</v>
      </c>
      <c r="V74" s="157">
        <f t="shared" si="34"/>
        <v>0</v>
      </c>
      <c r="W74" s="157"/>
      <c r="X74" s="157" t="s">
        <v>93</v>
      </c>
      <c r="Y74" s="178">
        <f t="shared" si="35"/>
        <v>0</v>
      </c>
      <c r="Z74" s="178">
        <f t="shared" si="36"/>
        <v>0</v>
      </c>
      <c r="AA74" s="178">
        <f t="shared" si="37"/>
        <v>0</v>
      </c>
      <c r="AB74" s="178">
        <f t="shared" si="38"/>
        <v>0</v>
      </c>
      <c r="AC74" s="178">
        <f t="shared" si="39"/>
        <v>0</v>
      </c>
      <c r="AD74" s="178">
        <f t="shared" si="40"/>
        <v>0</v>
      </c>
      <c r="AE74" s="179"/>
      <c r="AF74" s="178">
        <f t="shared" si="41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ht="22.5" outlineLevel="2" x14ac:dyDescent="0.2">
      <c r="A75" s="169">
        <v>13</v>
      </c>
      <c r="B75" s="170" t="s">
        <v>494</v>
      </c>
      <c r="C75" s="191" t="s">
        <v>495</v>
      </c>
      <c r="D75" s="171" t="s">
        <v>218</v>
      </c>
      <c r="E75" s="172">
        <v>1</v>
      </c>
      <c r="F75" s="173"/>
      <c r="G75" s="174">
        <f t="shared" si="28"/>
        <v>0</v>
      </c>
      <c r="H75" s="175"/>
      <c r="I75" s="176">
        <f t="shared" si="29"/>
        <v>0</v>
      </c>
      <c r="J75" s="173"/>
      <c r="K75" s="174">
        <f t="shared" si="30"/>
        <v>0</v>
      </c>
      <c r="L75" s="174">
        <v>15</v>
      </c>
      <c r="M75" s="174">
        <f t="shared" si="31"/>
        <v>0</v>
      </c>
      <c r="N75" s="174">
        <v>0</v>
      </c>
      <c r="O75" s="174">
        <f t="shared" si="32"/>
        <v>0</v>
      </c>
      <c r="P75" s="174">
        <v>0</v>
      </c>
      <c r="Q75" s="174">
        <f t="shared" si="33"/>
        <v>0</v>
      </c>
      <c r="R75" s="174"/>
      <c r="S75" s="174" t="s">
        <v>219</v>
      </c>
      <c r="T75" s="177" t="s">
        <v>220</v>
      </c>
      <c r="U75" s="157">
        <v>0</v>
      </c>
      <c r="V75" s="157">
        <f t="shared" si="34"/>
        <v>0</v>
      </c>
      <c r="W75" s="157"/>
      <c r="X75" s="157" t="s">
        <v>93</v>
      </c>
      <c r="Y75" s="178">
        <f t="shared" si="35"/>
        <v>0</v>
      </c>
      <c r="Z75" s="178">
        <f t="shared" si="36"/>
        <v>0</v>
      </c>
      <c r="AA75" s="178">
        <f t="shared" si="37"/>
        <v>0</v>
      </c>
      <c r="AB75" s="178">
        <f t="shared" si="38"/>
        <v>0</v>
      </c>
      <c r="AC75" s="178">
        <f t="shared" si="39"/>
        <v>0</v>
      </c>
      <c r="AD75" s="178">
        <f t="shared" si="40"/>
        <v>0</v>
      </c>
      <c r="AE75" s="179"/>
      <c r="AF75" s="178">
        <f t="shared" si="41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15</v>
      </c>
      <c r="B76" s="170" t="s">
        <v>503</v>
      </c>
      <c r="C76" s="191" t="s">
        <v>668</v>
      </c>
      <c r="D76" s="171" t="s">
        <v>129</v>
      </c>
      <c r="E76" s="172">
        <v>1</v>
      </c>
      <c r="F76" s="173"/>
      <c r="G76" s="174">
        <f t="shared" si="28"/>
        <v>0</v>
      </c>
      <c r="H76" s="175"/>
      <c r="I76" s="176">
        <f t="shared" si="29"/>
        <v>0</v>
      </c>
      <c r="J76" s="173"/>
      <c r="K76" s="174">
        <f t="shared" si="30"/>
        <v>0</v>
      </c>
      <c r="L76" s="174">
        <v>15</v>
      </c>
      <c r="M76" s="174">
        <f t="shared" si="31"/>
        <v>0</v>
      </c>
      <c r="N76" s="174">
        <v>4.0000000000000003E-5</v>
      </c>
      <c r="O76" s="174">
        <f t="shared" si="32"/>
        <v>0</v>
      </c>
      <c r="P76" s="174">
        <v>0</v>
      </c>
      <c r="Q76" s="174">
        <f t="shared" si="33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34"/>
        <v>0</v>
      </c>
      <c r="W76" s="157"/>
      <c r="X76" s="157" t="s">
        <v>93</v>
      </c>
      <c r="Y76" s="178">
        <f t="shared" si="35"/>
        <v>0</v>
      </c>
      <c r="Z76" s="178">
        <f t="shared" si="36"/>
        <v>0</v>
      </c>
      <c r="AA76" s="178">
        <f t="shared" si="37"/>
        <v>0</v>
      </c>
      <c r="AB76" s="178">
        <f t="shared" si="38"/>
        <v>0</v>
      </c>
      <c r="AC76" s="178">
        <f t="shared" si="39"/>
        <v>0</v>
      </c>
      <c r="AD76" s="178">
        <f t="shared" si="40"/>
        <v>0</v>
      </c>
      <c r="AE76" s="179"/>
      <c r="AF76" s="178">
        <f t="shared" si="41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ht="22.5" outlineLevel="2" x14ac:dyDescent="0.2">
      <c r="A77" s="169">
        <v>17</v>
      </c>
      <c r="B77" s="170" t="s">
        <v>669</v>
      </c>
      <c r="C77" s="191" t="s">
        <v>670</v>
      </c>
      <c r="D77" s="171" t="s">
        <v>218</v>
      </c>
      <c r="E77" s="172">
        <v>5</v>
      </c>
      <c r="F77" s="173"/>
      <c r="G77" s="174">
        <f t="shared" si="28"/>
        <v>0</v>
      </c>
      <c r="H77" s="175"/>
      <c r="I77" s="176">
        <f t="shared" si="29"/>
        <v>0</v>
      </c>
      <c r="J77" s="173"/>
      <c r="K77" s="174">
        <f t="shared" si="30"/>
        <v>0</v>
      </c>
      <c r="L77" s="174">
        <v>15</v>
      </c>
      <c r="M77" s="174">
        <f t="shared" si="31"/>
        <v>0</v>
      </c>
      <c r="N77" s="174">
        <v>0</v>
      </c>
      <c r="O77" s="174">
        <f t="shared" si="32"/>
        <v>0</v>
      </c>
      <c r="P77" s="174">
        <v>0</v>
      </c>
      <c r="Q77" s="174">
        <f t="shared" si="33"/>
        <v>0</v>
      </c>
      <c r="R77" s="174"/>
      <c r="S77" s="174" t="s">
        <v>219</v>
      </c>
      <c r="T77" s="177" t="s">
        <v>220</v>
      </c>
      <c r="U77" s="157">
        <v>0</v>
      </c>
      <c r="V77" s="157">
        <f t="shared" si="34"/>
        <v>0</v>
      </c>
      <c r="W77" s="157"/>
      <c r="X77" s="157" t="s">
        <v>93</v>
      </c>
      <c r="Y77" s="178">
        <f t="shared" si="35"/>
        <v>0</v>
      </c>
      <c r="Z77" s="178">
        <f t="shared" si="36"/>
        <v>0</v>
      </c>
      <c r="AA77" s="178">
        <f t="shared" si="37"/>
        <v>0</v>
      </c>
      <c r="AB77" s="178">
        <f t="shared" si="38"/>
        <v>0</v>
      </c>
      <c r="AC77" s="178">
        <f t="shared" si="39"/>
        <v>0</v>
      </c>
      <c r="AD77" s="178">
        <f t="shared" si="40"/>
        <v>0</v>
      </c>
      <c r="AE77" s="179"/>
      <c r="AF77" s="178">
        <f t="shared" si="41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19</v>
      </c>
      <c r="B78" s="170" t="s">
        <v>671</v>
      </c>
      <c r="C78" s="191" t="s">
        <v>672</v>
      </c>
      <c r="D78" s="171" t="s">
        <v>129</v>
      </c>
      <c r="E78" s="172">
        <v>1</v>
      </c>
      <c r="F78" s="173"/>
      <c r="G78" s="174">
        <f t="shared" si="28"/>
        <v>0</v>
      </c>
      <c r="H78" s="175"/>
      <c r="I78" s="176">
        <f t="shared" si="29"/>
        <v>0</v>
      </c>
      <c r="J78" s="173"/>
      <c r="K78" s="174">
        <f t="shared" si="30"/>
        <v>0</v>
      </c>
      <c r="L78" s="174">
        <v>15</v>
      </c>
      <c r="M78" s="174">
        <f t="shared" si="31"/>
        <v>0</v>
      </c>
      <c r="N78" s="174">
        <v>2.2000000000000001E-4</v>
      </c>
      <c r="O78" s="174">
        <f t="shared" si="32"/>
        <v>0</v>
      </c>
      <c r="P78" s="174">
        <v>0</v>
      </c>
      <c r="Q78" s="174">
        <f t="shared" si="33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34"/>
        <v>0</v>
      </c>
      <c r="W78" s="157"/>
      <c r="X78" s="157" t="s">
        <v>93</v>
      </c>
      <c r="Y78" s="178">
        <f t="shared" si="35"/>
        <v>0</v>
      </c>
      <c r="Z78" s="178">
        <f t="shared" si="36"/>
        <v>0</v>
      </c>
      <c r="AA78" s="178">
        <f t="shared" si="37"/>
        <v>0</v>
      </c>
      <c r="AB78" s="178">
        <f t="shared" si="38"/>
        <v>0</v>
      </c>
      <c r="AC78" s="178">
        <f t="shared" si="39"/>
        <v>0</v>
      </c>
      <c r="AD78" s="178">
        <f t="shared" si="40"/>
        <v>0</v>
      </c>
      <c r="AE78" s="179"/>
      <c r="AF78" s="178">
        <f t="shared" si="41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ht="22.5" outlineLevel="2" x14ac:dyDescent="0.2">
      <c r="A79" s="169">
        <v>21</v>
      </c>
      <c r="B79" s="170" t="s">
        <v>499</v>
      </c>
      <c r="C79" s="191" t="s">
        <v>500</v>
      </c>
      <c r="D79" s="171" t="s">
        <v>300</v>
      </c>
      <c r="E79" s="172">
        <v>1</v>
      </c>
      <c r="F79" s="173"/>
      <c r="G79" s="174">
        <f t="shared" si="28"/>
        <v>0</v>
      </c>
      <c r="H79" s="175"/>
      <c r="I79" s="176">
        <f t="shared" si="29"/>
        <v>0</v>
      </c>
      <c r="J79" s="173"/>
      <c r="K79" s="174">
        <f t="shared" si="30"/>
        <v>0</v>
      </c>
      <c r="L79" s="174">
        <v>15</v>
      </c>
      <c r="M79" s="174">
        <f t="shared" si="31"/>
        <v>0</v>
      </c>
      <c r="N79" s="174">
        <v>0</v>
      </c>
      <c r="O79" s="174">
        <f t="shared" si="32"/>
        <v>0</v>
      </c>
      <c r="P79" s="174">
        <v>0</v>
      </c>
      <c r="Q79" s="174">
        <f t="shared" si="33"/>
        <v>0</v>
      </c>
      <c r="R79" s="174"/>
      <c r="S79" s="174" t="s">
        <v>219</v>
      </c>
      <c r="T79" s="177" t="s">
        <v>220</v>
      </c>
      <c r="U79" s="157">
        <v>0</v>
      </c>
      <c r="V79" s="157">
        <f t="shared" si="34"/>
        <v>0</v>
      </c>
      <c r="W79" s="157"/>
      <c r="X79" s="157" t="s">
        <v>93</v>
      </c>
      <c r="Y79" s="178">
        <f t="shared" si="35"/>
        <v>0</v>
      </c>
      <c r="Z79" s="178">
        <f t="shared" si="36"/>
        <v>0</v>
      </c>
      <c r="AA79" s="178">
        <f t="shared" si="37"/>
        <v>0</v>
      </c>
      <c r="AB79" s="178">
        <f t="shared" si="38"/>
        <v>0</v>
      </c>
      <c r="AC79" s="178">
        <f t="shared" si="39"/>
        <v>0</v>
      </c>
      <c r="AD79" s="178">
        <f t="shared" si="40"/>
        <v>0</v>
      </c>
      <c r="AE79" s="179"/>
      <c r="AF79" s="178">
        <f t="shared" si="41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ht="22.5" outlineLevel="2" x14ac:dyDescent="0.2">
      <c r="A80" s="169">
        <v>22</v>
      </c>
      <c r="B80" s="170" t="s">
        <v>501</v>
      </c>
      <c r="C80" s="191" t="s">
        <v>502</v>
      </c>
      <c r="D80" s="171" t="s">
        <v>129</v>
      </c>
      <c r="E80" s="172">
        <v>8</v>
      </c>
      <c r="F80" s="173"/>
      <c r="G80" s="174">
        <f t="shared" si="28"/>
        <v>0</v>
      </c>
      <c r="H80" s="175"/>
      <c r="I80" s="176">
        <f t="shared" si="29"/>
        <v>0</v>
      </c>
      <c r="J80" s="173"/>
      <c r="K80" s="174">
        <f t="shared" si="30"/>
        <v>0</v>
      </c>
      <c r="L80" s="174">
        <v>15</v>
      </c>
      <c r="M80" s="174">
        <f t="shared" si="31"/>
        <v>0</v>
      </c>
      <c r="N80" s="174">
        <v>3.3E-4</v>
      </c>
      <c r="O80" s="174">
        <f t="shared" si="32"/>
        <v>0</v>
      </c>
      <c r="P80" s="174">
        <v>0</v>
      </c>
      <c r="Q80" s="174">
        <f t="shared" si="33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34"/>
        <v>0</v>
      </c>
      <c r="W80" s="157"/>
      <c r="X80" s="157" t="s">
        <v>93</v>
      </c>
      <c r="Y80" s="178">
        <f t="shared" si="35"/>
        <v>0</v>
      </c>
      <c r="Z80" s="178">
        <f t="shared" si="36"/>
        <v>0</v>
      </c>
      <c r="AA80" s="178">
        <f t="shared" si="37"/>
        <v>0</v>
      </c>
      <c r="AB80" s="178">
        <f t="shared" si="38"/>
        <v>0</v>
      </c>
      <c r="AC80" s="178">
        <f t="shared" si="39"/>
        <v>0</v>
      </c>
      <c r="AD80" s="178">
        <f t="shared" si="40"/>
        <v>0</v>
      </c>
      <c r="AE80" s="179"/>
      <c r="AF80" s="178">
        <f t="shared" si="41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22.5" outlineLevel="2" x14ac:dyDescent="0.2">
      <c r="A81" s="169">
        <v>24</v>
      </c>
      <c r="B81" s="170" t="s">
        <v>507</v>
      </c>
      <c r="C81" s="191" t="s">
        <v>673</v>
      </c>
      <c r="D81" s="171" t="s">
        <v>129</v>
      </c>
      <c r="E81" s="172">
        <v>1</v>
      </c>
      <c r="F81" s="173"/>
      <c r="G81" s="174">
        <f t="shared" si="28"/>
        <v>0</v>
      </c>
      <c r="H81" s="175"/>
      <c r="I81" s="176">
        <f t="shared" si="29"/>
        <v>0</v>
      </c>
      <c r="J81" s="173"/>
      <c r="K81" s="174">
        <f t="shared" si="30"/>
        <v>0</v>
      </c>
      <c r="L81" s="174">
        <v>15</v>
      </c>
      <c r="M81" s="174">
        <f t="shared" si="31"/>
        <v>0</v>
      </c>
      <c r="N81" s="174">
        <v>2.7999999999999998E-4</v>
      </c>
      <c r="O81" s="174">
        <f t="shared" si="32"/>
        <v>0</v>
      </c>
      <c r="P81" s="174">
        <v>0</v>
      </c>
      <c r="Q81" s="174">
        <f t="shared" si="33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34"/>
        <v>0</v>
      </c>
      <c r="W81" s="157"/>
      <c r="X81" s="157" t="s">
        <v>93</v>
      </c>
      <c r="Y81" s="178">
        <f t="shared" si="35"/>
        <v>0</v>
      </c>
      <c r="Z81" s="178">
        <f t="shared" si="36"/>
        <v>0</v>
      </c>
      <c r="AA81" s="178">
        <f t="shared" si="37"/>
        <v>0</v>
      </c>
      <c r="AB81" s="178">
        <f t="shared" si="38"/>
        <v>0</v>
      </c>
      <c r="AC81" s="178">
        <f t="shared" si="39"/>
        <v>0</v>
      </c>
      <c r="AD81" s="178">
        <f t="shared" si="40"/>
        <v>0</v>
      </c>
      <c r="AE81" s="179"/>
      <c r="AF81" s="178">
        <f t="shared" si="41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28</v>
      </c>
      <c r="B82" s="170" t="s">
        <v>261</v>
      </c>
      <c r="C82" s="191" t="s">
        <v>262</v>
      </c>
      <c r="D82" s="171" t="s">
        <v>129</v>
      </c>
      <c r="E82" s="172">
        <v>28</v>
      </c>
      <c r="F82" s="173"/>
      <c r="G82" s="174">
        <f t="shared" si="28"/>
        <v>0</v>
      </c>
      <c r="H82" s="175"/>
      <c r="I82" s="176">
        <f t="shared" si="29"/>
        <v>0</v>
      </c>
      <c r="J82" s="173"/>
      <c r="K82" s="174">
        <f t="shared" si="30"/>
        <v>0</v>
      </c>
      <c r="L82" s="174">
        <v>15</v>
      </c>
      <c r="M82" s="174">
        <f t="shared" si="31"/>
        <v>0</v>
      </c>
      <c r="N82" s="174">
        <v>0</v>
      </c>
      <c r="O82" s="174">
        <f t="shared" si="32"/>
        <v>0</v>
      </c>
      <c r="P82" s="174">
        <v>0</v>
      </c>
      <c r="Q82" s="174">
        <f t="shared" si="33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34"/>
        <v>0</v>
      </c>
      <c r="W82" s="157"/>
      <c r="X82" s="157" t="s">
        <v>93</v>
      </c>
      <c r="Y82" s="178">
        <f t="shared" si="35"/>
        <v>0</v>
      </c>
      <c r="Z82" s="178">
        <f t="shared" si="36"/>
        <v>0</v>
      </c>
      <c r="AA82" s="178">
        <f t="shared" si="37"/>
        <v>0</v>
      </c>
      <c r="AB82" s="178">
        <f t="shared" si="38"/>
        <v>0</v>
      </c>
      <c r="AC82" s="178">
        <f t="shared" si="39"/>
        <v>0</v>
      </c>
      <c r="AD82" s="178">
        <f t="shared" si="40"/>
        <v>0</v>
      </c>
      <c r="AE82" s="179"/>
      <c r="AF82" s="178">
        <f t="shared" si="41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29</v>
      </c>
      <c r="B83" s="170" t="s">
        <v>515</v>
      </c>
      <c r="C83" s="191" t="s">
        <v>516</v>
      </c>
      <c r="D83" s="171" t="s">
        <v>183</v>
      </c>
      <c r="E83" s="172">
        <v>75</v>
      </c>
      <c r="F83" s="173"/>
      <c r="G83" s="174">
        <f t="shared" si="28"/>
        <v>0</v>
      </c>
      <c r="H83" s="175"/>
      <c r="I83" s="176">
        <f t="shared" si="29"/>
        <v>0</v>
      </c>
      <c r="J83" s="173"/>
      <c r="K83" s="174">
        <f t="shared" si="30"/>
        <v>0</v>
      </c>
      <c r="L83" s="174">
        <v>15</v>
      </c>
      <c r="M83" s="174">
        <f t="shared" si="31"/>
        <v>0</v>
      </c>
      <c r="N83" s="174">
        <v>6.0000000000000002E-5</v>
      </c>
      <c r="O83" s="174">
        <f t="shared" si="32"/>
        <v>0</v>
      </c>
      <c r="P83" s="174">
        <v>0</v>
      </c>
      <c r="Q83" s="174">
        <f t="shared" si="33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34"/>
        <v>0</v>
      </c>
      <c r="W83" s="157"/>
      <c r="X83" s="157" t="s">
        <v>93</v>
      </c>
      <c r="Y83" s="178">
        <f t="shared" si="35"/>
        <v>0</v>
      </c>
      <c r="Z83" s="178">
        <f t="shared" si="36"/>
        <v>0</v>
      </c>
      <c r="AA83" s="178">
        <f t="shared" si="37"/>
        <v>0</v>
      </c>
      <c r="AB83" s="178">
        <f t="shared" si="38"/>
        <v>0</v>
      </c>
      <c r="AC83" s="178">
        <f t="shared" si="39"/>
        <v>0</v>
      </c>
      <c r="AD83" s="178">
        <f t="shared" si="40"/>
        <v>0</v>
      </c>
      <c r="AE83" s="179"/>
      <c r="AF83" s="178">
        <f t="shared" si="41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32</v>
      </c>
      <c r="B84" s="170" t="s">
        <v>267</v>
      </c>
      <c r="C84" s="191" t="s">
        <v>268</v>
      </c>
      <c r="D84" s="171" t="s">
        <v>183</v>
      </c>
      <c r="E84" s="172">
        <v>3</v>
      </c>
      <c r="F84" s="173"/>
      <c r="G84" s="174">
        <f t="shared" si="28"/>
        <v>0</v>
      </c>
      <c r="H84" s="175"/>
      <c r="I84" s="176">
        <f t="shared" si="29"/>
        <v>0</v>
      </c>
      <c r="J84" s="173"/>
      <c r="K84" s="174">
        <f t="shared" si="30"/>
        <v>0</v>
      </c>
      <c r="L84" s="174">
        <v>15</v>
      </c>
      <c r="M84" s="174">
        <f t="shared" si="31"/>
        <v>0</v>
      </c>
      <c r="N84" s="174">
        <v>1.6000000000000001E-4</v>
      </c>
      <c r="O84" s="174">
        <f t="shared" si="32"/>
        <v>0</v>
      </c>
      <c r="P84" s="174">
        <v>0</v>
      </c>
      <c r="Q84" s="174">
        <f t="shared" si="33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34"/>
        <v>0</v>
      </c>
      <c r="W84" s="157"/>
      <c r="X84" s="157" t="s">
        <v>93</v>
      </c>
      <c r="Y84" s="178">
        <f t="shared" si="35"/>
        <v>0</v>
      </c>
      <c r="Z84" s="178">
        <f t="shared" si="36"/>
        <v>0</v>
      </c>
      <c r="AA84" s="178">
        <f t="shared" si="37"/>
        <v>0</v>
      </c>
      <c r="AB84" s="178">
        <f t="shared" si="38"/>
        <v>0</v>
      </c>
      <c r="AC84" s="178">
        <f t="shared" si="39"/>
        <v>0</v>
      </c>
      <c r="AD84" s="178">
        <f t="shared" si="40"/>
        <v>0</v>
      </c>
      <c r="AE84" s="179"/>
      <c r="AF84" s="178">
        <f t="shared" si="41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34</v>
      </c>
      <c r="B85" s="170" t="s">
        <v>271</v>
      </c>
      <c r="C85" s="191" t="s">
        <v>272</v>
      </c>
      <c r="D85" s="171" t="s">
        <v>183</v>
      </c>
      <c r="E85" s="172">
        <v>5</v>
      </c>
      <c r="F85" s="173"/>
      <c r="G85" s="174">
        <f t="shared" si="28"/>
        <v>0</v>
      </c>
      <c r="H85" s="175"/>
      <c r="I85" s="176">
        <f t="shared" si="29"/>
        <v>0</v>
      </c>
      <c r="J85" s="173"/>
      <c r="K85" s="174">
        <f t="shared" si="30"/>
        <v>0</v>
      </c>
      <c r="L85" s="174">
        <v>15</v>
      </c>
      <c r="M85" s="174">
        <f t="shared" si="31"/>
        <v>0</v>
      </c>
      <c r="N85" s="174">
        <v>2.9999999999999997E-4</v>
      </c>
      <c r="O85" s="174">
        <f t="shared" si="32"/>
        <v>0</v>
      </c>
      <c r="P85" s="174">
        <v>0</v>
      </c>
      <c r="Q85" s="174">
        <f t="shared" si="33"/>
        <v>0</v>
      </c>
      <c r="R85" s="174" t="s">
        <v>226</v>
      </c>
      <c r="S85" s="174" t="s">
        <v>130</v>
      </c>
      <c r="T85" s="177" t="s">
        <v>130</v>
      </c>
      <c r="U85" s="157">
        <v>0</v>
      </c>
      <c r="V85" s="157">
        <f t="shared" si="34"/>
        <v>0</v>
      </c>
      <c r="W85" s="157"/>
      <c r="X85" s="157" t="s">
        <v>93</v>
      </c>
      <c r="Y85" s="178">
        <f t="shared" si="35"/>
        <v>0</v>
      </c>
      <c r="Z85" s="178">
        <f t="shared" si="36"/>
        <v>0</v>
      </c>
      <c r="AA85" s="178">
        <f t="shared" si="37"/>
        <v>0</v>
      </c>
      <c r="AB85" s="178">
        <f t="shared" si="38"/>
        <v>0</v>
      </c>
      <c r="AC85" s="178">
        <f t="shared" si="39"/>
        <v>0</v>
      </c>
      <c r="AD85" s="178">
        <f t="shared" si="40"/>
        <v>0</v>
      </c>
      <c r="AE85" s="179"/>
      <c r="AF85" s="178">
        <f t="shared" si="41"/>
        <v>0</v>
      </c>
      <c r="AG85" s="179" t="s">
        <v>221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36</v>
      </c>
      <c r="B86" s="170" t="s">
        <v>273</v>
      </c>
      <c r="C86" s="191" t="s">
        <v>274</v>
      </c>
      <c r="D86" s="171" t="s">
        <v>183</v>
      </c>
      <c r="E86" s="172">
        <v>14</v>
      </c>
      <c r="F86" s="173"/>
      <c r="G86" s="174">
        <f t="shared" si="28"/>
        <v>0</v>
      </c>
      <c r="H86" s="175"/>
      <c r="I86" s="176">
        <f t="shared" si="29"/>
        <v>0</v>
      </c>
      <c r="J86" s="173"/>
      <c r="K86" s="174">
        <f t="shared" si="30"/>
        <v>0</v>
      </c>
      <c r="L86" s="174">
        <v>15</v>
      </c>
      <c r="M86" s="174">
        <f t="shared" si="31"/>
        <v>0</v>
      </c>
      <c r="N86" s="174">
        <v>2.2000000000000001E-4</v>
      </c>
      <c r="O86" s="174">
        <f t="shared" si="32"/>
        <v>0</v>
      </c>
      <c r="P86" s="174">
        <v>0</v>
      </c>
      <c r="Q86" s="174">
        <f t="shared" si="33"/>
        <v>0</v>
      </c>
      <c r="R86" s="174" t="s">
        <v>226</v>
      </c>
      <c r="S86" s="174" t="s">
        <v>130</v>
      </c>
      <c r="T86" s="177" t="s">
        <v>130</v>
      </c>
      <c r="U86" s="157">
        <v>0</v>
      </c>
      <c r="V86" s="157">
        <f t="shared" si="34"/>
        <v>0</v>
      </c>
      <c r="W86" s="157"/>
      <c r="X86" s="157" t="s">
        <v>93</v>
      </c>
      <c r="Y86" s="178">
        <f t="shared" si="35"/>
        <v>0</v>
      </c>
      <c r="Z86" s="178">
        <f t="shared" si="36"/>
        <v>0</v>
      </c>
      <c r="AA86" s="178">
        <f t="shared" si="37"/>
        <v>0</v>
      </c>
      <c r="AB86" s="178">
        <f t="shared" si="38"/>
        <v>0</v>
      </c>
      <c r="AC86" s="178">
        <f t="shared" si="39"/>
        <v>0</v>
      </c>
      <c r="AD86" s="178">
        <f t="shared" si="40"/>
        <v>0</v>
      </c>
      <c r="AE86" s="179"/>
      <c r="AF86" s="178">
        <f t="shared" si="41"/>
        <v>0</v>
      </c>
      <c r="AG86" s="179" t="s">
        <v>221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2" x14ac:dyDescent="0.2">
      <c r="A87" s="169">
        <v>38</v>
      </c>
      <c r="B87" s="170" t="s">
        <v>277</v>
      </c>
      <c r="C87" s="191" t="s">
        <v>278</v>
      </c>
      <c r="D87" s="171" t="s">
        <v>183</v>
      </c>
      <c r="E87" s="172">
        <v>58</v>
      </c>
      <c r="F87" s="173"/>
      <c r="G87" s="174">
        <f t="shared" si="28"/>
        <v>0</v>
      </c>
      <c r="H87" s="175"/>
      <c r="I87" s="176">
        <f t="shared" si="29"/>
        <v>0</v>
      </c>
      <c r="J87" s="173"/>
      <c r="K87" s="174">
        <f t="shared" si="30"/>
        <v>0</v>
      </c>
      <c r="L87" s="174">
        <v>15</v>
      </c>
      <c r="M87" s="174">
        <f t="shared" si="31"/>
        <v>0</v>
      </c>
      <c r="N87" s="174">
        <v>1.6000000000000001E-4</v>
      </c>
      <c r="O87" s="174">
        <f t="shared" si="32"/>
        <v>0.01</v>
      </c>
      <c r="P87" s="174">
        <v>0</v>
      </c>
      <c r="Q87" s="174">
        <f t="shared" si="33"/>
        <v>0</v>
      </c>
      <c r="R87" s="174" t="s">
        <v>226</v>
      </c>
      <c r="S87" s="174" t="s">
        <v>130</v>
      </c>
      <c r="T87" s="177" t="s">
        <v>130</v>
      </c>
      <c r="U87" s="157">
        <v>0</v>
      </c>
      <c r="V87" s="157">
        <f t="shared" si="34"/>
        <v>0</v>
      </c>
      <c r="W87" s="157"/>
      <c r="X87" s="157" t="s">
        <v>93</v>
      </c>
      <c r="Y87" s="178">
        <f t="shared" si="35"/>
        <v>0</v>
      </c>
      <c r="Z87" s="178">
        <f t="shared" si="36"/>
        <v>0</v>
      </c>
      <c r="AA87" s="178">
        <f t="shared" si="37"/>
        <v>0</v>
      </c>
      <c r="AB87" s="178">
        <f t="shared" si="38"/>
        <v>0.01</v>
      </c>
      <c r="AC87" s="178">
        <f t="shared" si="39"/>
        <v>0</v>
      </c>
      <c r="AD87" s="178">
        <f t="shared" si="40"/>
        <v>0</v>
      </c>
      <c r="AE87" s="179"/>
      <c r="AF87" s="178">
        <f t="shared" si="41"/>
        <v>0</v>
      </c>
      <c r="AG87" s="179" t="s">
        <v>221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40</v>
      </c>
      <c r="B88" s="170" t="s">
        <v>284</v>
      </c>
      <c r="C88" s="191" t="s">
        <v>285</v>
      </c>
      <c r="D88" s="171" t="s">
        <v>286</v>
      </c>
      <c r="E88" s="172">
        <v>1</v>
      </c>
      <c r="F88" s="173"/>
      <c r="G88" s="174">
        <f t="shared" si="28"/>
        <v>0</v>
      </c>
      <c r="H88" s="175"/>
      <c r="I88" s="176">
        <f t="shared" si="29"/>
        <v>0</v>
      </c>
      <c r="J88" s="173"/>
      <c r="K88" s="174">
        <f t="shared" si="30"/>
        <v>0</v>
      </c>
      <c r="L88" s="174">
        <v>15</v>
      </c>
      <c r="M88" s="174">
        <f t="shared" si="31"/>
        <v>0</v>
      </c>
      <c r="N88" s="174">
        <v>0</v>
      </c>
      <c r="O88" s="174">
        <f t="shared" si="32"/>
        <v>0</v>
      </c>
      <c r="P88" s="174">
        <v>0</v>
      </c>
      <c r="Q88" s="174">
        <f t="shared" si="33"/>
        <v>0</v>
      </c>
      <c r="R88" s="174" t="s">
        <v>226</v>
      </c>
      <c r="S88" s="174" t="s">
        <v>130</v>
      </c>
      <c r="T88" s="177" t="s">
        <v>130</v>
      </c>
      <c r="U88" s="157">
        <v>0</v>
      </c>
      <c r="V88" s="157">
        <f t="shared" si="34"/>
        <v>0</v>
      </c>
      <c r="W88" s="157"/>
      <c r="X88" s="157" t="s">
        <v>93</v>
      </c>
      <c r="Y88" s="178">
        <f t="shared" si="35"/>
        <v>0</v>
      </c>
      <c r="Z88" s="178">
        <f t="shared" si="36"/>
        <v>0</v>
      </c>
      <c r="AA88" s="178">
        <f t="shared" si="37"/>
        <v>0</v>
      </c>
      <c r="AB88" s="178">
        <f t="shared" si="38"/>
        <v>0</v>
      </c>
      <c r="AC88" s="178">
        <f t="shared" si="39"/>
        <v>0</v>
      </c>
      <c r="AD88" s="178">
        <f t="shared" si="40"/>
        <v>0</v>
      </c>
      <c r="AE88" s="179"/>
      <c r="AF88" s="178">
        <f t="shared" si="41"/>
        <v>0</v>
      </c>
      <c r="AG88" s="179" t="s">
        <v>221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2" x14ac:dyDescent="0.2">
      <c r="A89" s="169">
        <v>41</v>
      </c>
      <c r="B89" s="170" t="s">
        <v>287</v>
      </c>
      <c r="C89" s="191" t="s">
        <v>288</v>
      </c>
      <c r="D89" s="171" t="s">
        <v>286</v>
      </c>
      <c r="E89" s="172">
        <v>1</v>
      </c>
      <c r="F89" s="173"/>
      <c r="G89" s="174">
        <f t="shared" si="28"/>
        <v>0</v>
      </c>
      <c r="H89" s="175"/>
      <c r="I89" s="176">
        <f t="shared" si="29"/>
        <v>0</v>
      </c>
      <c r="J89" s="173"/>
      <c r="K89" s="174">
        <f t="shared" si="30"/>
        <v>0</v>
      </c>
      <c r="L89" s="174">
        <v>15</v>
      </c>
      <c r="M89" s="174">
        <f t="shared" si="31"/>
        <v>0</v>
      </c>
      <c r="N89" s="174">
        <v>0</v>
      </c>
      <c r="O89" s="174">
        <f t="shared" si="32"/>
        <v>0</v>
      </c>
      <c r="P89" s="174">
        <v>0</v>
      </c>
      <c r="Q89" s="174">
        <f t="shared" si="33"/>
        <v>0</v>
      </c>
      <c r="R89" s="174" t="s">
        <v>226</v>
      </c>
      <c r="S89" s="174" t="s">
        <v>130</v>
      </c>
      <c r="T89" s="177" t="s">
        <v>130</v>
      </c>
      <c r="U89" s="157">
        <v>0</v>
      </c>
      <c r="V89" s="157">
        <f t="shared" si="34"/>
        <v>0</v>
      </c>
      <c r="W89" s="157"/>
      <c r="X89" s="157" t="s">
        <v>93</v>
      </c>
      <c r="Y89" s="178">
        <f t="shared" si="35"/>
        <v>0</v>
      </c>
      <c r="Z89" s="178">
        <f t="shared" si="36"/>
        <v>0</v>
      </c>
      <c r="AA89" s="178">
        <f t="shared" si="37"/>
        <v>0</v>
      </c>
      <c r="AB89" s="178">
        <f t="shared" si="38"/>
        <v>0</v>
      </c>
      <c r="AC89" s="178">
        <f t="shared" si="39"/>
        <v>0</v>
      </c>
      <c r="AD89" s="178">
        <f t="shared" si="40"/>
        <v>0</v>
      </c>
      <c r="AE89" s="179"/>
      <c r="AF89" s="178">
        <f t="shared" si="41"/>
        <v>0</v>
      </c>
      <c r="AG89" s="179" t="s">
        <v>221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outlineLevel="2" x14ac:dyDescent="0.2">
      <c r="A90" s="169">
        <v>43</v>
      </c>
      <c r="B90" s="170" t="s">
        <v>674</v>
      </c>
      <c r="C90" s="191" t="s">
        <v>675</v>
      </c>
      <c r="D90" s="171" t="s">
        <v>129</v>
      </c>
      <c r="E90" s="172">
        <v>3</v>
      </c>
      <c r="F90" s="173"/>
      <c r="G90" s="174">
        <f t="shared" si="28"/>
        <v>0</v>
      </c>
      <c r="H90" s="175"/>
      <c r="I90" s="176">
        <f t="shared" si="29"/>
        <v>0</v>
      </c>
      <c r="J90" s="173"/>
      <c r="K90" s="174">
        <f t="shared" si="30"/>
        <v>0</v>
      </c>
      <c r="L90" s="174">
        <v>15</v>
      </c>
      <c r="M90" s="174">
        <f t="shared" si="31"/>
        <v>0</v>
      </c>
      <c r="N90" s="174">
        <v>2.31E-3</v>
      </c>
      <c r="O90" s="174">
        <f t="shared" si="32"/>
        <v>0.01</v>
      </c>
      <c r="P90" s="174">
        <v>0</v>
      </c>
      <c r="Q90" s="174">
        <f t="shared" si="33"/>
        <v>0</v>
      </c>
      <c r="R90" s="174" t="s">
        <v>226</v>
      </c>
      <c r="S90" s="174" t="s">
        <v>130</v>
      </c>
      <c r="T90" s="177" t="s">
        <v>130</v>
      </c>
      <c r="U90" s="157">
        <v>0</v>
      </c>
      <c r="V90" s="157">
        <f t="shared" si="34"/>
        <v>0</v>
      </c>
      <c r="W90" s="157"/>
      <c r="X90" s="157" t="s">
        <v>93</v>
      </c>
      <c r="Y90" s="178">
        <f t="shared" si="35"/>
        <v>0</v>
      </c>
      <c r="Z90" s="178">
        <f t="shared" si="36"/>
        <v>0</v>
      </c>
      <c r="AA90" s="178">
        <f t="shared" si="37"/>
        <v>0</v>
      </c>
      <c r="AB90" s="178">
        <f t="shared" si="38"/>
        <v>0.01</v>
      </c>
      <c r="AC90" s="178">
        <f t="shared" si="39"/>
        <v>0</v>
      </c>
      <c r="AD90" s="178">
        <f t="shared" si="40"/>
        <v>0</v>
      </c>
      <c r="AE90" s="179"/>
      <c r="AF90" s="178">
        <f t="shared" si="41"/>
        <v>0</v>
      </c>
      <c r="AG90" s="179" t="s">
        <v>221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outlineLevel="2" x14ac:dyDescent="0.2">
      <c r="A91" s="169">
        <v>44</v>
      </c>
      <c r="B91" s="170" t="s">
        <v>676</v>
      </c>
      <c r="C91" s="191" t="s">
        <v>677</v>
      </c>
      <c r="D91" s="171" t="s">
        <v>129</v>
      </c>
      <c r="E91" s="172">
        <v>4</v>
      </c>
      <c r="F91" s="173"/>
      <c r="G91" s="174">
        <f t="shared" si="28"/>
        <v>0</v>
      </c>
      <c r="H91" s="175"/>
      <c r="I91" s="176">
        <f t="shared" si="29"/>
        <v>0</v>
      </c>
      <c r="J91" s="173"/>
      <c r="K91" s="174">
        <f t="shared" si="30"/>
        <v>0</v>
      </c>
      <c r="L91" s="174">
        <v>15</v>
      </c>
      <c r="M91" s="174">
        <f t="shared" si="31"/>
        <v>0</v>
      </c>
      <c r="N91" s="174">
        <v>3.0000000000000001E-5</v>
      </c>
      <c r="O91" s="174">
        <f t="shared" si="32"/>
        <v>0</v>
      </c>
      <c r="P91" s="174">
        <v>0</v>
      </c>
      <c r="Q91" s="174">
        <f t="shared" si="33"/>
        <v>0</v>
      </c>
      <c r="R91" s="174" t="s">
        <v>226</v>
      </c>
      <c r="S91" s="174" t="s">
        <v>130</v>
      </c>
      <c r="T91" s="177" t="s">
        <v>130</v>
      </c>
      <c r="U91" s="157">
        <v>0</v>
      </c>
      <c r="V91" s="157">
        <f t="shared" si="34"/>
        <v>0</v>
      </c>
      <c r="W91" s="157"/>
      <c r="X91" s="157" t="s">
        <v>93</v>
      </c>
      <c r="Y91" s="178">
        <f t="shared" si="35"/>
        <v>0</v>
      </c>
      <c r="Z91" s="178">
        <f t="shared" si="36"/>
        <v>0</v>
      </c>
      <c r="AA91" s="178">
        <f t="shared" si="37"/>
        <v>0</v>
      </c>
      <c r="AB91" s="178">
        <f t="shared" si="38"/>
        <v>0</v>
      </c>
      <c r="AC91" s="178">
        <f t="shared" si="39"/>
        <v>0</v>
      </c>
      <c r="AD91" s="178">
        <f t="shared" si="40"/>
        <v>0</v>
      </c>
      <c r="AE91" s="179"/>
      <c r="AF91" s="178">
        <f t="shared" si="41"/>
        <v>0</v>
      </c>
      <c r="AG91" s="179" t="s">
        <v>221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outlineLevel="2" x14ac:dyDescent="0.2">
      <c r="A92" s="169">
        <v>45</v>
      </c>
      <c r="B92" s="170" t="s">
        <v>678</v>
      </c>
      <c r="C92" s="191" t="s">
        <v>679</v>
      </c>
      <c r="D92" s="171" t="s">
        <v>129</v>
      </c>
      <c r="E92" s="172">
        <v>5</v>
      </c>
      <c r="F92" s="173"/>
      <c r="G92" s="174">
        <f t="shared" si="28"/>
        <v>0</v>
      </c>
      <c r="H92" s="175"/>
      <c r="I92" s="176">
        <f t="shared" si="29"/>
        <v>0</v>
      </c>
      <c r="J92" s="173"/>
      <c r="K92" s="174">
        <f t="shared" si="30"/>
        <v>0</v>
      </c>
      <c r="L92" s="174">
        <v>15</v>
      </c>
      <c r="M92" s="174">
        <f t="shared" si="31"/>
        <v>0</v>
      </c>
      <c r="N92" s="174">
        <v>2.5000000000000001E-4</v>
      </c>
      <c r="O92" s="174">
        <f t="shared" si="32"/>
        <v>0</v>
      </c>
      <c r="P92" s="174">
        <v>0</v>
      </c>
      <c r="Q92" s="174">
        <f t="shared" si="33"/>
        <v>0</v>
      </c>
      <c r="R92" s="174" t="s">
        <v>226</v>
      </c>
      <c r="S92" s="174" t="s">
        <v>130</v>
      </c>
      <c r="T92" s="177" t="s">
        <v>130</v>
      </c>
      <c r="U92" s="157">
        <v>0</v>
      </c>
      <c r="V92" s="157">
        <f t="shared" si="34"/>
        <v>0</v>
      </c>
      <c r="W92" s="157"/>
      <c r="X92" s="157" t="s">
        <v>93</v>
      </c>
      <c r="Y92" s="178">
        <f t="shared" si="35"/>
        <v>0</v>
      </c>
      <c r="Z92" s="178">
        <f t="shared" si="36"/>
        <v>0</v>
      </c>
      <c r="AA92" s="178">
        <f t="shared" si="37"/>
        <v>0</v>
      </c>
      <c r="AB92" s="178">
        <f t="shared" si="38"/>
        <v>0</v>
      </c>
      <c r="AC92" s="178">
        <f t="shared" si="39"/>
        <v>0</v>
      </c>
      <c r="AD92" s="178">
        <f t="shared" si="40"/>
        <v>0</v>
      </c>
      <c r="AE92" s="179"/>
      <c r="AF92" s="178">
        <f t="shared" si="41"/>
        <v>0</v>
      </c>
      <c r="AG92" s="179" t="s">
        <v>221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outlineLevel="2" x14ac:dyDescent="0.2">
      <c r="A93" s="169">
        <v>47</v>
      </c>
      <c r="B93" s="170" t="s">
        <v>680</v>
      </c>
      <c r="C93" s="191" t="s">
        <v>681</v>
      </c>
      <c r="D93" s="171" t="s">
        <v>183</v>
      </c>
      <c r="E93" s="172">
        <v>4</v>
      </c>
      <c r="F93" s="173"/>
      <c r="G93" s="174">
        <f t="shared" si="28"/>
        <v>0</v>
      </c>
      <c r="H93" s="175"/>
      <c r="I93" s="176">
        <f t="shared" si="29"/>
        <v>0</v>
      </c>
      <c r="J93" s="173"/>
      <c r="K93" s="174">
        <f t="shared" si="30"/>
        <v>0</v>
      </c>
      <c r="L93" s="174">
        <v>15</v>
      </c>
      <c r="M93" s="174">
        <f t="shared" si="31"/>
        <v>0</v>
      </c>
      <c r="N93" s="174">
        <v>3.2000000000000003E-4</v>
      </c>
      <c r="O93" s="174">
        <f t="shared" si="32"/>
        <v>0</v>
      </c>
      <c r="P93" s="174">
        <v>0</v>
      </c>
      <c r="Q93" s="174">
        <f t="shared" si="33"/>
        <v>0</v>
      </c>
      <c r="R93" s="174" t="s">
        <v>226</v>
      </c>
      <c r="S93" s="174" t="s">
        <v>130</v>
      </c>
      <c r="T93" s="177" t="s">
        <v>130</v>
      </c>
      <c r="U93" s="157">
        <v>0</v>
      </c>
      <c r="V93" s="157">
        <f t="shared" si="34"/>
        <v>0</v>
      </c>
      <c r="W93" s="157"/>
      <c r="X93" s="157" t="s">
        <v>93</v>
      </c>
      <c r="Y93" s="178">
        <f t="shared" si="35"/>
        <v>0</v>
      </c>
      <c r="Z93" s="178">
        <f t="shared" si="36"/>
        <v>0</v>
      </c>
      <c r="AA93" s="178">
        <f t="shared" si="37"/>
        <v>0</v>
      </c>
      <c r="AB93" s="178">
        <f t="shared" si="38"/>
        <v>0</v>
      </c>
      <c r="AC93" s="178">
        <f t="shared" si="39"/>
        <v>0</v>
      </c>
      <c r="AD93" s="178">
        <f t="shared" si="40"/>
        <v>0</v>
      </c>
      <c r="AE93" s="179"/>
      <c r="AF93" s="178">
        <f t="shared" si="41"/>
        <v>0</v>
      </c>
      <c r="AG93" s="179" t="s">
        <v>221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48</v>
      </c>
      <c r="B94" s="170" t="s">
        <v>682</v>
      </c>
      <c r="C94" s="191" t="s">
        <v>683</v>
      </c>
      <c r="D94" s="171" t="s">
        <v>183</v>
      </c>
      <c r="E94" s="172">
        <v>1</v>
      </c>
      <c r="F94" s="173"/>
      <c r="G94" s="174">
        <f t="shared" si="28"/>
        <v>0</v>
      </c>
      <c r="H94" s="175"/>
      <c r="I94" s="176">
        <f t="shared" si="29"/>
        <v>0</v>
      </c>
      <c r="J94" s="173"/>
      <c r="K94" s="174">
        <f t="shared" si="30"/>
        <v>0</v>
      </c>
      <c r="L94" s="174">
        <v>15</v>
      </c>
      <c r="M94" s="174">
        <f t="shared" si="31"/>
        <v>0</v>
      </c>
      <c r="N94" s="174">
        <v>0</v>
      </c>
      <c r="O94" s="174">
        <f t="shared" si="32"/>
        <v>0</v>
      </c>
      <c r="P94" s="174">
        <v>0</v>
      </c>
      <c r="Q94" s="174">
        <f t="shared" si="33"/>
        <v>0</v>
      </c>
      <c r="R94" s="174"/>
      <c r="S94" s="174" t="s">
        <v>219</v>
      </c>
      <c r="T94" s="177" t="s">
        <v>220</v>
      </c>
      <c r="U94" s="157">
        <v>0</v>
      </c>
      <c r="V94" s="157">
        <f t="shared" si="34"/>
        <v>0</v>
      </c>
      <c r="W94" s="157"/>
      <c r="X94" s="157" t="s">
        <v>93</v>
      </c>
      <c r="Y94" s="178">
        <f t="shared" si="35"/>
        <v>0</v>
      </c>
      <c r="Z94" s="178">
        <f t="shared" si="36"/>
        <v>0</v>
      </c>
      <c r="AA94" s="178">
        <f t="shared" si="37"/>
        <v>0</v>
      </c>
      <c r="AB94" s="178">
        <f t="shared" si="38"/>
        <v>0</v>
      </c>
      <c r="AC94" s="178">
        <f t="shared" si="39"/>
        <v>0</v>
      </c>
      <c r="AD94" s="178">
        <f t="shared" si="40"/>
        <v>0</v>
      </c>
      <c r="AE94" s="179"/>
      <c r="AF94" s="178">
        <f t="shared" si="41"/>
        <v>0</v>
      </c>
      <c r="AG94" s="179" t="s">
        <v>221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49</v>
      </c>
      <c r="B95" s="170" t="s">
        <v>684</v>
      </c>
      <c r="C95" s="191" t="s">
        <v>685</v>
      </c>
      <c r="D95" s="171" t="s">
        <v>129</v>
      </c>
      <c r="E95" s="172">
        <v>10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 t="s">
        <v>226</v>
      </c>
      <c r="S95" s="174" t="s">
        <v>130</v>
      </c>
      <c r="T95" s="177" t="s">
        <v>130</v>
      </c>
      <c r="U95" s="157">
        <v>0</v>
      </c>
      <c r="V95" s="157">
        <f t="shared" si="34"/>
        <v>0</v>
      </c>
      <c r="W95" s="157"/>
      <c r="X95" s="157" t="s">
        <v>93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0</v>
      </c>
      <c r="AE95" s="179"/>
      <c r="AF95" s="178">
        <f t="shared" si="41"/>
        <v>0</v>
      </c>
      <c r="AG95" s="179" t="s">
        <v>221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50</v>
      </c>
      <c r="B96" s="170" t="s">
        <v>686</v>
      </c>
      <c r="C96" s="191" t="s">
        <v>687</v>
      </c>
      <c r="D96" s="171" t="s">
        <v>129</v>
      </c>
      <c r="E96" s="172">
        <v>4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 t="s">
        <v>226</v>
      </c>
      <c r="S96" s="174" t="s">
        <v>130</v>
      </c>
      <c r="T96" s="177" t="s">
        <v>130</v>
      </c>
      <c r="U96" s="157">
        <v>0</v>
      </c>
      <c r="V96" s="157">
        <f t="shared" si="34"/>
        <v>0</v>
      </c>
      <c r="W96" s="157"/>
      <c r="X96" s="157" t="s">
        <v>93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0</v>
      </c>
      <c r="AE96" s="179"/>
      <c r="AF96" s="178">
        <f t="shared" si="41"/>
        <v>0</v>
      </c>
      <c r="AG96" s="179" t="s">
        <v>221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53</v>
      </c>
      <c r="B97" s="170" t="s">
        <v>688</v>
      </c>
      <c r="C97" s="191" t="s">
        <v>689</v>
      </c>
      <c r="D97" s="171" t="s">
        <v>183</v>
      </c>
      <c r="E97" s="172">
        <v>48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1.2999999999999999E-4</v>
      </c>
      <c r="O97" s="174">
        <f t="shared" si="32"/>
        <v>0.01</v>
      </c>
      <c r="P97" s="174">
        <v>0</v>
      </c>
      <c r="Q97" s="174">
        <f t="shared" si="33"/>
        <v>0</v>
      </c>
      <c r="R97" s="174" t="s">
        <v>226</v>
      </c>
      <c r="S97" s="174" t="s">
        <v>130</v>
      </c>
      <c r="T97" s="177" t="s">
        <v>130</v>
      </c>
      <c r="U97" s="157">
        <v>0</v>
      </c>
      <c r="V97" s="157">
        <f t="shared" si="34"/>
        <v>0</v>
      </c>
      <c r="W97" s="157"/>
      <c r="X97" s="157" t="s">
        <v>93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0.01</v>
      </c>
      <c r="AC97" s="178">
        <f t="shared" si="39"/>
        <v>0</v>
      </c>
      <c r="AD97" s="178">
        <f t="shared" si="40"/>
        <v>0</v>
      </c>
      <c r="AE97" s="179"/>
      <c r="AF97" s="178">
        <f t="shared" si="41"/>
        <v>0</v>
      </c>
      <c r="AG97" s="179" t="s">
        <v>221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54</v>
      </c>
      <c r="B98" s="170" t="s">
        <v>690</v>
      </c>
      <c r="C98" s="191" t="s">
        <v>691</v>
      </c>
      <c r="D98" s="171" t="s">
        <v>183</v>
      </c>
      <c r="E98" s="172">
        <v>20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6.9999999999999994E-5</v>
      </c>
      <c r="O98" s="174">
        <f t="shared" si="32"/>
        <v>0</v>
      </c>
      <c r="P98" s="174">
        <v>0</v>
      </c>
      <c r="Q98" s="174">
        <f t="shared" si="33"/>
        <v>0</v>
      </c>
      <c r="R98" s="174" t="s">
        <v>226</v>
      </c>
      <c r="S98" s="174" t="s">
        <v>130</v>
      </c>
      <c r="T98" s="177" t="s">
        <v>130</v>
      </c>
      <c r="U98" s="157">
        <v>0</v>
      </c>
      <c r="V98" s="157">
        <f t="shared" si="34"/>
        <v>0</v>
      </c>
      <c r="W98" s="157"/>
      <c r="X98" s="157" t="s">
        <v>93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</v>
      </c>
      <c r="AE98" s="179"/>
      <c r="AF98" s="178">
        <f t="shared" si="41"/>
        <v>0</v>
      </c>
      <c r="AG98" s="179" t="s">
        <v>221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55</v>
      </c>
      <c r="B99" s="170" t="s">
        <v>692</v>
      </c>
      <c r="C99" s="191" t="s">
        <v>693</v>
      </c>
      <c r="D99" s="171" t="s">
        <v>129</v>
      </c>
      <c r="E99" s="172">
        <v>30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1.0000000000000001E-5</v>
      </c>
      <c r="O99" s="174">
        <f t="shared" si="32"/>
        <v>0</v>
      </c>
      <c r="P99" s="174">
        <v>0</v>
      </c>
      <c r="Q99" s="174">
        <f t="shared" si="33"/>
        <v>0</v>
      </c>
      <c r="R99" s="174" t="s">
        <v>226</v>
      </c>
      <c r="S99" s="174" t="s">
        <v>130</v>
      </c>
      <c r="T99" s="177" t="s">
        <v>130</v>
      </c>
      <c r="U99" s="157">
        <v>0</v>
      </c>
      <c r="V99" s="157">
        <f t="shared" si="34"/>
        <v>0</v>
      </c>
      <c r="W99" s="157"/>
      <c r="X99" s="157" t="s">
        <v>93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</v>
      </c>
      <c r="AE99" s="179"/>
      <c r="AF99" s="178">
        <f t="shared" si="41"/>
        <v>0</v>
      </c>
      <c r="AG99" s="179" t="s">
        <v>221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56</v>
      </c>
      <c r="B100" s="170" t="s">
        <v>694</v>
      </c>
      <c r="C100" s="191" t="s">
        <v>695</v>
      </c>
      <c r="D100" s="171" t="s">
        <v>129</v>
      </c>
      <c r="E100" s="172">
        <v>140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 t="s">
        <v>226</v>
      </c>
      <c r="S100" s="174" t="s">
        <v>130</v>
      </c>
      <c r="T100" s="177" t="s">
        <v>130</v>
      </c>
      <c r="U100" s="157">
        <v>0</v>
      </c>
      <c r="V100" s="157">
        <f t="shared" si="34"/>
        <v>0</v>
      </c>
      <c r="W100" s="157"/>
      <c r="X100" s="157" t="s">
        <v>93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0</v>
      </c>
      <c r="AE100" s="179"/>
      <c r="AF100" s="178">
        <f t="shared" si="41"/>
        <v>0</v>
      </c>
      <c r="AG100" s="179" t="s">
        <v>221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58</v>
      </c>
      <c r="B101" s="170" t="s">
        <v>696</v>
      </c>
      <c r="C101" s="191" t="s">
        <v>697</v>
      </c>
      <c r="D101" s="171" t="s">
        <v>183</v>
      </c>
      <c r="E101" s="172">
        <v>3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2.3000000000000001E-4</v>
      </c>
      <c r="O101" s="174">
        <f t="shared" si="32"/>
        <v>0</v>
      </c>
      <c r="P101" s="174">
        <v>0</v>
      </c>
      <c r="Q101" s="174">
        <f t="shared" si="33"/>
        <v>0</v>
      </c>
      <c r="R101" s="174" t="s">
        <v>226</v>
      </c>
      <c r="S101" s="174" t="s">
        <v>130</v>
      </c>
      <c r="T101" s="177" t="s">
        <v>130</v>
      </c>
      <c r="U101" s="157">
        <v>0</v>
      </c>
      <c r="V101" s="157">
        <f t="shared" si="34"/>
        <v>0</v>
      </c>
      <c r="W101" s="157"/>
      <c r="X101" s="157" t="s">
        <v>93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</v>
      </c>
      <c r="AE101" s="179"/>
      <c r="AF101" s="178">
        <f t="shared" si="41"/>
        <v>0</v>
      </c>
      <c r="AG101" s="179" t="s">
        <v>221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59</v>
      </c>
      <c r="B102" s="170" t="s">
        <v>698</v>
      </c>
      <c r="C102" s="191" t="s">
        <v>699</v>
      </c>
      <c r="D102" s="171" t="s">
        <v>183</v>
      </c>
      <c r="E102" s="172">
        <v>5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1.6000000000000001E-4</v>
      </c>
      <c r="O102" s="174">
        <f t="shared" si="32"/>
        <v>0</v>
      </c>
      <c r="P102" s="174">
        <v>0</v>
      </c>
      <c r="Q102" s="174">
        <f t="shared" si="33"/>
        <v>0</v>
      </c>
      <c r="R102" s="174" t="s">
        <v>226</v>
      </c>
      <c r="S102" s="174" t="s">
        <v>130</v>
      </c>
      <c r="T102" s="177" t="s">
        <v>130</v>
      </c>
      <c r="U102" s="157">
        <v>0</v>
      </c>
      <c r="V102" s="157">
        <f t="shared" si="34"/>
        <v>0</v>
      </c>
      <c r="W102" s="157"/>
      <c r="X102" s="157" t="s">
        <v>93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0</v>
      </c>
      <c r="AE102" s="179"/>
      <c r="AF102" s="178">
        <f t="shared" si="41"/>
        <v>0</v>
      </c>
      <c r="AG102" s="179" t="s">
        <v>221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60</v>
      </c>
      <c r="B103" s="170" t="s">
        <v>700</v>
      </c>
      <c r="C103" s="191" t="s">
        <v>701</v>
      </c>
      <c r="D103" s="171" t="s">
        <v>129</v>
      </c>
      <c r="E103" s="172">
        <v>4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2.0000000000000002E-5</v>
      </c>
      <c r="O103" s="174">
        <f t="shared" si="32"/>
        <v>0</v>
      </c>
      <c r="P103" s="174">
        <v>0</v>
      </c>
      <c r="Q103" s="174">
        <f t="shared" si="33"/>
        <v>0</v>
      </c>
      <c r="R103" s="174" t="s">
        <v>226</v>
      </c>
      <c r="S103" s="174" t="s">
        <v>130</v>
      </c>
      <c r="T103" s="177" t="s">
        <v>130</v>
      </c>
      <c r="U103" s="157">
        <v>0</v>
      </c>
      <c r="V103" s="157">
        <f t="shared" si="34"/>
        <v>0</v>
      </c>
      <c r="W103" s="157"/>
      <c r="X103" s="157" t="s">
        <v>93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</v>
      </c>
      <c r="AE103" s="179"/>
      <c r="AF103" s="178">
        <f t="shared" si="41"/>
        <v>0</v>
      </c>
      <c r="AG103" s="179" t="s">
        <v>221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61</v>
      </c>
      <c r="B104" s="170" t="s">
        <v>702</v>
      </c>
      <c r="C104" s="191" t="s">
        <v>703</v>
      </c>
      <c r="D104" s="171" t="s">
        <v>129</v>
      </c>
      <c r="E104" s="172">
        <v>16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 t="s">
        <v>226</v>
      </c>
      <c r="S104" s="174" t="s">
        <v>130</v>
      </c>
      <c r="T104" s="177" t="s">
        <v>130</v>
      </c>
      <c r="U104" s="157">
        <v>0</v>
      </c>
      <c r="V104" s="157">
        <f t="shared" si="34"/>
        <v>0</v>
      </c>
      <c r="W104" s="157"/>
      <c r="X104" s="157" t="s">
        <v>93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</v>
      </c>
      <c r="AE104" s="179"/>
      <c r="AF104" s="178">
        <f t="shared" si="41"/>
        <v>0</v>
      </c>
      <c r="AG104" s="179" t="s">
        <v>221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63</v>
      </c>
      <c r="B105" s="170" t="s">
        <v>523</v>
      </c>
      <c r="C105" s="191" t="s">
        <v>524</v>
      </c>
      <c r="D105" s="171" t="s">
        <v>183</v>
      </c>
      <c r="E105" s="172">
        <v>34</v>
      </c>
      <c r="F105" s="173"/>
      <c r="G105" s="174">
        <f t="shared" ref="G105:G136" si="42">ROUND(E105*F105,2)</f>
        <v>0</v>
      </c>
      <c r="H105" s="175"/>
      <c r="I105" s="176">
        <f t="shared" ref="I105:I136" si="43">ROUND(E105*H105,2)</f>
        <v>0</v>
      </c>
      <c r="J105" s="173"/>
      <c r="K105" s="174">
        <f t="shared" ref="K105:K136" si="44">ROUND(E105*J105,2)</f>
        <v>0</v>
      </c>
      <c r="L105" s="174">
        <v>15</v>
      </c>
      <c r="M105" s="174">
        <f t="shared" ref="M105:M136" si="45">G105*(1+L105/100)</f>
        <v>0</v>
      </c>
      <c r="N105" s="174">
        <v>1E-4</v>
      </c>
      <c r="O105" s="174">
        <f t="shared" ref="O105:O136" si="46">ROUND(E105*N105,2)</f>
        <v>0</v>
      </c>
      <c r="P105" s="174">
        <v>0</v>
      </c>
      <c r="Q105" s="174">
        <f t="shared" ref="Q105:Q136" si="47">ROUND(E105*P105,2)</f>
        <v>0</v>
      </c>
      <c r="R105" s="174" t="s">
        <v>226</v>
      </c>
      <c r="S105" s="174" t="s">
        <v>130</v>
      </c>
      <c r="T105" s="177" t="s">
        <v>130</v>
      </c>
      <c r="U105" s="157">
        <v>0</v>
      </c>
      <c r="V105" s="157">
        <f t="shared" ref="V105:V136" si="48">ROUND(E105*U105,2)</f>
        <v>0</v>
      </c>
      <c r="W105" s="157"/>
      <c r="X105" s="157" t="s">
        <v>93</v>
      </c>
      <c r="Y105" s="178">
        <f t="shared" ref="Y105:Y128" si="49">I105</f>
        <v>0</v>
      </c>
      <c r="Z105" s="178">
        <f t="shared" ref="Z105:Z128" si="50">K105</f>
        <v>0</v>
      </c>
      <c r="AA105" s="178">
        <f t="shared" ref="AA105:AA128" si="51">M105</f>
        <v>0</v>
      </c>
      <c r="AB105" s="178">
        <f t="shared" ref="AB105:AB128" si="52">O105</f>
        <v>0</v>
      </c>
      <c r="AC105" s="178">
        <f t="shared" ref="AC105:AC128" si="53">Q105</f>
        <v>0</v>
      </c>
      <c r="AD105" s="178">
        <f t="shared" ref="AD105:AD128" si="54">V105</f>
        <v>0</v>
      </c>
      <c r="AE105" s="179"/>
      <c r="AF105" s="178">
        <f t="shared" ref="AF105:AF128" si="55">G105</f>
        <v>0</v>
      </c>
      <c r="AG105" s="179" t="s">
        <v>221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ht="22.5" outlineLevel="2" x14ac:dyDescent="0.2">
      <c r="A106" s="169">
        <v>65</v>
      </c>
      <c r="B106" s="170" t="s">
        <v>337</v>
      </c>
      <c r="C106" s="191" t="s">
        <v>338</v>
      </c>
      <c r="D106" s="171" t="s">
        <v>218</v>
      </c>
      <c r="E106" s="172">
        <v>1</v>
      </c>
      <c r="F106" s="173"/>
      <c r="G106" s="174">
        <f t="shared" si="42"/>
        <v>0</v>
      </c>
      <c r="H106" s="175"/>
      <c r="I106" s="176">
        <f t="shared" si="43"/>
        <v>0</v>
      </c>
      <c r="J106" s="173"/>
      <c r="K106" s="174">
        <f t="shared" si="44"/>
        <v>0</v>
      </c>
      <c r="L106" s="174">
        <v>15</v>
      </c>
      <c r="M106" s="174">
        <f t="shared" si="45"/>
        <v>0</v>
      </c>
      <c r="N106" s="174">
        <v>0</v>
      </c>
      <c r="O106" s="174">
        <f t="shared" si="46"/>
        <v>0</v>
      </c>
      <c r="P106" s="174">
        <v>0</v>
      </c>
      <c r="Q106" s="174">
        <f t="shared" si="47"/>
        <v>0</v>
      </c>
      <c r="R106" s="174"/>
      <c r="S106" s="174" t="s">
        <v>219</v>
      </c>
      <c r="T106" s="177" t="s">
        <v>220</v>
      </c>
      <c r="U106" s="157">
        <v>0</v>
      </c>
      <c r="V106" s="157">
        <f t="shared" si="48"/>
        <v>0</v>
      </c>
      <c r="W106" s="157"/>
      <c r="X106" s="157" t="s">
        <v>93</v>
      </c>
      <c r="Y106" s="178">
        <f t="shared" si="49"/>
        <v>0</v>
      </c>
      <c r="Z106" s="178">
        <f t="shared" si="50"/>
        <v>0</v>
      </c>
      <c r="AA106" s="178">
        <f t="shared" si="51"/>
        <v>0</v>
      </c>
      <c r="AB106" s="178">
        <f t="shared" si="52"/>
        <v>0</v>
      </c>
      <c r="AC106" s="178">
        <f t="shared" si="53"/>
        <v>0</v>
      </c>
      <c r="AD106" s="178">
        <f t="shared" si="54"/>
        <v>0</v>
      </c>
      <c r="AE106" s="179"/>
      <c r="AF106" s="178">
        <f t="shared" si="55"/>
        <v>0</v>
      </c>
      <c r="AG106" s="179" t="s">
        <v>221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ht="22.5" outlineLevel="2" x14ac:dyDescent="0.2">
      <c r="A107" s="169">
        <v>66</v>
      </c>
      <c r="B107" s="170" t="s">
        <v>339</v>
      </c>
      <c r="C107" s="191" t="s">
        <v>340</v>
      </c>
      <c r="D107" s="171" t="s">
        <v>218</v>
      </c>
      <c r="E107" s="172">
        <v>1</v>
      </c>
      <c r="F107" s="173"/>
      <c r="G107" s="174">
        <f t="shared" si="42"/>
        <v>0</v>
      </c>
      <c r="H107" s="175"/>
      <c r="I107" s="176">
        <f t="shared" si="43"/>
        <v>0</v>
      </c>
      <c r="J107" s="173"/>
      <c r="K107" s="174">
        <f t="shared" si="44"/>
        <v>0</v>
      </c>
      <c r="L107" s="174">
        <v>15</v>
      </c>
      <c r="M107" s="174">
        <f t="shared" si="45"/>
        <v>0</v>
      </c>
      <c r="N107" s="174">
        <v>0</v>
      </c>
      <c r="O107" s="174">
        <f t="shared" si="46"/>
        <v>0</v>
      </c>
      <c r="P107" s="174">
        <v>0</v>
      </c>
      <c r="Q107" s="174">
        <f t="shared" si="47"/>
        <v>0</v>
      </c>
      <c r="R107" s="174"/>
      <c r="S107" s="174" t="s">
        <v>219</v>
      </c>
      <c r="T107" s="177" t="s">
        <v>220</v>
      </c>
      <c r="U107" s="157">
        <v>0</v>
      </c>
      <c r="V107" s="157">
        <f t="shared" si="48"/>
        <v>0</v>
      </c>
      <c r="W107" s="157"/>
      <c r="X107" s="157" t="s">
        <v>93</v>
      </c>
      <c r="Y107" s="178">
        <f t="shared" si="49"/>
        <v>0</v>
      </c>
      <c r="Z107" s="178">
        <f t="shared" si="50"/>
        <v>0</v>
      </c>
      <c r="AA107" s="178">
        <f t="shared" si="51"/>
        <v>0</v>
      </c>
      <c r="AB107" s="178">
        <f t="shared" si="52"/>
        <v>0</v>
      </c>
      <c r="AC107" s="178">
        <f t="shared" si="53"/>
        <v>0</v>
      </c>
      <c r="AD107" s="178">
        <f t="shared" si="54"/>
        <v>0</v>
      </c>
      <c r="AE107" s="179"/>
      <c r="AF107" s="178">
        <f t="shared" si="55"/>
        <v>0</v>
      </c>
      <c r="AG107" s="179" t="s">
        <v>221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67</v>
      </c>
      <c r="B108" s="170" t="s">
        <v>341</v>
      </c>
      <c r="C108" s="191" t="s">
        <v>342</v>
      </c>
      <c r="D108" s="171" t="s">
        <v>129</v>
      </c>
      <c r="E108" s="172">
        <v>1</v>
      </c>
      <c r="F108" s="173"/>
      <c r="G108" s="174">
        <f t="shared" si="42"/>
        <v>0</v>
      </c>
      <c r="H108" s="175"/>
      <c r="I108" s="176">
        <f t="shared" si="43"/>
        <v>0</v>
      </c>
      <c r="J108" s="173"/>
      <c r="K108" s="174">
        <f t="shared" si="44"/>
        <v>0</v>
      </c>
      <c r="L108" s="174">
        <v>15</v>
      </c>
      <c r="M108" s="174">
        <f t="shared" si="45"/>
        <v>0</v>
      </c>
      <c r="N108" s="174">
        <v>0</v>
      </c>
      <c r="O108" s="174">
        <f t="shared" si="46"/>
        <v>0</v>
      </c>
      <c r="P108" s="174">
        <v>0</v>
      </c>
      <c r="Q108" s="174">
        <f t="shared" si="47"/>
        <v>0</v>
      </c>
      <c r="R108" s="174" t="s">
        <v>226</v>
      </c>
      <c r="S108" s="174" t="s">
        <v>130</v>
      </c>
      <c r="T108" s="177" t="s">
        <v>130</v>
      </c>
      <c r="U108" s="157">
        <v>0</v>
      </c>
      <c r="V108" s="157">
        <f t="shared" si="48"/>
        <v>0</v>
      </c>
      <c r="W108" s="157"/>
      <c r="X108" s="157" t="s">
        <v>93</v>
      </c>
      <c r="Y108" s="178">
        <f t="shared" si="49"/>
        <v>0</v>
      </c>
      <c r="Z108" s="178">
        <f t="shared" si="50"/>
        <v>0</v>
      </c>
      <c r="AA108" s="178">
        <f t="shared" si="51"/>
        <v>0</v>
      </c>
      <c r="AB108" s="178">
        <f t="shared" si="52"/>
        <v>0</v>
      </c>
      <c r="AC108" s="178">
        <f t="shared" si="53"/>
        <v>0</v>
      </c>
      <c r="AD108" s="178">
        <f t="shared" si="54"/>
        <v>0</v>
      </c>
      <c r="AE108" s="179"/>
      <c r="AF108" s="178">
        <f t="shared" si="55"/>
        <v>0</v>
      </c>
      <c r="AG108" s="179" t="s">
        <v>221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68</v>
      </c>
      <c r="B109" s="170" t="s">
        <v>343</v>
      </c>
      <c r="C109" s="191" t="s">
        <v>238</v>
      </c>
      <c r="D109" s="171" t="s">
        <v>129</v>
      </c>
      <c r="E109" s="172">
        <v>1</v>
      </c>
      <c r="F109" s="173"/>
      <c r="G109" s="174">
        <f t="shared" si="42"/>
        <v>0</v>
      </c>
      <c r="H109" s="175"/>
      <c r="I109" s="176">
        <f t="shared" si="43"/>
        <v>0</v>
      </c>
      <c r="J109" s="173"/>
      <c r="K109" s="174">
        <f t="shared" si="44"/>
        <v>0</v>
      </c>
      <c r="L109" s="174">
        <v>15</v>
      </c>
      <c r="M109" s="174">
        <f t="shared" si="45"/>
        <v>0</v>
      </c>
      <c r="N109" s="174">
        <v>5.0000000000000002E-5</v>
      </c>
      <c r="O109" s="174">
        <f t="shared" si="46"/>
        <v>0</v>
      </c>
      <c r="P109" s="174">
        <v>0</v>
      </c>
      <c r="Q109" s="174">
        <f t="shared" si="47"/>
        <v>0</v>
      </c>
      <c r="R109" s="174"/>
      <c r="S109" s="174" t="s">
        <v>219</v>
      </c>
      <c r="T109" s="177" t="s">
        <v>130</v>
      </c>
      <c r="U109" s="157">
        <v>0</v>
      </c>
      <c r="V109" s="157">
        <f t="shared" si="48"/>
        <v>0</v>
      </c>
      <c r="W109" s="157"/>
      <c r="X109" s="157" t="s">
        <v>93</v>
      </c>
      <c r="Y109" s="178">
        <f t="shared" si="49"/>
        <v>0</v>
      </c>
      <c r="Z109" s="178">
        <f t="shared" si="50"/>
        <v>0</v>
      </c>
      <c r="AA109" s="178">
        <f t="shared" si="51"/>
        <v>0</v>
      </c>
      <c r="AB109" s="178">
        <f t="shared" si="52"/>
        <v>0</v>
      </c>
      <c r="AC109" s="178">
        <f t="shared" si="53"/>
        <v>0</v>
      </c>
      <c r="AD109" s="178">
        <f t="shared" si="54"/>
        <v>0</v>
      </c>
      <c r="AE109" s="179"/>
      <c r="AF109" s="178">
        <f t="shared" si="55"/>
        <v>0</v>
      </c>
      <c r="AG109" s="179" t="s">
        <v>221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70</v>
      </c>
      <c r="B110" s="170" t="s">
        <v>704</v>
      </c>
      <c r="C110" s="191" t="s">
        <v>705</v>
      </c>
      <c r="D110" s="171" t="s">
        <v>129</v>
      </c>
      <c r="E110" s="172">
        <v>1</v>
      </c>
      <c r="F110" s="173"/>
      <c r="G110" s="174">
        <f t="shared" si="42"/>
        <v>0</v>
      </c>
      <c r="H110" s="175"/>
      <c r="I110" s="176">
        <f t="shared" si="43"/>
        <v>0</v>
      </c>
      <c r="J110" s="173"/>
      <c r="K110" s="174">
        <f t="shared" si="44"/>
        <v>0</v>
      </c>
      <c r="L110" s="174">
        <v>15</v>
      </c>
      <c r="M110" s="174">
        <f t="shared" si="45"/>
        <v>0</v>
      </c>
      <c r="N110" s="174">
        <v>6.9999999999999994E-5</v>
      </c>
      <c r="O110" s="174">
        <f t="shared" si="46"/>
        <v>0</v>
      </c>
      <c r="P110" s="174">
        <v>0</v>
      </c>
      <c r="Q110" s="174">
        <f t="shared" si="47"/>
        <v>0</v>
      </c>
      <c r="R110" s="174"/>
      <c r="S110" s="174" t="s">
        <v>219</v>
      </c>
      <c r="T110" s="177" t="s">
        <v>130</v>
      </c>
      <c r="U110" s="157">
        <v>0</v>
      </c>
      <c r="V110" s="157">
        <f t="shared" si="48"/>
        <v>0</v>
      </c>
      <c r="W110" s="157"/>
      <c r="X110" s="157" t="s">
        <v>93</v>
      </c>
      <c r="Y110" s="178">
        <f t="shared" si="49"/>
        <v>0</v>
      </c>
      <c r="Z110" s="178">
        <f t="shared" si="50"/>
        <v>0</v>
      </c>
      <c r="AA110" s="178">
        <f t="shared" si="51"/>
        <v>0</v>
      </c>
      <c r="AB110" s="178">
        <f t="shared" si="52"/>
        <v>0</v>
      </c>
      <c r="AC110" s="178">
        <f t="shared" si="53"/>
        <v>0</v>
      </c>
      <c r="AD110" s="178">
        <f t="shared" si="54"/>
        <v>0</v>
      </c>
      <c r="AE110" s="179"/>
      <c r="AF110" s="178">
        <f t="shared" si="55"/>
        <v>0</v>
      </c>
      <c r="AG110" s="179" t="s">
        <v>221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72</v>
      </c>
      <c r="B111" s="170" t="s">
        <v>344</v>
      </c>
      <c r="C111" s="191" t="s">
        <v>345</v>
      </c>
      <c r="D111" s="171" t="s">
        <v>129</v>
      </c>
      <c r="E111" s="172">
        <v>1</v>
      </c>
      <c r="F111" s="173"/>
      <c r="G111" s="174">
        <f t="shared" si="42"/>
        <v>0</v>
      </c>
      <c r="H111" s="175"/>
      <c r="I111" s="176">
        <f t="shared" si="43"/>
        <v>0</v>
      </c>
      <c r="J111" s="173"/>
      <c r="K111" s="174">
        <f t="shared" si="44"/>
        <v>0</v>
      </c>
      <c r="L111" s="174">
        <v>15</v>
      </c>
      <c r="M111" s="174">
        <f t="shared" si="45"/>
        <v>0</v>
      </c>
      <c r="N111" s="174">
        <v>0</v>
      </c>
      <c r="O111" s="174">
        <f t="shared" si="46"/>
        <v>0</v>
      </c>
      <c r="P111" s="174">
        <v>0</v>
      </c>
      <c r="Q111" s="174">
        <f t="shared" si="47"/>
        <v>0</v>
      </c>
      <c r="R111" s="174" t="s">
        <v>226</v>
      </c>
      <c r="S111" s="174" t="s">
        <v>130</v>
      </c>
      <c r="T111" s="177" t="s">
        <v>130</v>
      </c>
      <c r="U111" s="157">
        <v>0</v>
      </c>
      <c r="V111" s="157">
        <f t="shared" si="48"/>
        <v>0</v>
      </c>
      <c r="W111" s="157"/>
      <c r="X111" s="157" t="s">
        <v>93</v>
      </c>
      <c r="Y111" s="178">
        <f t="shared" si="49"/>
        <v>0</v>
      </c>
      <c r="Z111" s="178">
        <f t="shared" si="50"/>
        <v>0</v>
      </c>
      <c r="AA111" s="178">
        <f t="shared" si="51"/>
        <v>0</v>
      </c>
      <c r="AB111" s="178">
        <f t="shared" si="52"/>
        <v>0</v>
      </c>
      <c r="AC111" s="178">
        <f t="shared" si="53"/>
        <v>0</v>
      </c>
      <c r="AD111" s="178">
        <f t="shared" si="54"/>
        <v>0</v>
      </c>
      <c r="AE111" s="179"/>
      <c r="AF111" s="178">
        <f t="shared" si="55"/>
        <v>0</v>
      </c>
      <c r="AG111" s="179" t="s">
        <v>221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2" x14ac:dyDescent="0.2">
      <c r="A112" s="169">
        <v>75</v>
      </c>
      <c r="B112" s="170" t="s">
        <v>706</v>
      </c>
      <c r="C112" s="191" t="s">
        <v>707</v>
      </c>
      <c r="D112" s="171" t="s">
        <v>218</v>
      </c>
      <c r="E112" s="172">
        <v>1</v>
      </c>
      <c r="F112" s="173"/>
      <c r="G112" s="174">
        <f t="shared" si="42"/>
        <v>0</v>
      </c>
      <c r="H112" s="175"/>
      <c r="I112" s="176">
        <f t="shared" si="43"/>
        <v>0</v>
      </c>
      <c r="J112" s="173"/>
      <c r="K112" s="174">
        <f t="shared" si="44"/>
        <v>0</v>
      </c>
      <c r="L112" s="174">
        <v>15</v>
      </c>
      <c r="M112" s="174">
        <f t="shared" si="45"/>
        <v>0</v>
      </c>
      <c r="N112" s="174">
        <v>0</v>
      </c>
      <c r="O112" s="174">
        <f t="shared" si="46"/>
        <v>0</v>
      </c>
      <c r="P112" s="174">
        <v>0</v>
      </c>
      <c r="Q112" s="174">
        <f t="shared" si="47"/>
        <v>0</v>
      </c>
      <c r="R112" s="174"/>
      <c r="S112" s="174" t="s">
        <v>219</v>
      </c>
      <c r="T112" s="177" t="s">
        <v>220</v>
      </c>
      <c r="U112" s="157">
        <v>0</v>
      </c>
      <c r="V112" s="157">
        <f t="shared" si="48"/>
        <v>0</v>
      </c>
      <c r="W112" s="157"/>
      <c r="X112" s="157" t="s">
        <v>93</v>
      </c>
      <c r="Y112" s="178">
        <f t="shared" si="49"/>
        <v>0</v>
      </c>
      <c r="Z112" s="178">
        <f t="shared" si="50"/>
        <v>0</v>
      </c>
      <c r="AA112" s="178">
        <f t="shared" si="51"/>
        <v>0</v>
      </c>
      <c r="AB112" s="178">
        <f t="shared" si="52"/>
        <v>0</v>
      </c>
      <c r="AC112" s="178">
        <f t="shared" si="53"/>
        <v>0</v>
      </c>
      <c r="AD112" s="178">
        <f t="shared" si="54"/>
        <v>0</v>
      </c>
      <c r="AE112" s="179"/>
      <c r="AF112" s="178">
        <f t="shared" si="55"/>
        <v>0</v>
      </c>
      <c r="AG112" s="179" t="s">
        <v>221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81</v>
      </c>
      <c r="B113" s="170" t="s">
        <v>708</v>
      </c>
      <c r="C113" s="191" t="s">
        <v>709</v>
      </c>
      <c r="D113" s="171" t="s">
        <v>218</v>
      </c>
      <c r="E113" s="172">
        <v>3</v>
      </c>
      <c r="F113" s="173"/>
      <c r="G113" s="174">
        <f t="shared" si="42"/>
        <v>0</v>
      </c>
      <c r="H113" s="175"/>
      <c r="I113" s="176">
        <f t="shared" si="43"/>
        <v>0</v>
      </c>
      <c r="J113" s="173"/>
      <c r="K113" s="174">
        <f t="shared" si="44"/>
        <v>0</v>
      </c>
      <c r="L113" s="174">
        <v>15</v>
      </c>
      <c r="M113" s="174">
        <f t="shared" si="45"/>
        <v>0</v>
      </c>
      <c r="N113" s="174">
        <v>0</v>
      </c>
      <c r="O113" s="174">
        <f t="shared" si="46"/>
        <v>0</v>
      </c>
      <c r="P113" s="174">
        <v>0</v>
      </c>
      <c r="Q113" s="174">
        <f t="shared" si="47"/>
        <v>0</v>
      </c>
      <c r="R113" s="174"/>
      <c r="S113" s="174" t="s">
        <v>219</v>
      </c>
      <c r="T113" s="177" t="s">
        <v>220</v>
      </c>
      <c r="U113" s="157">
        <v>0</v>
      </c>
      <c r="V113" s="157">
        <f t="shared" si="48"/>
        <v>0</v>
      </c>
      <c r="W113" s="157"/>
      <c r="X113" s="157" t="s">
        <v>93</v>
      </c>
      <c r="Y113" s="178">
        <f t="shared" si="49"/>
        <v>0</v>
      </c>
      <c r="Z113" s="178">
        <f t="shared" si="50"/>
        <v>0</v>
      </c>
      <c r="AA113" s="178">
        <f t="shared" si="51"/>
        <v>0</v>
      </c>
      <c r="AB113" s="178">
        <f t="shared" si="52"/>
        <v>0</v>
      </c>
      <c r="AC113" s="178">
        <f t="shared" si="53"/>
        <v>0</v>
      </c>
      <c r="AD113" s="178">
        <f t="shared" si="54"/>
        <v>0</v>
      </c>
      <c r="AE113" s="179"/>
      <c r="AF113" s="178">
        <f t="shared" si="55"/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84</v>
      </c>
      <c r="B114" s="170" t="s">
        <v>710</v>
      </c>
      <c r="C114" s="191" t="s">
        <v>711</v>
      </c>
      <c r="D114" s="171" t="s">
        <v>218</v>
      </c>
      <c r="E114" s="172">
        <v>1</v>
      </c>
      <c r="F114" s="173"/>
      <c r="G114" s="174">
        <f t="shared" si="42"/>
        <v>0</v>
      </c>
      <c r="H114" s="175"/>
      <c r="I114" s="176">
        <f t="shared" si="43"/>
        <v>0</v>
      </c>
      <c r="J114" s="173"/>
      <c r="K114" s="174">
        <f t="shared" si="44"/>
        <v>0</v>
      </c>
      <c r="L114" s="174">
        <v>15</v>
      </c>
      <c r="M114" s="174">
        <f t="shared" si="45"/>
        <v>0</v>
      </c>
      <c r="N114" s="174">
        <v>0</v>
      </c>
      <c r="O114" s="174">
        <f t="shared" si="46"/>
        <v>0</v>
      </c>
      <c r="P114" s="174">
        <v>0</v>
      </c>
      <c r="Q114" s="174">
        <f t="shared" si="47"/>
        <v>0</v>
      </c>
      <c r="R114" s="174"/>
      <c r="S114" s="174" t="s">
        <v>219</v>
      </c>
      <c r="T114" s="177" t="s">
        <v>220</v>
      </c>
      <c r="U114" s="157">
        <v>0</v>
      </c>
      <c r="V114" s="157">
        <f t="shared" si="48"/>
        <v>0</v>
      </c>
      <c r="W114" s="157"/>
      <c r="X114" s="157" t="s">
        <v>93</v>
      </c>
      <c r="Y114" s="178">
        <f t="shared" si="49"/>
        <v>0</v>
      </c>
      <c r="Z114" s="178">
        <f t="shared" si="50"/>
        <v>0</v>
      </c>
      <c r="AA114" s="178">
        <f t="shared" si="51"/>
        <v>0</v>
      </c>
      <c r="AB114" s="178">
        <f t="shared" si="52"/>
        <v>0</v>
      </c>
      <c r="AC114" s="178">
        <f t="shared" si="53"/>
        <v>0</v>
      </c>
      <c r="AD114" s="178">
        <f t="shared" si="54"/>
        <v>0</v>
      </c>
      <c r="AE114" s="179"/>
      <c r="AF114" s="178">
        <f t="shared" si="55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2" x14ac:dyDescent="0.2">
      <c r="A115" s="169">
        <v>89</v>
      </c>
      <c r="B115" s="170" t="s">
        <v>712</v>
      </c>
      <c r="C115" s="191" t="s">
        <v>713</v>
      </c>
      <c r="D115" s="171" t="s">
        <v>218</v>
      </c>
      <c r="E115" s="172">
        <v>1</v>
      </c>
      <c r="F115" s="173"/>
      <c r="G115" s="174">
        <f t="shared" si="42"/>
        <v>0</v>
      </c>
      <c r="H115" s="175"/>
      <c r="I115" s="176">
        <f t="shared" si="43"/>
        <v>0</v>
      </c>
      <c r="J115" s="173"/>
      <c r="K115" s="174">
        <f t="shared" si="44"/>
        <v>0</v>
      </c>
      <c r="L115" s="174">
        <v>15</v>
      </c>
      <c r="M115" s="174">
        <f t="shared" si="45"/>
        <v>0</v>
      </c>
      <c r="N115" s="174">
        <v>0</v>
      </c>
      <c r="O115" s="174">
        <f t="shared" si="46"/>
        <v>0</v>
      </c>
      <c r="P115" s="174">
        <v>0</v>
      </c>
      <c r="Q115" s="174">
        <f t="shared" si="47"/>
        <v>0</v>
      </c>
      <c r="R115" s="174"/>
      <c r="S115" s="174" t="s">
        <v>219</v>
      </c>
      <c r="T115" s="177" t="s">
        <v>220</v>
      </c>
      <c r="U115" s="157">
        <v>0</v>
      </c>
      <c r="V115" s="157">
        <f t="shared" si="48"/>
        <v>0</v>
      </c>
      <c r="W115" s="157"/>
      <c r="X115" s="157" t="s">
        <v>93</v>
      </c>
      <c r="Y115" s="178">
        <f t="shared" si="49"/>
        <v>0</v>
      </c>
      <c r="Z115" s="178">
        <f t="shared" si="50"/>
        <v>0</v>
      </c>
      <c r="AA115" s="178">
        <f t="shared" si="51"/>
        <v>0</v>
      </c>
      <c r="AB115" s="178">
        <f t="shared" si="52"/>
        <v>0</v>
      </c>
      <c r="AC115" s="178">
        <f t="shared" si="53"/>
        <v>0</v>
      </c>
      <c r="AD115" s="178">
        <f t="shared" si="54"/>
        <v>0</v>
      </c>
      <c r="AE115" s="179"/>
      <c r="AF115" s="178">
        <f t="shared" si="55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outlineLevel="2" x14ac:dyDescent="0.2">
      <c r="A116" s="169">
        <v>91</v>
      </c>
      <c r="B116" s="170" t="s">
        <v>714</v>
      </c>
      <c r="C116" s="191" t="s">
        <v>715</v>
      </c>
      <c r="D116" s="171" t="s">
        <v>218</v>
      </c>
      <c r="E116" s="172">
        <v>1</v>
      </c>
      <c r="F116" s="173"/>
      <c r="G116" s="174">
        <f t="shared" si="42"/>
        <v>0</v>
      </c>
      <c r="H116" s="175"/>
      <c r="I116" s="176">
        <f t="shared" si="43"/>
        <v>0</v>
      </c>
      <c r="J116" s="173"/>
      <c r="K116" s="174">
        <f t="shared" si="44"/>
        <v>0</v>
      </c>
      <c r="L116" s="174">
        <v>15</v>
      </c>
      <c r="M116" s="174">
        <f t="shared" si="45"/>
        <v>0</v>
      </c>
      <c r="N116" s="174">
        <v>0</v>
      </c>
      <c r="O116" s="174">
        <f t="shared" si="46"/>
        <v>0</v>
      </c>
      <c r="P116" s="174">
        <v>0</v>
      </c>
      <c r="Q116" s="174">
        <f t="shared" si="47"/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si="48"/>
        <v>0</v>
      </c>
      <c r="W116" s="157"/>
      <c r="X116" s="157" t="s">
        <v>93</v>
      </c>
      <c r="Y116" s="178">
        <f t="shared" si="49"/>
        <v>0</v>
      </c>
      <c r="Z116" s="178">
        <f t="shared" si="50"/>
        <v>0</v>
      </c>
      <c r="AA116" s="178">
        <f t="shared" si="51"/>
        <v>0</v>
      </c>
      <c r="AB116" s="178">
        <f t="shared" si="52"/>
        <v>0</v>
      </c>
      <c r="AC116" s="178">
        <f t="shared" si="53"/>
        <v>0</v>
      </c>
      <c r="AD116" s="178">
        <f t="shared" si="54"/>
        <v>0</v>
      </c>
      <c r="AE116" s="179"/>
      <c r="AF116" s="178">
        <f t="shared" si="55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ht="22.5" outlineLevel="2" x14ac:dyDescent="0.2">
      <c r="A117" s="169">
        <v>93</v>
      </c>
      <c r="B117" s="170" t="s">
        <v>716</v>
      </c>
      <c r="C117" s="191" t="s">
        <v>717</v>
      </c>
      <c r="D117" s="171" t="s">
        <v>129</v>
      </c>
      <c r="E117" s="172">
        <v>1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1.4999999999999999E-4</v>
      </c>
      <c r="O117" s="174">
        <f t="shared" si="46"/>
        <v>0</v>
      </c>
      <c r="P117" s="174">
        <v>0</v>
      </c>
      <c r="Q117" s="174">
        <f t="shared" si="47"/>
        <v>0</v>
      </c>
      <c r="R117" s="174" t="s">
        <v>226</v>
      </c>
      <c r="S117" s="174" t="s">
        <v>130</v>
      </c>
      <c r="T117" s="177" t="s">
        <v>130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ht="22.5" outlineLevel="2" x14ac:dyDescent="0.2">
      <c r="A118" s="169">
        <v>95</v>
      </c>
      <c r="B118" s="170" t="s">
        <v>718</v>
      </c>
      <c r="C118" s="191" t="s">
        <v>719</v>
      </c>
      <c r="D118" s="171" t="s">
        <v>129</v>
      </c>
      <c r="E118" s="172">
        <v>1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0</v>
      </c>
      <c r="O118" s="174">
        <f t="shared" si="46"/>
        <v>0</v>
      </c>
      <c r="P118" s="174">
        <v>0</v>
      </c>
      <c r="Q118" s="174">
        <f t="shared" si="47"/>
        <v>0</v>
      </c>
      <c r="R118" s="174" t="s">
        <v>226</v>
      </c>
      <c r="S118" s="174" t="s">
        <v>720</v>
      </c>
      <c r="T118" s="177" t="s">
        <v>220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ht="22.5" outlineLevel="2" x14ac:dyDescent="0.2">
      <c r="A119" s="169">
        <v>97</v>
      </c>
      <c r="B119" s="170" t="s">
        <v>721</v>
      </c>
      <c r="C119" s="191" t="s">
        <v>722</v>
      </c>
      <c r="D119" s="171" t="s">
        <v>218</v>
      </c>
      <c r="E119" s="172">
        <v>2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/>
      <c r="S119" s="174" t="s">
        <v>219</v>
      </c>
      <c r="T119" s="177" t="s">
        <v>220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99</v>
      </c>
      <c r="B120" s="170" t="s">
        <v>723</v>
      </c>
      <c r="C120" s="191" t="s">
        <v>724</v>
      </c>
      <c r="D120" s="171" t="s">
        <v>218</v>
      </c>
      <c r="E120" s="172">
        <v>1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0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248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101</v>
      </c>
      <c r="B121" s="170" t="s">
        <v>725</v>
      </c>
      <c r="C121" s="191" t="s">
        <v>726</v>
      </c>
      <c r="D121" s="171" t="s">
        <v>218</v>
      </c>
      <c r="E121" s="172">
        <v>1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/>
      <c r="S121" s="174" t="s">
        <v>219</v>
      </c>
      <c r="T121" s="177" t="s">
        <v>220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103</v>
      </c>
      <c r="B122" s="170" t="s">
        <v>727</v>
      </c>
      <c r="C122" s="191" t="s">
        <v>728</v>
      </c>
      <c r="D122" s="171" t="s">
        <v>218</v>
      </c>
      <c r="E122" s="172">
        <v>1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/>
      <c r="S122" s="174" t="s">
        <v>219</v>
      </c>
      <c r="T122" s="177" t="s">
        <v>220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106</v>
      </c>
      <c r="B123" s="170" t="s">
        <v>729</v>
      </c>
      <c r="C123" s="191" t="s">
        <v>730</v>
      </c>
      <c r="D123" s="171" t="s">
        <v>183</v>
      </c>
      <c r="E123" s="172">
        <v>28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0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220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107</v>
      </c>
      <c r="B124" s="170" t="s">
        <v>731</v>
      </c>
      <c r="C124" s="191" t="s">
        <v>732</v>
      </c>
      <c r="D124" s="171" t="s">
        <v>183</v>
      </c>
      <c r="E124" s="172">
        <v>58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0</v>
      </c>
      <c r="O124" s="174">
        <f t="shared" si="46"/>
        <v>0</v>
      </c>
      <c r="P124" s="174">
        <v>0</v>
      </c>
      <c r="Q124" s="174">
        <f t="shared" si="47"/>
        <v>0</v>
      </c>
      <c r="R124" s="174"/>
      <c r="S124" s="174" t="s">
        <v>219</v>
      </c>
      <c r="T124" s="177" t="s">
        <v>220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108</v>
      </c>
      <c r="B125" s="170" t="s">
        <v>733</v>
      </c>
      <c r="C125" s="191" t="s">
        <v>734</v>
      </c>
      <c r="D125" s="171" t="s">
        <v>183</v>
      </c>
      <c r="E125" s="172">
        <v>17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/>
      <c r="S125" s="174" t="s">
        <v>219</v>
      </c>
      <c r="T125" s="177" t="s">
        <v>220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109</v>
      </c>
      <c r="B126" s="170" t="s">
        <v>735</v>
      </c>
      <c r="C126" s="191" t="s">
        <v>736</v>
      </c>
      <c r="D126" s="171" t="s">
        <v>183</v>
      </c>
      <c r="E126" s="172">
        <v>24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/>
      <c r="S126" s="174" t="s">
        <v>219</v>
      </c>
      <c r="T126" s="177" t="s">
        <v>220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110</v>
      </c>
      <c r="B127" s="170" t="s">
        <v>737</v>
      </c>
      <c r="C127" s="191" t="s">
        <v>738</v>
      </c>
      <c r="D127" s="171" t="s">
        <v>183</v>
      </c>
      <c r="E127" s="172">
        <v>5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1.3999999999999999E-4</v>
      </c>
      <c r="O127" s="174">
        <f t="shared" si="46"/>
        <v>0</v>
      </c>
      <c r="P127" s="174">
        <v>0</v>
      </c>
      <c r="Q127" s="174">
        <f t="shared" si="47"/>
        <v>0</v>
      </c>
      <c r="R127" s="174" t="s">
        <v>226</v>
      </c>
      <c r="S127" s="174" t="s">
        <v>130</v>
      </c>
      <c r="T127" s="177" t="s">
        <v>130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111</v>
      </c>
      <c r="B128" s="170" t="s">
        <v>739</v>
      </c>
      <c r="C128" s="191" t="s">
        <v>740</v>
      </c>
      <c r="D128" s="171" t="s">
        <v>183</v>
      </c>
      <c r="E128" s="172">
        <v>82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0</v>
      </c>
      <c r="O128" s="174">
        <f t="shared" si="46"/>
        <v>0</v>
      </c>
      <c r="P128" s="174">
        <v>0</v>
      </c>
      <c r="Q128" s="174">
        <f t="shared" si="47"/>
        <v>0</v>
      </c>
      <c r="R128" s="174"/>
      <c r="S128" s="174" t="s">
        <v>219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1" x14ac:dyDescent="0.2">
      <c r="A129" s="161" t="s">
        <v>125</v>
      </c>
      <c r="B129" s="162" t="s">
        <v>94</v>
      </c>
      <c r="C129" s="190" t="s">
        <v>95</v>
      </c>
      <c r="D129" s="163"/>
      <c r="E129" s="164"/>
      <c r="F129" s="165"/>
      <c r="G129" s="165">
        <f>SUM(AF130:AF133)</f>
        <v>0</v>
      </c>
      <c r="H129" s="166"/>
      <c r="I129" s="167">
        <f>SUM(Y130:Y133)</f>
        <v>0</v>
      </c>
      <c r="J129" s="165"/>
      <c r="K129" s="165">
        <f>SUM(Z130:Z133)</f>
        <v>0</v>
      </c>
      <c r="L129" s="165"/>
      <c r="M129" s="165">
        <f>SUM(AA130:AA133)</f>
        <v>0</v>
      </c>
      <c r="N129" s="165"/>
      <c r="O129" s="165">
        <f>SUM(AB130:AB133)</f>
        <v>0</v>
      </c>
      <c r="P129" s="165"/>
      <c r="Q129" s="165">
        <f>SUM(AC130:AC133)</f>
        <v>0</v>
      </c>
      <c r="R129" s="165"/>
      <c r="S129" s="165"/>
      <c r="T129" s="168"/>
      <c r="U129" s="160"/>
      <c r="V129" s="160">
        <f>SUM(AD130:AD133)</f>
        <v>24.67</v>
      </c>
      <c r="W129" s="160"/>
      <c r="X129" s="160"/>
      <c r="Y129" s="179"/>
      <c r="Z129" s="179"/>
      <c r="AA129" s="179"/>
      <c r="AB129" s="179"/>
      <c r="AC129" s="179"/>
      <c r="AD129" s="179"/>
      <c r="AE129" s="179"/>
      <c r="AF129" s="179"/>
      <c r="AG129" s="179" t="s">
        <v>126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outlineLevel="2" x14ac:dyDescent="0.2">
      <c r="A130" s="169">
        <v>119</v>
      </c>
      <c r="B130" s="170" t="s">
        <v>294</v>
      </c>
      <c r="C130" s="191" t="s">
        <v>295</v>
      </c>
      <c r="D130" s="171" t="s">
        <v>296</v>
      </c>
      <c r="E130" s="172">
        <v>10</v>
      </c>
      <c r="F130" s="173"/>
      <c r="G130" s="174">
        <f>ROUND(E130*F130,2)</f>
        <v>0</v>
      </c>
      <c r="H130" s="175"/>
      <c r="I130" s="176">
        <f>ROUND(E130*H130,2)</f>
        <v>0</v>
      </c>
      <c r="J130" s="173"/>
      <c r="K130" s="174">
        <f>ROUND(E130*J130,2)</f>
        <v>0</v>
      </c>
      <c r="L130" s="174">
        <v>15</v>
      </c>
      <c r="M130" s="174">
        <f>G130*(1+L130/100)</f>
        <v>0</v>
      </c>
      <c r="N130" s="174">
        <v>0</v>
      </c>
      <c r="O130" s="174">
        <f>ROUND(E130*N130,2)</f>
        <v>0</v>
      </c>
      <c r="P130" s="174">
        <v>0</v>
      </c>
      <c r="Q130" s="174">
        <f>ROUND(E130*P130,2)</f>
        <v>0</v>
      </c>
      <c r="R130" s="174"/>
      <c r="S130" s="174" t="s">
        <v>219</v>
      </c>
      <c r="T130" s="177" t="s">
        <v>220</v>
      </c>
      <c r="U130" s="157">
        <v>0</v>
      </c>
      <c r="V130" s="157">
        <f>ROUND(E130*U130,2)</f>
        <v>0</v>
      </c>
      <c r="W130" s="157"/>
      <c r="X130" s="157" t="s">
        <v>95</v>
      </c>
      <c r="Y130" s="178">
        <f>I130</f>
        <v>0</v>
      </c>
      <c r="Z130" s="178">
        <f>K130</f>
        <v>0</v>
      </c>
      <c r="AA130" s="178">
        <f>M130</f>
        <v>0</v>
      </c>
      <c r="AB130" s="178">
        <f>O130</f>
        <v>0</v>
      </c>
      <c r="AC130" s="178">
        <f>Q130</f>
        <v>0</v>
      </c>
      <c r="AD130" s="178">
        <f>V130</f>
        <v>0</v>
      </c>
      <c r="AE130" s="179"/>
      <c r="AF130" s="178">
        <f>G130</f>
        <v>0</v>
      </c>
      <c r="AG130" s="179" t="s">
        <v>297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120</v>
      </c>
      <c r="B131" s="170" t="s">
        <v>298</v>
      </c>
      <c r="C131" s="191" t="s">
        <v>299</v>
      </c>
      <c r="D131" s="171" t="s">
        <v>300</v>
      </c>
      <c r="E131" s="172">
        <v>1</v>
      </c>
      <c r="F131" s="173"/>
      <c r="G131" s="174">
        <f>ROUND(E131*F131,2)</f>
        <v>0</v>
      </c>
      <c r="H131" s="175"/>
      <c r="I131" s="176">
        <f>ROUND(E131*H131,2)</f>
        <v>0</v>
      </c>
      <c r="J131" s="173"/>
      <c r="K131" s="174">
        <f>ROUND(E131*J131,2)</f>
        <v>0</v>
      </c>
      <c r="L131" s="174">
        <v>15</v>
      </c>
      <c r="M131" s="174">
        <f>G131*(1+L131/100)</f>
        <v>0</v>
      </c>
      <c r="N131" s="174">
        <v>0</v>
      </c>
      <c r="O131" s="174">
        <f>ROUND(E131*N131,2)</f>
        <v>0</v>
      </c>
      <c r="P131" s="174">
        <v>0</v>
      </c>
      <c r="Q131" s="174">
        <f>ROUND(E131*P131,2)</f>
        <v>0</v>
      </c>
      <c r="R131" s="174"/>
      <c r="S131" s="174" t="s">
        <v>219</v>
      </c>
      <c r="T131" s="177" t="s">
        <v>220</v>
      </c>
      <c r="U131" s="157">
        <v>0</v>
      </c>
      <c r="V131" s="157">
        <f>ROUND(E131*U131,2)</f>
        <v>0</v>
      </c>
      <c r="W131" s="157"/>
      <c r="X131" s="157" t="s">
        <v>95</v>
      </c>
      <c r="Y131" s="178">
        <f>I131</f>
        <v>0</v>
      </c>
      <c r="Z131" s="178">
        <f>K131</f>
        <v>0</v>
      </c>
      <c r="AA131" s="178">
        <f>M131</f>
        <v>0</v>
      </c>
      <c r="AB131" s="178">
        <f>O131</f>
        <v>0</v>
      </c>
      <c r="AC131" s="178">
        <f>Q131</f>
        <v>0</v>
      </c>
      <c r="AD131" s="178">
        <f>V131</f>
        <v>0</v>
      </c>
      <c r="AE131" s="179"/>
      <c r="AF131" s="178">
        <f>G131</f>
        <v>0</v>
      </c>
      <c r="AG131" s="179" t="s">
        <v>297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69">
        <v>121</v>
      </c>
      <c r="B132" s="170" t="s">
        <v>301</v>
      </c>
      <c r="C132" s="191" t="s">
        <v>302</v>
      </c>
      <c r="D132" s="171" t="s">
        <v>300</v>
      </c>
      <c r="E132" s="172">
        <v>1</v>
      </c>
      <c r="F132" s="173"/>
      <c r="G132" s="174">
        <f>ROUND(E132*F132,2)</f>
        <v>0</v>
      </c>
      <c r="H132" s="175"/>
      <c r="I132" s="176">
        <f>ROUND(E132*H132,2)</f>
        <v>0</v>
      </c>
      <c r="J132" s="173"/>
      <c r="K132" s="174">
        <f>ROUND(E132*J132,2)</f>
        <v>0</v>
      </c>
      <c r="L132" s="174">
        <v>15</v>
      </c>
      <c r="M132" s="174">
        <f>G132*(1+L132/100)</f>
        <v>0</v>
      </c>
      <c r="N132" s="174">
        <v>0</v>
      </c>
      <c r="O132" s="174">
        <f>ROUND(E132*N132,2)</f>
        <v>0</v>
      </c>
      <c r="P132" s="174">
        <v>0</v>
      </c>
      <c r="Q132" s="174">
        <f>ROUND(E132*P132,2)</f>
        <v>0</v>
      </c>
      <c r="R132" s="174"/>
      <c r="S132" s="174" t="s">
        <v>219</v>
      </c>
      <c r="T132" s="177" t="s">
        <v>220</v>
      </c>
      <c r="U132" s="157">
        <v>0</v>
      </c>
      <c r="V132" s="157">
        <f>ROUND(E132*U132,2)</f>
        <v>0</v>
      </c>
      <c r="W132" s="157"/>
      <c r="X132" s="157" t="s">
        <v>95</v>
      </c>
      <c r="Y132" s="178">
        <f>I132</f>
        <v>0</v>
      </c>
      <c r="Z132" s="178">
        <f>K132</f>
        <v>0</v>
      </c>
      <c r="AA132" s="178">
        <f>M132</f>
        <v>0</v>
      </c>
      <c r="AB132" s="178">
        <f>O132</f>
        <v>0</v>
      </c>
      <c r="AC132" s="178">
        <f>Q132</f>
        <v>0</v>
      </c>
      <c r="AD132" s="178">
        <f>V132</f>
        <v>0</v>
      </c>
      <c r="AE132" s="179"/>
      <c r="AF132" s="178">
        <f>G132</f>
        <v>0</v>
      </c>
      <c r="AG132" s="179" t="s">
        <v>297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ht="22.5" outlineLevel="2" x14ac:dyDescent="0.2">
      <c r="A133" s="180">
        <v>122</v>
      </c>
      <c r="B133" s="181" t="s">
        <v>303</v>
      </c>
      <c r="C133" s="192" t="s">
        <v>304</v>
      </c>
      <c r="D133" s="182" t="s">
        <v>218</v>
      </c>
      <c r="E133" s="183">
        <v>1</v>
      </c>
      <c r="F133" s="184"/>
      <c r="G133" s="185">
        <f>ROUND(E133*F133,2)</f>
        <v>0</v>
      </c>
      <c r="H133" s="186"/>
      <c r="I133" s="187">
        <f>ROUND(E133*H133,2)</f>
        <v>0</v>
      </c>
      <c r="J133" s="184"/>
      <c r="K133" s="185">
        <f>ROUND(E133*J133,2)</f>
        <v>0</v>
      </c>
      <c r="L133" s="185">
        <v>15</v>
      </c>
      <c r="M133" s="185">
        <f>G133*(1+L133/100)</f>
        <v>0</v>
      </c>
      <c r="N133" s="185">
        <v>0</v>
      </c>
      <c r="O133" s="185">
        <f>ROUND(E133*N133,2)</f>
        <v>0</v>
      </c>
      <c r="P133" s="185">
        <v>0</v>
      </c>
      <c r="Q133" s="185">
        <f>ROUND(E133*P133,2)</f>
        <v>0</v>
      </c>
      <c r="R133" s="185"/>
      <c r="S133" s="185" t="s">
        <v>219</v>
      </c>
      <c r="T133" s="188" t="s">
        <v>220</v>
      </c>
      <c r="U133" s="157">
        <v>24.67</v>
      </c>
      <c r="V133" s="157">
        <f>ROUND(E133*U133,2)</f>
        <v>24.67</v>
      </c>
      <c r="W133" s="157"/>
      <c r="X133" s="157" t="s">
        <v>95</v>
      </c>
      <c r="Y133" s="178">
        <f>I133</f>
        <v>0</v>
      </c>
      <c r="Z133" s="178">
        <f>K133</f>
        <v>0</v>
      </c>
      <c r="AA133" s="178">
        <f>M133</f>
        <v>0</v>
      </c>
      <c r="AB133" s="178">
        <f>O133</f>
        <v>0</v>
      </c>
      <c r="AC133" s="178">
        <f>Q133</f>
        <v>0</v>
      </c>
      <c r="AD133" s="178">
        <f>V133</f>
        <v>24.67</v>
      </c>
      <c r="AE133" s="179"/>
      <c r="AF133" s="178">
        <f>G133</f>
        <v>0</v>
      </c>
      <c r="AG133" s="179" t="s">
        <v>297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x14ac:dyDescent="0.2">
      <c r="A134" s="3"/>
      <c r="B134" s="4"/>
      <c r="C134" s="19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AE134">
        <v>15</v>
      </c>
      <c r="AF134">
        <v>21</v>
      </c>
      <c r="AG134" t="s">
        <v>112</v>
      </c>
    </row>
    <row r="135" spans="1:60" x14ac:dyDescent="0.2">
      <c r="A135" s="151"/>
      <c r="B135" s="152" t="s">
        <v>31</v>
      </c>
      <c r="C135" s="194"/>
      <c r="D135" s="153"/>
      <c r="E135" s="154"/>
      <c r="F135" s="154"/>
      <c r="G135" s="189">
        <f>G8</f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AE135">
        <f>SUMIF(L7:L133,AE134,G7:G133)</f>
        <v>0</v>
      </c>
      <c r="AF135">
        <f>SUMIF(L7:L133,AF134,G7:G133)</f>
        <v>0</v>
      </c>
      <c r="AG135" t="s">
        <v>360</v>
      </c>
    </row>
    <row r="136" spans="1:60" x14ac:dyDescent="0.2">
      <c r="A136" s="3"/>
      <c r="B136" s="4"/>
      <c r="C136" s="19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60" x14ac:dyDescent="0.2">
      <c r="A137" s="3"/>
      <c r="B137" s="4"/>
      <c r="C137" s="19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60" x14ac:dyDescent="0.2">
      <c r="A138" s="261" t="s">
        <v>361</v>
      </c>
      <c r="B138" s="261"/>
      <c r="C138" s="262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 x14ac:dyDescent="0.2">
      <c r="A139" s="263"/>
      <c r="B139" s="264"/>
      <c r="C139" s="265"/>
      <c r="D139" s="264"/>
      <c r="E139" s="264"/>
      <c r="F139" s="264"/>
      <c r="G139" s="26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G139" t="s">
        <v>362</v>
      </c>
    </row>
    <row r="140" spans="1:60" x14ac:dyDescent="0.2">
      <c r="A140" s="267"/>
      <c r="B140" s="268"/>
      <c r="C140" s="269"/>
      <c r="D140" s="268"/>
      <c r="E140" s="268"/>
      <c r="F140" s="268"/>
      <c r="G140" s="27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67"/>
      <c r="B141" s="268"/>
      <c r="C141" s="269"/>
      <c r="D141" s="268"/>
      <c r="E141" s="268"/>
      <c r="F141" s="268"/>
      <c r="G141" s="27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267"/>
      <c r="B142" s="268"/>
      <c r="C142" s="269"/>
      <c r="D142" s="268"/>
      <c r="E142" s="268"/>
      <c r="F142" s="268"/>
      <c r="G142" s="27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71"/>
      <c r="B143" s="272"/>
      <c r="C143" s="273"/>
      <c r="D143" s="272"/>
      <c r="E143" s="272"/>
      <c r="F143" s="272"/>
      <c r="G143" s="27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3"/>
      <c r="B144" s="4"/>
      <c r="C144" s="19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3:33" x14ac:dyDescent="0.2">
      <c r="C145" s="195"/>
      <c r="D145" s="10"/>
      <c r="AG145" t="s">
        <v>363</v>
      </c>
    </row>
    <row r="146" spans="3:33" x14ac:dyDescent="0.2">
      <c r="D146" s="10"/>
    </row>
    <row r="147" spans="3:33" x14ac:dyDescent="0.2">
      <c r="D147" s="10"/>
    </row>
    <row r="148" spans="3:33" x14ac:dyDescent="0.2">
      <c r="D148" s="10"/>
    </row>
    <row r="149" spans="3:33" x14ac:dyDescent="0.2">
      <c r="D149" s="10"/>
    </row>
    <row r="150" spans="3:33" x14ac:dyDescent="0.2">
      <c r="D150" s="10"/>
    </row>
    <row r="151" spans="3:33" x14ac:dyDescent="0.2">
      <c r="D151" s="10"/>
    </row>
    <row r="152" spans="3:33" x14ac:dyDescent="0.2">
      <c r="D152" s="10"/>
    </row>
    <row r="153" spans="3:33" x14ac:dyDescent="0.2">
      <c r="D153" s="10"/>
    </row>
    <row r="154" spans="3:33" x14ac:dyDescent="0.2">
      <c r="D154" s="10"/>
    </row>
    <row r="155" spans="3:33" x14ac:dyDescent="0.2">
      <c r="D155" s="10"/>
    </row>
    <row r="156" spans="3:33" x14ac:dyDescent="0.2">
      <c r="D156" s="10"/>
    </row>
    <row r="157" spans="3:33" x14ac:dyDescent="0.2">
      <c r="D157" s="10"/>
    </row>
    <row r="158" spans="3:33" x14ac:dyDescent="0.2">
      <c r="D158" s="10"/>
    </row>
    <row r="159" spans="3:33" x14ac:dyDescent="0.2">
      <c r="D159" s="10"/>
    </row>
    <row r="160" spans="3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39:G143"/>
    <mergeCell ref="A1:G1"/>
    <mergeCell ref="C2:G2"/>
    <mergeCell ref="C3:G3"/>
    <mergeCell ref="C4:G4"/>
    <mergeCell ref="A138:C13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F939-40E2-4DB0-99DD-AA6222774AE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  <col min="53" max="53" width="73.7109375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79</v>
      </c>
      <c r="C4" s="258" t="s">
        <v>80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SUM(AF9:AF50)</f>
        <v>0</v>
      </c>
      <c r="H8" s="166"/>
      <c r="I8" s="167">
        <f>SUM(Y9:Y50)</f>
        <v>0</v>
      </c>
      <c r="J8" s="165"/>
      <c r="K8" s="165">
        <f>SUM(Z9:Z50)</f>
        <v>0</v>
      </c>
      <c r="L8" s="165"/>
      <c r="M8" s="165">
        <f>SUM(AA9:AA50)</f>
        <v>0</v>
      </c>
      <c r="N8" s="165"/>
      <c r="O8" s="165">
        <f>SUM(AB9:AB50)</f>
        <v>0.19999999999999998</v>
      </c>
      <c r="P8" s="165"/>
      <c r="Q8" s="165">
        <f>SUM(AC9:AC50)</f>
        <v>0</v>
      </c>
      <c r="R8" s="165"/>
      <c r="S8" s="165"/>
      <c r="T8" s="168"/>
      <c r="U8" s="160"/>
      <c r="V8" s="160">
        <f>SUM(AD9:AD50)</f>
        <v>114.61999999999998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SUM(AF10:AF20)</f>
        <v>0</v>
      </c>
      <c r="H9" s="166"/>
      <c r="I9" s="167">
        <f>SUM(Y10:Y20)</f>
        <v>0</v>
      </c>
      <c r="J9" s="165"/>
      <c r="K9" s="165">
        <f>SUM(Z10:Z20)</f>
        <v>0</v>
      </c>
      <c r="L9" s="165"/>
      <c r="M9" s="165">
        <f>SUM(AA10:AA20)</f>
        <v>0</v>
      </c>
      <c r="N9" s="165"/>
      <c r="O9" s="165">
        <f>SUM(AB10:AB20)</f>
        <v>0</v>
      </c>
      <c r="P9" s="165"/>
      <c r="Q9" s="165">
        <f>SUM(AC10:AC20)</f>
        <v>0</v>
      </c>
      <c r="R9" s="165"/>
      <c r="S9" s="165"/>
      <c r="T9" s="168"/>
      <c r="U9" s="160"/>
      <c r="V9" s="160">
        <f>SUM(AD10:AD20)</f>
        <v>114.61999999999998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ht="22.5" outlineLevel="2" x14ac:dyDescent="0.2">
      <c r="A10" s="169">
        <v>2</v>
      </c>
      <c r="B10" s="170" t="s">
        <v>741</v>
      </c>
      <c r="C10" s="191" t="s">
        <v>742</v>
      </c>
      <c r="D10" s="171" t="s">
        <v>183</v>
      </c>
      <c r="E10" s="172">
        <v>90</v>
      </c>
      <c r="F10" s="173"/>
      <c r="G10" s="174">
        <f t="shared" ref="G10:G20" si="0">ROUND(E10*F10,2)</f>
        <v>0</v>
      </c>
      <c r="H10" s="175"/>
      <c r="I10" s="176">
        <f t="shared" ref="I10:I20" si="1">ROUND(E10*H10,2)</f>
        <v>0</v>
      </c>
      <c r="J10" s="173"/>
      <c r="K10" s="174">
        <f t="shared" ref="K10:K20" si="2">ROUND(E10*J10,2)</f>
        <v>0</v>
      </c>
      <c r="L10" s="174">
        <v>15</v>
      </c>
      <c r="M10" s="174">
        <f t="shared" ref="M10:M20" si="3">G10*(1+L10/100)</f>
        <v>0</v>
      </c>
      <c r="N10" s="174">
        <v>0</v>
      </c>
      <c r="O10" s="174">
        <f t="shared" ref="O10:O20" si="4">ROUND(E10*N10,2)</f>
        <v>0</v>
      </c>
      <c r="P10" s="174">
        <v>0</v>
      </c>
      <c r="Q10" s="174">
        <f t="shared" ref="Q10:Q20" si="5">ROUND(E10*P10,2)</f>
        <v>0</v>
      </c>
      <c r="R10" s="174"/>
      <c r="S10" s="174" t="s">
        <v>130</v>
      </c>
      <c r="T10" s="177" t="s">
        <v>130</v>
      </c>
      <c r="U10" s="157">
        <v>7.5829999999999995E-2</v>
      </c>
      <c r="V10" s="157">
        <f t="shared" ref="V10:V20" si="6">ROUND(E10*U10,2)</f>
        <v>6.82</v>
      </c>
      <c r="W10" s="157"/>
      <c r="X10" s="157" t="s">
        <v>131</v>
      </c>
      <c r="Y10" s="178">
        <f t="shared" ref="Y10:Y20" si="7">I10</f>
        <v>0</v>
      </c>
      <c r="Z10" s="178">
        <f t="shared" ref="Z10:Z20" si="8">K10</f>
        <v>0</v>
      </c>
      <c r="AA10" s="178">
        <f t="shared" ref="AA10:AA20" si="9">M10</f>
        <v>0</v>
      </c>
      <c r="AB10" s="178">
        <f t="shared" ref="AB10:AB20" si="10">O10</f>
        <v>0</v>
      </c>
      <c r="AC10" s="178">
        <f t="shared" ref="AC10:AC20" si="11">Q10</f>
        <v>0</v>
      </c>
      <c r="AD10" s="178">
        <f t="shared" ref="AD10:AD20" si="12">V10</f>
        <v>6.82</v>
      </c>
      <c r="AE10" s="179"/>
      <c r="AF10" s="178">
        <f t="shared" ref="AF10:AF20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outlineLevel="2" x14ac:dyDescent="0.2">
      <c r="A11" s="169">
        <v>4</v>
      </c>
      <c r="B11" s="170" t="s">
        <v>743</v>
      </c>
      <c r="C11" s="191" t="s">
        <v>744</v>
      </c>
      <c r="D11" s="171" t="s">
        <v>183</v>
      </c>
      <c r="E11" s="172">
        <v>43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0.12317</v>
      </c>
      <c r="V11" s="157">
        <f t="shared" si="6"/>
        <v>5.3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5.3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8</v>
      </c>
      <c r="B12" s="170" t="s">
        <v>745</v>
      </c>
      <c r="C12" s="191" t="s">
        <v>746</v>
      </c>
      <c r="D12" s="171" t="s">
        <v>129</v>
      </c>
      <c r="E12" s="172">
        <v>6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0.871</v>
      </c>
      <c r="V12" s="157">
        <f t="shared" si="6"/>
        <v>5.23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5.23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10</v>
      </c>
      <c r="B13" s="170" t="s">
        <v>747</v>
      </c>
      <c r="C13" s="191" t="s">
        <v>748</v>
      </c>
      <c r="D13" s="171" t="s">
        <v>183</v>
      </c>
      <c r="E13" s="172">
        <v>155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0.49717</v>
      </c>
      <c r="V13" s="157">
        <f t="shared" si="6"/>
        <v>77.06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77.06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16</v>
      </c>
      <c r="B14" s="170" t="s">
        <v>749</v>
      </c>
      <c r="C14" s="191" t="s">
        <v>750</v>
      </c>
      <c r="D14" s="171" t="s">
        <v>129</v>
      </c>
      <c r="E14" s="172">
        <v>45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0.24399999999999999</v>
      </c>
      <c r="V14" s="157">
        <f t="shared" si="6"/>
        <v>10.98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10.98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ht="22.5" outlineLevel="2" x14ac:dyDescent="0.2">
      <c r="A15" s="169">
        <v>17</v>
      </c>
      <c r="B15" s="170" t="s">
        <v>751</v>
      </c>
      <c r="C15" s="191" t="s">
        <v>752</v>
      </c>
      <c r="D15" s="171" t="s">
        <v>129</v>
      </c>
      <c r="E15" s="172">
        <v>7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0.35216999999999998</v>
      </c>
      <c r="V15" s="157">
        <f t="shared" si="6"/>
        <v>2.4700000000000002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2.4700000000000002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22</v>
      </c>
      <c r="B16" s="170" t="s">
        <v>753</v>
      </c>
      <c r="C16" s="191" t="s">
        <v>754</v>
      </c>
      <c r="D16" s="171" t="s">
        <v>129</v>
      </c>
      <c r="E16" s="172">
        <v>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0.48532999999999998</v>
      </c>
      <c r="V16" s="157">
        <f t="shared" si="6"/>
        <v>1.46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1.46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24</v>
      </c>
      <c r="B17" s="170" t="s">
        <v>755</v>
      </c>
      <c r="C17" s="191" t="s">
        <v>756</v>
      </c>
      <c r="D17" s="171" t="s">
        <v>129</v>
      </c>
      <c r="E17" s="172">
        <v>3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0.94950000000000001</v>
      </c>
      <c r="V17" s="157">
        <f t="shared" si="6"/>
        <v>2.85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2.85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outlineLevel="2" x14ac:dyDescent="0.2">
      <c r="A18" s="169">
        <v>25</v>
      </c>
      <c r="B18" s="170" t="s">
        <v>757</v>
      </c>
      <c r="C18" s="191" t="s">
        <v>758</v>
      </c>
      <c r="D18" s="171" t="s">
        <v>129</v>
      </c>
      <c r="E18" s="172">
        <v>1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0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219</v>
      </c>
      <c r="T18" s="177" t="s">
        <v>248</v>
      </c>
      <c r="U18" s="157">
        <v>1.33467</v>
      </c>
      <c r="V18" s="157">
        <f t="shared" si="6"/>
        <v>1.33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1.33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31</v>
      </c>
      <c r="B19" s="170" t="s">
        <v>759</v>
      </c>
      <c r="C19" s="191" t="s">
        <v>760</v>
      </c>
      <c r="D19" s="171" t="s">
        <v>129</v>
      </c>
      <c r="E19" s="172">
        <v>6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0.11</v>
      </c>
      <c r="V19" s="157">
        <f t="shared" si="6"/>
        <v>0.66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0.66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ht="22.5" outlineLevel="2" x14ac:dyDescent="0.2">
      <c r="A20" s="169">
        <v>32</v>
      </c>
      <c r="B20" s="170" t="s">
        <v>761</v>
      </c>
      <c r="C20" s="191" t="s">
        <v>762</v>
      </c>
      <c r="D20" s="171" t="s">
        <v>183</v>
      </c>
      <c r="E20" s="172">
        <v>14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3.2829999999999998E-2</v>
      </c>
      <c r="V20" s="157">
        <f t="shared" si="6"/>
        <v>0.46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0.46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outlineLevel="1" x14ac:dyDescent="0.2">
      <c r="A21" s="161" t="s">
        <v>125</v>
      </c>
      <c r="B21" s="162" t="s">
        <v>92</v>
      </c>
      <c r="C21" s="190" t="s">
        <v>93</v>
      </c>
      <c r="D21" s="163"/>
      <c r="E21" s="164"/>
      <c r="F21" s="165"/>
      <c r="G21" s="165">
        <f>SUM(AF22:AF44)</f>
        <v>0</v>
      </c>
      <c r="H21" s="166"/>
      <c r="I21" s="167">
        <f>SUM(Y22:Y44)</f>
        <v>0</v>
      </c>
      <c r="J21" s="165"/>
      <c r="K21" s="165">
        <f>SUM(Z22:Z44)</f>
        <v>0</v>
      </c>
      <c r="L21" s="165"/>
      <c r="M21" s="165">
        <f>SUM(AA22:AA44)</f>
        <v>0</v>
      </c>
      <c r="N21" s="165"/>
      <c r="O21" s="165">
        <f>SUM(AB22:AB44)</f>
        <v>0.19999999999999998</v>
      </c>
      <c r="P21" s="165"/>
      <c r="Q21" s="165">
        <f>SUM(AC22:AC44)</f>
        <v>0</v>
      </c>
      <c r="R21" s="165"/>
      <c r="S21" s="165"/>
      <c r="T21" s="168"/>
      <c r="U21" s="160"/>
      <c r="V21" s="160">
        <f>SUM(AD22:AD44)</f>
        <v>0</v>
      </c>
      <c r="W21" s="160"/>
      <c r="X21" s="160"/>
      <c r="Y21" s="179"/>
      <c r="Z21" s="179"/>
      <c r="AA21" s="179"/>
      <c r="AB21" s="179"/>
      <c r="AC21" s="179"/>
      <c r="AD21" s="179"/>
      <c r="AE21" s="179"/>
      <c r="AF21" s="179"/>
      <c r="AG21" s="179" t="s">
        <v>126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80">
        <v>1</v>
      </c>
      <c r="B22" s="181" t="s">
        <v>763</v>
      </c>
      <c r="C22" s="192" t="s">
        <v>764</v>
      </c>
      <c r="D22" s="182" t="s">
        <v>293</v>
      </c>
      <c r="E22" s="183">
        <v>86</v>
      </c>
      <c r="F22" s="184"/>
      <c r="G22" s="185">
        <f>ROUND(E22*F22,2)</f>
        <v>0</v>
      </c>
      <c r="H22" s="186"/>
      <c r="I22" s="187">
        <f>ROUND(E22*H22,2)</f>
        <v>0</v>
      </c>
      <c r="J22" s="184"/>
      <c r="K22" s="185">
        <f>ROUND(E22*J22,2)</f>
        <v>0</v>
      </c>
      <c r="L22" s="185">
        <v>15</v>
      </c>
      <c r="M22" s="185">
        <f>G22*(1+L22/100)</f>
        <v>0</v>
      </c>
      <c r="N22" s="185">
        <v>1E-3</v>
      </c>
      <c r="O22" s="185">
        <f>ROUND(E22*N22,2)</f>
        <v>0.09</v>
      </c>
      <c r="P22" s="185">
        <v>0</v>
      </c>
      <c r="Q22" s="185">
        <f>ROUND(E22*P22,2)</f>
        <v>0</v>
      </c>
      <c r="R22" s="185" t="s">
        <v>226</v>
      </c>
      <c r="S22" s="185" t="s">
        <v>130</v>
      </c>
      <c r="T22" s="188" t="s">
        <v>130</v>
      </c>
      <c r="U22" s="157">
        <v>0</v>
      </c>
      <c r="V22" s="157">
        <f>ROUND(E22*U22,2)</f>
        <v>0</v>
      </c>
      <c r="W22" s="157"/>
      <c r="X22" s="157" t="s">
        <v>93</v>
      </c>
      <c r="Y22" s="178">
        <f>I22</f>
        <v>0</v>
      </c>
      <c r="Z22" s="178">
        <f>K22</f>
        <v>0</v>
      </c>
      <c r="AA22" s="178">
        <f>M22</f>
        <v>0</v>
      </c>
      <c r="AB22" s="178">
        <f>O22</f>
        <v>0.09</v>
      </c>
      <c r="AC22" s="178">
        <f>Q22</f>
        <v>0</v>
      </c>
      <c r="AD22" s="178">
        <f>V22</f>
        <v>0</v>
      </c>
      <c r="AE22" s="179"/>
      <c r="AF22" s="178">
        <f>G22</f>
        <v>0</v>
      </c>
      <c r="AG22" s="179" t="s">
        <v>221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55"/>
      <c r="B23" s="156"/>
      <c r="C23" s="277" t="s">
        <v>765</v>
      </c>
      <c r="D23" s="278"/>
      <c r="E23" s="278"/>
      <c r="F23" s="278"/>
      <c r="G23" s="278"/>
      <c r="H23" s="158"/>
      <c r="I23" s="159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79"/>
      <c r="Z23" s="179"/>
      <c r="AA23" s="179"/>
      <c r="AB23" s="179"/>
      <c r="AC23" s="179"/>
      <c r="AD23" s="179"/>
      <c r="AE23" s="179"/>
      <c r="AF23" s="179"/>
      <c r="AG23" s="179" t="s">
        <v>379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80">
        <v>3</v>
      </c>
      <c r="B24" s="181" t="s">
        <v>766</v>
      </c>
      <c r="C24" s="192" t="s">
        <v>767</v>
      </c>
      <c r="D24" s="182" t="s">
        <v>293</v>
      </c>
      <c r="E24" s="183">
        <v>27</v>
      </c>
      <c r="F24" s="184"/>
      <c r="G24" s="185">
        <f>ROUND(E24*F24,2)</f>
        <v>0</v>
      </c>
      <c r="H24" s="186"/>
      <c r="I24" s="187">
        <f>ROUND(E24*H24,2)</f>
        <v>0</v>
      </c>
      <c r="J24" s="184"/>
      <c r="K24" s="185">
        <f>ROUND(E24*J24,2)</f>
        <v>0</v>
      </c>
      <c r="L24" s="185">
        <v>15</v>
      </c>
      <c r="M24" s="185">
        <f>G24*(1+L24/100)</f>
        <v>0</v>
      </c>
      <c r="N24" s="185">
        <v>1E-3</v>
      </c>
      <c r="O24" s="185">
        <f>ROUND(E24*N24,2)</f>
        <v>0.03</v>
      </c>
      <c r="P24" s="185">
        <v>0</v>
      </c>
      <c r="Q24" s="185">
        <f>ROUND(E24*P24,2)</f>
        <v>0</v>
      </c>
      <c r="R24" s="185" t="s">
        <v>226</v>
      </c>
      <c r="S24" s="185" t="s">
        <v>130</v>
      </c>
      <c r="T24" s="188" t="s">
        <v>130</v>
      </c>
      <c r="U24" s="157">
        <v>0</v>
      </c>
      <c r="V24" s="157">
        <f>ROUND(E24*U24,2)</f>
        <v>0</v>
      </c>
      <c r="W24" s="157"/>
      <c r="X24" s="157" t="s">
        <v>93</v>
      </c>
      <c r="Y24" s="178">
        <f>I24</f>
        <v>0</v>
      </c>
      <c r="Z24" s="178">
        <f>K24</f>
        <v>0</v>
      </c>
      <c r="AA24" s="178">
        <f>M24</f>
        <v>0</v>
      </c>
      <c r="AB24" s="178">
        <f>O24</f>
        <v>0.03</v>
      </c>
      <c r="AC24" s="178">
        <f>Q24</f>
        <v>0</v>
      </c>
      <c r="AD24" s="178">
        <f>V24</f>
        <v>0</v>
      </c>
      <c r="AE24" s="179"/>
      <c r="AF24" s="178">
        <f>G24</f>
        <v>0</v>
      </c>
      <c r="AG24" s="179" t="s">
        <v>221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55"/>
      <c r="B25" s="156"/>
      <c r="C25" s="277" t="s">
        <v>768</v>
      </c>
      <c r="D25" s="278"/>
      <c r="E25" s="278"/>
      <c r="F25" s="278"/>
      <c r="G25" s="278"/>
      <c r="H25" s="158"/>
      <c r="I25" s="159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79"/>
      <c r="Z25" s="179"/>
      <c r="AA25" s="179"/>
      <c r="AB25" s="179"/>
      <c r="AC25" s="179"/>
      <c r="AD25" s="179"/>
      <c r="AE25" s="179"/>
      <c r="AF25" s="179"/>
      <c r="AG25" s="179" t="s">
        <v>379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5</v>
      </c>
      <c r="B26" s="170" t="s">
        <v>769</v>
      </c>
      <c r="C26" s="191" t="s">
        <v>770</v>
      </c>
      <c r="D26" s="171" t="s">
        <v>129</v>
      </c>
      <c r="E26" s="172">
        <v>6</v>
      </c>
      <c r="F26" s="173"/>
      <c r="G26" s="174">
        <f t="shared" ref="G26:G44" si="14">ROUND(E26*F26,2)</f>
        <v>0</v>
      </c>
      <c r="H26" s="175"/>
      <c r="I26" s="176">
        <f t="shared" ref="I26:I44" si="15">ROUND(E26*H26,2)</f>
        <v>0</v>
      </c>
      <c r="J26" s="173"/>
      <c r="K26" s="174">
        <f t="shared" ref="K26:K44" si="16">ROUND(E26*J26,2)</f>
        <v>0</v>
      </c>
      <c r="L26" s="174">
        <v>15</v>
      </c>
      <c r="M26" s="174">
        <f t="shared" ref="M26:M44" si="17">G26*(1+L26/100)</f>
        <v>0</v>
      </c>
      <c r="N26" s="174">
        <v>1.0200000000000001E-3</v>
      </c>
      <c r="O26" s="174">
        <f t="shared" ref="O26:O44" si="18">ROUND(E26*N26,2)</f>
        <v>0.01</v>
      </c>
      <c r="P26" s="174">
        <v>0</v>
      </c>
      <c r="Q26" s="174">
        <f t="shared" ref="Q26:Q44" si="19">ROUND(E26*P26,2)</f>
        <v>0</v>
      </c>
      <c r="R26" s="174" t="s">
        <v>226</v>
      </c>
      <c r="S26" s="174" t="s">
        <v>130</v>
      </c>
      <c r="T26" s="177" t="s">
        <v>130</v>
      </c>
      <c r="U26" s="157">
        <v>0</v>
      </c>
      <c r="V26" s="157">
        <f t="shared" ref="V26:V44" si="20">ROUND(E26*U26,2)</f>
        <v>0</v>
      </c>
      <c r="W26" s="157"/>
      <c r="X26" s="157" t="s">
        <v>93</v>
      </c>
      <c r="Y26" s="178">
        <f t="shared" ref="Y26:Y44" si="21">I26</f>
        <v>0</v>
      </c>
      <c r="Z26" s="178">
        <f t="shared" ref="Z26:Z44" si="22">K26</f>
        <v>0</v>
      </c>
      <c r="AA26" s="178">
        <f t="shared" ref="AA26:AA44" si="23">M26</f>
        <v>0</v>
      </c>
      <c r="AB26" s="178">
        <f t="shared" ref="AB26:AB44" si="24">O26</f>
        <v>0.01</v>
      </c>
      <c r="AC26" s="178">
        <f t="shared" ref="AC26:AC44" si="25">Q26</f>
        <v>0</v>
      </c>
      <c r="AD26" s="178">
        <f t="shared" ref="AD26:AD44" si="26">V26</f>
        <v>0</v>
      </c>
      <c r="AE26" s="179"/>
      <c r="AF26" s="178">
        <f t="shared" ref="AF26:AF44" si="27">G26</f>
        <v>0</v>
      </c>
      <c r="AG26" s="179" t="s">
        <v>221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6</v>
      </c>
      <c r="B27" s="170" t="s">
        <v>771</v>
      </c>
      <c r="C27" s="191" t="s">
        <v>772</v>
      </c>
      <c r="D27" s="171" t="s">
        <v>129</v>
      </c>
      <c r="E27" s="172">
        <v>18</v>
      </c>
      <c r="F27" s="173"/>
      <c r="G27" s="174">
        <f t="shared" si="14"/>
        <v>0</v>
      </c>
      <c r="H27" s="175"/>
      <c r="I27" s="176">
        <f t="shared" si="15"/>
        <v>0</v>
      </c>
      <c r="J27" s="173"/>
      <c r="K27" s="174">
        <f t="shared" si="16"/>
        <v>0</v>
      </c>
      <c r="L27" s="174">
        <v>15</v>
      </c>
      <c r="M27" s="174">
        <f t="shared" si="17"/>
        <v>0</v>
      </c>
      <c r="N27" s="174">
        <v>2.5000000000000001E-4</v>
      </c>
      <c r="O27" s="174">
        <f t="shared" si="18"/>
        <v>0</v>
      </c>
      <c r="P27" s="174">
        <v>0</v>
      </c>
      <c r="Q27" s="174">
        <f t="shared" si="19"/>
        <v>0</v>
      </c>
      <c r="R27" s="174" t="s">
        <v>226</v>
      </c>
      <c r="S27" s="174" t="s">
        <v>130</v>
      </c>
      <c r="T27" s="177" t="s">
        <v>130</v>
      </c>
      <c r="U27" s="157">
        <v>0</v>
      </c>
      <c r="V27" s="157">
        <f t="shared" si="20"/>
        <v>0</v>
      </c>
      <c r="W27" s="157"/>
      <c r="X27" s="157" t="s">
        <v>93</v>
      </c>
      <c r="Y27" s="178">
        <f t="shared" si="21"/>
        <v>0</v>
      </c>
      <c r="Z27" s="178">
        <f t="shared" si="22"/>
        <v>0</v>
      </c>
      <c r="AA27" s="178">
        <f t="shared" si="23"/>
        <v>0</v>
      </c>
      <c r="AB27" s="178">
        <f t="shared" si="24"/>
        <v>0</v>
      </c>
      <c r="AC27" s="178">
        <f t="shared" si="25"/>
        <v>0</v>
      </c>
      <c r="AD27" s="178">
        <f t="shared" si="26"/>
        <v>0</v>
      </c>
      <c r="AE27" s="179"/>
      <c r="AF27" s="178">
        <f t="shared" si="27"/>
        <v>0</v>
      </c>
      <c r="AG27" s="179" t="s">
        <v>221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7</v>
      </c>
      <c r="B28" s="170" t="s">
        <v>773</v>
      </c>
      <c r="C28" s="191" t="s">
        <v>774</v>
      </c>
      <c r="D28" s="171" t="s">
        <v>129</v>
      </c>
      <c r="E28" s="172">
        <v>9</v>
      </c>
      <c r="F28" s="173"/>
      <c r="G28" s="174">
        <f t="shared" si="14"/>
        <v>0</v>
      </c>
      <c r="H28" s="175"/>
      <c r="I28" s="176">
        <f t="shared" si="15"/>
        <v>0</v>
      </c>
      <c r="J28" s="173"/>
      <c r="K28" s="174">
        <f t="shared" si="16"/>
        <v>0</v>
      </c>
      <c r="L28" s="174">
        <v>15</v>
      </c>
      <c r="M28" s="174">
        <f t="shared" si="17"/>
        <v>0</v>
      </c>
      <c r="N28" s="174">
        <v>0</v>
      </c>
      <c r="O28" s="174">
        <f t="shared" si="18"/>
        <v>0</v>
      </c>
      <c r="P28" s="174">
        <v>0</v>
      </c>
      <c r="Q28" s="174">
        <f t="shared" si="19"/>
        <v>0</v>
      </c>
      <c r="R28" s="174" t="s">
        <v>226</v>
      </c>
      <c r="S28" s="174" t="s">
        <v>130</v>
      </c>
      <c r="T28" s="177" t="s">
        <v>130</v>
      </c>
      <c r="U28" s="157">
        <v>0</v>
      </c>
      <c r="V28" s="157">
        <f t="shared" si="20"/>
        <v>0</v>
      </c>
      <c r="W28" s="157"/>
      <c r="X28" s="157" t="s">
        <v>93</v>
      </c>
      <c r="Y28" s="178">
        <f t="shared" si="21"/>
        <v>0</v>
      </c>
      <c r="Z28" s="178">
        <f t="shared" si="22"/>
        <v>0</v>
      </c>
      <c r="AA28" s="178">
        <f t="shared" si="23"/>
        <v>0</v>
      </c>
      <c r="AB28" s="178">
        <f t="shared" si="24"/>
        <v>0</v>
      </c>
      <c r="AC28" s="178">
        <f t="shared" si="25"/>
        <v>0</v>
      </c>
      <c r="AD28" s="178">
        <f t="shared" si="26"/>
        <v>0</v>
      </c>
      <c r="AE28" s="179"/>
      <c r="AF28" s="178">
        <f t="shared" si="27"/>
        <v>0</v>
      </c>
      <c r="AG28" s="179" t="s">
        <v>221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9</v>
      </c>
      <c r="B29" s="170" t="s">
        <v>775</v>
      </c>
      <c r="C29" s="191" t="s">
        <v>776</v>
      </c>
      <c r="D29" s="171" t="s">
        <v>183</v>
      </c>
      <c r="E29" s="172">
        <v>155</v>
      </c>
      <c r="F29" s="173"/>
      <c r="G29" s="174">
        <f t="shared" si="14"/>
        <v>0</v>
      </c>
      <c r="H29" s="175"/>
      <c r="I29" s="176">
        <f t="shared" si="15"/>
        <v>0</v>
      </c>
      <c r="J29" s="173"/>
      <c r="K29" s="174">
        <f t="shared" si="16"/>
        <v>0</v>
      </c>
      <c r="L29" s="174">
        <v>15</v>
      </c>
      <c r="M29" s="174">
        <f t="shared" si="17"/>
        <v>0</v>
      </c>
      <c r="N29" s="174">
        <v>1.2999999999999999E-4</v>
      </c>
      <c r="O29" s="174">
        <f t="shared" si="18"/>
        <v>0.02</v>
      </c>
      <c r="P29" s="174">
        <v>0</v>
      </c>
      <c r="Q29" s="174">
        <f t="shared" si="19"/>
        <v>0</v>
      </c>
      <c r="R29" s="174" t="s">
        <v>226</v>
      </c>
      <c r="S29" s="174" t="s">
        <v>130</v>
      </c>
      <c r="T29" s="177" t="s">
        <v>130</v>
      </c>
      <c r="U29" s="157">
        <v>0</v>
      </c>
      <c r="V29" s="157">
        <f t="shared" si="20"/>
        <v>0</v>
      </c>
      <c r="W29" s="157"/>
      <c r="X29" s="157" t="s">
        <v>93</v>
      </c>
      <c r="Y29" s="178">
        <f t="shared" si="21"/>
        <v>0</v>
      </c>
      <c r="Z29" s="178">
        <f t="shared" si="22"/>
        <v>0</v>
      </c>
      <c r="AA29" s="178">
        <f t="shared" si="23"/>
        <v>0</v>
      </c>
      <c r="AB29" s="178">
        <f t="shared" si="24"/>
        <v>0.02</v>
      </c>
      <c r="AC29" s="178">
        <f t="shared" si="25"/>
        <v>0</v>
      </c>
      <c r="AD29" s="178">
        <f t="shared" si="26"/>
        <v>0</v>
      </c>
      <c r="AE29" s="179"/>
      <c r="AF29" s="178">
        <f t="shared" si="27"/>
        <v>0</v>
      </c>
      <c r="AG29" s="179" t="s">
        <v>221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11</v>
      </c>
      <c r="B30" s="170" t="s">
        <v>777</v>
      </c>
      <c r="C30" s="191" t="s">
        <v>778</v>
      </c>
      <c r="D30" s="171" t="s">
        <v>129</v>
      </c>
      <c r="E30" s="172">
        <v>8</v>
      </c>
      <c r="F30" s="173"/>
      <c r="G30" s="174">
        <f t="shared" si="14"/>
        <v>0</v>
      </c>
      <c r="H30" s="175"/>
      <c r="I30" s="176">
        <f t="shared" si="15"/>
        <v>0</v>
      </c>
      <c r="J30" s="173"/>
      <c r="K30" s="174">
        <f t="shared" si="16"/>
        <v>0</v>
      </c>
      <c r="L30" s="174">
        <v>15</v>
      </c>
      <c r="M30" s="174">
        <f t="shared" si="17"/>
        <v>0</v>
      </c>
      <c r="N30" s="174">
        <v>2.1000000000000001E-4</v>
      </c>
      <c r="O30" s="174">
        <f t="shared" si="18"/>
        <v>0</v>
      </c>
      <c r="P30" s="174">
        <v>0</v>
      </c>
      <c r="Q30" s="174">
        <f t="shared" si="19"/>
        <v>0</v>
      </c>
      <c r="R30" s="174" t="s">
        <v>226</v>
      </c>
      <c r="S30" s="174" t="s">
        <v>130</v>
      </c>
      <c r="T30" s="177" t="s">
        <v>130</v>
      </c>
      <c r="U30" s="157">
        <v>0</v>
      </c>
      <c r="V30" s="157">
        <f t="shared" si="20"/>
        <v>0</v>
      </c>
      <c r="W30" s="157"/>
      <c r="X30" s="157" t="s">
        <v>93</v>
      </c>
      <c r="Y30" s="178">
        <f t="shared" si="21"/>
        <v>0</v>
      </c>
      <c r="Z30" s="178">
        <f t="shared" si="22"/>
        <v>0</v>
      </c>
      <c r="AA30" s="178">
        <f t="shared" si="23"/>
        <v>0</v>
      </c>
      <c r="AB30" s="178">
        <f t="shared" si="24"/>
        <v>0</v>
      </c>
      <c r="AC30" s="178">
        <f t="shared" si="25"/>
        <v>0</v>
      </c>
      <c r="AD30" s="178">
        <f t="shared" si="26"/>
        <v>0</v>
      </c>
      <c r="AE30" s="179"/>
      <c r="AF30" s="178">
        <f t="shared" si="27"/>
        <v>0</v>
      </c>
      <c r="AG30" s="179" t="s">
        <v>221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12</v>
      </c>
      <c r="B31" s="170" t="s">
        <v>779</v>
      </c>
      <c r="C31" s="191" t="s">
        <v>780</v>
      </c>
      <c r="D31" s="171" t="s">
        <v>129</v>
      </c>
      <c r="E31" s="172">
        <v>18</v>
      </c>
      <c r="F31" s="173"/>
      <c r="G31" s="174">
        <f t="shared" si="14"/>
        <v>0</v>
      </c>
      <c r="H31" s="175"/>
      <c r="I31" s="176">
        <f t="shared" si="15"/>
        <v>0</v>
      </c>
      <c r="J31" s="173"/>
      <c r="K31" s="174">
        <f t="shared" si="16"/>
        <v>0</v>
      </c>
      <c r="L31" s="174">
        <v>15</v>
      </c>
      <c r="M31" s="174">
        <f t="shared" si="17"/>
        <v>0</v>
      </c>
      <c r="N31" s="174">
        <v>2.1000000000000001E-4</v>
      </c>
      <c r="O31" s="174">
        <f t="shared" si="18"/>
        <v>0</v>
      </c>
      <c r="P31" s="174">
        <v>0</v>
      </c>
      <c r="Q31" s="174">
        <f t="shared" si="19"/>
        <v>0</v>
      </c>
      <c r="R31" s="174" t="s">
        <v>226</v>
      </c>
      <c r="S31" s="174" t="s">
        <v>130</v>
      </c>
      <c r="T31" s="177" t="s">
        <v>130</v>
      </c>
      <c r="U31" s="157">
        <v>0</v>
      </c>
      <c r="V31" s="157">
        <f t="shared" si="20"/>
        <v>0</v>
      </c>
      <c r="W31" s="157"/>
      <c r="X31" s="157" t="s">
        <v>93</v>
      </c>
      <c r="Y31" s="178">
        <f t="shared" si="21"/>
        <v>0</v>
      </c>
      <c r="Z31" s="178">
        <f t="shared" si="22"/>
        <v>0</v>
      </c>
      <c r="AA31" s="178">
        <f t="shared" si="23"/>
        <v>0</v>
      </c>
      <c r="AB31" s="178">
        <f t="shared" si="24"/>
        <v>0</v>
      </c>
      <c r="AC31" s="178">
        <f t="shared" si="25"/>
        <v>0</v>
      </c>
      <c r="AD31" s="178">
        <f t="shared" si="26"/>
        <v>0</v>
      </c>
      <c r="AE31" s="179"/>
      <c r="AF31" s="178">
        <f t="shared" si="27"/>
        <v>0</v>
      </c>
      <c r="AG31" s="179" t="s">
        <v>221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13</v>
      </c>
      <c r="B32" s="170" t="s">
        <v>781</v>
      </c>
      <c r="C32" s="191" t="s">
        <v>782</v>
      </c>
      <c r="D32" s="171" t="s">
        <v>129</v>
      </c>
      <c r="E32" s="172">
        <v>7</v>
      </c>
      <c r="F32" s="173"/>
      <c r="G32" s="174">
        <f t="shared" si="14"/>
        <v>0</v>
      </c>
      <c r="H32" s="175"/>
      <c r="I32" s="176">
        <f t="shared" si="15"/>
        <v>0</v>
      </c>
      <c r="J32" s="173"/>
      <c r="K32" s="174">
        <f t="shared" si="16"/>
        <v>0</v>
      </c>
      <c r="L32" s="174">
        <v>15</v>
      </c>
      <c r="M32" s="174">
        <f t="shared" si="17"/>
        <v>0</v>
      </c>
      <c r="N32" s="174">
        <v>2.7999999999999998E-4</v>
      </c>
      <c r="O32" s="174">
        <f t="shared" si="18"/>
        <v>0</v>
      </c>
      <c r="P32" s="174">
        <v>0</v>
      </c>
      <c r="Q32" s="174">
        <f t="shared" si="19"/>
        <v>0</v>
      </c>
      <c r="R32" s="174" t="s">
        <v>226</v>
      </c>
      <c r="S32" s="174" t="s">
        <v>130</v>
      </c>
      <c r="T32" s="177" t="s">
        <v>130</v>
      </c>
      <c r="U32" s="157">
        <v>0</v>
      </c>
      <c r="V32" s="157">
        <f t="shared" si="20"/>
        <v>0</v>
      </c>
      <c r="W32" s="157"/>
      <c r="X32" s="157" t="s">
        <v>93</v>
      </c>
      <c r="Y32" s="178">
        <f t="shared" si="21"/>
        <v>0</v>
      </c>
      <c r="Z32" s="178">
        <f t="shared" si="22"/>
        <v>0</v>
      </c>
      <c r="AA32" s="178">
        <f t="shared" si="23"/>
        <v>0</v>
      </c>
      <c r="AB32" s="178">
        <f t="shared" si="24"/>
        <v>0</v>
      </c>
      <c r="AC32" s="178">
        <f t="shared" si="25"/>
        <v>0</v>
      </c>
      <c r="AD32" s="178">
        <f t="shared" si="26"/>
        <v>0</v>
      </c>
      <c r="AE32" s="179"/>
      <c r="AF32" s="178">
        <f t="shared" si="27"/>
        <v>0</v>
      </c>
      <c r="AG32" s="179" t="s">
        <v>221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14</v>
      </c>
      <c r="B33" s="170" t="s">
        <v>783</v>
      </c>
      <c r="C33" s="191" t="s">
        <v>784</v>
      </c>
      <c r="D33" s="171" t="s">
        <v>129</v>
      </c>
      <c r="E33" s="172">
        <v>32</v>
      </c>
      <c r="F33" s="173"/>
      <c r="G33" s="174">
        <f t="shared" si="14"/>
        <v>0</v>
      </c>
      <c r="H33" s="175"/>
      <c r="I33" s="176">
        <f t="shared" si="15"/>
        <v>0</v>
      </c>
      <c r="J33" s="173"/>
      <c r="K33" s="174">
        <f t="shared" si="16"/>
        <v>0</v>
      </c>
      <c r="L33" s="174">
        <v>15</v>
      </c>
      <c r="M33" s="174">
        <f t="shared" si="17"/>
        <v>0</v>
      </c>
      <c r="N33" s="174">
        <v>1.2999999999999999E-4</v>
      </c>
      <c r="O33" s="174">
        <f t="shared" si="18"/>
        <v>0</v>
      </c>
      <c r="P33" s="174">
        <v>0</v>
      </c>
      <c r="Q33" s="174">
        <f t="shared" si="19"/>
        <v>0</v>
      </c>
      <c r="R33" s="174" t="s">
        <v>226</v>
      </c>
      <c r="S33" s="174" t="s">
        <v>130</v>
      </c>
      <c r="T33" s="177" t="s">
        <v>130</v>
      </c>
      <c r="U33" s="157">
        <v>0</v>
      </c>
      <c r="V33" s="157">
        <f t="shared" si="20"/>
        <v>0</v>
      </c>
      <c r="W33" s="157"/>
      <c r="X33" s="157" t="s">
        <v>93</v>
      </c>
      <c r="Y33" s="178">
        <f t="shared" si="21"/>
        <v>0</v>
      </c>
      <c r="Z33" s="178">
        <f t="shared" si="22"/>
        <v>0</v>
      </c>
      <c r="AA33" s="178">
        <f t="shared" si="23"/>
        <v>0</v>
      </c>
      <c r="AB33" s="178">
        <f t="shared" si="24"/>
        <v>0</v>
      </c>
      <c r="AC33" s="178">
        <f t="shared" si="25"/>
        <v>0</v>
      </c>
      <c r="AD33" s="178">
        <f t="shared" si="26"/>
        <v>0</v>
      </c>
      <c r="AE33" s="179"/>
      <c r="AF33" s="178">
        <f t="shared" si="27"/>
        <v>0</v>
      </c>
      <c r="AG33" s="179" t="s">
        <v>221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15</v>
      </c>
      <c r="B34" s="170" t="s">
        <v>785</v>
      </c>
      <c r="C34" s="191" t="s">
        <v>786</v>
      </c>
      <c r="D34" s="171" t="s">
        <v>129</v>
      </c>
      <c r="E34" s="172">
        <v>6</v>
      </c>
      <c r="F34" s="173"/>
      <c r="G34" s="174">
        <f t="shared" si="14"/>
        <v>0</v>
      </c>
      <c r="H34" s="175"/>
      <c r="I34" s="176">
        <f t="shared" si="15"/>
        <v>0</v>
      </c>
      <c r="J34" s="173"/>
      <c r="K34" s="174">
        <f t="shared" si="16"/>
        <v>0</v>
      </c>
      <c r="L34" s="174">
        <v>15</v>
      </c>
      <c r="M34" s="174">
        <f t="shared" si="17"/>
        <v>0</v>
      </c>
      <c r="N34" s="174">
        <v>2.0000000000000001E-4</v>
      </c>
      <c r="O34" s="174">
        <f t="shared" si="18"/>
        <v>0</v>
      </c>
      <c r="P34" s="174">
        <v>0</v>
      </c>
      <c r="Q34" s="174">
        <f t="shared" si="19"/>
        <v>0</v>
      </c>
      <c r="R34" s="174" t="s">
        <v>226</v>
      </c>
      <c r="S34" s="174" t="s">
        <v>130</v>
      </c>
      <c r="T34" s="177" t="s">
        <v>130</v>
      </c>
      <c r="U34" s="157">
        <v>0</v>
      </c>
      <c r="V34" s="157">
        <f t="shared" si="20"/>
        <v>0</v>
      </c>
      <c r="W34" s="157"/>
      <c r="X34" s="157" t="s">
        <v>93</v>
      </c>
      <c r="Y34" s="178">
        <f t="shared" si="21"/>
        <v>0</v>
      </c>
      <c r="Z34" s="178">
        <f t="shared" si="22"/>
        <v>0</v>
      </c>
      <c r="AA34" s="178">
        <f t="shared" si="23"/>
        <v>0</v>
      </c>
      <c r="AB34" s="178">
        <f t="shared" si="24"/>
        <v>0</v>
      </c>
      <c r="AC34" s="178">
        <f t="shared" si="25"/>
        <v>0</v>
      </c>
      <c r="AD34" s="178">
        <f t="shared" si="26"/>
        <v>0</v>
      </c>
      <c r="AE34" s="179"/>
      <c r="AF34" s="178">
        <f t="shared" si="27"/>
        <v>0</v>
      </c>
      <c r="AG34" s="179" t="s">
        <v>221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18</v>
      </c>
      <c r="B35" s="170" t="s">
        <v>787</v>
      </c>
      <c r="C35" s="191" t="s">
        <v>788</v>
      </c>
      <c r="D35" s="171" t="s">
        <v>129</v>
      </c>
      <c r="E35" s="172">
        <v>54</v>
      </c>
      <c r="F35" s="173"/>
      <c r="G35" s="174">
        <f t="shared" si="14"/>
        <v>0</v>
      </c>
      <c r="H35" s="175"/>
      <c r="I35" s="176">
        <f t="shared" si="15"/>
        <v>0</v>
      </c>
      <c r="J35" s="173"/>
      <c r="K35" s="174">
        <f t="shared" si="16"/>
        <v>0</v>
      </c>
      <c r="L35" s="174">
        <v>15</v>
      </c>
      <c r="M35" s="174">
        <f t="shared" si="17"/>
        <v>0</v>
      </c>
      <c r="N35" s="174">
        <v>1.0000000000000001E-5</v>
      </c>
      <c r="O35" s="174">
        <f t="shared" si="18"/>
        <v>0</v>
      </c>
      <c r="P35" s="174">
        <v>0</v>
      </c>
      <c r="Q35" s="174">
        <f t="shared" si="19"/>
        <v>0</v>
      </c>
      <c r="R35" s="174" t="s">
        <v>226</v>
      </c>
      <c r="S35" s="174" t="s">
        <v>130</v>
      </c>
      <c r="T35" s="177" t="s">
        <v>130</v>
      </c>
      <c r="U35" s="157">
        <v>0</v>
      </c>
      <c r="V35" s="157">
        <f t="shared" si="20"/>
        <v>0</v>
      </c>
      <c r="W35" s="157"/>
      <c r="X35" s="157" t="s">
        <v>93</v>
      </c>
      <c r="Y35" s="178">
        <f t="shared" si="21"/>
        <v>0</v>
      </c>
      <c r="Z35" s="178">
        <f t="shared" si="22"/>
        <v>0</v>
      </c>
      <c r="AA35" s="178">
        <f t="shared" si="23"/>
        <v>0</v>
      </c>
      <c r="AB35" s="178">
        <f t="shared" si="24"/>
        <v>0</v>
      </c>
      <c r="AC35" s="178">
        <f t="shared" si="25"/>
        <v>0</v>
      </c>
      <c r="AD35" s="178">
        <f t="shared" si="26"/>
        <v>0</v>
      </c>
      <c r="AE35" s="179"/>
      <c r="AF35" s="178">
        <f t="shared" si="27"/>
        <v>0</v>
      </c>
      <c r="AG35" s="179" t="s">
        <v>221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19</v>
      </c>
      <c r="B36" s="170" t="s">
        <v>789</v>
      </c>
      <c r="C36" s="191" t="s">
        <v>790</v>
      </c>
      <c r="D36" s="171" t="s">
        <v>129</v>
      </c>
      <c r="E36" s="172">
        <v>22</v>
      </c>
      <c r="F36" s="173"/>
      <c r="G36" s="174">
        <f t="shared" si="14"/>
        <v>0</v>
      </c>
      <c r="H36" s="175"/>
      <c r="I36" s="176">
        <f t="shared" si="15"/>
        <v>0</v>
      </c>
      <c r="J36" s="173"/>
      <c r="K36" s="174">
        <f t="shared" si="16"/>
        <v>0</v>
      </c>
      <c r="L36" s="174">
        <v>15</v>
      </c>
      <c r="M36" s="174">
        <f t="shared" si="17"/>
        <v>0</v>
      </c>
      <c r="N36" s="174">
        <v>3.8000000000000002E-4</v>
      </c>
      <c r="O36" s="174">
        <f t="shared" si="18"/>
        <v>0.01</v>
      </c>
      <c r="P36" s="174">
        <v>0</v>
      </c>
      <c r="Q36" s="174">
        <f t="shared" si="19"/>
        <v>0</v>
      </c>
      <c r="R36" s="174" t="s">
        <v>226</v>
      </c>
      <c r="S36" s="174" t="s">
        <v>130</v>
      </c>
      <c r="T36" s="177" t="s">
        <v>130</v>
      </c>
      <c r="U36" s="157">
        <v>0</v>
      </c>
      <c r="V36" s="157">
        <f t="shared" si="20"/>
        <v>0</v>
      </c>
      <c r="W36" s="157"/>
      <c r="X36" s="157" t="s">
        <v>93</v>
      </c>
      <c r="Y36" s="178">
        <f t="shared" si="21"/>
        <v>0</v>
      </c>
      <c r="Z36" s="178">
        <f t="shared" si="22"/>
        <v>0</v>
      </c>
      <c r="AA36" s="178">
        <f t="shared" si="23"/>
        <v>0</v>
      </c>
      <c r="AB36" s="178">
        <f t="shared" si="24"/>
        <v>0.01</v>
      </c>
      <c r="AC36" s="178">
        <f t="shared" si="25"/>
        <v>0</v>
      </c>
      <c r="AD36" s="178">
        <f t="shared" si="26"/>
        <v>0</v>
      </c>
      <c r="AE36" s="179"/>
      <c r="AF36" s="178">
        <f t="shared" si="27"/>
        <v>0</v>
      </c>
      <c r="AG36" s="179" t="s">
        <v>221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20</v>
      </c>
      <c r="B37" s="170" t="s">
        <v>791</v>
      </c>
      <c r="C37" s="191" t="s">
        <v>792</v>
      </c>
      <c r="D37" s="171" t="s">
        <v>129</v>
      </c>
      <c r="E37" s="172">
        <v>74</v>
      </c>
      <c r="F37" s="173"/>
      <c r="G37" s="174">
        <f t="shared" si="14"/>
        <v>0</v>
      </c>
      <c r="H37" s="175"/>
      <c r="I37" s="176">
        <f t="shared" si="15"/>
        <v>0</v>
      </c>
      <c r="J37" s="173"/>
      <c r="K37" s="174">
        <f t="shared" si="16"/>
        <v>0</v>
      </c>
      <c r="L37" s="174">
        <v>15</v>
      </c>
      <c r="M37" s="174">
        <f t="shared" si="17"/>
        <v>0</v>
      </c>
      <c r="N37" s="174">
        <v>2.5999999999999998E-4</v>
      </c>
      <c r="O37" s="174">
        <f t="shared" si="18"/>
        <v>0.02</v>
      </c>
      <c r="P37" s="174">
        <v>0</v>
      </c>
      <c r="Q37" s="174">
        <f t="shared" si="19"/>
        <v>0</v>
      </c>
      <c r="R37" s="174" t="s">
        <v>226</v>
      </c>
      <c r="S37" s="174" t="s">
        <v>130</v>
      </c>
      <c r="T37" s="177" t="s">
        <v>130</v>
      </c>
      <c r="U37" s="157">
        <v>0</v>
      </c>
      <c r="V37" s="157">
        <f t="shared" si="20"/>
        <v>0</v>
      </c>
      <c r="W37" s="157"/>
      <c r="X37" s="157" t="s">
        <v>93</v>
      </c>
      <c r="Y37" s="178">
        <f t="shared" si="21"/>
        <v>0</v>
      </c>
      <c r="Z37" s="178">
        <f t="shared" si="22"/>
        <v>0</v>
      </c>
      <c r="AA37" s="178">
        <f t="shared" si="23"/>
        <v>0</v>
      </c>
      <c r="AB37" s="178">
        <f t="shared" si="24"/>
        <v>0.02</v>
      </c>
      <c r="AC37" s="178">
        <f t="shared" si="25"/>
        <v>0</v>
      </c>
      <c r="AD37" s="178">
        <f t="shared" si="26"/>
        <v>0</v>
      </c>
      <c r="AE37" s="179"/>
      <c r="AF37" s="178">
        <f t="shared" si="27"/>
        <v>0</v>
      </c>
      <c r="AG37" s="179" t="s">
        <v>221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ht="22.5" outlineLevel="2" x14ac:dyDescent="0.2">
      <c r="A38" s="169">
        <v>21</v>
      </c>
      <c r="B38" s="170" t="s">
        <v>793</v>
      </c>
      <c r="C38" s="191" t="s">
        <v>794</v>
      </c>
      <c r="D38" s="171" t="s">
        <v>218</v>
      </c>
      <c r="E38" s="172">
        <v>3</v>
      </c>
      <c r="F38" s="173"/>
      <c r="G38" s="174">
        <f t="shared" si="14"/>
        <v>0</v>
      </c>
      <c r="H38" s="175"/>
      <c r="I38" s="176">
        <f t="shared" si="15"/>
        <v>0</v>
      </c>
      <c r="J38" s="173"/>
      <c r="K38" s="174">
        <f t="shared" si="16"/>
        <v>0</v>
      </c>
      <c r="L38" s="174">
        <v>15</v>
      </c>
      <c r="M38" s="174">
        <f t="shared" si="17"/>
        <v>0</v>
      </c>
      <c r="N38" s="174">
        <v>0</v>
      </c>
      <c r="O38" s="174">
        <f t="shared" si="18"/>
        <v>0</v>
      </c>
      <c r="P38" s="174">
        <v>0</v>
      </c>
      <c r="Q38" s="174">
        <f t="shared" si="19"/>
        <v>0</v>
      </c>
      <c r="R38" s="174"/>
      <c r="S38" s="174" t="s">
        <v>219</v>
      </c>
      <c r="T38" s="177" t="s">
        <v>220</v>
      </c>
      <c r="U38" s="157">
        <v>0</v>
      </c>
      <c r="V38" s="157">
        <f t="shared" si="20"/>
        <v>0</v>
      </c>
      <c r="W38" s="157"/>
      <c r="X38" s="157" t="s">
        <v>93</v>
      </c>
      <c r="Y38" s="178">
        <f t="shared" si="21"/>
        <v>0</v>
      </c>
      <c r="Z38" s="178">
        <f t="shared" si="22"/>
        <v>0</v>
      </c>
      <c r="AA38" s="178">
        <f t="shared" si="23"/>
        <v>0</v>
      </c>
      <c r="AB38" s="178">
        <f t="shared" si="24"/>
        <v>0</v>
      </c>
      <c r="AC38" s="178">
        <f t="shared" si="25"/>
        <v>0</v>
      </c>
      <c r="AD38" s="178">
        <f t="shared" si="26"/>
        <v>0</v>
      </c>
      <c r="AE38" s="179"/>
      <c r="AF38" s="178">
        <f t="shared" si="27"/>
        <v>0</v>
      </c>
      <c r="AG38" s="179" t="s">
        <v>221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23</v>
      </c>
      <c r="B39" s="170" t="s">
        <v>795</v>
      </c>
      <c r="C39" s="191" t="s">
        <v>796</v>
      </c>
      <c r="D39" s="171" t="s">
        <v>129</v>
      </c>
      <c r="E39" s="172">
        <v>4</v>
      </c>
      <c r="F39" s="173"/>
      <c r="G39" s="174">
        <f t="shared" si="14"/>
        <v>0</v>
      </c>
      <c r="H39" s="175"/>
      <c r="I39" s="176">
        <f t="shared" si="15"/>
        <v>0</v>
      </c>
      <c r="J39" s="173"/>
      <c r="K39" s="174">
        <f t="shared" si="16"/>
        <v>0</v>
      </c>
      <c r="L39" s="174">
        <v>15</v>
      </c>
      <c r="M39" s="174">
        <f t="shared" si="17"/>
        <v>0</v>
      </c>
      <c r="N39" s="174">
        <v>4.1000000000000003E-3</v>
      </c>
      <c r="O39" s="174">
        <f t="shared" si="18"/>
        <v>0.02</v>
      </c>
      <c r="P39" s="174">
        <v>0</v>
      </c>
      <c r="Q39" s="174">
        <f t="shared" si="19"/>
        <v>0</v>
      </c>
      <c r="R39" s="174" t="s">
        <v>226</v>
      </c>
      <c r="S39" s="174" t="s">
        <v>130</v>
      </c>
      <c r="T39" s="177" t="s">
        <v>130</v>
      </c>
      <c r="U39" s="157">
        <v>0</v>
      </c>
      <c r="V39" s="157">
        <f t="shared" si="20"/>
        <v>0</v>
      </c>
      <c r="W39" s="157"/>
      <c r="X39" s="157" t="s">
        <v>93</v>
      </c>
      <c r="Y39" s="178">
        <f t="shared" si="21"/>
        <v>0</v>
      </c>
      <c r="Z39" s="178">
        <f t="shared" si="22"/>
        <v>0</v>
      </c>
      <c r="AA39" s="178">
        <f t="shared" si="23"/>
        <v>0</v>
      </c>
      <c r="AB39" s="178">
        <f t="shared" si="24"/>
        <v>0.02</v>
      </c>
      <c r="AC39" s="178">
        <f t="shared" si="25"/>
        <v>0</v>
      </c>
      <c r="AD39" s="178">
        <f t="shared" si="26"/>
        <v>0</v>
      </c>
      <c r="AE39" s="179"/>
      <c r="AF39" s="178">
        <f t="shared" si="27"/>
        <v>0</v>
      </c>
      <c r="AG39" s="179" t="s">
        <v>221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26</v>
      </c>
      <c r="B40" s="170" t="s">
        <v>797</v>
      </c>
      <c r="C40" s="191" t="s">
        <v>798</v>
      </c>
      <c r="D40" s="171" t="s">
        <v>218</v>
      </c>
      <c r="E40" s="172">
        <v>2</v>
      </c>
      <c r="F40" s="173"/>
      <c r="G40" s="174">
        <f t="shared" si="14"/>
        <v>0</v>
      </c>
      <c r="H40" s="175"/>
      <c r="I40" s="176">
        <f t="shared" si="15"/>
        <v>0</v>
      </c>
      <c r="J40" s="173"/>
      <c r="K40" s="174">
        <f t="shared" si="16"/>
        <v>0</v>
      </c>
      <c r="L40" s="174">
        <v>15</v>
      </c>
      <c r="M40" s="174">
        <f t="shared" si="17"/>
        <v>0</v>
      </c>
      <c r="N40" s="174">
        <v>0</v>
      </c>
      <c r="O40" s="174">
        <f t="shared" si="18"/>
        <v>0</v>
      </c>
      <c r="P40" s="174">
        <v>0</v>
      </c>
      <c r="Q40" s="174">
        <f t="shared" si="19"/>
        <v>0</v>
      </c>
      <c r="R40" s="174"/>
      <c r="S40" s="174" t="s">
        <v>219</v>
      </c>
      <c r="T40" s="177" t="s">
        <v>220</v>
      </c>
      <c r="U40" s="157">
        <v>0</v>
      </c>
      <c r="V40" s="157">
        <f t="shared" si="20"/>
        <v>0</v>
      </c>
      <c r="W40" s="157"/>
      <c r="X40" s="157" t="s">
        <v>93</v>
      </c>
      <c r="Y40" s="178">
        <f t="shared" si="21"/>
        <v>0</v>
      </c>
      <c r="Z40" s="178">
        <f t="shared" si="22"/>
        <v>0</v>
      </c>
      <c r="AA40" s="178">
        <f t="shared" si="23"/>
        <v>0</v>
      </c>
      <c r="AB40" s="178">
        <f t="shared" si="24"/>
        <v>0</v>
      </c>
      <c r="AC40" s="178">
        <f t="shared" si="25"/>
        <v>0</v>
      </c>
      <c r="AD40" s="178">
        <f t="shared" si="26"/>
        <v>0</v>
      </c>
      <c r="AE40" s="179"/>
      <c r="AF40" s="178">
        <f t="shared" si="27"/>
        <v>0</v>
      </c>
      <c r="AG40" s="179" t="s">
        <v>221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27</v>
      </c>
      <c r="B41" s="170" t="s">
        <v>799</v>
      </c>
      <c r="C41" s="191" t="s">
        <v>800</v>
      </c>
      <c r="D41" s="171" t="s">
        <v>218</v>
      </c>
      <c r="E41" s="172">
        <v>2</v>
      </c>
      <c r="F41" s="173"/>
      <c r="G41" s="174">
        <f t="shared" si="14"/>
        <v>0</v>
      </c>
      <c r="H41" s="175"/>
      <c r="I41" s="176">
        <f t="shared" si="15"/>
        <v>0</v>
      </c>
      <c r="J41" s="173"/>
      <c r="K41" s="174">
        <f t="shared" si="16"/>
        <v>0</v>
      </c>
      <c r="L41" s="174">
        <v>15</v>
      </c>
      <c r="M41" s="174">
        <f t="shared" si="17"/>
        <v>0</v>
      </c>
      <c r="N41" s="174">
        <v>0</v>
      </c>
      <c r="O41" s="174">
        <f t="shared" si="18"/>
        <v>0</v>
      </c>
      <c r="P41" s="174">
        <v>0</v>
      </c>
      <c r="Q41" s="174">
        <f t="shared" si="19"/>
        <v>0</v>
      </c>
      <c r="R41" s="174"/>
      <c r="S41" s="174" t="s">
        <v>219</v>
      </c>
      <c r="T41" s="177" t="s">
        <v>220</v>
      </c>
      <c r="U41" s="157">
        <v>0</v>
      </c>
      <c r="V41" s="157">
        <f t="shared" si="20"/>
        <v>0</v>
      </c>
      <c r="W41" s="157"/>
      <c r="X41" s="157" t="s">
        <v>93</v>
      </c>
      <c r="Y41" s="178">
        <f t="shared" si="21"/>
        <v>0</v>
      </c>
      <c r="Z41" s="178">
        <f t="shared" si="22"/>
        <v>0</v>
      </c>
      <c r="AA41" s="178">
        <f t="shared" si="23"/>
        <v>0</v>
      </c>
      <c r="AB41" s="178">
        <f t="shared" si="24"/>
        <v>0</v>
      </c>
      <c r="AC41" s="178">
        <f t="shared" si="25"/>
        <v>0</v>
      </c>
      <c r="AD41" s="178">
        <f t="shared" si="26"/>
        <v>0</v>
      </c>
      <c r="AE41" s="179"/>
      <c r="AF41" s="178">
        <f t="shared" si="27"/>
        <v>0</v>
      </c>
      <c r="AG41" s="179" t="s">
        <v>221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28</v>
      </c>
      <c r="B42" s="170" t="s">
        <v>801</v>
      </c>
      <c r="C42" s="191" t="s">
        <v>802</v>
      </c>
      <c r="D42" s="171" t="s">
        <v>218</v>
      </c>
      <c r="E42" s="172">
        <v>2</v>
      </c>
      <c r="F42" s="173"/>
      <c r="G42" s="174">
        <f t="shared" si="14"/>
        <v>0</v>
      </c>
      <c r="H42" s="175"/>
      <c r="I42" s="176">
        <f t="shared" si="15"/>
        <v>0</v>
      </c>
      <c r="J42" s="173"/>
      <c r="K42" s="174">
        <f t="shared" si="16"/>
        <v>0</v>
      </c>
      <c r="L42" s="174">
        <v>15</v>
      </c>
      <c r="M42" s="174">
        <f t="shared" si="17"/>
        <v>0</v>
      </c>
      <c r="N42" s="174">
        <v>0</v>
      </c>
      <c r="O42" s="174">
        <f t="shared" si="18"/>
        <v>0</v>
      </c>
      <c r="P42" s="174">
        <v>0</v>
      </c>
      <c r="Q42" s="174">
        <f t="shared" si="19"/>
        <v>0</v>
      </c>
      <c r="R42" s="174"/>
      <c r="S42" s="174" t="s">
        <v>219</v>
      </c>
      <c r="T42" s="177" t="s">
        <v>220</v>
      </c>
      <c r="U42" s="157">
        <v>0</v>
      </c>
      <c r="V42" s="157">
        <f t="shared" si="20"/>
        <v>0</v>
      </c>
      <c r="W42" s="157"/>
      <c r="X42" s="157" t="s">
        <v>93</v>
      </c>
      <c r="Y42" s="178">
        <f t="shared" si="21"/>
        <v>0</v>
      </c>
      <c r="Z42" s="178">
        <f t="shared" si="22"/>
        <v>0</v>
      </c>
      <c r="AA42" s="178">
        <f t="shared" si="23"/>
        <v>0</v>
      </c>
      <c r="AB42" s="178">
        <f t="shared" si="24"/>
        <v>0</v>
      </c>
      <c r="AC42" s="178">
        <f t="shared" si="25"/>
        <v>0</v>
      </c>
      <c r="AD42" s="178">
        <f t="shared" si="26"/>
        <v>0</v>
      </c>
      <c r="AE42" s="179"/>
      <c r="AF42" s="178">
        <f t="shared" si="27"/>
        <v>0</v>
      </c>
      <c r="AG42" s="179" t="s">
        <v>221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29</v>
      </c>
      <c r="B43" s="170" t="s">
        <v>803</v>
      </c>
      <c r="C43" s="191" t="s">
        <v>804</v>
      </c>
      <c r="D43" s="171" t="s">
        <v>129</v>
      </c>
      <c r="E43" s="172">
        <v>7</v>
      </c>
      <c r="F43" s="173"/>
      <c r="G43" s="174">
        <f t="shared" si="14"/>
        <v>0</v>
      </c>
      <c r="H43" s="175"/>
      <c r="I43" s="176">
        <f t="shared" si="15"/>
        <v>0</v>
      </c>
      <c r="J43" s="173"/>
      <c r="K43" s="174">
        <f t="shared" si="16"/>
        <v>0</v>
      </c>
      <c r="L43" s="174">
        <v>15</v>
      </c>
      <c r="M43" s="174">
        <f t="shared" si="17"/>
        <v>0</v>
      </c>
      <c r="N43" s="174">
        <v>3.8999999999999999E-4</v>
      </c>
      <c r="O43" s="174">
        <f t="shared" si="18"/>
        <v>0</v>
      </c>
      <c r="P43" s="174">
        <v>0</v>
      </c>
      <c r="Q43" s="174">
        <f t="shared" si="19"/>
        <v>0</v>
      </c>
      <c r="R43" s="174" t="s">
        <v>226</v>
      </c>
      <c r="S43" s="174" t="s">
        <v>130</v>
      </c>
      <c r="T43" s="177" t="s">
        <v>130</v>
      </c>
      <c r="U43" s="157">
        <v>0</v>
      </c>
      <c r="V43" s="157">
        <f t="shared" si="20"/>
        <v>0</v>
      </c>
      <c r="W43" s="157"/>
      <c r="X43" s="157" t="s">
        <v>93</v>
      </c>
      <c r="Y43" s="178">
        <f t="shared" si="21"/>
        <v>0</v>
      </c>
      <c r="Z43" s="178">
        <f t="shared" si="22"/>
        <v>0</v>
      </c>
      <c r="AA43" s="178">
        <f t="shared" si="23"/>
        <v>0</v>
      </c>
      <c r="AB43" s="178">
        <f t="shared" si="24"/>
        <v>0</v>
      </c>
      <c r="AC43" s="178">
        <f t="shared" si="25"/>
        <v>0</v>
      </c>
      <c r="AD43" s="178">
        <f t="shared" si="26"/>
        <v>0</v>
      </c>
      <c r="AE43" s="179"/>
      <c r="AF43" s="178">
        <f t="shared" si="27"/>
        <v>0</v>
      </c>
      <c r="AG43" s="179" t="s">
        <v>221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30</v>
      </c>
      <c r="B44" s="170" t="s">
        <v>805</v>
      </c>
      <c r="C44" s="191" t="s">
        <v>806</v>
      </c>
      <c r="D44" s="171" t="s">
        <v>129</v>
      </c>
      <c r="E44" s="172">
        <v>6</v>
      </c>
      <c r="F44" s="173"/>
      <c r="G44" s="174">
        <f t="shared" si="14"/>
        <v>0</v>
      </c>
      <c r="H44" s="175"/>
      <c r="I44" s="176">
        <f t="shared" si="15"/>
        <v>0</v>
      </c>
      <c r="J44" s="173"/>
      <c r="K44" s="174">
        <f t="shared" si="16"/>
        <v>0</v>
      </c>
      <c r="L44" s="174">
        <v>15</v>
      </c>
      <c r="M44" s="174">
        <f t="shared" si="17"/>
        <v>0</v>
      </c>
      <c r="N44" s="174">
        <v>0</v>
      </c>
      <c r="O44" s="174">
        <f t="shared" si="18"/>
        <v>0</v>
      </c>
      <c r="P44" s="174">
        <v>0</v>
      </c>
      <c r="Q44" s="174">
        <f t="shared" si="19"/>
        <v>0</v>
      </c>
      <c r="R44" s="174"/>
      <c r="S44" s="174" t="s">
        <v>219</v>
      </c>
      <c r="T44" s="177" t="s">
        <v>220</v>
      </c>
      <c r="U44" s="157">
        <v>0</v>
      </c>
      <c r="V44" s="157">
        <f t="shared" si="20"/>
        <v>0</v>
      </c>
      <c r="W44" s="157"/>
      <c r="X44" s="157" t="s">
        <v>93</v>
      </c>
      <c r="Y44" s="178">
        <f t="shared" si="21"/>
        <v>0</v>
      </c>
      <c r="Z44" s="178">
        <f t="shared" si="22"/>
        <v>0</v>
      </c>
      <c r="AA44" s="178">
        <f t="shared" si="23"/>
        <v>0</v>
      </c>
      <c r="AB44" s="178">
        <f t="shared" si="24"/>
        <v>0</v>
      </c>
      <c r="AC44" s="178">
        <f t="shared" si="25"/>
        <v>0</v>
      </c>
      <c r="AD44" s="178">
        <f t="shared" si="26"/>
        <v>0</v>
      </c>
      <c r="AE44" s="179"/>
      <c r="AF44" s="178">
        <f t="shared" si="27"/>
        <v>0</v>
      </c>
      <c r="AG44" s="179" t="s">
        <v>221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1" x14ac:dyDescent="0.2">
      <c r="A45" s="161" t="s">
        <v>125</v>
      </c>
      <c r="B45" s="162" t="s">
        <v>94</v>
      </c>
      <c r="C45" s="190" t="s">
        <v>95</v>
      </c>
      <c r="D45" s="163"/>
      <c r="E45" s="164"/>
      <c r="F45" s="165"/>
      <c r="G45" s="165">
        <f>SUM(AF46:AF50)</f>
        <v>0</v>
      </c>
      <c r="H45" s="166"/>
      <c r="I45" s="167">
        <f>SUM(Y46:Y50)</f>
        <v>0</v>
      </c>
      <c r="J45" s="165"/>
      <c r="K45" s="165">
        <f>SUM(Z46:Z50)</f>
        <v>0</v>
      </c>
      <c r="L45" s="165"/>
      <c r="M45" s="165">
        <f>SUM(AA46:AA50)</f>
        <v>0</v>
      </c>
      <c r="N45" s="165"/>
      <c r="O45" s="165">
        <f>SUM(AB46:AB50)</f>
        <v>0</v>
      </c>
      <c r="P45" s="165"/>
      <c r="Q45" s="165">
        <f>SUM(AC46:AC50)</f>
        <v>0</v>
      </c>
      <c r="R45" s="165"/>
      <c r="S45" s="165"/>
      <c r="T45" s="168"/>
      <c r="U45" s="160"/>
      <c r="V45" s="160">
        <f>SUM(AD46:AD50)</f>
        <v>0</v>
      </c>
      <c r="W45" s="160"/>
      <c r="X45" s="160"/>
      <c r="Y45" s="179"/>
      <c r="Z45" s="179"/>
      <c r="AA45" s="179"/>
      <c r="AB45" s="179"/>
      <c r="AC45" s="179"/>
      <c r="AD45" s="179"/>
      <c r="AE45" s="179"/>
      <c r="AF45" s="179"/>
      <c r="AG45" s="179" t="s">
        <v>126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outlineLevel="2" x14ac:dyDescent="0.2">
      <c r="A46" s="169">
        <v>33</v>
      </c>
      <c r="B46" s="170" t="s">
        <v>298</v>
      </c>
      <c r="C46" s="191" t="s">
        <v>299</v>
      </c>
      <c r="D46" s="171" t="s">
        <v>807</v>
      </c>
      <c r="E46" s="172">
        <v>1</v>
      </c>
      <c r="F46" s="173"/>
      <c r="G46" s="174">
        <f>ROUND(E46*F46,2)</f>
        <v>0</v>
      </c>
      <c r="H46" s="175"/>
      <c r="I46" s="176">
        <f>ROUND(E46*H46,2)</f>
        <v>0</v>
      </c>
      <c r="J46" s="173"/>
      <c r="K46" s="174">
        <f>ROUND(E46*J46,2)</f>
        <v>0</v>
      </c>
      <c r="L46" s="174">
        <v>15</v>
      </c>
      <c r="M46" s="174">
        <f>G46*(1+L46/100)</f>
        <v>0</v>
      </c>
      <c r="N46" s="174">
        <v>0</v>
      </c>
      <c r="O46" s="174">
        <f>ROUND(E46*N46,2)</f>
        <v>0</v>
      </c>
      <c r="P46" s="174">
        <v>0</v>
      </c>
      <c r="Q46" s="174">
        <f>ROUND(E46*P46,2)</f>
        <v>0</v>
      </c>
      <c r="R46" s="174"/>
      <c r="S46" s="174" t="s">
        <v>219</v>
      </c>
      <c r="T46" s="177" t="s">
        <v>220</v>
      </c>
      <c r="U46" s="157">
        <v>0</v>
      </c>
      <c r="V46" s="157">
        <f>ROUND(E46*U46,2)</f>
        <v>0</v>
      </c>
      <c r="W46" s="157"/>
      <c r="X46" s="157" t="s">
        <v>95</v>
      </c>
      <c r="Y46" s="178">
        <f>I46</f>
        <v>0</v>
      </c>
      <c r="Z46" s="178">
        <f>K46</f>
        <v>0</v>
      </c>
      <c r="AA46" s="178">
        <f>M46</f>
        <v>0</v>
      </c>
      <c r="AB46" s="178">
        <f>O46</f>
        <v>0</v>
      </c>
      <c r="AC46" s="178">
        <f>Q46</f>
        <v>0</v>
      </c>
      <c r="AD46" s="178">
        <f>V46</f>
        <v>0</v>
      </c>
      <c r="AE46" s="179"/>
      <c r="AF46" s="178">
        <f>G46</f>
        <v>0</v>
      </c>
      <c r="AG46" s="179" t="s">
        <v>297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34</v>
      </c>
      <c r="B47" s="170" t="s">
        <v>301</v>
      </c>
      <c r="C47" s="191" t="s">
        <v>302</v>
      </c>
      <c r="D47" s="171" t="s">
        <v>300</v>
      </c>
      <c r="E47" s="172">
        <v>1</v>
      </c>
      <c r="F47" s="173"/>
      <c r="G47" s="174">
        <f>ROUND(E47*F47,2)</f>
        <v>0</v>
      </c>
      <c r="H47" s="175"/>
      <c r="I47" s="176">
        <f>ROUND(E47*H47,2)</f>
        <v>0</v>
      </c>
      <c r="J47" s="173"/>
      <c r="K47" s="174">
        <f>ROUND(E47*J47,2)</f>
        <v>0</v>
      </c>
      <c r="L47" s="174">
        <v>15</v>
      </c>
      <c r="M47" s="174">
        <f>G47*(1+L47/100)</f>
        <v>0</v>
      </c>
      <c r="N47" s="174">
        <v>0</v>
      </c>
      <c r="O47" s="174">
        <f>ROUND(E47*N47,2)</f>
        <v>0</v>
      </c>
      <c r="P47" s="174">
        <v>0</v>
      </c>
      <c r="Q47" s="174">
        <f>ROUND(E47*P47,2)</f>
        <v>0</v>
      </c>
      <c r="R47" s="174"/>
      <c r="S47" s="174" t="s">
        <v>219</v>
      </c>
      <c r="T47" s="177" t="s">
        <v>220</v>
      </c>
      <c r="U47" s="157">
        <v>0</v>
      </c>
      <c r="V47" s="157">
        <f>ROUND(E47*U47,2)</f>
        <v>0</v>
      </c>
      <c r="W47" s="157"/>
      <c r="X47" s="157" t="s">
        <v>95</v>
      </c>
      <c r="Y47" s="178">
        <f>I47</f>
        <v>0</v>
      </c>
      <c r="Z47" s="178">
        <f>K47</f>
        <v>0</v>
      </c>
      <c r="AA47" s="178">
        <f>M47</f>
        <v>0</v>
      </c>
      <c r="AB47" s="178">
        <f>O47</f>
        <v>0</v>
      </c>
      <c r="AC47" s="178">
        <f>Q47</f>
        <v>0</v>
      </c>
      <c r="AD47" s="178">
        <f>V47</f>
        <v>0</v>
      </c>
      <c r="AE47" s="179"/>
      <c r="AF47" s="178">
        <f>G47</f>
        <v>0</v>
      </c>
      <c r="AG47" s="179" t="s">
        <v>297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35</v>
      </c>
      <c r="B48" s="170" t="s">
        <v>294</v>
      </c>
      <c r="C48" s="191" t="s">
        <v>808</v>
      </c>
      <c r="D48" s="171" t="s">
        <v>296</v>
      </c>
      <c r="E48" s="172">
        <v>6</v>
      </c>
      <c r="F48" s="173"/>
      <c r="G48" s="174">
        <f>ROUND(E48*F48,2)</f>
        <v>0</v>
      </c>
      <c r="H48" s="175"/>
      <c r="I48" s="176">
        <f>ROUND(E48*H48,2)</f>
        <v>0</v>
      </c>
      <c r="J48" s="173"/>
      <c r="K48" s="174">
        <f>ROUND(E48*J48,2)</f>
        <v>0</v>
      </c>
      <c r="L48" s="174">
        <v>15</v>
      </c>
      <c r="M48" s="174">
        <f>G48*(1+L48/100)</f>
        <v>0</v>
      </c>
      <c r="N48" s="174">
        <v>0</v>
      </c>
      <c r="O48" s="174">
        <f>ROUND(E48*N48,2)</f>
        <v>0</v>
      </c>
      <c r="P48" s="174">
        <v>0</v>
      </c>
      <c r="Q48" s="174">
        <f>ROUND(E48*P48,2)</f>
        <v>0</v>
      </c>
      <c r="R48" s="174"/>
      <c r="S48" s="174" t="s">
        <v>219</v>
      </c>
      <c r="T48" s="177" t="s">
        <v>220</v>
      </c>
      <c r="U48" s="157">
        <v>0</v>
      </c>
      <c r="V48" s="157">
        <f>ROUND(E48*U48,2)</f>
        <v>0</v>
      </c>
      <c r="W48" s="157"/>
      <c r="X48" s="157" t="s">
        <v>95</v>
      </c>
      <c r="Y48" s="178">
        <f>I48</f>
        <v>0</v>
      </c>
      <c r="Z48" s="178">
        <f>K48</f>
        <v>0</v>
      </c>
      <c r="AA48" s="178">
        <f>M48</f>
        <v>0</v>
      </c>
      <c r="AB48" s="178">
        <f>O48</f>
        <v>0</v>
      </c>
      <c r="AC48" s="178">
        <f>Q48</f>
        <v>0</v>
      </c>
      <c r="AD48" s="178">
        <f>V48</f>
        <v>0</v>
      </c>
      <c r="AE48" s="179"/>
      <c r="AF48" s="178">
        <f>G48</f>
        <v>0</v>
      </c>
      <c r="AG48" s="179" t="s">
        <v>297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80">
        <v>36</v>
      </c>
      <c r="B49" s="181" t="s">
        <v>809</v>
      </c>
      <c r="C49" s="192" t="s">
        <v>810</v>
      </c>
      <c r="D49" s="182" t="s">
        <v>807</v>
      </c>
      <c r="E49" s="183">
        <v>1</v>
      </c>
      <c r="F49" s="184"/>
      <c r="G49" s="185">
        <f>ROUND(E49*F49,2)</f>
        <v>0</v>
      </c>
      <c r="H49" s="186"/>
      <c r="I49" s="187">
        <f>ROUND(E49*H49,2)</f>
        <v>0</v>
      </c>
      <c r="J49" s="184"/>
      <c r="K49" s="185">
        <f>ROUND(E49*J49,2)</f>
        <v>0</v>
      </c>
      <c r="L49" s="185">
        <v>15</v>
      </c>
      <c r="M49" s="185">
        <f>G49*(1+L49/100)</f>
        <v>0</v>
      </c>
      <c r="N49" s="185">
        <v>0</v>
      </c>
      <c r="O49" s="185">
        <f>ROUND(E49*N49,2)</f>
        <v>0</v>
      </c>
      <c r="P49" s="185">
        <v>0</v>
      </c>
      <c r="Q49" s="185">
        <f>ROUND(E49*P49,2)</f>
        <v>0</v>
      </c>
      <c r="R49" s="185"/>
      <c r="S49" s="185" t="s">
        <v>130</v>
      </c>
      <c r="T49" s="188" t="s">
        <v>220</v>
      </c>
      <c r="U49" s="157">
        <v>0</v>
      </c>
      <c r="V49" s="157">
        <f>ROUND(E49*U49,2)</f>
        <v>0</v>
      </c>
      <c r="W49" s="157"/>
      <c r="X49" s="157" t="s">
        <v>95</v>
      </c>
      <c r="Y49" s="178">
        <f>I49</f>
        <v>0</v>
      </c>
      <c r="Z49" s="178">
        <f>K49</f>
        <v>0</v>
      </c>
      <c r="AA49" s="178">
        <f>M49</f>
        <v>0</v>
      </c>
      <c r="AB49" s="178">
        <f>O49</f>
        <v>0</v>
      </c>
      <c r="AC49" s="178">
        <f>Q49</f>
        <v>0</v>
      </c>
      <c r="AD49" s="178">
        <f>V49</f>
        <v>0</v>
      </c>
      <c r="AE49" s="179"/>
      <c r="AF49" s="178">
        <f>G49</f>
        <v>0</v>
      </c>
      <c r="AG49" s="179" t="s">
        <v>297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ht="22.5" outlineLevel="2" x14ac:dyDescent="0.2">
      <c r="A50" s="155"/>
      <c r="B50" s="156"/>
      <c r="C50" s="277" t="s">
        <v>811</v>
      </c>
      <c r="D50" s="278"/>
      <c r="E50" s="278"/>
      <c r="F50" s="278"/>
      <c r="G50" s="278"/>
      <c r="H50" s="158"/>
      <c r="I50" s="159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79"/>
      <c r="Z50" s="179"/>
      <c r="AA50" s="179"/>
      <c r="AB50" s="179"/>
      <c r="AC50" s="179"/>
      <c r="AD50" s="179"/>
      <c r="AE50" s="179"/>
      <c r="AF50" s="179"/>
      <c r="AG50" s="179" t="s">
        <v>379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96" t="str">
        <f>C50</f>
        <v>Náklady na vyhotovení dokumentace skutečného provedení stavby a její předání objednateli v požadované formě a požadovaném počtu.</v>
      </c>
      <c r="BB50" s="179"/>
      <c r="BC50" s="179"/>
      <c r="BD50" s="179"/>
      <c r="BE50" s="179"/>
      <c r="BF50" s="179"/>
      <c r="BG50" s="179"/>
      <c r="BH50" s="179"/>
    </row>
    <row r="51" spans="1:60" x14ac:dyDescent="0.2">
      <c r="A51" s="3"/>
      <c r="B51" s="4"/>
      <c r="C51" s="193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v>15</v>
      </c>
      <c r="AF51">
        <v>21</v>
      </c>
      <c r="AG51" t="s">
        <v>112</v>
      </c>
    </row>
    <row r="52" spans="1:60" x14ac:dyDescent="0.2">
      <c r="A52" s="151"/>
      <c r="B52" s="152" t="s">
        <v>31</v>
      </c>
      <c r="C52" s="194"/>
      <c r="D52" s="153"/>
      <c r="E52" s="154"/>
      <c r="F52" s="154"/>
      <c r="G52" s="189">
        <f>G8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E52">
        <f>SUMIF(L7:L50,AE51,G7:G50)</f>
        <v>0</v>
      </c>
      <c r="AF52">
        <f>SUMIF(L7:L50,AF51,G7:G50)</f>
        <v>0</v>
      </c>
      <c r="AG52" t="s">
        <v>360</v>
      </c>
    </row>
    <row r="53" spans="1:60" x14ac:dyDescent="0.2">
      <c r="A53" s="3"/>
      <c r="B53" s="4"/>
      <c r="C53" s="19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60" x14ac:dyDescent="0.2">
      <c r="A54" s="3"/>
      <c r="B54" s="4"/>
      <c r="C54" s="19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60" x14ac:dyDescent="0.2">
      <c r="A55" s="261" t="s">
        <v>361</v>
      </c>
      <c r="B55" s="261"/>
      <c r="C55" s="262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60" x14ac:dyDescent="0.2">
      <c r="A56" s="263"/>
      <c r="B56" s="264"/>
      <c r="C56" s="265"/>
      <c r="D56" s="264"/>
      <c r="E56" s="264"/>
      <c r="F56" s="264"/>
      <c r="G56" s="26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G56" t="s">
        <v>362</v>
      </c>
    </row>
    <row r="57" spans="1:60" x14ac:dyDescent="0.2">
      <c r="A57" s="267"/>
      <c r="B57" s="268"/>
      <c r="C57" s="269"/>
      <c r="D57" s="268"/>
      <c r="E57" s="268"/>
      <c r="F57" s="268"/>
      <c r="G57" s="27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60" x14ac:dyDescent="0.2">
      <c r="A58" s="267"/>
      <c r="B58" s="268"/>
      <c r="C58" s="269"/>
      <c r="D58" s="268"/>
      <c r="E58" s="268"/>
      <c r="F58" s="268"/>
      <c r="G58" s="27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60" x14ac:dyDescent="0.2">
      <c r="A59" s="267"/>
      <c r="B59" s="268"/>
      <c r="C59" s="269"/>
      <c r="D59" s="268"/>
      <c r="E59" s="268"/>
      <c r="F59" s="268"/>
      <c r="G59" s="27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 x14ac:dyDescent="0.2">
      <c r="A60" s="271"/>
      <c r="B60" s="272"/>
      <c r="C60" s="273"/>
      <c r="D60" s="272"/>
      <c r="E60" s="272"/>
      <c r="F60" s="272"/>
      <c r="G60" s="27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 x14ac:dyDescent="0.2">
      <c r="A61" s="3"/>
      <c r="B61" s="4"/>
      <c r="C61" s="19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C62" s="195"/>
      <c r="D62" s="10"/>
      <c r="AG62" t="s">
        <v>363</v>
      </c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9">
    <mergeCell ref="A56:G60"/>
    <mergeCell ref="C23:G23"/>
    <mergeCell ref="C25:G25"/>
    <mergeCell ref="C50:G50"/>
    <mergeCell ref="A1:G1"/>
    <mergeCell ref="C2:G2"/>
    <mergeCell ref="C3:G3"/>
    <mergeCell ref="C4:G4"/>
    <mergeCell ref="A55:C5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72"/>
  <sheetViews>
    <sheetView showGridLines="0" tabSelected="1" topLeftCell="B1" zoomScaleNormal="100" zoomScaleSheetLayoutView="75" workbookViewId="0">
      <selection activeCell="A15" sqref="A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" customWidth="1"/>
  </cols>
  <sheetData>
    <row r="1" spans="1:15" ht="33.75" customHeight="1" x14ac:dyDescent="0.2">
      <c r="A1" s="46" t="s">
        <v>38</v>
      </c>
      <c r="B1" s="233" t="s">
        <v>4</v>
      </c>
      <c r="C1" s="234"/>
      <c r="D1" s="234"/>
      <c r="E1" s="234"/>
      <c r="F1" s="234"/>
      <c r="G1" s="234"/>
      <c r="H1" s="234"/>
      <c r="I1" s="234"/>
      <c r="J1" s="235"/>
    </row>
    <row r="2" spans="1:15" ht="36" customHeight="1" x14ac:dyDescent="0.2">
      <c r="A2" s="2"/>
      <c r="B2" s="72" t="s">
        <v>24</v>
      </c>
      <c r="C2" s="73"/>
      <c r="D2" s="74" t="s">
        <v>45</v>
      </c>
      <c r="E2" s="239" t="s">
        <v>46</v>
      </c>
      <c r="F2" s="240"/>
      <c r="G2" s="240"/>
      <c r="H2" s="240"/>
      <c r="I2" s="240"/>
      <c r="J2" s="241"/>
      <c r="O2" s="1"/>
    </row>
    <row r="3" spans="1:15" ht="27" hidden="1" customHeight="1" x14ac:dyDescent="0.2">
      <c r="A3" s="2"/>
      <c r="B3" s="75"/>
      <c r="C3" s="73"/>
      <c r="D3" s="76"/>
      <c r="E3" s="242"/>
      <c r="F3" s="243"/>
      <c r="G3" s="243"/>
      <c r="H3" s="243"/>
      <c r="I3" s="243"/>
      <c r="J3" s="244"/>
    </row>
    <row r="4" spans="1:15" ht="23.25" customHeight="1" x14ac:dyDescent="0.2">
      <c r="A4" s="2"/>
      <c r="B4" s="77"/>
      <c r="C4" s="78"/>
      <c r="D4" s="79"/>
      <c r="E4" s="223"/>
      <c r="F4" s="223"/>
      <c r="G4" s="223"/>
      <c r="H4" s="223"/>
      <c r="I4" s="223"/>
      <c r="J4" s="224"/>
    </row>
    <row r="5" spans="1:15" ht="24" customHeight="1" x14ac:dyDescent="0.2">
      <c r="A5" s="2"/>
      <c r="B5" s="30" t="s">
        <v>23</v>
      </c>
      <c r="D5" s="227" t="s">
        <v>47</v>
      </c>
      <c r="E5" s="228"/>
      <c r="F5" s="228"/>
      <c r="G5" s="228"/>
      <c r="H5" s="18" t="s">
        <v>42</v>
      </c>
      <c r="I5" s="81" t="s">
        <v>51</v>
      </c>
      <c r="J5" s="8"/>
    </row>
    <row r="6" spans="1:15" ht="15.75" customHeight="1" x14ac:dyDescent="0.2">
      <c r="A6" s="2"/>
      <c r="B6" s="27"/>
      <c r="C6" s="52"/>
      <c r="D6" s="229" t="s">
        <v>48</v>
      </c>
      <c r="E6" s="230"/>
      <c r="F6" s="230"/>
      <c r="G6" s="230"/>
      <c r="H6" s="18" t="s">
        <v>36</v>
      </c>
      <c r="I6" s="81" t="s">
        <v>52</v>
      </c>
      <c r="J6" s="8"/>
    </row>
    <row r="7" spans="1:15" ht="15.75" customHeight="1" x14ac:dyDescent="0.2">
      <c r="A7" s="2"/>
      <c r="B7" s="28"/>
      <c r="C7" s="53"/>
      <c r="D7" s="80" t="s">
        <v>50</v>
      </c>
      <c r="E7" s="231" t="s">
        <v>49</v>
      </c>
      <c r="F7" s="232"/>
      <c r="G7" s="232"/>
      <c r="H7" s="23"/>
      <c r="I7" s="22"/>
      <c r="J7" s="33"/>
    </row>
    <row r="8" spans="1:15" ht="24" hidden="1" customHeight="1" x14ac:dyDescent="0.2">
      <c r="A8" s="2"/>
      <c r="B8" s="30" t="s">
        <v>21</v>
      </c>
      <c r="D8" s="82" t="s">
        <v>53</v>
      </c>
      <c r="H8" s="18" t="s">
        <v>42</v>
      </c>
      <c r="I8" s="81" t="s">
        <v>57</v>
      </c>
      <c r="J8" s="8"/>
    </row>
    <row r="9" spans="1:15" ht="15.75" hidden="1" customHeight="1" x14ac:dyDescent="0.2">
      <c r="A9" s="2"/>
      <c r="B9" s="2"/>
      <c r="D9" s="82" t="s">
        <v>54</v>
      </c>
      <c r="H9" s="18" t="s">
        <v>36</v>
      </c>
      <c r="I9" s="81" t="s">
        <v>58</v>
      </c>
      <c r="J9" s="8"/>
    </row>
    <row r="10" spans="1:15" ht="15.75" hidden="1" customHeight="1" x14ac:dyDescent="0.2">
      <c r="A10" s="2"/>
      <c r="B10" s="34"/>
      <c r="C10" s="53"/>
      <c r="D10" s="80" t="s">
        <v>56</v>
      </c>
      <c r="E10" s="83" t="s">
        <v>55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246"/>
      <c r="E11" s="246"/>
      <c r="F11" s="246"/>
      <c r="G11" s="246"/>
      <c r="H11" s="18" t="s">
        <v>42</v>
      </c>
      <c r="I11" s="85"/>
      <c r="J11" s="8"/>
    </row>
    <row r="12" spans="1:15" ht="15.75" customHeight="1" x14ac:dyDescent="0.2">
      <c r="A12" s="2"/>
      <c r="B12" s="27"/>
      <c r="C12" s="52"/>
      <c r="D12" s="222"/>
      <c r="E12" s="222"/>
      <c r="F12" s="222"/>
      <c r="G12" s="222"/>
      <c r="H12" s="18" t="s">
        <v>36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25"/>
      <c r="F13" s="226"/>
      <c r="G13" s="226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hidden="1" customHeight="1" x14ac:dyDescent="0.2">
      <c r="A15" s="2"/>
      <c r="B15" s="34" t="s">
        <v>34</v>
      </c>
      <c r="C15" s="57"/>
      <c r="D15" s="51"/>
      <c r="E15" s="245" t="s">
        <v>32</v>
      </c>
      <c r="F15" s="245"/>
      <c r="G15" s="247" t="s">
        <v>33</v>
      </c>
      <c r="H15" s="247"/>
      <c r="I15" s="247" t="s">
        <v>31</v>
      </c>
      <c r="J15" s="248"/>
    </row>
    <row r="16" spans="1:15" ht="23.25" hidden="1" customHeight="1" x14ac:dyDescent="0.2">
      <c r="A16" s="2"/>
      <c r="B16" s="37" t="s">
        <v>26</v>
      </c>
      <c r="C16" s="58"/>
      <c r="D16" s="59"/>
      <c r="E16" s="211"/>
      <c r="F16" s="212"/>
      <c r="G16" s="211"/>
      <c r="H16" s="212"/>
      <c r="I16" s="211"/>
      <c r="J16" s="213"/>
    </row>
    <row r="17" spans="1:10" ht="23.25" hidden="1" customHeight="1" x14ac:dyDescent="0.2">
      <c r="A17" s="2"/>
      <c r="B17" s="37" t="s">
        <v>27</v>
      </c>
      <c r="C17" s="58"/>
      <c r="D17" s="59"/>
      <c r="E17" s="211"/>
      <c r="F17" s="212"/>
      <c r="G17" s="211"/>
      <c r="H17" s="212"/>
      <c r="I17" s="211"/>
      <c r="J17" s="213"/>
    </row>
    <row r="18" spans="1:10" ht="23.25" hidden="1" customHeight="1" x14ac:dyDescent="0.2">
      <c r="A18" s="2"/>
      <c r="B18" s="37" t="s">
        <v>28</v>
      </c>
      <c r="C18" s="58"/>
      <c r="D18" s="59"/>
      <c r="E18" s="211"/>
      <c r="F18" s="212"/>
      <c r="G18" s="211"/>
      <c r="H18" s="212"/>
      <c r="I18" s="211"/>
      <c r="J18" s="213"/>
    </row>
    <row r="19" spans="1:10" ht="23.25" hidden="1" customHeight="1" x14ac:dyDescent="0.2">
      <c r="A19" s="2"/>
      <c r="B19" s="37" t="s">
        <v>29</v>
      </c>
      <c r="C19" s="58"/>
      <c r="D19" s="59"/>
      <c r="E19" s="211"/>
      <c r="F19" s="212"/>
      <c r="G19" s="211"/>
      <c r="H19" s="212"/>
      <c r="I19" s="211"/>
      <c r="J19" s="213"/>
    </row>
    <row r="20" spans="1:10" ht="23.25" hidden="1" customHeight="1" x14ac:dyDescent="0.2">
      <c r="A20" s="2"/>
      <c r="B20" s="37" t="s">
        <v>30</v>
      </c>
      <c r="C20" s="58"/>
      <c r="D20" s="59"/>
      <c r="E20" s="211"/>
      <c r="F20" s="212"/>
      <c r="G20" s="211"/>
      <c r="H20" s="212"/>
      <c r="I20" s="211"/>
      <c r="J20" s="213"/>
    </row>
    <row r="21" spans="1:10" ht="23.25" hidden="1" customHeight="1" x14ac:dyDescent="0.2">
      <c r="A21" s="2"/>
      <c r="B21" s="47" t="s">
        <v>31</v>
      </c>
      <c r="C21" s="60"/>
      <c r="D21" s="61"/>
      <c r="E21" s="214">
        <f>SUM(E16:F20)</f>
        <v>0</v>
      </c>
      <c r="F21" s="249"/>
      <c r="G21" s="214">
        <f>SUM(G16:H20)</f>
        <v>0</v>
      </c>
      <c r="H21" s="249"/>
      <c r="I21" s="214">
        <f>SUM(I16:J20)</f>
        <v>0</v>
      </c>
      <c r="J21" s="215"/>
    </row>
    <row r="22" spans="1:10" ht="33" customHeight="1" x14ac:dyDescent="0.2">
      <c r="A22" s="2"/>
      <c r="B22" s="41" t="s">
        <v>35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209">
        <f>ZakladDPHSniVypocet</f>
        <v>0</v>
      </c>
      <c r="H23" s="210"/>
      <c r="I23" s="210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207">
        <f>A23</f>
        <v>0</v>
      </c>
      <c r="H24" s="208"/>
      <c r="I24" s="208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209">
        <f>ZakladDPHZaklVypocet</f>
        <v>0</v>
      </c>
      <c r="H25" s="210"/>
      <c r="I25" s="210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236">
        <f>A25</f>
        <v>0</v>
      </c>
      <c r="H26" s="237"/>
      <c r="I26" s="23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238">
        <f>CenaCelkem-(ZakladDPHSni+DPHSni+ZakladDPHZakl+DPHZakl)</f>
        <v>0</v>
      </c>
      <c r="H27" s="238"/>
      <c r="I27" s="238"/>
      <c r="J27" s="40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217">
        <f>ZakladDPHSniVypocet+ZakladDPHZaklVypocet</f>
        <v>0</v>
      </c>
      <c r="H28" s="217"/>
      <c r="I28" s="217"/>
      <c r="J28" s="11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1" t="s">
        <v>37</v>
      </c>
      <c r="C29" s="116"/>
      <c r="D29" s="116"/>
      <c r="E29" s="116"/>
      <c r="F29" s="117"/>
      <c r="G29" s="216">
        <f>A27</f>
        <v>0</v>
      </c>
      <c r="H29" s="216"/>
      <c r="I29" s="216"/>
      <c r="J29" s="118" t="s">
        <v>82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18" t="s">
        <v>44</v>
      </c>
      <c r="E34" s="219"/>
      <c r="G34" s="220"/>
      <c r="H34" s="221"/>
      <c r="I34" s="221"/>
      <c r="J34" s="24"/>
    </row>
    <row r="35" spans="1:10" ht="12.75" customHeight="1" x14ac:dyDescent="0.2">
      <c r="A35" s="2"/>
      <c r="B35" s="2"/>
      <c r="D35" s="206" t="s">
        <v>2</v>
      </c>
      <c r="E35" s="206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59</v>
      </c>
      <c r="C39" s="201"/>
      <c r="D39" s="201"/>
      <c r="E39" s="201"/>
      <c r="F39" s="98">
        <f>'01 01 Pol'!AE140+'01 02 Pol'!AE137+'01 03 Pol'!AE149+'01 04 Pol'!AE134+'01 05 Pol'!AE140+'01 06 Pol'!AE137+'01 07 Pol'!AE140+'01 08 Pol'!AE203+'01 09 Pol'!AE135+'01 10 Pol'!AE52</f>
        <v>0</v>
      </c>
      <c r="G39" s="99">
        <f>'01 01 Pol'!AF140+'01 02 Pol'!AF137+'01 03 Pol'!AF149+'01 04 Pol'!AF134+'01 05 Pol'!AF140+'01 06 Pol'!AF137+'01 07 Pol'!AF140+'01 08 Pol'!AF203+'01 09 Pol'!AF135+'01 10 Pol'!AF52</f>
        <v>0</v>
      </c>
      <c r="H39" s="100">
        <f t="shared" ref="H39:H50" si="1">(F39*SazbaDPH1/100)+(G39*SazbaDPH2/100)</f>
        <v>0</v>
      </c>
      <c r="I39" s="100">
        <f t="shared" ref="I39:I50" si="2">F39+G39+H39</f>
        <v>0</v>
      </c>
      <c r="J39" s="101" t="str">
        <f t="shared" ref="J39:J50" si="3">IF(CenaCelkemVypocet=0,"",I39/CenaCelkemVypocet*100)</f>
        <v/>
      </c>
    </row>
    <row r="40" spans="1:10" ht="25.5" customHeight="1" x14ac:dyDescent="0.2">
      <c r="A40" s="87">
        <v>2</v>
      </c>
      <c r="B40" s="102" t="s">
        <v>60</v>
      </c>
      <c r="C40" s="205" t="s">
        <v>61</v>
      </c>
      <c r="D40" s="205"/>
      <c r="E40" s="205"/>
      <c r="F40" s="103">
        <f>'01 01 Pol'!AE140+'01 02 Pol'!AE137+'01 03 Pol'!AE149+'01 04 Pol'!AE134+'01 05 Pol'!AE140+'01 06 Pol'!AE137+'01 07 Pol'!AE140+'01 08 Pol'!AE203+'01 09 Pol'!AE135+'01 10 Pol'!AE52</f>
        <v>0</v>
      </c>
      <c r="G40" s="104">
        <f>'01 01 Pol'!AF140+'01 02 Pol'!AF137+'01 03 Pol'!AF149+'01 04 Pol'!AF134+'01 05 Pol'!AF140+'01 06 Pol'!AF137+'01 07 Pol'!AF140+'01 08 Pol'!AF203+'01 09 Pol'!AF135+'01 10 Pol'!AF52</f>
        <v>0</v>
      </c>
      <c r="H40" s="104">
        <f t="shared" si="1"/>
        <v>0</v>
      </c>
      <c r="I40" s="104">
        <f t="shared" si="2"/>
        <v>0</v>
      </c>
      <c r="J40" s="105" t="str">
        <f t="shared" si="3"/>
        <v/>
      </c>
    </row>
    <row r="41" spans="1:10" ht="25.5" customHeight="1" x14ac:dyDescent="0.2">
      <c r="A41" s="87">
        <v>3</v>
      </c>
      <c r="B41" s="106" t="s">
        <v>60</v>
      </c>
      <c r="C41" s="201" t="s">
        <v>62</v>
      </c>
      <c r="D41" s="201"/>
      <c r="E41" s="201"/>
      <c r="F41" s="107">
        <f>'01 01 Pol'!AE140</f>
        <v>0</v>
      </c>
      <c r="G41" s="100">
        <f>'01 01 Pol'!AF140</f>
        <v>0</v>
      </c>
      <c r="H41" s="100">
        <f t="shared" si="1"/>
        <v>0</v>
      </c>
      <c r="I41" s="100">
        <f t="shared" si="2"/>
        <v>0</v>
      </c>
      <c r="J41" s="101" t="str">
        <f t="shared" si="3"/>
        <v/>
      </c>
    </row>
    <row r="42" spans="1:10" ht="25.5" customHeight="1" x14ac:dyDescent="0.2">
      <c r="A42" s="87">
        <v>3</v>
      </c>
      <c r="B42" s="106" t="s">
        <v>63</v>
      </c>
      <c r="C42" s="201" t="s">
        <v>64</v>
      </c>
      <c r="D42" s="201"/>
      <c r="E42" s="201"/>
      <c r="F42" s="107">
        <f>'01 02 Pol'!AE137</f>
        <v>0</v>
      </c>
      <c r="G42" s="100">
        <f>'01 02 Pol'!AF137</f>
        <v>0</v>
      </c>
      <c r="H42" s="100">
        <f t="shared" si="1"/>
        <v>0</v>
      </c>
      <c r="I42" s="100">
        <f t="shared" si="2"/>
        <v>0</v>
      </c>
      <c r="J42" s="101" t="str">
        <f t="shared" si="3"/>
        <v/>
      </c>
    </row>
    <row r="43" spans="1:10" ht="25.5" customHeight="1" x14ac:dyDescent="0.2">
      <c r="A43" s="87">
        <v>3</v>
      </c>
      <c r="B43" s="106" t="s">
        <v>65</v>
      </c>
      <c r="C43" s="201" t="s">
        <v>66</v>
      </c>
      <c r="D43" s="201"/>
      <c r="E43" s="201"/>
      <c r="F43" s="107">
        <f>'01 03 Pol'!AE149</f>
        <v>0</v>
      </c>
      <c r="G43" s="100">
        <f>'01 03 Pol'!AF149</f>
        <v>0</v>
      </c>
      <c r="H43" s="100">
        <f t="shared" si="1"/>
        <v>0</v>
      </c>
      <c r="I43" s="100">
        <f t="shared" si="2"/>
        <v>0</v>
      </c>
      <c r="J43" s="101" t="str">
        <f t="shared" si="3"/>
        <v/>
      </c>
    </row>
    <row r="44" spans="1:10" ht="25.5" customHeight="1" x14ac:dyDescent="0.2">
      <c r="A44" s="87">
        <v>3</v>
      </c>
      <c r="B44" s="106" t="s">
        <v>67</v>
      </c>
      <c r="C44" s="201" t="s">
        <v>68</v>
      </c>
      <c r="D44" s="201"/>
      <c r="E44" s="201"/>
      <c r="F44" s="107">
        <f>'01 04 Pol'!AE134</f>
        <v>0</v>
      </c>
      <c r="G44" s="100">
        <f>'01 04 Pol'!AF134</f>
        <v>0</v>
      </c>
      <c r="H44" s="100">
        <f t="shared" si="1"/>
        <v>0</v>
      </c>
      <c r="I44" s="100">
        <f t="shared" si="2"/>
        <v>0</v>
      </c>
      <c r="J44" s="101" t="str">
        <f t="shared" si="3"/>
        <v/>
      </c>
    </row>
    <row r="45" spans="1:10" ht="25.5" customHeight="1" x14ac:dyDescent="0.2">
      <c r="A45" s="87">
        <v>3</v>
      </c>
      <c r="B45" s="106" t="s">
        <v>69</v>
      </c>
      <c r="C45" s="201" t="s">
        <v>70</v>
      </c>
      <c r="D45" s="201"/>
      <c r="E45" s="201"/>
      <c r="F45" s="107">
        <f>'01 05 Pol'!AE140</f>
        <v>0</v>
      </c>
      <c r="G45" s="100">
        <f>'01 05 Pol'!AF140</f>
        <v>0</v>
      </c>
      <c r="H45" s="100">
        <f t="shared" si="1"/>
        <v>0</v>
      </c>
      <c r="I45" s="100">
        <f t="shared" si="2"/>
        <v>0</v>
      </c>
      <c r="J45" s="101" t="str">
        <f t="shared" si="3"/>
        <v/>
      </c>
    </row>
    <row r="46" spans="1:10" ht="25.5" customHeight="1" x14ac:dyDescent="0.2">
      <c r="A46" s="87">
        <v>3</v>
      </c>
      <c r="B46" s="106" t="s">
        <v>71</v>
      </c>
      <c r="C46" s="201" t="s">
        <v>72</v>
      </c>
      <c r="D46" s="201"/>
      <c r="E46" s="201"/>
      <c r="F46" s="107">
        <f>'01 06 Pol'!AE137</f>
        <v>0</v>
      </c>
      <c r="G46" s="100">
        <f>'01 06 Pol'!AF137</f>
        <v>0</v>
      </c>
      <c r="H46" s="100">
        <f t="shared" si="1"/>
        <v>0</v>
      </c>
      <c r="I46" s="100">
        <f t="shared" si="2"/>
        <v>0</v>
      </c>
      <c r="J46" s="101" t="str">
        <f t="shared" si="3"/>
        <v/>
      </c>
    </row>
    <row r="47" spans="1:10" ht="25.5" customHeight="1" x14ac:dyDescent="0.2">
      <c r="A47" s="87">
        <v>3</v>
      </c>
      <c r="B47" s="106" t="s">
        <v>73</v>
      </c>
      <c r="C47" s="201" t="s">
        <v>74</v>
      </c>
      <c r="D47" s="201"/>
      <c r="E47" s="201"/>
      <c r="F47" s="107">
        <f>'01 07 Pol'!AE140</f>
        <v>0</v>
      </c>
      <c r="G47" s="100">
        <f>'01 07 Pol'!AF140</f>
        <v>0</v>
      </c>
      <c r="H47" s="100">
        <f t="shared" si="1"/>
        <v>0</v>
      </c>
      <c r="I47" s="100">
        <f t="shared" si="2"/>
        <v>0</v>
      </c>
      <c r="J47" s="101" t="str">
        <f t="shared" si="3"/>
        <v/>
      </c>
    </row>
    <row r="48" spans="1:10" ht="25.5" customHeight="1" x14ac:dyDescent="0.2">
      <c r="A48" s="87">
        <v>3</v>
      </c>
      <c r="B48" s="106" t="s">
        <v>75</v>
      </c>
      <c r="C48" s="201" t="s">
        <v>76</v>
      </c>
      <c r="D48" s="201"/>
      <c r="E48" s="201"/>
      <c r="F48" s="107">
        <f>'01 08 Pol'!AE203</f>
        <v>0</v>
      </c>
      <c r="G48" s="100">
        <f>'01 08 Pol'!AF203</f>
        <v>0</v>
      </c>
      <c r="H48" s="100">
        <f t="shared" si="1"/>
        <v>0</v>
      </c>
      <c r="I48" s="100">
        <f t="shared" si="2"/>
        <v>0</v>
      </c>
      <c r="J48" s="101" t="str">
        <f t="shared" si="3"/>
        <v/>
      </c>
    </row>
    <row r="49" spans="1:52" ht="25.5" customHeight="1" x14ac:dyDescent="0.2">
      <c r="A49" s="87">
        <v>3</v>
      </c>
      <c r="B49" s="106" t="s">
        <v>77</v>
      </c>
      <c r="C49" s="201" t="s">
        <v>78</v>
      </c>
      <c r="D49" s="201"/>
      <c r="E49" s="201"/>
      <c r="F49" s="107">
        <f>'01 09 Pol'!AE135</f>
        <v>0</v>
      </c>
      <c r="G49" s="100">
        <f>'01 09 Pol'!AF135</f>
        <v>0</v>
      </c>
      <c r="H49" s="100">
        <f t="shared" si="1"/>
        <v>0</v>
      </c>
      <c r="I49" s="100">
        <f t="shared" si="2"/>
        <v>0</v>
      </c>
      <c r="J49" s="101" t="str">
        <f t="shared" si="3"/>
        <v/>
      </c>
    </row>
    <row r="50" spans="1:52" ht="25.5" customHeight="1" x14ac:dyDescent="0.2">
      <c r="A50" s="87">
        <v>3</v>
      </c>
      <c r="B50" s="106" t="s">
        <v>79</v>
      </c>
      <c r="C50" s="201" t="s">
        <v>80</v>
      </c>
      <c r="D50" s="201"/>
      <c r="E50" s="201"/>
      <c r="F50" s="107">
        <f>'01 10 Pol'!AE52</f>
        <v>0</v>
      </c>
      <c r="G50" s="100">
        <f>'01 10 Pol'!AF52</f>
        <v>0</v>
      </c>
      <c r="H50" s="100">
        <f t="shared" si="1"/>
        <v>0</v>
      </c>
      <c r="I50" s="100">
        <f t="shared" si="2"/>
        <v>0</v>
      </c>
      <c r="J50" s="101" t="str">
        <f t="shared" si="3"/>
        <v/>
      </c>
    </row>
    <row r="51" spans="1:52" ht="25.5" customHeight="1" x14ac:dyDescent="0.2">
      <c r="A51" s="87"/>
      <c r="B51" s="202" t="s">
        <v>81</v>
      </c>
      <c r="C51" s="203"/>
      <c r="D51" s="203"/>
      <c r="E51" s="204"/>
      <c r="F51" s="108">
        <f>SUMIF(A39:A50,"=1",F39:F50)</f>
        <v>0</v>
      </c>
      <c r="G51" s="109">
        <f>SUMIF(A39:A50,"=1",G39:G50)</f>
        <v>0</v>
      </c>
      <c r="H51" s="109">
        <f>SUMIF(A39:A50,"=1",H39:H50)</f>
        <v>0</v>
      </c>
      <c r="I51" s="109">
        <f>SUMIF(A39:A50,"=1",I39:I50)</f>
        <v>0</v>
      </c>
      <c r="J51" s="110">
        <f>SUMIF(A39:A50,"=1",J39:J50)</f>
        <v>0</v>
      </c>
    </row>
    <row r="53" spans="1:52" x14ac:dyDescent="0.2">
      <c r="A53" t="s">
        <v>83</v>
      </c>
      <c r="B53" t="s">
        <v>84</v>
      </c>
    </row>
    <row r="54" spans="1:52" ht="38.25" x14ac:dyDescent="0.2">
      <c r="B54" s="200" t="s">
        <v>85</v>
      </c>
      <c r="C54" s="200"/>
      <c r="D54" s="200"/>
      <c r="E54" s="200"/>
      <c r="F54" s="200"/>
      <c r="G54" s="200"/>
      <c r="H54" s="200"/>
      <c r="I54" s="200"/>
      <c r="J54" s="200"/>
      <c r="AZ54" s="119" t="str">
        <f>B54</f>
        <v>1. V rozpočtu je uvažováno pro každý přístroj s jedním jednonásobným rámečkem, při realizaci budou přístroje slučovány do společných vícenásobných rámečků. Počet a typ rámečků je nutno upřesnit při realizaci. Silnoproudé i slaboproudé přístroje budou použity v provedení stejné designové řady.</v>
      </c>
    </row>
    <row r="55" spans="1:52" x14ac:dyDescent="0.2">
      <c r="B55" s="200" t="s">
        <v>86</v>
      </c>
      <c r="C55" s="200"/>
      <c r="D55" s="200"/>
      <c r="E55" s="200"/>
      <c r="F55" s="200"/>
      <c r="G55" s="200"/>
      <c r="H55" s="200"/>
      <c r="I55" s="200"/>
      <c r="J55" s="200"/>
      <c r="AZ55" s="119" t="str">
        <f>B55</f>
        <v>2. Součástí rozpočtu nejsou svítidla v bytech, typy svítidel budou voleny dle výběru investora.</v>
      </c>
    </row>
    <row r="56" spans="1:52" x14ac:dyDescent="0.2">
      <c r="B56" s="200" t="s">
        <v>87</v>
      </c>
      <c r="C56" s="200"/>
      <c r="D56" s="200"/>
      <c r="E56" s="200"/>
      <c r="F56" s="200"/>
      <c r="G56" s="200"/>
      <c r="H56" s="200"/>
      <c r="I56" s="200"/>
      <c r="J56" s="200"/>
      <c r="AZ56" s="119" t="str">
        <f>B56</f>
        <v>3. Součástí rozpočtu nejsou aktivní prvky datové sítě a STA.</v>
      </c>
    </row>
    <row r="59" spans="1:52" ht="15.75" x14ac:dyDescent="0.25">
      <c r="B59" s="120" t="s">
        <v>88</v>
      </c>
    </row>
    <row r="61" spans="1:52" ht="25.5" customHeight="1" x14ac:dyDescent="0.2">
      <c r="A61" s="122"/>
      <c r="B61" s="125" t="s">
        <v>18</v>
      </c>
      <c r="C61" s="126"/>
      <c r="D61" s="126" t="s">
        <v>6</v>
      </c>
      <c r="E61" s="126"/>
      <c r="F61" s="126"/>
      <c r="G61" s="127"/>
      <c r="H61" s="127"/>
      <c r="I61" s="127" t="s">
        <v>31</v>
      </c>
      <c r="J61" s="128" t="s">
        <v>0</v>
      </c>
    </row>
    <row r="62" spans="1:52" ht="25.5" customHeight="1" x14ac:dyDescent="0.2">
      <c r="A62" s="123">
        <v>0</v>
      </c>
      <c r="B62" s="129" t="s">
        <v>89</v>
      </c>
      <c r="C62" s="130"/>
      <c r="D62" s="198" t="s">
        <v>90</v>
      </c>
      <c r="E62" s="198"/>
      <c r="F62" s="199"/>
      <c r="G62" s="134"/>
      <c r="H62" s="134"/>
      <c r="I62" s="134">
        <f>'01 01 Pol'!G8+'01 02 Pol'!G8+'01 03 Pol'!G8+'01 04 Pol'!G8+'01 05 Pol'!G8+'01 06 Pol'!G8+'01 07 Pol'!G8+'01 08 Pol'!G8+'01 09 Pol'!G8+'01 10 Pol'!G8</f>
        <v>0</v>
      </c>
      <c r="J62" s="135" t="str">
        <f t="shared" ref="J62:J68" si="4">IF(CenaCelkemUzivDily=0,"",I62/CenaCelkemUzivDily*100)</f>
        <v/>
      </c>
    </row>
    <row r="63" spans="1:52" ht="25.5" customHeight="1" x14ac:dyDescent="0.2">
      <c r="A63" s="123">
        <v>1</v>
      </c>
      <c r="B63" s="129" t="s">
        <v>91</v>
      </c>
      <c r="C63" s="130"/>
      <c r="D63" s="198" t="s">
        <v>33</v>
      </c>
      <c r="E63" s="198"/>
      <c r="F63" s="199"/>
      <c r="G63" s="134"/>
      <c r="H63" s="134"/>
      <c r="I63" s="134">
        <f>'01 01 Pol'!G9+'01 02 Pol'!G9+'01 03 Pol'!G9+'01 04 Pol'!G9+'01 05 Pol'!G9+'01 06 Pol'!G9+'01 07 Pol'!G9+'01 08 Pol'!G9+'01 09 Pol'!G9+'01 10 Pol'!G9</f>
        <v>0</v>
      </c>
      <c r="J63" s="135" t="str">
        <f t="shared" si="4"/>
        <v/>
      </c>
    </row>
    <row r="64" spans="1:52" ht="25.5" customHeight="1" x14ac:dyDescent="0.2">
      <c r="A64" s="123">
        <v>1</v>
      </c>
      <c r="B64" s="129" t="s">
        <v>92</v>
      </c>
      <c r="C64" s="130"/>
      <c r="D64" s="198" t="s">
        <v>93</v>
      </c>
      <c r="E64" s="198"/>
      <c r="F64" s="199"/>
      <c r="G64" s="134"/>
      <c r="H64" s="134"/>
      <c r="I64" s="134">
        <f>'01 01 Pol'!G52+'01 02 Pol'!G50+'01 03 Pol'!G49+'01 04 Pol'!G51+'01 05 Pol'!G52+'01 06 Pol'!G50+'01 07 Pol'!G52+'01 08 Pol'!G78+'01 09 Pol'!G72+'01 10 Pol'!G21</f>
        <v>0</v>
      </c>
      <c r="J64" s="135" t="str">
        <f t="shared" si="4"/>
        <v/>
      </c>
    </row>
    <row r="65" spans="1:10" ht="25.5" customHeight="1" x14ac:dyDescent="0.2">
      <c r="A65" s="123">
        <v>1</v>
      </c>
      <c r="B65" s="129" t="s">
        <v>94</v>
      </c>
      <c r="C65" s="130"/>
      <c r="D65" s="198" t="s">
        <v>95</v>
      </c>
      <c r="E65" s="198"/>
      <c r="F65" s="199"/>
      <c r="G65" s="134"/>
      <c r="H65" s="134"/>
      <c r="I65" s="134">
        <f>'01 01 Pol'!G87+'01 02 Pol'!G84+'01 03 Pol'!G81+'01 04 Pol'!G85+'01 05 Pol'!G87+'01 06 Pol'!G84+'01 07 Pol'!G87+'01 08 Pol'!G131+'01 09 Pol'!G129+'01 10 Pol'!G45</f>
        <v>0</v>
      </c>
      <c r="J65" s="135" t="str">
        <f t="shared" si="4"/>
        <v/>
      </c>
    </row>
    <row r="66" spans="1:10" ht="25.5" customHeight="1" x14ac:dyDescent="0.2">
      <c r="A66" s="123">
        <v>0</v>
      </c>
      <c r="B66" s="129" t="s">
        <v>96</v>
      </c>
      <c r="C66" s="130"/>
      <c r="D66" s="198" t="s">
        <v>97</v>
      </c>
      <c r="E66" s="198"/>
      <c r="F66" s="199"/>
      <c r="G66" s="134"/>
      <c r="H66" s="134"/>
      <c r="I66" s="134">
        <f>'01 01 Pol'!G92+'01 02 Pol'!G89+'01 03 Pol'!G86+'01 04 Pol'!G90+'01 05 Pol'!G92+'01 06 Pol'!G89+'01 07 Pol'!G92+'01 08 Pol'!G136</f>
        <v>0</v>
      </c>
      <c r="J66" s="135" t="str">
        <f t="shared" si="4"/>
        <v/>
      </c>
    </row>
    <row r="67" spans="1:10" ht="25.5" customHeight="1" x14ac:dyDescent="0.2">
      <c r="A67" s="123">
        <v>1</v>
      </c>
      <c r="B67" s="129" t="s">
        <v>98</v>
      </c>
      <c r="C67" s="130"/>
      <c r="D67" s="198" t="s">
        <v>33</v>
      </c>
      <c r="E67" s="198"/>
      <c r="F67" s="199"/>
      <c r="G67" s="134"/>
      <c r="H67" s="134"/>
      <c r="I67" s="134">
        <f>'01 01 Pol'!G93+'01 02 Pol'!G90+'01 03 Pol'!G87+'01 04 Pol'!G91+'01 05 Pol'!G93+'01 06 Pol'!G90+'01 07 Pol'!G93+'01 08 Pol'!G137</f>
        <v>0</v>
      </c>
      <c r="J67" s="135" t="str">
        <f t="shared" si="4"/>
        <v/>
      </c>
    </row>
    <row r="68" spans="1:10" ht="25.5" customHeight="1" x14ac:dyDescent="0.2">
      <c r="A68" s="123">
        <v>1</v>
      </c>
      <c r="B68" s="129" t="s">
        <v>99</v>
      </c>
      <c r="C68" s="130"/>
      <c r="D68" s="198" t="s">
        <v>93</v>
      </c>
      <c r="E68" s="198"/>
      <c r="F68" s="199"/>
      <c r="G68" s="134"/>
      <c r="H68" s="134"/>
      <c r="I68" s="134">
        <f>'01 01 Pol'!G115+'01 02 Pol'!G112+'01 03 Pol'!G112+'01 04 Pol'!G111+'01 05 Pol'!G115+'01 06 Pol'!G112+'01 07 Pol'!G115+'01 08 Pol'!G169</f>
        <v>0</v>
      </c>
      <c r="J68" s="135" t="str">
        <f t="shared" si="4"/>
        <v/>
      </c>
    </row>
    <row r="69" spans="1:10" ht="25.5" customHeight="1" x14ac:dyDescent="0.2">
      <c r="A69" s="124"/>
      <c r="B69" s="131" t="s">
        <v>1</v>
      </c>
      <c r="C69" s="132"/>
      <c r="D69" s="132"/>
      <c r="E69" s="132"/>
      <c r="F69" s="133"/>
      <c r="G69" s="136"/>
      <c r="H69" s="136"/>
      <c r="I69" s="136">
        <f>SUMIF(A62:A68,"=0",I62:I68)</f>
        <v>0</v>
      </c>
      <c r="J69" s="137">
        <f>SUMIF(A62:A68,"=0",J62:J68)</f>
        <v>0</v>
      </c>
    </row>
    <row r="70" spans="1:10" x14ac:dyDescent="0.2">
      <c r="G70" s="86"/>
      <c r="H70" s="86"/>
      <c r="I70" s="86"/>
      <c r="J70" s="86"/>
    </row>
    <row r="71" spans="1:10" x14ac:dyDescent="0.2">
      <c r="G71" s="86"/>
      <c r="H71" s="86"/>
      <c r="I71" s="86"/>
      <c r="J71" s="86"/>
    </row>
    <row r="72" spans="1:10" x14ac:dyDescent="0.2">
      <c r="G72" s="86"/>
      <c r="H72" s="86"/>
      <c r="I72" s="86"/>
      <c r="J72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B51:E51"/>
    <mergeCell ref="B54:J54"/>
    <mergeCell ref="B55:J55"/>
    <mergeCell ref="D66:F66"/>
    <mergeCell ref="D67:F67"/>
    <mergeCell ref="D68:F68"/>
    <mergeCell ref="B56:J56"/>
    <mergeCell ref="D62:F62"/>
    <mergeCell ref="D63:F63"/>
    <mergeCell ref="D64:F64"/>
    <mergeCell ref="D65:F6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0" t="s">
        <v>7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49" t="s">
        <v>8</v>
      </c>
      <c r="B2" s="48"/>
      <c r="C2" s="252"/>
      <c r="D2" s="252"/>
      <c r="E2" s="252"/>
      <c r="F2" s="252"/>
      <c r="G2" s="253"/>
    </row>
    <row r="3" spans="1:7" ht="24.95" customHeight="1" x14ac:dyDescent="0.2">
      <c r="A3" s="49" t="s">
        <v>9</v>
      </c>
      <c r="B3" s="48"/>
      <c r="C3" s="252"/>
      <c r="D3" s="252"/>
      <c r="E3" s="252"/>
      <c r="F3" s="252"/>
      <c r="G3" s="253"/>
    </row>
    <row r="4" spans="1:7" ht="24.95" customHeight="1" x14ac:dyDescent="0.2">
      <c r="A4" s="49" t="s">
        <v>10</v>
      </c>
      <c r="B4" s="48"/>
      <c r="C4" s="252"/>
      <c r="D4" s="252"/>
      <c r="E4" s="252"/>
      <c r="F4" s="252"/>
      <c r="G4" s="253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952C-4D9F-4736-A2A4-AF3ECD704BD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60</v>
      </c>
      <c r="C4" s="258" t="s">
        <v>62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SUM(AF9:AF91)</f>
        <v>0</v>
      </c>
      <c r="H8" s="166"/>
      <c r="I8" s="167">
        <f>SUM(Y9:Y91)</f>
        <v>0</v>
      </c>
      <c r="J8" s="165"/>
      <c r="K8" s="165">
        <f>SUM(Z9:Z91)</f>
        <v>0</v>
      </c>
      <c r="L8" s="165"/>
      <c r="M8" s="165">
        <f>SUM(AA9:AA91)</f>
        <v>0</v>
      </c>
      <c r="N8" s="165"/>
      <c r="O8" s="165">
        <f>SUM(AB9:AB91)</f>
        <v>0.23</v>
      </c>
      <c r="P8" s="165"/>
      <c r="Q8" s="165">
        <f>SUM(AC9:AC91)</f>
        <v>0.45</v>
      </c>
      <c r="R8" s="165"/>
      <c r="S8" s="165"/>
      <c r="T8" s="168"/>
      <c r="U8" s="160"/>
      <c r="V8" s="160">
        <f>SUM(AD9:AD91)</f>
        <v>142.75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SUM(AF10:AF51)</f>
        <v>0</v>
      </c>
      <c r="H9" s="166"/>
      <c r="I9" s="167">
        <f>SUM(Y10:Y51)</f>
        <v>0</v>
      </c>
      <c r="J9" s="165"/>
      <c r="K9" s="165">
        <f>SUM(Z10:Z51)</f>
        <v>0</v>
      </c>
      <c r="L9" s="165"/>
      <c r="M9" s="165">
        <f>SUM(AA10:AA51)</f>
        <v>0</v>
      </c>
      <c r="N9" s="165"/>
      <c r="O9" s="165">
        <f>SUM(AB10:AB51)</f>
        <v>0.1</v>
      </c>
      <c r="P9" s="165"/>
      <c r="Q9" s="165">
        <f>SUM(AC10:AC51)</f>
        <v>0.45</v>
      </c>
      <c r="R9" s="165"/>
      <c r="S9" s="165"/>
      <c r="T9" s="168"/>
      <c r="U9" s="160"/>
      <c r="V9" s="160">
        <f>SUM(AD10:AD51)</f>
        <v>118.08000000000001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51" si="0">ROUND(E10*F10,2)</f>
        <v>0</v>
      </c>
      <c r="H10" s="175"/>
      <c r="I10" s="176">
        <f t="shared" ref="I10:I51" si="1">ROUND(E10*H10,2)</f>
        <v>0</v>
      </c>
      <c r="J10" s="173"/>
      <c r="K10" s="174">
        <f t="shared" ref="K10:K51" si="2">ROUND(E10*J10,2)</f>
        <v>0</v>
      </c>
      <c r="L10" s="174">
        <v>15</v>
      </c>
      <c r="M10" s="174">
        <f t="shared" ref="M10:M51" si="3">G10*(1+L10/100)</f>
        <v>0</v>
      </c>
      <c r="N10" s="174">
        <v>9.1E-4</v>
      </c>
      <c r="O10" s="174">
        <f t="shared" ref="O10:O51" si="4">ROUND(E10*N10,2)</f>
        <v>0</v>
      </c>
      <c r="P10" s="174">
        <v>4.9000000000000002E-2</v>
      </c>
      <c r="Q10" s="174">
        <f t="shared" ref="Q10:Q51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51" si="6">ROUND(E10*U10,2)</f>
        <v>0.8</v>
      </c>
      <c r="W10" s="157"/>
      <c r="X10" s="157" t="s">
        <v>131</v>
      </c>
      <c r="Y10" s="178">
        <f t="shared" ref="Y10:Y51" si="7">I10</f>
        <v>0</v>
      </c>
      <c r="Z10" s="178">
        <f t="shared" ref="Z10:Z51" si="8">K10</f>
        <v>0</v>
      </c>
      <c r="AA10" s="178">
        <f t="shared" ref="AA10:AA51" si="9">M10</f>
        <v>0</v>
      </c>
      <c r="AB10" s="178">
        <f t="shared" ref="AB10:AB51" si="10">O10</f>
        <v>0</v>
      </c>
      <c r="AC10" s="178">
        <f t="shared" ref="AC10:AC51" si="11">Q10</f>
        <v>0.05</v>
      </c>
      <c r="AD10" s="178">
        <f t="shared" ref="AD10:AD51" si="12">V10</f>
        <v>0.8</v>
      </c>
      <c r="AE10" s="179"/>
      <c r="AF10" s="178">
        <f t="shared" ref="AF10:AF51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11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0.99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0.99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21</v>
      </c>
      <c r="B22" s="170" t="s">
        <v>155</v>
      </c>
      <c r="C22" s="191" t="s">
        <v>156</v>
      </c>
      <c r="D22" s="171" t="s">
        <v>129</v>
      </c>
      <c r="E22" s="172">
        <v>7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1.03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1.03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22</v>
      </c>
      <c r="B23" s="170" t="s">
        <v>157</v>
      </c>
      <c r="C23" s="191" t="s">
        <v>158</v>
      </c>
      <c r="D23" s="171" t="s">
        <v>129</v>
      </c>
      <c r="E23" s="172">
        <v>1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0.17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0.17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23</v>
      </c>
      <c r="B24" s="170" t="s">
        <v>159</v>
      </c>
      <c r="C24" s="191" t="s">
        <v>160</v>
      </c>
      <c r="D24" s="171" t="s">
        <v>129</v>
      </c>
      <c r="E24" s="172">
        <v>4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0.67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0.67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24</v>
      </c>
      <c r="B25" s="170" t="s">
        <v>161</v>
      </c>
      <c r="C25" s="191" t="s">
        <v>162</v>
      </c>
      <c r="D25" s="171" t="s">
        <v>129</v>
      </c>
      <c r="E25" s="172">
        <v>3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0.18967000000000001</v>
      </c>
      <c r="V25" s="157">
        <f t="shared" si="6"/>
        <v>0.56999999999999995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0.56999999999999995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163</v>
      </c>
      <c r="C26" s="191" t="s">
        <v>164</v>
      </c>
      <c r="D26" s="171" t="s">
        <v>129</v>
      </c>
      <c r="E26" s="172">
        <v>1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0.39</v>
      </c>
      <c r="V26" s="157">
        <f t="shared" si="6"/>
        <v>0.39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0.39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29</v>
      </c>
      <c r="B27" s="170" t="s">
        <v>165</v>
      </c>
      <c r="C27" s="191" t="s">
        <v>166</v>
      </c>
      <c r="D27" s="171" t="s">
        <v>129</v>
      </c>
      <c r="E27" s="172">
        <v>35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0.26</v>
      </c>
      <c r="V27" s="157">
        <f t="shared" si="6"/>
        <v>9.1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9.1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32</v>
      </c>
      <c r="B28" s="170" t="s">
        <v>167</v>
      </c>
      <c r="C28" s="191" t="s">
        <v>168</v>
      </c>
      <c r="D28" s="171" t="s">
        <v>129</v>
      </c>
      <c r="E28" s="172">
        <v>1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0.46383000000000002</v>
      </c>
      <c r="V28" s="157">
        <f t="shared" si="6"/>
        <v>0.46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0.46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35</v>
      </c>
      <c r="B29" s="170" t="s">
        <v>169</v>
      </c>
      <c r="C29" s="191" t="s">
        <v>170</v>
      </c>
      <c r="D29" s="171" t="s">
        <v>129</v>
      </c>
      <c r="E29" s="172">
        <v>58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4.0999999999999999E-4</v>
      </c>
      <c r="Q29" s="174">
        <f t="shared" si="5"/>
        <v>0.02</v>
      </c>
      <c r="R29" s="174"/>
      <c r="S29" s="174" t="s">
        <v>130</v>
      </c>
      <c r="T29" s="177" t="s">
        <v>130</v>
      </c>
      <c r="U29" s="157">
        <v>0.14499999999999999</v>
      </c>
      <c r="V29" s="157">
        <f t="shared" si="6"/>
        <v>8.41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0.02</v>
      </c>
      <c r="AD29" s="178">
        <f t="shared" si="12"/>
        <v>8.41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36</v>
      </c>
      <c r="B30" s="170" t="s">
        <v>171</v>
      </c>
      <c r="C30" s="191" t="s">
        <v>172</v>
      </c>
      <c r="D30" s="171" t="s">
        <v>129</v>
      </c>
      <c r="E30" s="172">
        <v>53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9.0670000000000001E-2</v>
      </c>
      <c r="V30" s="157">
        <f t="shared" si="6"/>
        <v>4.8099999999999996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4.8099999999999996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173</v>
      </c>
      <c r="C31" s="191" t="s">
        <v>174</v>
      </c>
      <c r="D31" s="171" t="s">
        <v>129</v>
      </c>
      <c r="E31" s="172">
        <v>5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0.39017000000000002</v>
      </c>
      <c r="V31" s="157">
        <f t="shared" si="6"/>
        <v>1.95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1.95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39</v>
      </c>
      <c r="B32" s="170" t="s">
        <v>175</v>
      </c>
      <c r="C32" s="191" t="s">
        <v>176</v>
      </c>
      <c r="D32" s="171" t="s">
        <v>129</v>
      </c>
      <c r="E32" s="172">
        <v>1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0.40083000000000002</v>
      </c>
      <c r="V32" s="157">
        <f t="shared" si="6"/>
        <v>0.4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0.4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40</v>
      </c>
      <c r="B33" s="170" t="s">
        <v>177</v>
      </c>
      <c r="C33" s="191" t="s">
        <v>178</v>
      </c>
      <c r="D33" s="171" t="s">
        <v>129</v>
      </c>
      <c r="E33" s="172">
        <v>1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1.67E-3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0.15</v>
      </c>
      <c r="V33" s="157">
        <f t="shared" si="6"/>
        <v>0.15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0.15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179</v>
      </c>
      <c r="C34" s="191" t="s">
        <v>180</v>
      </c>
      <c r="D34" s="171" t="s">
        <v>129</v>
      </c>
      <c r="E34" s="172">
        <v>6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2.3E-2</v>
      </c>
      <c r="V34" s="157">
        <f t="shared" si="6"/>
        <v>0.14000000000000001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0.14000000000000001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181</v>
      </c>
      <c r="C35" s="191" t="s">
        <v>182</v>
      </c>
      <c r="D35" s="171" t="s">
        <v>183</v>
      </c>
      <c r="E35" s="172">
        <v>2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4.6330000000000003E-2</v>
      </c>
      <c r="V35" s="157">
        <f t="shared" si="6"/>
        <v>0.09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0.09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45</v>
      </c>
      <c r="B36" s="170" t="s">
        <v>184</v>
      </c>
      <c r="C36" s="191" t="s">
        <v>185</v>
      </c>
      <c r="D36" s="171" t="s">
        <v>129</v>
      </c>
      <c r="E36" s="172">
        <v>1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4.4999999999999998E-2</v>
      </c>
      <c r="V36" s="157">
        <f t="shared" si="6"/>
        <v>0.05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0.05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50</v>
      </c>
      <c r="B37" s="170" t="s">
        <v>186</v>
      </c>
      <c r="C37" s="191" t="s">
        <v>187</v>
      </c>
      <c r="D37" s="171" t="s">
        <v>183</v>
      </c>
      <c r="E37" s="172">
        <v>40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0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9.0499999999999997E-2</v>
      </c>
      <c r="V37" s="157">
        <f t="shared" si="6"/>
        <v>3.62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3.62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ht="22.5" outlineLevel="2" x14ac:dyDescent="0.2">
      <c r="A38" s="169">
        <v>51</v>
      </c>
      <c r="B38" s="170" t="s">
        <v>188</v>
      </c>
      <c r="C38" s="191" t="s">
        <v>189</v>
      </c>
      <c r="D38" s="171" t="s">
        <v>129</v>
      </c>
      <c r="E38" s="172">
        <v>4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2.5000000000000001E-4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0.26417000000000002</v>
      </c>
      <c r="V38" s="157">
        <f t="shared" si="6"/>
        <v>1.06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1.06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53</v>
      </c>
      <c r="B39" s="170" t="s">
        <v>190</v>
      </c>
      <c r="C39" s="191" t="s">
        <v>191</v>
      </c>
      <c r="D39" s="171" t="s">
        <v>183</v>
      </c>
      <c r="E39" s="172">
        <v>12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9.0499999999999997E-2</v>
      </c>
      <c r="V39" s="157">
        <f t="shared" si="6"/>
        <v>1.0900000000000001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1.0900000000000001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ht="22.5" outlineLevel="2" x14ac:dyDescent="0.2">
      <c r="A40" s="169">
        <v>55</v>
      </c>
      <c r="B40" s="170" t="s">
        <v>192</v>
      </c>
      <c r="C40" s="191" t="s">
        <v>193</v>
      </c>
      <c r="D40" s="171" t="s">
        <v>183</v>
      </c>
      <c r="E40" s="172">
        <v>12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0.10431</v>
      </c>
      <c r="V40" s="157">
        <f t="shared" si="6"/>
        <v>1.25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1.25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194</v>
      </c>
      <c r="C41" s="191" t="s">
        <v>195</v>
      </c>
      <c r="D41" s="171" t="s">
        <v>183</v>
      </c>
      <c r="E41" s="172">
        <v>12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7.2459999999999997E-2</v>
      </c>
      <c r="V41" s="157">
        <f t="shared" si="6"/>
        <v>0.87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0.87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196</v>
      </c>
      <c r="C42" s="191" t="s">
        <v>197</v>
      </c>
      <c r="D42" s="171" t="s">
        <v>183</v>
      </c>
      <c r="E42" s="172">
        <v>246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17.22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17.22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61</v>
      </c>
      <c r="B43" s="170" t="s">
        <v>198</v>
      </c>
      <c r="C43" s="191" t="s">
        <v>199</v>
      </c>
      <c r="D43" s="171" t="s">
        <v>183</v>
      </c>
      <c r="E43" s="172">
        <v>10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0.7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0.7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64</v>
      </c>
      <c r="B44" s="170" t="s">
        <v>200</v>
      </c>
      <c r="C44" s="191" t="s">
        <v>201</v>
      </c>
      <c r="D44" s="171" t="s">
        <v>183</v>
      </c>
      <c r="E44" s="172">
        <v>286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7.0000000000000007E-2</v>
      </c>
      <c r="V44" s="157">
        <f t="shared" si="6"/>
        <v>20.02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20.02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2" x14ac:dyDescent="0.2">
      <c r="A45" s="169">
        <v>65</v>
      </c>
      <c r="B45" s="170" t="s">
        <v>202</v>
      </c>
      <c r="C45" s="191" t="s">
        <v>203</v>
      </c>
      <c r="D45" s="171" t="s">
        <v>129</v>
      </c>
      <c r="E45" s="172">
        <v>2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0</v>
      </c>
      <c r="O45" s="174">
        <f t="shared" si="4"/>
        <v>0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0.22</v>
      </c>
      <c r="V45" s="157">
        <f t="shared" si="6"/>
        <v>0.44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</v>
      </c>
      <c r="AC45" s="178">
        <f t="shared" si="11"/>
        <v>0</v>
      </c>
      <c r="AD45" s="178">
        <f t="shared" si="12"/>
        <v>0.44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70</v>
      </c>
      <c r="B46" s="170" t="s">
        <v>204</v>
      </c>
      <c r="C46" s="191" t="s">
        <v>205</v>
      </c>
      <c r="D46" s="171" t="s">
        <v>129</v>
      </c>
      <c r="E46" s="172">
        <v>3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7.79E-3</v>
      </c>
      <c r="O46" s="174">
        <f t="shared" si="4"/>
        <v>0.02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1.921</v>
      </c>
      <c r="V46" s="157">
        <f t="shared" si="6"/>
        <v>5.76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0.02</v>
      </c>
      <c r="AC46" s="178">
        <f t="shared" si="11"/>
        <v>0</v>
      </c>
      <c r="AD46" s="178">
        <f t="shared" si="12"/>
        <v>5.76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ht="22.5" outlineLevel="2" x14ac:dyDescent="0.2">
      <c r="A47" s="169">
        <v>71</v>
      </c>
      <c r="B47" s="170" t="s">
        <v>206</v>
      </c>
      <c r="C47" s="191" t="s">
        <v>207</v>
      </c>
      <c r="D47" s="171" t="s">
        <v>129</v>
      </c>
      <c r="E47" s="172">
        <v>3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3.3500000000000001E-3</v>
      </c>
      <c r="O47" s="174">
        <f t="shared" si="4"/>
        <v>0.01</v>
      </c>
      <c r="P47" s="174">
        <v>0</v>
      </c>
      <c r="Q47" s="174">
        <f t="shared" si="5"/>
        <v>0</v>
      </c>
      <c r="R47" s="174"/>
      <c r="S47" s="174" t="s">
        <v>130</v>
      </c>
      <c r="T47" s="177" t="s">
        <v>130</v>
      </c>
      <c r="U47" s="157">
        <v>0.55600000000000005</v>
      </c>
      <c r="V47" s="157">
        <f t="shared" si="6"/>
        <v>1.67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0.01</v>
      </c>
      <c r="AC47" s="178">
        <f t="shared" si="11"/>
        <v>0</v>
      </c>
      <c r="AD47" s="178">
        <f t="shared" si="12"/>
        <v>1.67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ht="22.5" outlineLevel="2" x14ac:dyDescent="0.2">
      <c r="A48" s="169">
        <v>72</v>
      </c>
      <c r="B48" s="170" t="s">
        <v>208</v>
      </c>
      <c r="C48" s="191" t="s">
        <v>209</v>
      </c>
      <c r="D48" s="171" t="s">
        <v>129</v>
      </c>
      <c r="E48" s="172">
        <v>3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2.7200000000000002E-3</v>
      </c>
      <c r="O48" s="174">
        <f t="shared" si="4"/>
        <v>0.01</v>
      </c>
      <c r="P48" s="174">
        <v>0</v>
      </c>
      <c r="Q48" s="174">
        <f t="shared" si="5"/>
        <v>0</v>
      </c>
      <c r="R48" s="174"/>
      <c r="S48" s="174" t="s">
        <v>130</v>
      </c>
      <c r="T48" s="177" t="s">
        <v>130</v>
      </c>
      <c r="U48" s="157">
        <v>0.33700000000000002</v>
      </c>
      <c r="V48" s="157">
        <f t="shared" si="6"/>
        <v>1.01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0.01</v>
      </c>
      <c r="AC48" s="178">
        <f t="shared" si="11"/>
        <v>0</v>
      </c>
      <c r="AD48" s="178">
        <f t="shared" si="12"/>
        <v>1.01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73</v>
      </c>
      <c r="B49" s="170" t="s">
        <v>210</v>
      </c>
      <c r="C49" s="191" t="s">
        <v>211</v>
      </c>
      <c r="D49" s="171" t="s">
        <v>183</v>
      </c>
      <c r="E49" s="172">
        <v>76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0.04</v>
      </c>
      <c r="P49" s="174">
        <v>2E-3</v>
      </c>
      <c r="Q49" s="174">
        <f t="shared" si="5"/>
        <v>0.15</v>
      </c>
      <c r="R49" s="174"/>
      <c r="S49" s="174" t="s">
        <v>130</v>
      </c>
      <c r="T49" s="177" t="s">
        <v>130</v>
      </c>
      <c r="U49" s="157">
        <v>0.17599999999999999</v>
      </c>
      <c r="V49" s="157">
        <f t="shared" si="6"/>
        <v>13.38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0.04</v>
      </c>
      <c r="AC49" s="178">
        <f t="shared" si="11"/>
        <v>0.15</v>
      </c>
      <c r="AD49" s="178">
        <f t="shared" si="12"/>
        <v>13.38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2" x14ac:dyDescent="0.2">
      <c r="A50" s="169">
        <v>74</v>
      </c>
      <c r="B50" s="170" t="s">
        <v>212</v>
      </c>
      <c r="C50" s="191" t="s">
        <v>213</v>
      </c>
      <c r="D50" s="171" t="s">
        <v>183</v>
      </c>
      <c r="E50" s="172">
        <v>36</v>
      </c>
      <c r="F50" s="173"/>
      <c r="G50" s="174">
        <f t="shared" si="0"/>
        <v>0</v>
      </c>
      <c r="H50" s="175"/>
      <c r="I50" s="176">
        <f t="shared" si="1"/>
        <v>0</v>
      </c>
      <c r="J50" s="173"/>
      <c r="K50" s="174">
        <f t="shared" si="2"/>
        <v>0</v>
      </c>
      <c r="L50" s="174">
        <v>15</v>
      </c>
      <c r="M50" s="174">
        <f t="shared" si="3"/>
        <v>0</v>
      </c>
      <c r="N50" s="174">
        <v>4.8999999999999998E-4</v>
      </c>
      <c r="O50" s="174">
        <f t="shared" si="4"/>
        <v>0.02</v>
      </c>
      <c r="P50" s="174">
        <v>6.0000000000000001E-3</v>
      </c>
      <c r="Q50" s="174">
        <f t="shared" si="5"/>
        <v>0.22</v>
      </c>
      <c r="R50" s="174"/>
      <c r="S50" s="174" t="s">
        <v>130</v>
      </c>
      <c r="T50" s="177" t="s">
        <v>130</v>
      </c>
      <c r="U50" s="157">
        <v>0.27400000000000002</v>
      </c>
      <c r="V50" s="157">
        <f t="shared" si="6"/>
        <v>9.86</v>
      </c>
      <c r="W50" s="157"/>
      <c r="X50" s="157" t="s">
        <v>131</v>
      </c>
      <c r="Y50" s="178">
        <f t="shared" si="7"/>
        <v>0</v>
      </c>
      <c r="Z50" s="178">
        <f t="shared" si="8"/>
        <v>0</v>
      </c>
      <c r="AA50" s="178">
        <f t="shared" si="9"/>
        <v>0</v>
      </c>
      <c r="AB50" s="178">
        <f t="shared" si="10"/>
        <v>0.02</v>
      </c>
      <c r="AC50" s="178">
        <f t="shared" si="11"/>
        <v>0.22</v>
      </c>
      <c r="AD50" s="178">
        <f t="shared" si="12"/>
        <v>9.86</v>
      </c>
      <c r="AE50" s="179"/>
      <c r="AF50" s="178">
        <f t="shared" si="13"/>
        <v>0</v>
      </c>
      <c r="AG50" s="179" t="s">
        <v>132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2" x14ac:dyDescent="0.2">
      <c r="A51" s="169">
        <v>75</v>
      </c>
      <c r="B51" s="170" t="s">
        <v>214</v>
      </c>
      <c r="C51" s="191" t="s">
        <v>215</v>
      </c>
      <c r="D51" s="171" t="s">
        <v>183</v>
      </c>
      <c r="E51" s="172">
        <v>1</v>
      </c>
      <c r="F51" s="173"/>
      <c r="G51" s="174">
        <f t="shared" si="0"/>
        <v>0</v>
      </c>
      <c r="H51" s="175"/>
      <c r="I51" s="176">
        <f t="shared" si="1"/>
        <v>0</v>
      </c>
      <c r="J51" s="173"/>
      <c r="K51" s="174">
        <f t="shared" si="2"/>
        <v>0</v>
      </c>
      <c r="L51" s="174">
        <v>15</v>
      </c>
      <c r="M51" s="174">
        <f t="shared" si="3"/>
        <v>0</v>
      </c>
      <c r="N51" s="174">
        <v>4.8999999999999998E-4</v>
      </c>
      <c r="O51" s="174">
        <f t="shared" si="4"/>
        <v>0</v>
      </c>
      <c r="P51" s="174">
        <v>1.2999999999999999E-2</v>
      </c>
      <c r="Q51" s="174">
        <f t="shared" si="5"/>
        <v>0.01</v>
      </c>
      <c r="R51" s="174"/>
      <c r="S51" s="174" t="s">
        <v>130</v>
      </c>
      <c r="T51" s="177" t="s">
        <v>130</v>
      </c>
      <c r="U51" s="157">
        <v>0.34200000000000003</v>
      </c>
      <c r="V51" s="157">
        <f t="shared" si="6"/>
        <v>0.34</v>
      </c>
      <c r="W51" s="157"/>
      <c r="X51" s="157" t="s">
        <v>131</v>
      </c>
      <c r="Y51" s="178">
        <f t="shared" si="7"/>
        <v>0</v>
      </c>
      <c r="Z51" s="178">
        <f t="shared" si="8"/>
        <v>0</v>
      </c>
      <c r="AA51" s="178">
        <f t="shared" si="9"/>
        <v>0</v>
      </c>
      <c r="AB51" s="178">
        <f t="shared" si="10"/>
        <v>0</v>
      </c>
      <c r="AC51" s="178">
        <f t="shared" si="11"/>
        <v>0.01</v>
      </c>
      <c r="AD51" s="178">
        <f t="shared" si="12"/>
        <v>0.34</v>
      </c>
      <c r="AE51" s="179"/>
      <c r="AF51" s="178">
        <f t="shared" si="13"/>
        <v>0</v>
      </c>
      <c r="AG51" s="179" t="s">
        <v>132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1" x14ac:dyDescent="0.2">
      <c r="A52" s="161" t="s">
        <v>125</v>
      </c>
      <c r="B52" s="162" t="s">
        <v>92</v>
      </c>
      <c r="C52" s="190" t="s">
        <v>93</v>
      </c>
      <c r="D52" s="163"/>
      <c r="E52" s="164"/>
      <c r="F52" s="165"/>
      <c r="G52" s="165">
        <f>SUM(AF53:AF86)</f>
        <v>0</v>
      </c>
      <c r="H52" s="166"/>
      <c r="I52" s="167">
        <f>SUM(Y53:Y86)</f>
        <v>0</v>
      </c>
      <c r="J52" s="165"/>
      <c r="K52" s="165">
        <f>SUM(Z53:Z86)</f>
        <v>0</v>
      </c>
      <c r="L52" s="165"/>
      <c r="M52" s="165">
        <f>SUM(AA53:AA86)</f>
        <v>0</v>
      </c>
      <c r="N52" s="165"/>
      <c r="O52" s="165">
        <f>SUM(AB53:AB86)</f>
        <v>0.13</v>
      </c>
      <c r="P52" s="165"/>
      <c r="Q52" s="165">
        <f>SUM(AC53:AC86)</f>
        <v>0</v>
      </c>
      <c r="R52" s="165"/>
      <c r="S52" s="165"/>
      <c r="T52" s="168"/>
      <c r="U52" s="160"/>
      <c r="V52" s="160">
        <f>SUM(AD53:AD86)</f>
        <v>0</v>
      </c>
      <c r="W52" s="160"/>
      <c r="X52" s="160"/>
      <c r="Y52" s="179"/>
      <c r="Z52" s="179"/>
      <c r="AA52" s="179"/>
      <c r="AB52" s="179"/>
      <c r="AC52" s="179"/>
      <c r="AD52" s="179"/>
      <c r="AE52" s="179"/>
      <c r="AF52" s="179"/>
      <c r="AG52" s="179" t="s">
        <v>126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ht="22.5" outlineLevel="2" x14ac:dyDescent="0.2">
      <c r="A53" s="169">
        <v>1</v>
      </c>
      <c r="B53" s="170" t="s">
        <v>216</v>
      </c>
      <c r="C53" s="191" t="s">
        <v>217</v>
      </c>
      <c r="D53" s="171" t="s">
        <v>218</v>
      </c>
      <c r="E53" s="172">
        <v>1</v>
      </c>
      <c r="F53" s="173"/>
      <c r="G53" s="174">
        <f t="shared" ref="G53:G86" si="14">ROUND(E53*F53,2)</f>
        <v>0</v>
      </c>
      <c r="H53" s="175"/>
      <c r="I53" s="176">
        <f t="shared" ref="I53:I86" si="15">ROUND(E53*H53,2)</f>
        <v>0</v>
      </c>
      <c r="J53" s="173"/>
      <c r="K53" s="174">
        <f t="shared" ref="K53:K86" si="16">ROUND(E53*J53,2)</f>
        <v>0</v>
      </c>
      <c r="L53" s="174">
        <v>15</v>
      </c>
      <c r="M53" s="174">
        <f t="shared" ref="M53:M86" si="17">G53*(1+L53/100)</f>
        <v>0</v>
      </c>
      <c r="N53" s="174">
        <v>0</v>
      </c>
      <c r="O53" s="174">
        <f t="shared" ref="O53:O86" si="18">ROUND(E53*N53,2)</f>
        <v>0</v>
      </c>
      <c r="P53" s="174">
        <v>0</v>
      </c>
      <c r="Q53" s="174">
        <f t="shared" ref="Q53:Q86" si="19">ROUND(E53*P53,2)</f>
        <v>0</v>
      </c>
      <c r="R53" s="174"/>
      <c r="S53" s="174" t="s">
        <v>219</v>
      </c>
      <c r="T53" s="177" t="s">
        <v>220</v>
      </c>
      <c r="U53" s="157">
        <v>0</v>
      </c>
      <c r="V53" s="157">
        <f t="shared" ref="V53:V86" si="20">ROUND(E53*U53,2)</f>
        <v>0</v>
      </c>
      <c r="W53" s="157"/>
      <c r="X53" s="157" t="s">
        <v>93</v>
      </c>
      <c r="Y53" s="178">
        <f t="shared" ref="Y53:Y86" si="21">I53</f>
        <v>0</v>
      </c>
      <c r="Z53" s="178">
        <f t="shared" ref="Z53:Z86" si="22">K53</f>
        <v>0</v>
      </c>
      <c r="AA53" s="178">
        <f t="shared" ref="AA53:AA86" si="23">M53</f>
        <v>0</v>
      </c>
      <c r="AB53" s="178">
        <f t="shared" ref="AB53:AB86" si="24">O53</f>
        <v>0</v>
      </c>
      <c r="AC53" s="178">
        <f t="shared" ref="AC53:AC86" si="25">Q53</f>
        <v>0</v>
      </c>
      <c r="AD53" s="178">
        <f t="shared" ref="AD53:AD86" si="26">V53</f>
        <v>0</v>
      </c>
      <c r="AE53" s="179"/>
      <c r="AF53" s="178">
        <f t="shared" ref="AF53:AF86" si="27">G53</f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ht="22.5" outlineLevel="2" x14ac:dyDescent="0.2">
      <c r="A54" s="169">
        <v>12</v>
      </c>
      <c r="B54" s="170" t="s">
        <v>222</v>
      </c>
      <c r="C54" s="191" t="s">
        <v>223</v>
      </c>
      <c r="D54" s="171" t="s">
        <v>218</v>
      </c>
      <c r="E54" s="172">
        <v>1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0</v>
      </c>
      <c r="O54" s="174">
        <f t="shared" si="18"/>
        <v>0</v>
      </c>
      <c r="P54" s="174">
        <v>0</v>
      </c>
      <c r="Q54" s="174">
        <f t="shared" si="19"/>
        <v>0</v>
      </c>
      <c r="R54" s="174"/>
      <c r="S54" s="174" t="s">
        <v>219</v>
      </c>
      <c r="T54" s="177" t="s">
        <v>220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15</v>
      </c>
      <c r="B55" s="170" t="s">
        <v>224</v>
      </c>
      <c r="C55" s="191" t="s">
        <v>225</v>
      </c>
      <c r="D55" s="171" t="s">
        <v>129</v>
      </c>
      <c r="E55" s="172">
        <v>7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1.0000000000000001E-5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16</v>
      </c>
      <c r="B56" s="170" t="s">
        <v>227</v>
      </c>
      <c r="C56" s="191" t="s">
        <v>228</v>
      </c>
      <c r="D56" s="171" t="s">
        <v>129</v>
      </c>
      <c r="E56" s="172">
        <v>1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5.0000000000000002E-5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17</v>
      </c>
      <c r="B57" s="170" t="s">
        <v>229</v>
      </c>
      <c r="C57" s="191" t="s">
        <v>230</v>
      </c>
      <c r="D57" s="171" t="s">
        <v>129</v>
      </c>
      <c r="E57" s="172">
        <v>4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4.0000000000000003E-5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18</v>
      </c>
      <c r="B58" s="170" t="s">
        <v>231</v>
      </c>
      <c r="C58" s="191" t="s">
        <v>232</v>
      </c>
      <c r="D58" s="171" t="s">
        <v>129</v>
      </c>
      <c r="E58" s="172">
        <v>3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5.0000000000000002E-5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19</v>
      </c>
      <c r="B59" s="170" t="s">
        <v>233</v>
      </c>
      <c r="C59" s="191" t="s">
        <v>234</v>
      </c>
      <c r="D59" s="171" t="s">
        <v>129</v>
      </c>
      <c r="E59" s="172">
        <v>14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1.0000000000000001E-5</v>
      </c>
      <c r="O59" s="174">
        <f t="shared" si="18"/>
        <v>0</v>
      </c>
      <c r="P59" s="174">
        <v>0</v>
      </c>
      <c r="Q59" s="174">
        <f t="shared" si="19"/>
        <v>0</v>
      </c>
      <c r="R59" s="174" t="s">
        <v>226</v>
      </c>
      <c r="S59" s="174" t="s">
        <v>130</v>
      </c>
      <c r="T59" s="177" t="s">
        <v>130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20</v>
      </c>
      <c r="B60" s="170" t="s">
        <v>235</v>
      </c>
      <c r="C60" s="191" t="s">
        <v>236</v>
      </c>
      <c r="D60" s="171" t="s">
        <v>129</v>
      </c>
      <c r="E60" s="172">
        <v>1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4.0000000000000003E-5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25</v>
      </c>
      <c r="B61" s="170" t="s">
        <v>237</v>
      </c>
      <c r="C61" s="191" t="s">
        <v>238</v>
      </c>
      <c r="D61" s="171" t="s">
        <v>129</v>
      </c>
      <c r="E61" s="172">
        <v>50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5.0000000000000002E-5</v>
      </c>
      <c r="O61" s="174">
        <f t="shared" si="18"/>
        <v>0</v>
      </c>
      <c r="P61" s="174">
        <v>0</v>
      </c>
      <c r="Q61" s="174">
        <f t="shared" si="19"/>
        <v>0</v>
      </c>
      <c r="R61" s="174" t="s">
        <v>226</v>
      </c>
      <c r="S61" s="174" t="s">
        <v>130</v>
      </c>
      <c r="T61" s="177" t="s">
        <v>130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2" x14ac:dyDescent="0.2">
      <c r="A62" s="169">
        <v>26</v>
      </c>
      <c r="B62" s="170" t="s">
        <v>239</v>
      </c>
      <c r="C62" s="191" t="s">
        <v>240</v>
      </c>
      <c r="D62" s="171" t="s">
        <v>129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4.0000000000000003E-5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2" x14ac:dyDescent="0.2">
      <c r="A63" s="169">
        <v>28</v>
      </c>
      <c r="B63" s="170" t="s">
        <v>241</v>
      </c>
      <c r="C63" s="191" t="s">
        <v>242</v>
      </c>
      <c r="D63" s="171" t="s">
        <v>129</v>
      </c>
      <c r="E63" s="172">
        <v>35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1.0000000000000001E-5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ht="22.5" outlineLevel="2" x14ac:dyDescent="0.2">
      <c r="A64" s="169">
        <v>30</v>
      </c>
      <c r="B64" s="170" t="s">
        <v>243</v>
      </c>
      <c r="C64" s="191" t="s">
        <v>244</v>
      </c>
      <c r="D64" s="171" t="s">
        <v>245</v>
      </c>
      <c r="E64" s="172">
        <v>3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219</v>
      </c>
      <c r="T64" s="177" t="s">
        <v>220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ht="22.5" outlineLevel="2" x14ac:dyDescent="0.2">
      <c r="A65" s="169">
        <v>31</v>
      </c>
      <c r="B65" s="170" t="s">
        <v>246</v>
      </c>
      <c r="C65" s="191" t="s">
        <v>247</v>
      </c>
      <c r="D65" s="171" t="s">
        <v>218</v>
      </c>
      <c r="E65" s="172">
        <v>1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/>
      <c r="S65" s="174" t="s">
        <v>219</v>
      </c>
      <c r="T65" s="177" t="s">
        <v>248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33</v>
      </c>
      <c r="B66" s="170" t="s">
        <v>249</v>
      </c>
      <c r="C66" s="191" t="s">
        <v>250</v>
      </c>
      <c r="D66" s="171" t="s">
        <v>129</v>
      </c>
      <c r="E66" s="172">
        <v>53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3.0000000000000001E-5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34</v>
      </c>
      <c r="B67" s="170" t="s">
        <v>251</v>
      </c>
      <c r="C67" s="191" t="s">
        <v>252</v>
      </c>
      <c r="D67" s="171" t="s">
        <v>129</v>
      </c>
      <c r="E67" s="172">
        <v>5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4.0000000000000003E-5</v>
      </c>
      <c r="O67" s="174">
        <f t="shared" si="18"/>
        <v>0</v>
      </c>
      <c r="P67" s="174">
        <v>0</v>
      </c>
      <c r="Q67" s="174">
        <f t="shared" si="19"/>
        <v>0</v>
      </c>
      <c r="R67" s="174" t="s">
        <v>226</v>
      </c>
      <c r="S67" s="174" t="s">
        <v>130</v>
      </c>
      <c r="T67" s="177" t="s">
        <v>130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38</v>
      </c>
      <c r="B68" s="170" t="s">
        <v>253</v>
      </c>
      <c r="C68" s="191" t="s">
        <v>254</v>
      </c>
      <c r="D68" s="171" t="s">
        <v>129</v>
      </c>
      <c r="E68" s="172">
        <v>1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 t="s">
        <v>226</v>
      </c>
      <c r="S68" s="174" t="s">
        <v>130</v>
      </c>
      <c r="T68" s="177" t="s">
        <v>130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ht="22.5" outlineLevel="2" x14ac:dyDescent="0.2">
      <c r="A69" s="169">
        <v>42</v>
      </c>
      <c r="B69" s="170" t="s">
        <v>255</v>
      </c>
      <c r="C69" s="191" t="s">
        <v>256</v>
      </c>
      <c r="D69" s="171" t="s">
        <v>183</v>
      </c>
      <c r="E69" s="172">
        <v>2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2.5999999999999998E-4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ht="22.5" outlineLevel="2" x14ac:dyDescent="0.2">
      <c r="A70" s="169">
        <v>44</v>
      </c>
      <c r="B70" s="170" t="s">
        <v>257</v>
      </c>
      <c r="C70" s="191" t="s">
        <v>258</v>
      </c>
      <c r="D70" s="171" t="s">
        <v>218</v>
      </c>
      <c r="E70" s="172">
        <v>1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/>
      <c r="S70" s="174" t="s">
        <v>219</v>
      </c>
      <c r="T70" s="177" t="s">
        <v>220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46</v>
      </c>
      <c r="B71" s="170" t="s">
        <v>259</v>
      </c>
      <c r="C71" s="191" t="s">
        <v>260</v>
      </c>
      <c r="D71" s="171" t="s">
        <v>129</v>
      </c>
      <c r="E71" s="172">
        <v>26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0</v>
      </c>
      <c r="O71" s="174">
        <f t="shared" si="18"/>
        <v>0</v>
      </c>
      <c r="P71" s="174">
        <v>0</v>
      </c>
      <c r="Q71" s="174">
        <f t="shared" si="19"/>
        <v>0</v>
      </c>
      <c r="R71" s="174" t="s">
        <v>226</v>
      </c>
      <c r="S71" s="174" t="s">
        <v>130</v>
      </c>
      <c r="T71" s="177" t="s">
        <v>130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47</v>
      </c>
      <c r="B72" s="170" t="s">
        <v>261</v>
      </c>
      <c r="C72" s="191" t="s">
        <v>262</v>
      </c>
      <c r="D72" s="171" t="s">
        <v>129</v>
      </c>
      <c r="E72" s="172">
        <v>34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0</v>
      </c>
      <c r="O72" s="174">
        <f t="shared" si="18"/>
        <v>0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48</v>
      </c>
      <c r="B73" s="170" t="s">
        <v>263</v>
      </c>
      <c r="C73" s="191" t="s">
        <v>264</v>
      </c>
      <c r="D73" s="171" t="s">
        <v>129</v>
      </c>
      <c r="E73" s="172">
        <v>14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0</v>
      </c>
      <c r="O73" s="174">
        <f t="shared" si="18"/>
        <v>0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49</v>
      </c>
      <c r="B74" s="170" t="s">
        <v>265</v>
      </c>
      <c r="C74" s="191" t="s">
        <v>266</v>
      </c>
      <c r="D74" s="171" t="s">
        <v>183</v>
      </c>
      <c r="E74" s="172">
        <v>40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4.0000000000000003E-5</v>
      </c>
      <c r="O74" s="174">
        <f t="shared" si="18"/>
        <v>0</v>
      </c>
      <c r="P74" s="174">
        <v>0</v>
      </c>
      <c r="Q74" s="174">
        <f t="shared" si="19"/>
        <v>0</v>
      </c>
      <c r="R74" s="174"/>
      <c r="S74" s="174" t="s">
        <v>219</v>
      </c>
      <c r="T74" s="177" t="s">
        <v>220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52</v>
      </c>
      <c r="B75" s="170" t="s">
        <v>267</v>
      </c>
      <c r="C75" s="191" t="s">
        <v>268</v>
      </c>
      <c r="D75" s="171" t="s">
        <v>183</v>
      </c>
      <c r="E75" s="172">
        <v>12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1.6000000000000001E-4</v>
      </c>
      <c r="O75" s="174">
        <f t="shared" si="18"/>
        <v>0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54</v>
      </c>
      <c r="B76" s="170" t="s">
        <v>269</v>
      </c>
      <c r="C76" s="191" t="s">
        <v>270</v>
      </c>
      <c r="D76" s="171" t="s">
        <v>183</v>
      </c>
      <c r="E76" s="172">
        <v>12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5.2999999999999998E-4</v>
      </c>
      <c r="O76" s="174">
        <f t="shared" si="18"/>
        <v>0.01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0.01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56</v>
      </c>
      <c r="B77" s="170" t="s">
        <v>271</v>
      </c>
      <c r="C77" s="191" t="s">
        <v>272</v>
      </c>
      <c r="D77" s="171" t="s">
        <v>183</v>
      </c>
      <c r="E77" s="172">
        <v>12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2.9999999999999997E-4</v>
      </c>
      <c r="O77" s="174">
        <f t="shared" si="18"/>
        <v>0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58</v>
      </c>
      <c r="B78" s="170" t="s">
        <v>273</v>
      </c>
      <c r="C78" s="191" t="s">
        <v>274</v>
      </c>
      <c r="D78" s="171" t="s">
        <v>183</v>
      </c>
      <c r="E78" s="172">
        <v>246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2.2000000000000001E-4</v>
      </c>
      <c r="O78" s="174">
        <f t="shared" si="18"/>
        <v>0.05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0.05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2" x14ac:dyDescent="0.2">
      <c r="A79" s="169">
        <v>60</v>
      </c>
      <c r="B79" s="170" t="s">
        <v>275</v>
      </c>
      <c r="C79" s="191" t="s">
        <v>276</v>
      </c>
      <c r="D79" s="171" t="s">
        <v>183</v>
      </c>
      <c r="E79" s="172">
        <v>10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2.1000000000000001E-4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62</v>
      </c>
      <c r="B80" s="170" t="s">
        <v>277</v>
      </c>
      <c r="C80" s="191" t="s">
        <v>278</v>
      </c>
      <c r="D80" s="171" t="s">
        <v>183</v>
      </c>
      <c r="E80" s="172">
        <v>218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1.6000000000000001E-4</v>
      </c>
      <c r="O80" s="174">
        <f t="shared" si="18"/>
        <v>0.03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0.03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22.5" outlineLevel="2" x14ac:dyDescent="0.2">
      <c r="A81" s="169">
        <v>63</v>
      </c>
      <c r="B81" s="170" t="s">
        <v>279</v>
      </c>
      <c r="C81" s="191" t="s">
        <v>280</v>
      </c>
      <c r="D81" s="171" t="s">
        <v>183</v>
      </c>
      <c r="E81" s="172">
        <v>68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1.6000000000000001E-4</v>
      </c>
      <c r="O81" s="174">
        <f t="shared" si="18"/>
        <v>0.01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0.01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ht="22.5" outlineLevel="2" x14ac:dyDescent="0.2">
      <c r="A82" s="169">
        <v>66</v>
      </c>
      <c r="B82" s="170" t="s">
        <v>281</v>
      </c>
      <c r="C82" s="191" t="s">
        <v>282</v>
      </c>
      <c r="D82" s="171" t="s">
        <v>283</v>
      </c>
      <c r="E82" s="172">
        <v>2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67</v>
      </c>
      <c r="B83" s="170" t="s">
        <v>284</v>
      </c>
      <c r="C83" s="191" t="s">
        <v>285</v>
      </c>
      <c r="D83" s="171" t="s">
        <v>286</v>
      </c>
      <c r="E83" s="172">
        <v>2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0</v>
      </c>
      <c r="O83" s="174">
        <f t="shared" si="18"/>
        <v>0</v>
      </c>
      <c r="P83" s="174">
        <v>0</v>
      </c>
      <c r="Q83" s="174">
        <f t="shared" si="19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68</v>
      </c>
      <c r="B84" s="170" t="s">
        <v>287</v>
      </c>
      <c r="C84" s="191" t="s">
        <v>288</v>
      </c>
      <c r="D84" s="171" t="s">
        <v>286</v>
      </c>
      <c r="E84" s="172">
        <v>1</v>
      </c>
      <c r="F84" s="173"/>
      <c r="G84" s="174">
        <f t="shared" si="14"/>
        <v>0</v>
      </c>
      <c r="H84" s="175"/>
      <c r="I84" s="176">
        <f t="shared" si="15"/>
        <v>0</v>
      </c>
      <c r="J84" s="173"/>
      <c r="K84" s="174">
        <f t="shared" si="16"/>
        <v>0</v>
      </c>
      <c r="L84" s="174">
        <v>15</v>
      </c>
      <c r="M84" s="174">
        <f t="shared" si="17"/>
        <v>0</v>
      </c>
      <c r="N84" s="174">
        <v>0</v>
      </c>
      <c r="O84" s="174">
        <f t="shared" si="18"/>
        <v>0</v>
      </c>
      <c r="P84" s="174">
        <v>0</v>
      </c>
      <c r="Q84" s="174">
        <f t="shared" si="19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20"/>
        <v>0</v>
      </c>
      <c r="W84" s="157"/>
      <c r="X84" s="157" t="s">
        <v>93</v>
      </c>
      <c r="Y84" s="178">
        <f t="shared" si="21"/>
        <v>0</v>
      </c>
      <c r="Z84" s="178">
        <f t="shared" si="22"/>
        <v>0</v>
      </c>
      <c r="AA84" s="178">
        <f t="shared" si="23"/>
        <v>0</v>
      </c>
      <c r="AB84" s="178">
        <f t="shared" si="24"/>
        <v>0</v>
      </c>
      <c r="AC84" s="178">
        <f t="shared" si="25"/>
        <v>0</v>
      </c>
      <c r="AD84" s="178">
        <f t="shared" si="26"/>
        <v>0</v>
      </c>
      <c r="AE84" s="179"/>
      <c r="AF84" s="178">
        <f t="shared" si="27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69</v>
      </c>
      <c r="B85" s="170" t="s">
        <v>289</v>
      </c>
      <c r="C85" s="191" t="s">
        <v>290</v>
      </c>
      <c r="D85" s="171" t="s">
        <v>218</v>
      </c>
      <c r="E85" s="172">
        <v>40</v>
      </c>
      <c r="F85" s="173"/>
      <c r="G85" s="174">
        <f t="shared" si="14"/>
        <v>0</v>
      </c>
      <c r="H85" s="175"/>
      <c r="I85" s="176">
        <f t="shared" si="15"/>
        <v>0</v>
      </c>
      <c r="J85" s="173"/>
      <c r="K85" s="174">
        <f t="shared" si="16"/>
        <v>0</v>
      </c>
      <c r="L85" s="174">
        <v>15</v>
      </c>
      <c r="M85" s="174">
        <f t="shared" si="17"/>
        <v>0</v>
      </c>
      <c r="N85" s="174">
        <v>0</v>
      </c>
      <c r="O85" s="174">
        <f t="shared" si="18"/>
        <v>0</v>
      </c>
      <c r="P85" s="174">
        <v>0</v>
      </c>
      <c r="Q85" s="174">
        <f t="shared" si="19"/>
        <v>0</v>
      </c>
      <c r="R85" s="174"/>
      <c r="S85" s="174" t="s">
        <v>219</v>
      </c>
      <c r="T85" s="177" t="s">
        <v>220</v>
      </c>
      <c r="U85" s="157">
        <v>0</v>
      </c>
      <c r="V85" s="157">
        <f t="shared" si="20"/>
        <v>0</v>
      </c>
      <c r="W85" s="157"/>
      <c r="X85" s="157" t="s">
        <v>93</v>
      </c>
      <c r="Y85" s="178">
        <f t="shared" si="21"/>
        <v>0</v>
      </c>
      <c r="Z85" s="178">
        <f t="shared" si="22"/>
        <v>0</v>
      </c>
      <c r="AA85" s="178">
        <f t="shared" si="23"/>
        <v>0</v>
      </c>
      <c r="AB85" s="178">
        <f t="shared" si="24"/>
        <v>0</v>
      </c>
      <c r="AC85" s="178">
        <f t="shared" si="25"/>
        <v>0</v>
      </c>
      <c r="AD85" s="178">
        <f t="shared" si="26"/>
        <v>0</v>
      </c>
      <c r="AE85" s="179"/>
      <c r="AF85" s="178">
        <f t="shared" si="27"/>
        <v>0</v>
      </c>
      <c r="AG85" s="179" t="s">
        <v>221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76</v>
      </c>
      <c r="B86" s="170" t="s">
        <v>291</v>
      </c>
      <c r="C86" s="191" t="s">
        <v>292</v>
      </c>
      <c r="D86" s="171" t="s">
        <v>293</v>
      </c>
      <c r="E86" s="172">
        <v>30</v>
      </c>
      <c r="F86" s="173"/>
      <c r="G86" s="174">
        <f t="shared" si="14"/>
        <v>0</v>
      </c>
      <c r="H86" s="175"/>
      <c r="I86" s="176">
        <f t="shared" si="15"/>
        <v>0</v>
      </c>
      <c r="J86" s="173"/>
      <c r="K86" s="174">
        <f t="shared" si="16"/>
        <v>0</v>
      </c>
      <c r="L86" s="174">
        <v>15</v>
      </c>
      <c r="M86" s="174">
        <f t="shared" si="17"/>
        <v>0</v>
      </c>
      <c r="N86" s="174">
        <v>1E-3</v>
      </c>
      <c r="O86" s="174">
        <f t="shared" si="18"/>
        <v>0.03</v>
      </c>
      <c r="P86" s="174">
        <v>0</v>
      </c>
      <c r="Q86" s="174">
        <f t="shared" si="19"/>
        <v>0</v>
      </c>
      <c r="R86" s="174" t="s">
        <v>226</v>
      </c>
      <c r="S86" s="174" t="s">
        <v>130</v>
      </c>
      <c r="T86" s="177" t="s">
        <v>130</v>
      </c>
      <c r="U86" s="157">
        <v>0</v>
      </c>
      <c r="V86" s="157">
        <f t="shared" si="20"/>
        <v>0</v>
      </c>
      <c r="W86" s="157"/>
      <c r="X86" s="157" t="s">
        <v>93</v>
      </c>
      <c r="Y86" s="178">
        <f t="shared" si="21"/>
        <v>0</v>
      </c>
      <c r="Z86" s="178">
        <f t="shared" si="22"/>
        <v>0</v>
      </c>
      <c r="AA86" s="178">
        <f t="shared" si="23"/>
        <v>0</v>
      </c>
      <c r="AB86" s="178">
        <f t="shared" si="24"/>
        <v>0.03</v>
      </c>
      <c r="AC86" s="178">
        <f t="shared" si="25"/>
        <v>0</v>
      </c>
      <c r="AD86" s="178">
        <f t="shared" si="26"/>
        <v>0</v>
      </c>
      <c r="AE86" s="179"/>
      <c r="AF86" s="178">
        <f t="shared" si="27"/>
        <v>0</v>
      </c>
      <c r="AG86" s="179" t="s">
        <v>221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1" x14ac:dyDescent="0.2">
      <c r="A87" s="161" t="s">
        <v>125</v>
      </c>
      <c r="B87" s="162" t="s">
        <v>94</v>
      </c>
      <c r="C87" s="190" t="s">
        <v>95</v>
      </c>
      <c r="D87" s="163"/>
      <c r="E87" s="164"/>
      <c r="F87" s="165"/>
      <c r="G87" s="165">
        <f>SUM(AF88:AF91)</f>
        <v>0</v>
      </c>
      <c r="H87" s="166"/>
      <c r="I87" s="167">
        <f>SUM(Y88:Y91)</f>
        <v>0</v>
      </c>
      <c r="J87" s="165"/>
      <c r="K87" s="165">
        <f>SUM(Z88:Z91)</f>
        <v>0</v>
      </c>
      <c r="L87" s="165"/>
      <c r="M87" s="165">
        <f>SUM(AA88:AA91)</f>
        <v>0</v>
      </c>
      <c r="N87" s="165"/>
      <c r="O87" s="165">
        <f>SUM(AB88:AB91)</f>
        <v>0</v>
      </c>
      <c r="P87" s="165"/>
      <c r="Q87" s="165">
        <f>SUM(AC88:AC91)</f>
        <v>0</v>
      </c>
      <c r="R87" s="165"/>
      <c r="S87" s="165"/>
      <c r="T87" s="168"/>
      <c r="U87" s="160"/>
      <c r="V87" s="160">
        <f>SUM(AD88:AD91)</f>
        <v>24.67</v>
      </c>
      <c r="W87" s="160"/>
      <c r="X87" s="160"/>
      <c r="Y87" s="179"/>
      <c r="Z87" s="179"/>
      <c r="AA87" s="179"/>
      <c r="AB87" s="179"/>
      <c r="AC87" s="179"/>
      <c r="AD87" s="179"/>
      <c r="AE87" s="179"/>
      <c r="AF87" s="179"/>
      <c r="AG87" s="179" t="s">
        <v>126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77</v>
      </c>
      <c r="B88" s="170" t="s">
        <v>294</v>
      </c>
      <c r="C88" s="191" t="s">
        <v>295</v>
      </c>
      <c r="D88" s="171" t="s">
        <v>296</v>
      </c>
      <c r="E88" s="172">
        <v>8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0</v>
      </c>
      <c r="V88" s="157">
        <f>ROUND(E88*U88,2)</f>
        <v>0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0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2" x14ac:dyDescent="0.2">
      <c r="A89" s="169">
        <v>78</v>
      </c>
      <c r="B89" s="170" t="s">
        <v>298</v>
      </c>
      <c r="C89" s="191" t="s">
        <v>299</v>
      </c>
      <c r="D89" s="171" t="s">
        <v>300</v>
      </c>
      <c r="E89" s="172">
        <v>1</v>
      </c>
      <c r="F89" s="173"/>
      <c r="G89" s="174">
        <f>ROUND(E89*F89,2)</f>
        <v>0</v>
      </c>
      <c r="H89" s="175"/>
      <c r="I89" s="176">
        <f>ROUND(E89*H89,2)</f>
        <v>0</v>
      </c>
      <c r="J89" s="173"/>
      <c r="K89" s="174">
        <f>ROUND(E89*J89,2)</f>
        <v>0</v>
      </c>
      <c r="L89" s="174">
        <v>15</v>
      </c>
      <c r="M89" s="174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4"/>
      <c r="S89" s="174" t="s">
        <v>219</v>
      </c>
      <c r="T89" s="177" t="s">
        <v>220</v>
      </c>
      <c r="U89" s="157">
        <v>0</v>
      </c>
      <c r="V89" s="157">
        <f>ROUND(E89*U89,2)</f>
        <v>0</v>
      </c>
      <c r="W89" s="157"/>
      <c r="X89" s="157" t="s">
        <v>95</v>
      </c>
      <c r="Y89" s="178">
        <f>I89</f>
        <v>0</v>
      </c>
      <c r="Z89" s="178">
        <f>K89</f>
        <v>0</v>
      </c>
      <c r="AA89" s="178">
        <f>M89</f>
        <v>0</v>
      </c>
      <c r="AB89" s="178">
        <f>O89</f>
        <v>0</v>
      </c>
      <c r="AC89" s="178">
        <f>Q89</f>
        <v>0</v>
      </c>
      <c r="AD89" s="178">
        <f>V89</f>
        <v>0</v>
      </c>
      <c r="AE89" s="179"/>
      <c r="AF89" s="178">
        <f>G89</f>
        <v>0</v>
      </c>
      <c r="AG89" s="179" t="s">
        <v>297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outlineLevel="2" x14ac:dyDescent="0.2">
      <c r="A90" s="169">
        <v>79</v>
      </c>
      <c r="B90" s="170" t="s">
        <v>301</v>
      </c>
      <c r="C90" s="191" t="s">
        <v>302</v>
      </c>
      <c r="D90" s="171" t="s">
        <v>300</v>
      </c>
      <c r="E90" s="172">
        <v>1</v>
      </c>
      <c r="F90" s="173"/>
      <c r="G90" s="174">
        <f>ROUND(E90*F90,2)</f>
        <v>0</v>
      </c>
      <c r="H90" s="175"/>
      <c r="I90" s="176">
        <f>ROUND(E90*H90,2)</f>
        <v>0</v>
      </c>
      <c r="J90" s="173"/>
      <c r="K90" s="174">
        <f>ROUND(E90*J90,2)</f>
        <v>0</v>
      </c>
      <c r="L90" s="174">
        <v>15</v>
      </c>
      <c r="M90" s="174">
        <f>G90*(1+L90/100)</f>
        <v>0</v>
      </c>
      <c r="N90" s="174">
        <v>0</v>
      </c>
      <c r="O90" s="174">
        <f>ROUND(E90*N90,2)</f>
        <v>0</v>
      </c>
      <c r="P90" s="174">
        <v>0</v>
      </c>
      <c r="Q90" s="174">
        <f>ROUND(E90*P90,2)</f>
        <v>0</v>
      </c>
      <c r="R90" s="174"/>
      <c r="S90" s="174" t="s">
        <v>219</v>
      </c>
      <c r="T90" s="177" t="s">
        <v>220</v>
      </c>
      <c r="U90" s="157">
        <v>0</v>
      </c>
      <c r="V90" s="157">
        <f>ROUND(E90*U90,2)</f>
        <v>0</v>
      </c>
      <c r="W90" s="157"/>
      <c r="X90" s="157" t="s">
        <v>95</v>
      </c>
      <c r="Y90" s="178">
        <f>I90</f>
        <v>0</v>
      </c>
      <c r="Z90" s="178">
        <f>K90</f>
        <v>0</v>
      </c>
      <c r="AA90" s="178">
        <f>M90</f>
        <v>0</v>
      </c>
      <c r="AB90" s="178">
        <f>O90</f>
        <v>0</v>
      </c>
      <c r="AC90" s="178">
        <f>Q90</f>
        <v>0</v>
      </c>
      <c r="AD90" s="178">
        <f>V90</f>
        <v>0</v>
      </c>
      <c r="AE90" s="179"/>
      <c r="AF90" s="178">
        <f>G90</f>
        <v>0</v>
      </c>
      <c r="AG90" s="179" t="s">
        <v>297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ht="22.5" outlineLevel="2" x14ac:dyDescent="0.2">
      <c r="A91" s="169">
        <v>80</v>
      </c>
      <c r="B91" s="170" t="s">
        <v>303</v>
      </c>
      <c r="C91" s="191" t="s">
        <v>304</v>
      </c>
      <c r="D91" s="171" t="s">
        <v>218</v>
      </c>
      <c r="E91" s="172">
        <v>1</v>
      </c>
      <c r="F91" s="173"/>
      <c r="G91" s="174">
        <f>ROUND(E91*F91,2)</f>
        <v>0</v>
      </c>
      <c r="H91" s="175"/>
      <c r="I91" s="176">
        <f>ROUND(E91*H91,2)</f>
        <v>0</v>
      </c>
      <c r="J91" s="173"/>
      <c r="K91" s="174">
        <f>ROUND(E91*J91,2)</f>
        <v>0</v>
      </c>
      <c r="L91" s="174">
        <v>15</v>
      </c>
      <c r="M91" s="174">
        <f>G91*(1+L91/100)</f>
        <v>0</v>
      </c>
      <c r="N91" s="174">
        <v>0</v>
      </c>
      <c r="O91" s="174">
        <f>ROUND(E91*N91,2)</f>
        <v>0</v>
      </c>
      <c r="P91" s="174">
        <v>0</v>
      </c>
      <c r="Q91" s="174">
        <f>ROUND(E91*P91,2)</f>
        <v>0</v>
      </c>
      <c r="R91" s="174"/>
      <c r="S91" s="174" t="s">
        <v>219</v>
      </c>
      <c r="T91" s="177" t="s">
        <v>220</v>
      </c>
      <c r="U91" s="157">
        <v>24.67</v>
      </c>
      <c r="V91" s="157">
        <f>ROUND(E91*U91,2)</f>
        <v>24.67</v>
      </c>
      <c r="W91" s="157"/>
      <c r="X91" s="157" t="s">
        <v>95</v>
      </c>
      <c r="Y91" s="178">
        <f>I91</f>
        <v>0</v>
      </c>
      <c r="Z91" s="178">
        <f>K91</f>
        <v>0</v>
      </c>
      <c r="AA91" s="178">
        <f>M91</f>
        <v>0</v>
      </c>
      <c r="AB91" s="178">
        <f>O91</f>
        <v>0</v>
      </c>
      <c r="AC91" s="178">
        <f>Q91</f>
        <v>0</v>
      </c>
      <c r="AD91" s="178">
        <f>V91</f>
        <v>24.67</v>
      </c>
      <c r="AE91" s="179"/>
      <c r="AF91" s="178">
        <f>G91</f>
        <v>0</v>
      </c>
      <c r="AG91" s="179" t="s">
        <v>297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x14ac:dyDescent="0.2">
      <c r="A92" s="161" t="s">
        <v>125</v>
      </c>
      <c r="B92" s="162" t="s">
        <v>96</v>
      </c>
      <c r="C92" s="190" t="s">
        <v>97</v>
      </c>
      <c r="D92" s="163"/>
      <c r="E92" s="164"/>
      <c r="F92" s="165"/>
      <c r="G92" s="165">
        <f>SUM(AF93:AF138)</f>
        <v>0</v>
      </c>
      <c r="H92" s="166"/>
      <c r="I92" s="167">
        <f>SUM(Y93:Y138)</f>
        <v>0</v>
      </c>
      <c r="J92" s="165"/>
      <c r="K92" s="165">
        <f>SUM(Z93:Z138)</f>
        <v>0</v>
      </c>
      <c r="L92" s="165"/>
      <c r="M92" s="165">
        <f>SUM(AA93:AA138)</f>
        <v>0</v>
      </c>
      <c r="N92" s="165"/>
      <c r="O92" s="165">
        <f>SUM(AB93:AB138)</f>
        <v>0</v>
      </c>
      <c r="P92" s="165"/>
      <c r="Q92" s="165">
        <f>SUM(AC93:AC138)</f>
        <v>0.05</v>
      </c>
      <c r="R92" s="165"/>
      <c r="S92" s="165"/>
      <c r="T92" s="168"/>
      <c r="U92" s="160"/>
      <c r="V92" s="160">
        <f>SUM(AD93:AD138)</f>
        <v>22.869999999999997</v>
      </c>
      <c r="W92" s="160"/>
      <c r="X92" s="160"/>
      <c r="AG92" t="s">
        <v>126</v>
      </c>
    </row>
    <row r="93" spans="1:60" outlineLevel="1" x14ac:dyDescent="0.2">
      <c r="A93" s="161" t="s">
        <v>125</v>
      </c>
      <c r="B93" s="162" t="s">
        <v>98</v>
      </c>
      <c r="C93" s="190" t="s">
        <v>33</v>
      </c>
      <c r="D93" s="163"/>
      <c r="E93" s="164"/>
      <c r="F93" s="165"/>
      <c r="G93" s="165">
        <f>SUM(AF94:AF114)</f>
        <v>0</v>
      </c>
      <c r="H93" s="166"/>
      <c r="I93" s="167">
        <f>SUM(Y94:Y114)</f>
        <v>0</v>
      </c>
      <c r="J93" s="165"/>
      <c r="K93" s="165">
        <f>SUM(Z94:Z114)</f>
        <v>0</v>
      </c>
      <c r="L93" s="165"/>
      <c r="M93" s="165">
        <f>SUM(AA94:AA114)</f>
        <v>0</v>
      </c>
      <c r="N93" s="165"/>
      <c r="O93" s="165">
        <f>SUM(AB94:AB114)</f>
        <v>0</v>
      </c>
      <c r="P93" s="165"/>
      <c r="Q93" s="165">
        <f>SUM(AC94:AC114)</f>
        <v>0.05</v>
      </c>
      <c r="R93" s="165"/>
      <c r="S93" s="165"/>
      <c r="T93" s="168"/>
      <c r="U93" s="160"/>
      <c r="V93" s="160">
        <f>SUM(AD94:AD114)</f>
        <v>22.869999999999997</v>
      </c>
      <c r="W93" s="160"/>
      <c r="X93" s="160"/>
      <c r="Y93" s="179"/>
      <c r="Z93" s="179"/>
      <c r="AA93" s="179"/>
      <c r="AB93" s="179"/>
      <c r="AC93" s="179"/>
      <c r="AD93" s="179"/>
      <c r="AE93" s="179"/>
      <c r="AF93" s="179"/>
      <c r="AG93" s="179" t="s">
        <v>126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81</v>
      </c>
      <c r="B94" s="170" t="s">
        <v>305</v>
      </c>
      <c r="C94" s="191" t="s">
        <v>306</v>
      </c>
      <c r="D94" s="171" t="s">
        <v>129</v>
      </c>
      <c r="E94" s="172">
        <v>1</v>
      </c>
      <c r="F94" s="173"/>
      <c r="G94" s="174">
        <f t="shared" ref="G94:G114" si="28">ROUND(E94*F94,2)</f>
        <v>0</v>
      </c>
      <c r="H94" s="175"/>
      <c r="I94" s="176">
        <f t="shared" ref="I94:I114" si="29">ROUND(E94*H94,2)</f>
        <v>0</v>
      </c>
      <c r="J94" s="173"/>
      <c r="K94" s="174">
        <f t="shared" ref="K94:K114" si="30">ROUND(E94*J94,2)</f>
        <v>0</v>
      </c>
      <c r="L94" s="174">
        <v>15</v>
      </c>
      <c r="M94" s="174">
        <f t="shared" ref="M94:M114" si="31">G94*(1+L94/100)</f>
        <v>0</v>
      </c>
      <c r="N94" s="174">
        <v>0</v>
      </c>
      <c r="O94" s="174">
        <f t="shared" ref="O94:O114" si="32">ROUND(E94*N94,2)</f>
        <v>0</v>
      </c>
      <c r="P94" s="174">
        <v>0</v>
      </c>
      <c r="Q94" s="174">
        <f t="shared" ref="Q94:Q114" si="33">ROUND(E94*P94,2)</f>
        <v>0</v>
      </c>
      <c r="R94" s="174"/>
      <c r="S94" s="174" t="s">
        <v>130</v>
      </c>
      <c r="T94" s="177" t="s">
        <v>130</v>
      </c>
      <c r="U94" s="157">
        <v>1</v>
      </c>
      <c r="V94" s="157">
        <f t="shared" ref="V94:V114" si="34">ROUND(E94*U94,2)</f>
        <v>1</v>
      </c>
      <c r="W94" s="157"/>
      <c r="X94" s="157" t="s">
        <v>131</v>
      </c>
      <c r="Y94" s="178">
        <f t="shared" ref="Y94:Y114" si="35">I94</f>
        <v>0</v>
      </c>
      <c r="Z94" s="178">
        <f t="shared" ref="Z94:Z114" si="36">K94</f>
        <v>0</v>
      </c>
      <c r="AA94" s="178">
        <f t="shared" ref="AA94:AA114" si="37">M94</f>
        <v>0</v>
      </c>
      <c r="AB94" s="178">
        <f t="shared" ref="AB94:AB114" si="38">O94</f>
        <v>0</v>
      </c>
      <c r="AC94" s="178">
        <f t="shared" ref="AC94:AC114" si="39">Q94</f>
        <v>0</v>
      </c>
      <c r="AD94" s="178">
        <f t="shared" ref="AD94:AD114" si="40">V94</f>
        <v>1</v>
      </c>
      <c r="AE94" s="179"/>
      <c r="AF94" s="178">
        <f t="shared" ref="AF94:AF114" si="41">G94</f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85</v>
      </c>
      <c r="B95" s="170" t="s">
        <v>307</v>
      </c>
      <c r="C95" s="191" t="s">
        <v>308</v>
      </c>
      <c r="D95" s="171" t="s">
        <v>183</v>
      </c>
      <c r="E95" s="172">
        <v>73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8.0170000000000005E-2</v>
      </c>
      <c r="V95" s="157">
        <f t="shared" si="34"/>
        <v>5.85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5.85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86</v>
      </c>
      <c r="B96" s="170" t="s">
        <v>309</v>
      </c>
      <c r="C96" s="191" t="s">
        <v>310</v>
      </c>
      <c r="D96" s="171" t="s">
        <v>183</v>
      </c>
      <c r="E96" s="172">
        <v>15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9.0670000000000001E-2</v>
      </c>
      <c r="V96" s="157">
        <f t="shared" si="34"/>
        <v>1.36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1.36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88</v>
      </c>
      <c r="B97" s="170" t="s">
        <v>311</v>
      </c>
      <c r="C97" s="191" t="s">
        <v>312</v>
      </c>
      <c r="D97" s="171" t="s">
        <v>129</v>
      </c>
      <c r="E97" s="172">
        <v>4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219</v>
      </c>
      <c r="T97" s="177" t="s">
        <v>248</v>
      </c>
      <c r="U97" s="157">
        <v>0.18167</v>
      </c>
      <c r="V97" s="157">
        <f t="shared" si="34"/>
        <v>0.73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0.73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93</v>
      </c>
      <c r="B98" s="170" t="s">
        <v>313</v>
      </c>
      <c r="C98" s="191" t="s">
        <v>314</v>
      </c>
      <c r="D98" s="171" t="s">
        <v>129</v>
      </c>
      <c r="E98" s="172">
        <v>3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0.14033000000000001</v>
      </c>
      <c r="V98" s="157">
        <f t="shared" si="34"/>
        <v>0.42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0.42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95</v>
      </c>
      <c r="B99" s="170" t="s">
        <v>315</v>
      </c>
      <c r="C99" s="191" t="s">
        <v>316</v>
      </c>
      <c r="D99" s="171" t="s">
        <v>129</v>
      </c>
      <c r="E99" s="172">
        <v>8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130</v>
      </c>
      <c r="T99" s="177" t="s">
        <v>130</v>
      </c>
      <c r="U99" s="157">
        <v>5.3830000000000003E-2</v>
      </c>
      <c r="V99" s="157">
        <f t="shared" si="34"/>
        <v>0.43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0.43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97</v>
      </c>
      <c r="B100" s="170" t="s">
        <v>317</v>
      </c>
      <c r="C100" s="191" t="s">
        <v>318</v>
      </c>
      <c r="D100" s="171" t="s">
        <v>183</v>
      </c>
      <c r="E100" s="172">
        <v>74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130</v>
      </c>
      <c r="T100" s="177" t="s">
        <v>130</v>
      </c>
      <c r="U100" s="157">
        <v>5.7829999999999999E-2</v>
      </c>
      <c r="V100" s="157">
        <f t="shared" si="34"/>
        <v>4.28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4.28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100</v>
      </c>
      <c r="B101" s="170" t="s">
        <v>319</v>
      </c>
      <c r="C101" s="191" t="s">
        <v>320</v>
      </c>
      <c r="D101" s="171" t="s">
        <v>129</v>
      </c>
      <c r="E101" s="172">
        <v>1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0.20033000000000001</v>
      </c>
      <c r="V101" s="157">
        <f t="shared" si="34"/>
        <v>0.2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0.2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102</v>
      </c>
      <c r="B102" s="170" t="s">
        <v>321</v>
      </c>
      <c r="C102" s="191" t="s">
        <v>322</v>
      </c>
      <c r="D102" s="171" t="s">
        <v>183</v>
      </c>
      <c r="E102" s="172">
        <v>42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248</v>
      </c>
      <c r="U102" s="157">
        <v>4.487E-2</v>
      </c>
      <c r="V102" s="157">
        <f t="shared" si="34"/>
        <v>1.88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1.88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ht="22.5" outlineLevel="2" x14ac:dyDescent="0.2">
      <c r="A103" s="169">
        <v>104</v>
      </c>
      <c r="B103" s="170" t="s">
        <v>323</v>
      </c>
      <c r="C103" s="191" t="s">
        <v>324</v>
      </c>
      <c r="D103" s="171" t="s">
        <v>129</v>
      </c>
      <c r="E103" s="172">
        <v>2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0</v>
      </c>
      <c r="Q103" s="174">
        <f t="shared" si="33"/>
        <v>0</v>
      </c>
      <c r="R103" s="174"/>
      <c r="S103" s="174" t="s">
        <v>130</v>
      </c>
      <c r="T103" s="177" t="s">
        <v>130</v>
      </c>
      <c r="U103" s="157">
        <v>0.22900000000000001</v>
      </c>
      <c r="V103" s="157">
        <f t="shared" si="34"/>
        <v>0.46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0.46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106</v>
      </c>
      <c r="B104" s="170" t="s">
        <v>325</v>
      </c>
      <c r="C104" s="191" t="s">
        <v>326</v>
      </c>
      <c r="D104" s="171" t="s">
        <v>129</v>
      </c>
      <c r="E104" s="172">
        <v>1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0.67759999999999998</v>
      </c>
      <c r="V104" s="157">
        <f t="shared" si="34"/>
        <v>0.68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0.68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108</v>
      </c>
      <c r="B105" s="170" t="s">
        <v>327</v>
      </c>
      <c r="C105" s="191" t="s">
        <v>328</v>
      </c>
      <c r="D105" s="171" t="s">
        <v>183</v>
      </c>
      <c r="E105" s="172">
        <v>6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219</v>
      </c>
      <c r="T105" s="177" t="s">
        <v>248</v>
      </c>
      <c r="U105" s="157">
        <v>6.2829999999999997E-2</v>
      </c>
      <c r="V105" s="157">
        <f t="shared" si="34"/>
        <v>0.38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0.38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111</v>
      </c>
      <c r="B106" s="170" t="s">
        <v>169</v>
      </c>
      <c r="C106" s="191" t="s">
        <v>170</v>
      </c>
      <c r="D106" s="171" t="s">
        <v>129</v>
      </c>
      <c r="E106" s="172">
        <v>6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4.0999999999999999E-4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0.14499999999999999</v>
      </c>
      <c r="V106" s="157">
        <f t="shared" si="34"/>
        <v>0.87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0.87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112</v>
      </c>
      <c r="B107" s="170" t="s">
        <v>171</v>
      </c>
      <c r="C107" s="191" t="s">
        <v>172</v>
      </c>
      <c r="D107" s="171" t="s">
        <v>129</v>
      </c>
      <c r="E107" s="172">
        <v>6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9.0670000000000001E-2</v>
      </c>
      <c r="V107" s="157">
        <f t="shared" si="34"/>
        <v>0.54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0.54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114</v>
      </c>
      <c r="B108" s="170" t="s">
        <v>175</v>
      </c>
      <c r="C108" s="191" t="s">
        <v>176</v>
      </c>
      <c r="D108" s="171" t="s">
        <v>129</v>
      </c>
      <c r="E108" s="172">
        <v>1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0.40083000000000002</v>
      </c>
      <c r="V108" s="157">
        <f t="shared" si="34"/>
        <v>0.4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0.4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115</v>
      </c>
      <c r="B109" s="170" t="s">
        <v>177</v>
      </c>
      <c r="C109" s="191" t="s">
        <v>178</v>
      </c>
      <c r="D109" s="171" t="s">
        <v>129</v>
      </c>
      <c r="E109" s="172">
        <v>1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0</v>
      </c>
      <c r="O109" s="174">
        <f t="shared" si="32"/>
        <v>0</v>
      </c>
      <c r="P109" s="174">
        <v>1.67E-3</v>
      </c>
      <c r="Q109" s="174">
        <f t="shared" si="33"/>
        <v>0</v>
      </c>
      <c r="R109" s="174"/>
      <c r="S109" s="174" t="s">
        <v>130</v>
      </c>
      <c r="T109" s="177" t="s">
        <v>130</v>
      </c>
      <c r="U109" s="157">
        <v>0.15</v>
      </c>
      <c r="V109" s="157">
        <f t="shared" si="34"/>
        <v>0.15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</v>
      </c>
      <c r="AD109" s="178">
        <f t="shared" si="40"/>
        <v>0.15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116</v>
      </c>
      <c r="B110" s="170" t="s">
        <v>179</v>
      </c>
      <c r="C110" s="191" t="s">
        <v>180</v>
      </c>
      <c r="D110" s="171" t="s">
        <v>129</v>
      </c>
      <c r="E110" s="172">
        <v>3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0</v>
      </c>
      <c r="O110" s="174">
        <f t="shared" si="32"/>
        <v>0</v>
      </c>
      <c r="P110" s="174">
        <v>0</v>
      </c>
      <c r="Q110" s="174">
        <f t="shared" si="33"/>
        <v>0</v>
      </c>
      <c r="R110" s="174"/>
      <c r="S110" s="174" t="s">
        <v>130</v>
      </c>
      <c r="T110" s="177" t="s">
        <v>130</v>
      </c>
      <c r="U110" s="157">
        <v>2.3E-2</v>
      </c>
      <c r="V110" s="157">
        <f t="shared" si="34"/>
        <v>7.0000000000000007E-2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</v>
      </c>
      <c r="AD110" s="178">
        <f t="shared" si="40"/>
        <v>7.0000000000000007E-2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117</v>
      </c>
      <c r="B111" s="170" t="s">
        <v>149</v>
      </c>
      <c r="C111" s="191" t="s">
        <v>150</v>
      </c>
      <c r="D111" s="171" t="s">
        <v>129</v>
      </c>
      <c r="E111" s="172">
        <v>10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0</v>
      </c>
      <c r="O111" s="174">
        <f t="shared" si="32"/>
        <v>0</v>
      </c>
      <c r="P111" s="174">
        <v>0</v>
      </c>
      <c r="Q111" s="174">
        <f t="shared" si="33"/>
        <v>0</v>
      </c>
      <c r="R111" s="174"/>
      <c r="S111" s="174" t="s">
        <v>130</v>
      </c>
      <c r="T111" s="177" t="s">
        <v>130</v>
      </c>
      <c r="U111" s="157">
        <v>2.5170000000000001E-2</v>
      </c>
      <c r="V111" s="157">
        <f t="shared" si="34"/>
        <v>0.25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</v>
      </c>
      <c r="AD111" s="178">
        <f t="shared" si="40"/>
        <v>0.25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2" x14ac:dyDescent="0.2">
      <c r="A112" s="169">
        <v>122</v>
      </c>
      <c r="B112" s="170" t="s">
        <v>210</v>
      </c>
      <c r="C112" s="191" t="s">
        <v>211</v>
      </c>
      <c r="D112" s="171" t="s">
        <v>183</v>
      </c>
      <c r="E112" s="172">
        <v>10</v>
      </c>
      <c r="F112" s="173"/>
      <c r="G112" s="174">
        <f t="shared" si="28"/>
        <v>0</v>
      </c>
      <c r="H112" s="175"/>
      <c r="I112" s="176">
        <f t="shared" si="29"/>
        <v>0</v>
      </c>
      <c r="J112" s="173"/>
      <c r="K112" s="174">
        <f t="shared" si="30"/>
        <v>0</v>
      </c>
      <c r="L112" s="174">
        <v>15</v>
      </c>
      <c r="M112" s="174">
        <f t="shared" si="31"/>
        <v>0</v>
      </c>
      <c r="N112" s="174">
        <v>4.8999999999999998E-4</v>
      </c>
      <c r="O112" s="174">
        <f t="shared" si="32"/>
        <v>0</v>
      </c>
      <c r="P112" s="174">
        <v>2E-3</v>
      </c>
      <c r="Q112" s="174">
        <f t="shared" si="33"/>
        <v>0.02</v>
      </c>
      <c r="R112" s="174"/>
      <c r="S112" s="174" t="s">
        <v>130</v>
      </c>
      <c r="T112" s="177" t="s">
        <v>130</v>
      </c>
      <c r="U112" s="157">
        <v>0.17599999999999999</v>
      </c>
      <c r="V112" s="157">
        <f t="shared" si="34"/>
        <v>1.76</v>
      </c>
      <c r="W112" s="157"/>
      <c r="X112" s="157" t="s">
        <v>131</v>
      </c>
      <c r="Y112" s="178">
        <f t="shared" si="35"/>
        <v>0</v>
      </c>
      <c r="Z112" s="178">
        <f t="shared" si="36"/>
        <v>0</v>
      </c>
      <c r="AA112" s="178">
        <f t="shared" si="37"/>
        <v>0</v>
      </c>
      <c r="AB112" s="178">
        <f t="shared" si="38"/>
        <v>0</v>
      </c>
      <c r="AC112" s="178">
        <f t="shared" si="39"/>
        <v>0.02</v>
      </c>
      <c r="AD112" s="178">
        <f t="shared" si="40"/>
        <v>1.76</v>
      </c>
      <c r="AE112" s="179"/>
      <c r="AF112" s="178">
        <f t="shared" si="41"/>
        <v>0</v>
      </c>
      <c r="AG112" s="179" t="s">
        <v>132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123</v>
      </c>
      <c r="B113" s="170" t="s">
        <v>212</v>
      </c>
      <c r="C113" s="191" t="s">
        <v>213</v>
      </c>
      <c r="D113" s="171" t="s">
        <v>183</v>
      </c>
      <c r="E113" s="172">
        <v>3</v>
      </c>
      <c r="F113" s="173"/>
      <c r="G113" s="174">
        <f t="shared" si="28"/>
        <v>0</v>
      </c>
      <c r="H113" s="175"/>
      <c r="I113" s="176">
        <f t="shared" si="29"/>
        <v>0</v>
      </c>
      <c r="J113" s="173"/>
      <c r="K113" s="174">
        <f t="shared" si="30"/>
        <v>0</v>
      </c>
      <c r="L113" s="174">
        <v>15</v>
      </c>
      <c r="M113" s="174">
        <f t="shared" si="31"/>
        <v>0</v>
      </c>
      <c r="N113" s="174">
        <v>4.8999999999999998E-4</v>
      </c>
      <c r="O113" s="174">
        <f t="shared" si="32"/>
        <v>0</v>
      </c>
      <c r="P113" s="174">
        <v>6.0000000000000001E-3</v>
      </c>
      <c r="Q113" s="174">
        <f t="shared" si="33"/>
        <v>0.02</v>
      </c>
      <c r="R113" s="174"/>
      <c r="S113" s="174" t="s">
        <v>130</v>
      </c>
      <c r="T113" s="177" t="s">
        <v>130</v>
      </c>
      <c r="U113" s="157">
        <v>0.27400000000000002</v>
      </c>
      <c r="V113" s="157">
        <f t="shared" si="34"/>
        <v>0.82</v>
      </c>
      <c r="W113" s="157"/>
      <c r="X113" s="157" t="s">
        <v>131</v>
      </c>
      <c r="Y113" s="178">
        <f t="shared" si="35"/>
        <v>0</v>
      </c>
      <c r="Z113" s="178">
        <f t="shared" si="36"/>
        <v>0</v>
      </c>
      <c r="AA113" s="178">
        <f t="shared" si="37"/>
        <v>0</v>
      </c>
      <c r="AB113" s="178">
        <f t="shared" si="38"/>
        <v>0</v>
      </c>
      <c r="AC113" s="178">
        <f t="shared" si="39"/>
        <v>0.02</v>
      </c>
      <c r="AD113" s="178">
        <f t="shared" si="40"/>
        <v>0.82</v>
      </c>
      <c r="AE113" s="179"/>
      <c r="AF113" s="178">
        <f t="shared" si="41"/>
        <v>0</v>
      </c>
      <c r="AG113" s="179" t="s">
        <v>132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124</v>
      </c>
      <c r="B114" s="170" t="s">
        <v>214</v>
      </c>
      <c r="C114" s="191" t="s">
        <v>215</v>
      </c>
      <c r="D114" s="171" t="s">
        <v>183</v>
      </c>
      <c r="E114" s="172">
        <v>1</v>
      </c>
      <c r="F114" s="173"/>
      <c r="G114" s="174">
        <f t="shared" si="28"/>
        <v>0</v>
      </c>
      <c r="H114" s="175"/>
      <c r="I114" s="176">
        <f t="shared" si="29"/>
        <v>0</v>
      </c>
      <c r="J114" s="173"/>
      <c r="K114" s="174">
        <f t="shared" si="30"/>
        <v>0</v>
      </c>
      <c r="L114" s="174">
        <v>15</v>
      </c>
      <c r="M114" s="174">
        <f t="shared" si="31"/>
        <v>0</v>
      </c>
      <c r="N114" s="174">
        <v>4.8999999999999998E-4</v>
      </c>
      <c r="O114" s="174">
        <f t="shared" si="32"/>
        <v>0</v>
      </c>
      <c r="P114" s="174">
        <v>1.2999999999999999E-2</v>
      </c>
      <c r="Q114" s="174">
        <f t="shared" si="33"/>
        <v>0.01</v>
      </c>
      <c r="R114" s="174"/>
      <c r="S114" s="174" t="s">
        <v>130</v>
      </c>
      <c r="T114" s="177" t="s">
        <v>130</v>
      </c>
      <c r="U114" s="157">
        <v>0.34200000000000003</v>
      </c>
      <c r="V114" s="157">
        <f t="shared" si="34"/>
        <v>0.34</v>
      </c>
      <c r="W114" s="157"/>
      <c r="X114" s="157" t="s">
        <v>131</v>
      </c>
      <c r="Y114" s="178">
        <f t="shared" si="35"/>
        <v>0</v>
      </c>
      <c r="Z114" s="178">
        <f t="shared" si="36"/>
        <v>0</v>
      </c>
      <c r="AA114" s="178">
        <f t="shared" si="37"/>
        <v>0</v>
      </c>
      <c r="AB114" s="178">
        <f t="shared" si="38"/>
        <v>0</v>
      </c>
      <c r="AC114" s="178">
        <f t="shared" si="39"/>
        <v>0.01</v>
      </c>
      <c r="AD114" s="178">
        <f t="shared" si="40"/>
        <v>0.34</v>
      </c>
      <c r="AE114" s="179"/>
      <c r="AF114" s="178">
        <f t="shared" si="41"/>
        <v>0</v>
      </c>
      <c r="AG114" s="179" t="s">
        <v>132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1" x14ac:dyDescent="0.2">
      <c r="A115" s="161" t="s">
        <v>125</v>
      </c>
      <c r="B115" s="162" t="s">
        <v>99</v>
      </c>
      <c r="C115" s="190" t="s">
        <v>93</v>
      </c>
      <c r="D115" s="163"/>
      <c r="E115" s="164"/>
      <c r="F115" s="165"/>
      <c r="G115" s="165">
        <f>SUM(AF116:AF138)</f>
        <v>0</v>
      </c>
      <c r="H115" s="166"/>
      <c r="I115" s="167">
        <f>SUM(Y116:Y138)</f>
        <v>0</v>
      </c>
      <c r="J115" s="165"/>
      <c r="K115" s="165">
        <f>SUM(Z116:Z138)</f>
        <v>0</v>
      </c>
      <c r="L115" s="165"/>
      <c r="M115" s="165">
        <f>SUM(AA116:AA138)</f>
        <v>0</v>
      </c>
      <c r="N115" s="165"/>
      <c r="O115" s="165">
        <f>SUM(AB116:AB138)</f>
        <v>0</v>
      </c>
      <c r="P115" s="165"/>
      <c r="Q115" s="165">
        <f>SUM(AC116:AC138)</f>
        <v>0</v>
      </c>
      <c r="R115" s="165"/>
      <c r="S115" s="165"/>
      <c r="T115" s="168"/>
      <c r="U115" s="160"/>
      <c r="V115" s="160">
        <f>SUM(AD116:AD138)</f>
        <v>0</v>
      </c>
      <c r="W115" s="160"/>
      <c r="X115" s="160"/>
      <c r="Y115" s="179"/>
      <c r="Z115" s="179"/>
      <c r="AA115" s="179"/>
      <c r="AB115" s="179"/>
      <c r="AC115" s="179"/>
      <c r="AD115" s="179"/>
      <c r="AE115" s="179"/>
      <c r="AF115" s="179"/>
      <c r="AG115" s="179" t="s">
        <v>126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82</v>
      </c>
      <c r="B116" s="170" t="s">
        <v>329</v>
      </c>
      <c r="C116" s="191" t="s">
        <v>330</v>
      </c>
      <c r="D116" s="171" t="s">
        <v>218</v>
      </c>
      <c r="E116" s="172">
        <v>1</v>
      </c>
      <c r="F116" s="173"/>
      <c r="G116" s="174">
        <f t="shared" ref="G116:G138" si="42">ROUND(E116*F116,2)</f>
        <v>0</v>
      </c>
      <c r="H116" s="175"/>
      <c r="I116" s="176">
        <f t="shared" ref="I116:I138" si="43">ROUND(E116*H116,2)</f>
        <v>0</v>
      </c>
      <c r="J116" s="173"/>
      <c r="K116" s="174">
        <f t="shared" ref="K116:K138" si="44">ROUND(E116*J116,2)</f>
        <v>0</v>
      </c>
      <c r="L116" s="174">
        <v>15</v>
      </c>
      <c r="M116" s="174">
        <f t="shared" ref="M116:M138" si="45">G116*(1+L116/100)</f>
        <v>0</v>
      </c>
      <c r="N116" s="174">
        <v>0</v>
      </c>
      <c r="O116" s="174">
        <f t="shared" ref="O116:O138" si="46">ROUND(E116*N116,2)</f>
        <v>0</v>
      </c>
      <c r="P116" s="174">
        <v>0</v>
      </c>
      <c r="Q116" s="174">
        <f t="shared" ref="Q116:Q138" si="47">ROUND(E116*P116,2)</f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ref="V116:V138" si="48">ROUND(E116*U116,2)</f>
        <v>0</v>
      </c>
      <c r="W116" s="157"/>
      <c r="X116" s="157" t="s">
        <v>93</v>
      </c>
      <c r="Y116" s="178">
        <f t="shared" ref="Y116:Y138" si="49">I116</f>
        <v>0</v>
      </c>
      <c r="Z116" s="178">
        <f t="shared" ref="Z116:Z138" si="50">K116</f>
        <v>0</v>
      </c>
      <c r="AA116" s="178">
        <f t="shared" ref="AA116:AA138" si="51">M116</f>
        <v>0</v>
      </c>
      <c r="AB116" s="178">
        <f t="shared" ref="AB116:AB138" si="52">O116</f>
        <v>0</v>
      </c>
      <c r="AC116" s="178">
        <f t="shared" ref="AC116:AC138" si="53">Q116</f>
        <v>0</v>
      </c>
      <c r="AD116" s="178">
        <f t="shared" ref="AD116:AD138" si="54">V116</f>
        <v>0</v>
      </c>
      <c r="AE116" s="179"/>
      <c r="AF116" s="178">
        <f t="shared" ref="AF116:AF138" si="55">G116</f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outlineLevel="2" x14ac:dyDescent="0.2">
      <c r="A117" s="169">
        <v>83</v>
      </c>
      <c r="B117" s="170" t="s">
        <v>331</v>
      </c>
      <c r="C117" s="191" t="s">
        <v>332</v>
      </c>
      <c r="D117" s="171" t="s">
        <v>183</v>
      </c>
      <c r="E117" s="172">
        <v>73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6.0000000000000002E-5</v>
      </c>
      <c r="O117" s="174">
        <f t="shared" si="46"/>
        <v>0</v>
      </c>
      <c r="P117" s="174">
        <v>0</v>
      </c>
      <c r="Q117" s="174">
        <f t="shared" si="47"/>
        <v>0</v>
      </c>
      <c r="R117" s="174" t="s">
        <v>226</v>
      </c>
      <c r="S117" s="174" t="s">
        <v>130</v>
      </c>
      <c r="T117" s="177" t="s">
        <v>130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2" x14ac:dyDescent="0.2">
      <c r="A118" s="169">
        <v>84</v>
      </c>
      <c r="B118" s="170" t="s">
        <v>333</v>
      </c>
      <c r="C118" s="191" t="s">
        <v>334</v>
      </c>
      <c r="D118" s="171" t="s">
        <v>183</v>
      </c>
      <c r="E118" s="172">
        <v>15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2.0000000000000001E-4</v>
      </c>
      <c r="O118" s="174">
        <f t="shared" si="46"/>
        <v>0</v>
      </c>
      <c r="P118" s="174">
        <v>0</v>
      </c>
      <c r="Q118" s="174">
        <f t="shared" si="47"/>
        <v>0</v>
      </c>
      <c r="R118" s="174" t="s">
        <v>226</v>
      </c>
      <c r="S118" s="174" t="s">
        <v>130</v>
      </c>
      <c r="T118" s="177" t="s">
        <v>130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ht="22.5" outlineLevel="2" x14ac:dyDescent="0.2">
      <c r="A119" s="169">
        <v>87</v>
      </c>
      <c r="B119" s="170" t="s">
        <v>335</v>
      </c>
      <c r="C119" s="191" t="s">
        <v>336</v>
      </c>
      <c r="D119" s="171" t="s">
        <v>218</v>
      </c>
      <c r="E119" s="172">
        <v>4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/>
      <c r="S119" s="174" t="s">
        <v>219</v>
      </c>
      <c r="T119" s="177" t="s">
        <v>220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ht="22.5" outlineLevel="2" x14ac:dyDescent="0.2">
      <c r="A120" s="169">
        <v>89</v>
      </c>
      <c r="B120" s="170" t="s">
        <v>337</v>
      </c>
      <c r="C120" s="191" t="s">
        <v>338</v>
      </c>
      <c r="D120" s="171" t="s">
        <v>218</v>
      </c>
      <c r="E120" s="172">
        <v>3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0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220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ht="22.5" outlineLevel="2" x14ac:dyDescent="0.2">
      <c r="A121" s="169">
        <v>90</v>
      </c>
      <c r="B121" s="170" t="s">
        <v>339</v>
      </c>
      <c r="C121" s="191" t="s">
        <v>340</v>
      </c>
      <c r="D121" s="171" t="s">
        <v>218</v>
      </c>
      <c r="E121" s="172">
        <v>3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/>
      <c r="S121" s="174" t="s">
        <v>219</v>
      </c>
      <c r="T121" s="177" t="s">
        <v>220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91</v>
      </c>
      <c r="B122" s="170" t="s">
        <v>341</v>
      </c>
      <c r="C122" s="191" t="s">
        <v>342</v>
      </c>
      <c r="D122" s="171" t="s">
        <v>129</v>
      </c>
      <c r="E122" s="172">
        <v>3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92</v>
      </c>
      <c r="B123" s="170" t="s">
        <v>343</v>
      </c>
      <c r="C123" s="191" t="s">
        <v>238</v>
      </c>
      <c r="D123" s="171" t="s">
        <v>129</v>
      </c>
      <c r="E123" s="172">
        <v>4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5.0000000000000002E-5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130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94</v>
      </c>
      <c r="B124" s="170" t="s">
        <v>344</v>
      </c>
      <c r="C124" s="191" t="s">
        <v>345</v>
      </c>
      <c r="D124" s="171" t="s">
        <v>129</v>
      </c>
      <c r="E124" s="172">
        <v>8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0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96</v>
      </c>
      <c r="B125" s="170" t="s">
        <v>346</v>
      </c>
      <c r="C125" s="191" t="s">
        <v>347</v>
      </c>
      <c r="D125" s="171" t="s">
        <v>183</v>
      </c>
      <c r="E125" s="172">
        <v>74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98</v>
      </c>
      <c r="B126" s="170" t="s">
        <v>348</v>
      </c>
      <c r="C126" s="191" t="s">
        <v>349</v>
      </c>
      <c r="D126" s="171" t="s">
        <v>129</v>
      </c>
      <c r="E126" s="172">
        <v>1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/>
      <c r="S126" s="174" t="s">
        <v>219</v>
      </c>
      <c r="T126" s="177" t="s">
        <v>220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99</v>
      </c>
      <c r="B127" s="170" t="s">
        <v>350</v>
      </c>
      <c r="C127" s="191" t="s">
        <v>351</v>
      </c>
      <c r="D127" s="171" t="s">
        <v>129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1E-4</v>
      </c>
      <c r="O127" s="174">
        <f t="shared" si="46"/>
        <v>0</v>
      </c>
      <c r="P127" s="174">
        <v>0</v>
      </c>
      <c r="Q127" s="174">
        <f t="shared" si="47"/>
        <v>0</v>
      </c>
      <c r="R127" s="174" t="s">
        <v>226</v>
      </c>
      <c r="S127" s="174" t="s">
        <v>130</v>
      </c>
      <c r="T127" s="177" t="s">
        <v>130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101</v>
      </c>
      <c r="B128" s="170" t="s">
        <v>352</v>
      </c>
      <c r="C128" s="191" t="s">
        <v>353</v>
      </c>
      <c r="D128" s="171" t="s">
        <v>183</v>
      </c>
      <c r="E128" s="172">
        <v>42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0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103</v>
      </c>
      <c r="B129" s="170" t="s">
        <v>354</v>
      </c>
      <c r="C129" s="191" t="s">
        <v>355</v>
      </c>
      <c r="D129" s="171" t="s">
        <v>129</v>
      </c>
      <c r="E129" s="172">
        <v>2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0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ht="22.5" outlineLevel="2" x14ac:dyDescent="0.2">
      <c r="A130" s="169">
        <v>105</v>
      </c>
      <c r="B130" s="170" t="s">
        <v>356</v>
      </c>
      <c r="C130" s="191" t="s">
        <v>357</v>
      </c>
      <c r="D130" s="171" t="s">
        <v>218</v>
      </c>
      <c r="E130" s="172">
        <v>1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0</v>
      </c>
      <c r="O130" s="174">
        <f t="shared" si="46"/>
        <v>0</v>
      </c>
      <c r="P130" s="174">
        <v>0</v>
      </c>
      <c r="Q130" s="174">
        <f t="shared" si="47"/>
        <v>0</v>
      </c>
      <c r="R130" s="174"/>
      <c r="S130" s="174" t="s">
        <v>219</v>
      </c>
      <c r="T130" s="177" t="s">
        <v>220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107</v>
      </c>
      <c r="B131" s="170" t="s">
        <v>358</v>
      </c>
      <c r="C131" s="191" t="s">
        <v>359</v>
      </c>
      <c r="D131" s="171" t="s">
        <v>183</v>
      </c>
      <c r="E131" s="172">
        <v>6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2.0000000000000002E-5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69">
        <v>109</v>
      </c>
      <c r="B132" s="170" t="s">
        <v>249</v>
      </c>
      <c r="C132" s="191" t="s">
        <v>250</v>
      </c>
      <c r="D132" s="171" t="s">
        <v>129</v>
      </c>
      <c r="E132" s="172">
        <v>4</v>
      </c>
      <c r="F132" s="173"/>
      <c r="G132" s="174">
        <f t="shared" si="42"/>
        <v>0</v>
      </c>
      <c r="H132" s="175"/>
      <c r="I132" s="176">
        <f t="shared" si="43"/>
        <v>0</v>
      </c>
      <c r="J132" s="173"/>
      <c r="K132" s="174">
        <f t="shared" si="44"/>
        <v>0</v>
      </c>
      <c r="L132" s="174">
        <v>15</v>
      </c>
      <c r="M132" s="174">
        <f t="shared" si="45"/>
        <v>0</v>
      </c>
      <c r="N132" s="174">
        <v>3.0000000000000001E-5</v>
      </c>
      <c r="O132" s="174">
        <f t="shared" si="46"/>
        <v>0</v>
      </c>
      <c r="P132" s="174">
        <v>0</v>
      </c>
      <c r="Q132" s="174">
        <f t="shared" si="47"/>
        <v>0</v>
      </c>
      <c r="R132" s="174" t="s">
        <v>226</v>
      </c>
      <c r="S132" s="174" t="s">
        <v>130</v>
      </c>
      <c r="T132" s="177" t="s">
        <v>130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110</v>
      </c>
      <c r="B133" s="170" t="s">
        <v>251</v>
      </c>
      <c r="C133" s="191" t="s">
        <v>252</v>
      </c>
      <c r="D133" s="171" t="s">
        <v>129</v>
      </c>
      <c r="E133" s="172">
        <v>2</v>
      </c>
      <c r="F133" s="173"/>
      <c r="G133" s="174">
        <f t="shared" si="42"/>
        <v>0</v>
      </c>
      <c r="H133" s="175"/>
      <c r="I133" s="176">
        <f t="shared" si="43"/>
        <v>0</v>
      </c>
      <c r="J133" s="173"/>
      <c r="K133" s="174">
        <f t="shared" si="44"/>
        <v>0</v>
      </c>
      <c r="L133" s="174">
        <v>15</v>
      </c>
      <c r="M133" s="174">
        <f t="shared" si="45"/>
        <v>0</v>
      </c>
      <c r="N133" s="174">
        <v>4.0000000000000003E-5</v>
      </c>
      <c r="O133" s="174">
        <f t="shared" si="46"/>
        <v>0</v>
      </c>
      <c r="P133" s="174">
        <v>0</v>
      </c>
      <c r="Q133" s="174">
        <f t="shared" si="47"/>
        <v>0</v>
      </c>
      <c r="R133" s="174" t="s">
        <v>226</v>
      </c>
      <c r="S133" s="174" t="s">
        <v>130</v>
      </c>
      <c r="T133" s="177" t="s">
        <v>130</v>
      </c>
      <c r="U133" s="157">
        <v>0</v>
      </c>
      <c r="V133" s="157">
        <f t="shared" si="48"/>
        <v>0</v>
      </c>
      <c r="W133" s="157"/>
      <c r="X133" s="157" t="s">
        <v>93</v>
      </c>
      <c r="Y133" s="178">
        <f t="shared" si="49"/>
        <v>0</v>
      </c>
      <c r="Z133" s="178">
        <f t="shared" si="50"/>
        <v>0</v>
      </c>
      <c r="AA133" s="178">
        <f t="shared" si="51"/>
        <v>0</v>
      </c>
      <c r="AB133" s="178">
        <f t="shared" si="52"/>
        <v>0</v>
      </c>
      <c r="AC133" s="178">
        <f t="shared" si="53"/>
        <v>0</v>
      </c>
      <c r="AD133" s="178">
        <f t="shared" si="54"/>
        <v>0</v>
      </c>
      <c r="AE133" s="179"/>
      <c r="AF133" s="178">
        <f t="shared" si="55"/>
        <v>0</v>
      </c>
      <c r="AG133" s="179" t="s">
        <v>221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113</v>
      </c>
      <c r="B134" s="170" t="s">
        <v>253</v>
      </c>
      <c r="C134" s="191" t="s">
        <v>254</v>
      </c>
      <c r="D134" s="171" t="s">
        <v>129</v>
      </c>
      <c r="E134" s="172">
        <v>1</v>
      </c>
      <c r="F134" s="173"/>
      <c r="G134" s="174">
        <f t="shared" si="42"/>
        <v>0</v>
      </c>
      <c r="H134" s="175"/>
      <c r="I134" s="176">
        <f t="shared" si="43"/>
        <v>0</v>
      </c>
      <c r="J134" s="173"/>
      <c r="K134" s="174">
        <f t="shared" si="44"/>
        <v>0</v>
      </c>
      <c r="L134" s="174">
        <v>15</v>
      </c>
      <c r="M134" s="174">
        <f t="shared" si="45"/>
        <v>0</v>
      </c>
      <c r="N134" s="174">
        <v>0</v>
      </c>
      <c r="O134" s="174">
        <f t="shared" si="46"/>
        <v>0</v>
      </c>
      <c r="P134" s="174">
        <v>0</v>
      </c>
      <c r="Q134" s="174">
        <f t="shared" si="47"/>
        <v>0</v>
      </c>
      <c r="R134" s="174" t="s">
        <v>226</v>
      </c>
      <c r="S134" s="174" t="s">
        <v>130</v>
      </c>
      <c r="T134" s="177" t="s">
        <v>130</v>
      </c>
      <c r="U134" s="157">
        <v>0</v>
      </c>
      <c r="V134" s="157">
        <f t="shared" si="48"/>
        <v>0</v>
      </c>
      <c r="W134" s="157"/>
      <c r="X134" s="157" t="s">
        <v>93</v>
      </c>
      <c r="Y134" s="178">
        <f t="shared" si="49"/>
        <v>0</v>
      </c>
      <c r="Z134" s="178">
        <f t="shared" si="50"/>
        <v>0</v>
      </c>
      <c r="AA134" s="178">
        <f t="shared" si="51"/>
        <v>0</v>
      </c>
      <c r="AB134" s="178">
        <f t="shared" si="52"/>
        <v>0</v>
      </c>
      <c r="AC134" s="178">
        <f t="shared" si="53"/>
        <v>0</v>
      </c>
      <c r="AD134" s="178">
        <f t="shared" si="54"/>
        <v>0</v>
      </c>
      <c r="AE134" s="179"/>
      <c r="AF134" s="178">
        <f t="shared" si="55"/>
        <v>0</v>
      </c>
      <c r="AG134" s="179" t="s">
        <v>221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ht="22.5" outlineLevel="2" x14ac:dyDescent="0.2">
      <c r="A135" s="169">
        <v>118</v>
      </c>
      <c r="B135" s="170" t="s">
        <v>281</v>
      </c>
      <c r="C135" s="191" t="s">
        <v>282</v>
      </c>
      <c r="D135" s="171" t="s">
        <v>283</v>
      </c>
      <c r="E135" s="172">
        <v>1</v>
      </c>
      <c r="F135" s="173"/>
      <c r="G135" s="174">
        <f t="shared" si="42"/>
        <v>0</v>
      </c>
      <c r="H135" s="175"/>
      <c r="I135" s="176">
        <f t="shared" si="43"/>
        <v>0</v>
      </c>
      <c r="J135" s="173"/>
      <c r="K135" s="174">
        <f t="shared" si="44"/>
        <v>0</v>
      </c>
      <c r="L135" s="174">
        <v>15</v>
      </c>
      <c r="M135" s="174">
        <f t="shared" si="45"/>
        <v>0</v>
      </c>
      <c r="N135" s="174">
        <v>0</v>
      </c>
      <c r="O135" s="174">
        <f t="shared" si="46"/>
        <v>0</v>
      </c>
      <c r="P135" s="174">
        <v>0</v>
      </c>
      <c r="Q135" s="174">
        <f t="shared" si="47"/>
        <v>0</v>
      </c>
      <c r="R135" s="174" t="s">
        <v>226</v>
      </c>
      <c r="S135" s="174" t="s">
        <v>130</v>
      </c>
      <c r="T135" s="177" t="s">
        <v>130</v>
      </c>
      <c r="U135" s="157">
        <v>0</v>
      </c>
      <c r="V135" s="157">
        <f t="shared" si="48"/>
        <v>0</v>
      </c>
      <c r="W135" s="157"/>
      <c r="X135" s="157" t="s">
        <v>93</v>
      </c>
      <c r="Y135" s="178">
        <f t="shared" si="49"/>
        <v>0</v>
      </c>
      <c r="Z135" s="178">
        <f t="shared" si="50"/>
        <v>0</v>
      </c>
      <c r="AA135" s="178">
        <f t="shared" si="51"/>
        <v>0</v>
      </c>
      <c r="AB135" s="178">
        <f t="shared" si="52"/>
        <v>0</v>
      </c>
      <c r="AC135" s="178">
        <f t="shared" si="53"/>
        <v>0</v>
      </c>
      <c r="AD135" s="178">
        <f t="shared" si="54"/>
        <v>0</v>
      </c>
      <c r="AE135" s="179"/>
      <c r="AF135" s="178">
        <f t="shared" si="55"/>
        <v>0</v>
      </c>
      <c r="AG135" s="179" t="s">
        <v>221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outlineLevel="2" x14ac:dyDescent="0.2">
      <c r="A136" s="169">
        <v>119</v>
      </c>
      <c r="B136" s="170" t="s">
        <v>284</v>
      </c>
      <c r="C136" s="191" t="s">
        <v>285</v>
      </c>
      <c r="D136" s="171" t="s">
        <v>286</v>
      </c>
      <c r="E136" s="172">
        <v>1</v>
      </c>
      <c r="F136" s="173"/>
      <c r="G136" s="174">
        <f t="shared" si="42"/>
        <v>0</v>
      </c>
      <c r="H136" s="175"/>
      <c r="I136" s="176">
        <f t="shared" si="43"/>
        <v>0</v>
      </c>
      <c r="J136" s="173"/>
      <c r="K136" s="174">
        <f t="shared" si="44"/>
        <v>0</v>
      </c>
      <c r="L136" s="174">
        <v>15</v>
      </c>
      <c r="M136" s="174">
        <f t="shared" si="45"/>
        <v>0</v>
      </c>
      <c r="N136" s="174">
        <v>0</v>
      </c>
      <c r="O136" s="174">
        <f t="shared" si="46"/>
        <v>0</v>
      </c>
      <c r="P136" s="174">
        <v>0</v>
      </c>
      <c r="Q136" s="174">
        <f t="shared" si="47"/>
        <v>0</v>
      </c>
      <c r="R136" s="174" t="s">
        <v>226</v>
      </c>
      <c r="S136" s="174" t="s">
        <v>130</v>
      </c>
      <c r="T136" s="177" t="s">
        <v>130</v>
      </c>
      <c r="U136" s="157">
        <v>0</v>
      </c>
      <c r="V136" s="157">
        <f t="shared" si="48"/>
        <v>0</v>
      </c>
      <c r="W136" s="157"/>
      <c r="X136" s="157" t="s">
        <v>93</v>
      </c>
      <c r="Y136" s="178">
        <f t="shared" si="49"/>
        <v>0</v>
      </c>
      <c r="Z136" s="178">
        <f t="shared" si="50"/>
        <v>0</v>
      </c>
      <c r="AA136" s="178">
        <f t="shared" si="51"/>
        <v>0</v>
      </c>
      <c r="AB136" s="178">
        <f t="shared" si="52"/>
        <v>0</v>
      </c>
      <c r="AC136" s="178">
        <f t="shared" si="53"/>
        <v>0</v>
      </c>
      <c r="AD136" s="178">
        <f t="shared" si="54"/>
        <v>0</v>
      </c>
      <c r="AE136" s="179"/>
      <c r="AF136" s="178">
        <f t="shared" si="55"/>
        <v>0</v>
      </c>
      <c r="AG136" s="179" t="s">
        <v>221</v>
      </c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</row>
    <row r="137" spans="1:60" outlineLevel="2" x14ac:dyDescent="0.2">
      <c r="A137" s="169">
        <v>120</v>
      </c>
      <c r="B137" s="170" t="s">
        <v>287</v>
      </c>
      <c r="C137" s="191" t="s">
        <v>288</v>
      </c>
      <c r="D137" s="171" t="s">
        <v>286</v>
      </c>
      <c r="E137" s="172">
        <v>1</v>
      </c>
      <c r="F137" s="173"/>
      <c r="G137" s="174">
        <f t="shared" si="42"/>
        <v>0</v>
      </c>
      <c r="H137" s="175"/>
      <c r="I137" s="176">
        <f t="shared" si="43"/>
        <v>0</v>
      </c>
      <c r="J137" s="173"/>
      <c r="K137" s="174">
        <f t="shared" si="44"/>
        <v>0</v>
      </c>
      <c r="L137" s="174">
        <v>15</v>
      </c>
      <c r="M137" s="174">
        <f t="shared" si="45"/>
        <v>0</v>
      </c>
      <c r="N137" s="174">
        <v>0</v>
      </c>
      <c r="O137" s="174">
        <f t="shared" si="46"/>
        <v>0</v>
      </c>
      <c r="P137" s="174">
        <v>0</v>
      </c>
      <c r="Q137" s="174">
        <f t="shared" si="47"/>
        <v>0</v>
      </c>
      <c r="R137" s="174" t="s">
        <v>226</v>
      </c>
      <c r="S137" s="174" t="s">
        <v>130</v>
      </c>
      <c r="T137" s="177" t="s">
        <v>130</v>
      </c>
      <c r="U137" s="157">
        <v>0</v>
      </c>
      <c r="V137" s="157">
        <f t="shared" si="48"/>
        <v>0</v>
      </c>
      <c r="W137" s="157"/>
      <c r="X137" s="157" t="s">
        <v>93</v>
      </c>
      <c r="Y137" s="178">
        <f t="shared" si="49"/>
        <v>0</v>
      </c>
      <c r="Z137" s="178">
        <f t="shared" si="50"/>
        <v>0</v>
      </c>
      <c r="AA137" s="178">
        <f t="shared" si="51"/>
        <v>0</v>
      </c>
      <c r="AB137" s="178">
        <f t="shared" si="52"/>
        <v>0</v>
      </c>
      <c r="AC137" s="178">
        <f t="shared" si="53"/>
        <v>0</v>
      </c>
      <c r="AD137" s="178">
        <f t="shared" si="54"/>
        <v>0</v>
      </c>
      <c r="AE137" s="179"/>
      <c r="AF137" s="178">
        <f t="shared" si="55"/>
        <v>0</v>
      </c>
      <c r="AG137" s="179" t="s">
        <v>221</v>
      </c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</row>
    <row r="138" spans="1:60" outlineLevel="2" x14ac:dyDescent="0.2">
      <c r="A138" s="180">
        <v>121</v>
      </c>
      <c r="B138" s="181" t="s">
        <v>289</v>
      </c>
      <c r="C138" s="192" t="s">
        <v>290</v>
      </c>
      <c r="D138" s="182" t="s">
        <v>218</v>
      </c>
      <c r="E138" s="183">
        <v>5</v>
      </c>
      <c r="F138" s="184"/>
      <c r="G138" s="185">
        <f t="shared" si="42"/>
        <v>0</v>
      </c>
      <c r="H138" s="186"/>
      <c r="I138" s="187">
        <f t="shared" si="43"/>
        <v>0</v>
      </c>
      <c r="J138" s="184"/>
      <c r="K138" s="185">
        <f t="shared" si="44"/>
        <v>0</v>
      </c>
      <c r="L138" s="185">
        <v>15</v>
      </c>
      <c r="M138" s="185">
        <f t="shared" si="45"/>
        <v>0</v>
      </c>
      <c r="N138" s="185">
        <v>0</v>
      </c>
      <c r="O138" s="185">
        <f t="shared" si="46"/>
        <v>0</v>
      </c>
      <c r="P138" s="185">
        <v>0</v>
      </c>
      <c r="Q138" s="185">
        <f t="shared" si="47"/>
        <v>0</v>
      </c>
      <c r="R138" s="185"/>
      <c r="S138" s="185" t="s">
        <v>219</v>
      </c>
      <c r="T138" s="188" t="s">
        <v>220</v>
      </c>
      <c r="U138" s="157">
        <v>0</v>
      </c>
      <c r="V138" s="157">
        <f t="shared" si="48"/>
        <v>0</v>
      </c>
      <c r="W138" s="157"/>
      <c r="X138" s="157" t="s">
        <v>93</v>
      </c>
      <c r="Y138" s="178">
        <f t="shared" si="49"/>
        <v>0</v>
      </c>
      <c r="Z138" s="178">
        <f t="shared" si="50"/>
        <v>0</v>
      </c>
      <c r="AA138" s="178">
        <f t="shared" si="51"/>
        <v>0</v>
      </c>
      <c r="AB138" s="178">
        <f t="shared" si="52"/>
        <v>0</v>
      </c>
      <c r="AC138" s="178">
        <f t="shared" si="53"/>
        <v>0</v>
      </c>
      <c r="AD138" s="178">
        <f t="shared" si="54"/>
        <v>0</v>
      </c>
      <c r="AE138" s="179"/>
      <c r="AF138" s="178">
        <f t="shared" si="55"/>
        <v>0</v>
      </c>
      <c r="AG138" s="179" t="s">
        <v>221</v>
      </c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x14ac:dyDescent="0.2">
      <c r="A139" s="3"/>
      <c r="B139" s="4"/>
      <c r="C139" s="19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E139">
        <v>15</v>
      </c>
      <c r="AF139">
        <v>21</v>
      </c>
      <c r="AG139" t="s">
        <v>112</v>
      </c>
    </row>
    <row r="140" spans="1:60" x14ac:dyDescent="0.2">
      <c r="A140" s="151"/>
      <c r="B140" s="152" t="s">
        <v>31</v>
      </c>
      <c r="C140" s="194"/>
      <c r="D140" s="153"/>
      <c r="E140" s="154"/>
      <c r="F140" s="154"/>
      <c r="G140" s="189">
        <f>G8+G92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f>SUMIF(L7:L138,AE139,G7:G138)</f>
        <v>0</v>
      </c>
      <c r="AF140">
        <f>SUMIF(L7:L138,AF139,G7:G138)</f>
        <v>0</v>
      </c>
      <c r="AG140" t="s">
        <v>360</v>
      </c>
    </row>
    <row r="141" spans="1:60" x14ac:dyDescent="0.2">
      <c r="A141" s="3"/>
      <c r="B141" s="4"/>
      <c r="C141" s="19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3"/>
      <c r="B142" s="4"/>
      <c r="C142" s="19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1" t="s">
        <v>361</v>
      </c>
      <c r="B143" s="261"/>
      <c r="C143" s="262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3"/>
      <c r="B144" s="264"/>
      <c r="C144" s="265"/>
      <c r="D144" s="264"/>
      <c r="E144" s="264"/>
      <c r="F144" s="264"/>
      <c r="G144" s="26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G144" t="s">
        <v>362</v>
      </c>
    </row>
    <row r="145" spans="1:33" x14ac:dyDescent="0.2">
      <c r="A145" s="267"/>
      <c r="B145" s="268"/>
      <c r="C145" s="269"/>
      <c r="D145" s="268"/>
      <c r="E145" s="268"/>
      <c r="F145" s="268"/>
      <c r="G145" s="27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267"/>
      <c r="B146" s="268"/>
      <c r="C146" s="269"/>
      <c r="D146" s="268"/>
      <c r="E146" s="268"/>
      <c r="F146" s="268"/>
      <c r="G146" s="27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A147" s="267"/>
      <c r="B147" s="268"/>
      <c r="C147" s="269"/>
      <c r="D147" s="268"/>
      <c r="E147" s="268"/>
      <c r="F147" s="268"/>
      <c r="G147" s="27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33" x14ac:dyDescent="0.2">
      <c r="A148" s="271"/>
      <c r="B148" s="272"/>
      <c r="C148" s="273"/>
      <c r="D148" s="272"/>
      <c r="E148" s="272"/>
      <c r="F148" s="272"/>
      <c r="G148" s="27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33" x14ac:dyDescent="0.2">
      <c r="A149" s="3"/>
      <c r="B149" s="4"/>
      <c r="C149" s="19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33" x14ac:dyDescent="0.2">
      <c r="C150" s="195"/>
      <c r="D150" s="10"/>
      <c r="AG150" t="s">
        <v>363</v>
      </c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44:G148"/>
    <mergeCell ref="A1:G1"/>
    <mergeCell ref="C2:G2"/>
    <mergeCell ref="C3:G3"/>
    <mergeCell ref="C4:G4"/>
    <mergeCell ref="A143:C14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9BDB-D817-4FAE-954F-DC1A0323713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63</v>
      </c>
      <c r="C4" s="258" t="s">
        <v>64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SUM(AF9:AF88)</f>
        <v>0</v>
      </c>
      <c r="H8" s="166"/>
      <c r="I8" s="167">
        <f>SUM(Y9:Y88)</f>
        <v>0</v>
      </c>
      <c r="J8" s="165"/>
      <c r="K8" s="165">
        <f>SUM(Z9:Z88)</f>
        <v>0</v>
      </c>
      <c r="L8" s="165"/>
      <c r="M8" s="165">
        <f>SUM(AA9:AA88)</f>
        <v>0</v>
      </c>
      <c r="N8" s="165"/>
      <c r="O8" s="165">
        <f>SUM(AB9:AB88)</f>
        <v>0.25</v>
      </c>
      <c r="P8" s="165"/>
      <c r="Q8" s="165">
        <f>SUM(AC9:AC88)</f>
        <v>0.5</v>
      </c>
      <c r="R8" s="165"/>
      <c r="S8" s="165"/>
      <c r="T8" s="168"/>
      <c r="U8" s="160"/>
      <c r="V8" s="160">
        <f>SUM(AD9:AD88)</f>
        <v>144.65000000000003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SUM(AF10:AF49)</f>
        <v>0</v>
      </c>
      <c r="H9" s="166"/>
      <c r="I9" s="167">
        <f>SUM(Y10:Y49)</f>
        <v>0</v>
      </c>
      <c r="J9" s="165"/>
      <c r="K9" s="165">
        <f>SUM(Z10:Z49)</f>
        <v>0</v>
      </c>
      <c r="L9" s="165"/>
      <c r="M9" s="165">
        <f>SUM(AA10:AA49)</f>
        <v>0</v>
      </c>
      <c r="N9" s="165"/>
      <c r="O9" s="165">
        <f>SUM(AB10:AB49)</f>
        <v>0.11</v>
      </c>
      <c r="P9" s="165"/>
      <c r="Q9" s="165">
        <f>SUM(AC10:AC49)</f>
        <v>0.5</v>
      </c>
      <c r="R9" s="165"/>
      <c r="S9" s="165"/>
      <c r="T9" s="168"/>
      <c r="U9" s="160"/>
      <c r="V9" s="160">
        <f>SUM(AD10:AD49)</f>
        <v>119.98000000000002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49" si="0">ROUND(E10*F10,2)</f>
        <v>0</v>
      </c>
      <c r="H10" s="175"/>
      <c r="I10" s="176">
        <f t="shared" ref="I10:I49" si="1">ROUND(E10*H10,2)</f>
        <v>0</v>
      </c>
      <c r="J10" s="173"/>
      <c r="K10" s="174">
        <f t="shared" ref="K10:K49" si="2">ROUND(E10*J10,2)</f>
        <v>0</v>
      </c>
      <c r="L10" s="174">
        <v>15</v>
      </c>
      <c r="M10" s="174">
        <f t="shared" ref="M10:M49" si="3">G10*(1+L10/100)</f>
        <v>0</v>
      </c>
      <c r="N10" s="174">
        <v>9.1E-4</v>
      </c>
      <c r="O10" s="174">
        <f t="shared" ref="O10:O49" si="4">ROUND(E10*N10,2)</f>
        <v>0</v>
      </c>
      <c r="P10" s="174">
        <v>4.9000000000000002E-2</v>
      </c>
      <c r="Q10" s="174">
        <f t="shared" ref="Q10:Q49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49" si="6">ROUND(E10*U10,2)</f>
        <v>0.8</v>
      </c>
      <c r="W10" s="157"/>
      <c r="X10" s="157" t="s">
        <v>131</v>
      </c>
      <c r="Y10" s="178">
        <f t="shared" ref="Y10:Y49" si="7">I10</f>
        <v>0</v>
      </c>
      <c r="Z10" s="178">
        <f t="shared" ref="Z10:Z49" si="8">K10</f>
        <v>0</v>
      </c>
      <c r="AA10" s="178">
        <f t="shared" ref="AA10:AA49" si="9">M10</f>
        <v>0</v>
      </c>
      <c r="AB10" s="178">
        <f t="shared" ref="AB10:AB49" si="10">O10</f>
        <v>0</v>
      </c>
      <c r="AC10" s="178">
        <f t="shared" ref="AC10:AC49" si="11">Q10</f>
        <v>0.05</v>
      </c>
      <c r="AD10" s="178">
        <f t="shared" ref="AD10:AD49" si="12">V10</f>
        <v>0.8</v>
      </c>
      <c r="AE10" s="179"/>
      <c r="AF10" s="178">
        <f t="shared" ref="AF10:AF49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11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0.99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0.99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20</v>
      </c>
      <c r="B22" s="170" t="s">
        <v>155</v>
      </c>
      <c r="C22" s="191" t="s">
        <v>156</v>
      </c>
      <c r="D22" s="171" t="s">
        <v>129</v>
      </c>
      <c r="E22" s="172">
        <v>6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0.89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0.89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21</v>
      </c>
      <c r="B23" s="170" t="s">
        <v>157</v>
      </c>
      <c r="C23" s="191" t="s">
        <v>158</v>
      </c>
      <c r="D23" s="171" t="s">
        <v>129</v>
      </c>
      <c r="E23" s="172">
        <v>2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0.34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0.34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22</v>
      </c>
      <c r="B24" s="170" t="s">
        <v>159</v>
      </c>
      <c r="C24" s="191" t="s">
        <v>160</v>
      </c>
      <c r="D24" s="171" t="s">
        <v>129</v>
      </c>
      <c r="E24" s="172">
        <v>6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1.01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1.01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25</v>
      </c>
      <c r="B25" s="170" t="s">
        <v>163</v>
      </c>
      <c r="C25" s="191" t="s">
        <v>164</v>
      </c>
      <c r="D25" s="171" t="s">
        <v>129</v>
      </c>
      <c r="E25" s="172">
        <v>1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0.39</v>
      </c>
      <c r="V25" s="157">
        <f t="shared" si="6"/>
        <v>0.39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0.39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165</v>
      </c>
      <c r="C26" s="191" t="s">
        <v>166</v>
      </c>
      <c r="D26" s="171" t="s">
        <v>129</v>
      </c>
      <c r="E26" s="172">
        <v>37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0.26</v>
      </c>
      <c r="V26" s="157">
        <f t="shared" si="6"/>
        <v>9.6199999999999992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9.6199999999999992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30</v>
      </c>
      <c r="B27" s="170" t="s">
        <v>167</v>
      </c>
      <c r="C27" s="191" t="s">
        <v>168</v>
      </c>
      <c r="D27" s="171" t="s">
        <v>129</v>
      </c>
      <c r="E27" s="172">
        <v>1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0.46383000000000002</v>
      </c>
      <c r="V27" s="157">
        <f t="shared" si="6"/>
        <v>0.46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0.46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33</v>
      </c>
      <c r="B28" s="170" t="s">
        <v>169</v>
      </c>
      <c r="C28" s="191" t="s">
        <v>170</v>
      </c>
      <c r="D28" s="171" t="s">
        <v>129</v>
      </c>
      <c r="E28" s="172">
        <v>59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4.0999999999999999E-4</v>
      </c>
      <c r="Q28" s="174">
        <f t="shared" si="5"/>
        <v>0.02</v>
      </c>
      <c r="R28" s="174"/>
      <c r="S28" s="174" t="s">
        <v>130</v>
      </c>
      <c r="T28" s="177" t="s">
        <v>130</v>
      </c>
      <c r="U28" s="157">
        <v>0.14499999999999999</v>
      </c>
      <c r="V28" s="157">
        <f t="shared" si="6"/>
        <v>8.56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0.02</v>
      </c>
      <c r="AD28" s="178">
        <f t="shared" si="12"/>
        <v>8.56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34</v>
      </c>
      <c r="B29" s="170" t="s">
        <v>171</v>
      </c>
      <c r="C29" s="191" t="s">
        <v>172</v>
      </c>
      <c r="D29" s="171" t="s">
        <v>129</v>
      </c>
      <c r="E29" s="172">
        <v>54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9.0670000000000001E-2</v>
      </c>
      <c r="V29" s="157">
        <f t="shared" si="6"/>
        <v>4.9000000000000004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4.9000000000000004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35</v>
      </c>
      <c r="B30" s="170" t="s">
        <v>173</v>
      </c>
      <c r="C30" s="191" t="s">
        <v>174</v>
      </c>
      <c r="D30" s="171" t="s">
        <v>129</v>
      </c>
      <c r="E30" s="172">
        <v>5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0.39017000000000002</v>
      </c>
      <c r="V30" s="157">
        <f t="shared" si="6"/>
        <v>1.95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1.95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175</v>
      </c>
      <c r="C31" s="191" t="s">
        <v>176</v>
      </c>
      <c r="D31" s="171" t="s">
        <v>129</v>
      </c>
      <c r="E31" s="172">
        <v>1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0.40083000000000002</v>
      </c>
      <c r="V31" s="157">
        <f t="shared" si="6"/>
        <v>0.4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0.4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38</v>
      </c>
      <c r="B32" s="170" t="s">
        <v>177</v>
      </c>
      <c r="C32" s="191" t="s">
        <v>178</v>
      </c>
      <c r="D32" s="171" t="s">
        <v>129</v>
      </c>
      <c r="E32" s="172">
        <v>1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1.67E-3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0.15</v>
      </c>
      <c r="V32" s="157">
        <f t="shared" si="6"/>
        <v>0.15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0.15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39</v>
      </c>
      <c r="B33" s="170" t="s">
        <v>179</v>
      </c>
      <c r="C33" s="191" t="s">
        <v>180</v>
      </c>
      <c r="D33" s="171" t="s">
        <v>129</v>
      </c>
      <c r="E33" s="172">
        <v>6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2.3E-2</v>
      </c>
      <c r="V33" s="157">
        <f t="shared" si="6"/>
        <v>0.14000000000000001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0.14000000000000001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181</v>
      </c>
      <c r="C34" s="191" t="s">
        <v>182</v>
      </c>
      <c r="D34" s="171" t="s">
        <v>183</v>
      </c>
      <c r="E34" s="172">
        <v>2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4.6330000000000003E-2</v>
      </c>
      <c r="V34" s="157">
        <f t="shared" si="6"/>
        <v>0.09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0.09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184</v>
      </c>
      <c r="C35" s="191" t="s">
        <v>185</v>
      </c>
      <c r="D35" s="171" t="s">
        <v>129</v>
      </c>
      <c r="E35" s="172">
        <v>1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4.4999999999999998E-2</v>
      </c>
      <c r="V35" s="157">
        <f t="shared" si="6"/>
        <v>0.05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0.05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48</v>
      </c>
      <c r="B36" s="170" t="s">
        <v>186</v>
      </c>
      <c r="C36" s="191" t="s">
        <v>187</v>
      </c>
      <c r="D36" s="171" t="s">
        <v>183</v>
      </c>
      <c r="E36" s="172">
        <v>30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9.0499999999999997E-2</v>
      </c>
      <c r="V36" s="157">
        <f t="shared" si="6"/>
        <v>2.72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2.72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ht="22.5" outlineLevel="2" x14ac:dyDescent="0.2">
      <c r="A37" s="169">
        <v>49</v>
      </c>
      <c r="B37" s="170" t="s">
        <v>188</v>
      </c>
      <c r="C37" s="191" t="s">
        <v>189</v>
      </c>
      <c r="D37" s="171" t="s">
        <v>129</v>
      </c>
      <c r="E37" s="172">
        <v>4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2.5000000000000001E-4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0.26417000000000002</v>
      </c>
      <c r="V37" s="157">
        <f t="shared" si="6"/>
        <v>1.06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1.06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2" x14ac:dyDescent="0.2">
      <c r="A38" s="169">
        <v>51</v>
      </c>
      <c r="B38" s="170" t="s">
        <v>190</v>
      </c>
      <c r="C38" s="191" t="s">
        <v>191</v>
      </c>
      <c r="D38" s="171" t="s">
        <v>183</v>
      </c>
      <c r="E38" s="172">
        <v>10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9.0499999999999997E-2</v>
      </c>
      <c r="V38" s="157">
        <f t="shared" si="6"/>
        <v>0.91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0.91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ht="22.5" outlineLevel="2" x14ac:dyDescent="0.2">
      <c r="A39" s="169">
        <v>53</v>
      </c>
      <c r="B39" s="170" t="s">
        <v>192</v>
      </c>
      <c r="C39" s="191" t="s">
        <v>193</v>
      </c>
      <c r="D39" s="171" t="s">
        <v>183</v>
      </c>
      <c r="E39" s="172">
        <v>10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0.10431</v>
      </c>
      <c r="V39" s="157">
        <f t="shared" si="6"/>
        <v>1.04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1.04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55</v>
      </c>
      <c r="B40" s="170" t="s">
        <v>194</v>
      </c>
      <c r="C40" s="191" t="s">
        <v>195</v>
      </c>
      <c r="D40" s="171" t="s">
        <v>183</v>
      </c>
      <c r="E40" s="172">
        <v>12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7.2459999999999997E-2</v>
      </c>
      <c r="V40" s="157">
        <f t="shared" si="6"/>
        <v>0.87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0.87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196</v>
      </c>
      <c r="C41" s="191" t="s">
        <v>197</v>
      </c>
      <c r="D41" s="171" t="s">
        <v>183</v>
      </c>
      <c r="E41" s="172">
        <v>236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7.0000000000000007E-2</v>
      </c>
      <c r="V41" s="157">
        <f t="shared" si="6"/>
        <v>16.52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16.52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198</v>
      </c>
      <c r="C42" s="191" t="s">
        <v>199</v>
      </c>
      <c r="D42" s="171" t="s">
        <v>183</v>
      </c>
      <c r="E42" s="172">
        <v>10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0.7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0.7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62</v>
      </c>
      <c r="B43" s="170" t="s">
        <v>200</v>
      </c>
      <c r="C43" s="191" t="s">
        <v>201</v>
      </c>
      <c r="D43" s="171" t="s">
        <v>183</v>
      </c>
      <c r="E43" s="172">
        <v>275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19.25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19.25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63</v>
      </c>
      <c r="B44" s="170" t="s">
        <v>202</v>
      </c>
      <c r="C44" s="191" t="s">
        <v>203</v>
      </c>
      <c r="D44" s="171" t="s">
        <v>129</v>
      </c>
      <c r="E44" s="172">
        <v>2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0.22</v>
      </c>
      <c r="V44" s="157">
        <f t="shared" si="6"/>
        <v>0.44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0.44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ht="22.5" outlineLevel="2" x14ac:dyDescent="0.2">
      <c r="A45" s="169">
        <v>68</v>
      </c>
      <c r="B45" s="170" t="s">
        <v>204</v>
      </c>
      <c r="C45" s="191" t="s">
        <v>205</v>
      </c>
      <c r="D45" s="171" t="s">
        <v>129</v>
      </c>
      <c r="E45" s="172">
        <v>3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7.79E-3</v>
      </c>
      <c r="O45" s="174">
        <f t="shared" si="4"/>
        <v>0.02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1.921</v>
      </c>
      <c r="V45" s="157">
        <f t="shared" si="6"/>
        <v>5.76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0.02</v>
      </c>
      <c r="AC45" s="178">
        <f t="shared" si="11"/>
        <v>0</v>
      </c>
      <c r="AD45" s="178">
        <f t="shared" si="12"/>
        <v>5.76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69</v>
      </c>
      <c r="B46" s="170" t="s">
        <v>208</v>
      </c>
      <c r="C46" s="191" t="s">
        <v>209</v>
      </c>
      <c r="D46" s="171" t="s">
        <v>129</v>
      </c>
      <c r="E46" s="172">
        <v>10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2.7200000000000002E-3</v>
      </c>
      <c r="O46" s="174">
        <f t="shared" si="4"/>
        <v>0.03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0.33700000000000002</v>
      </c>
      <c r="V46" s="157">
        <f t="shared" si="6"/>
        <v>3.37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0.03</v>
      </c>
      <c r="AC46" s="178">
        <f t="shared" si="11"/>
        <v>0</v>
      </c>
      <c r="AD46" s="178">
        <f t="shared" si="12"/>
        <v>3.37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70</v>
      </c>
      <c r="B47" s="170" t="s">
        <v>210</v>
      </c>
      <c r="C47" s="191" t="s">
        <v>211</v>
      </c>
      <c r="D47" s="171" t="s">
        <v>183</v>
      </c>
      <c r="E47" s="172">
        <v>86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4.8999999999999998E-4</v>
      </c>
      <c r="O47" s="174">
        <f t="shared" si="4"/>
        <v>0.04</v>
      </c>
      <c r="P47" s="174">
        <v>2E-3</v>
      </c>
      <c r="Q47" s="174">
        <f t="shared" si="5"/>
        <v>0.17</v>
      </c>
      <c r="R47" s="174"/>
      <c r="S47" s="174" t="s">
        <v>130</v>
      </c>
      <c r="T47" s="177" t="s">
        <v>130</v>
      </c>
      <c r="U47" s="157">
        <v>0.17599999999999999</v>
      </c>
      <c r="V47" s="157">
        <f t="shared" si="6"/>
        <v>15.14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0.04</v>
      </c>
      <c r="AC47" s="178">
        <f t="shared" si="11"/>
        <v>0.17</v>
      </c>
      <c r="AD47" s="178">
        <f t="shared" si="12"/>
        <v>15.14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71</v>
      </c>
      <c r="B48" s="170" t="s">
        <v>212</v>
      </c>
      <c r="C48" s="191" t="s">
        <v>213</v>
      </c>
      <c r="D48" s="171" t="s">
        <v>183</v>
      </c>
      <c r="E48" s="172">
        <v>42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4.8999999999999998E-4</v>
      </c>
      <c r="O48" s="174">
        <f t="shared" si="4"/>
        <v>0.02</v>
      </c>
      <c r="P48" s="174">
        <v>6.0000000000000001E-3</v>
      </c>
      <c r="Q48" s="174">
        <f t="shared" si="5"/>
        <v>0.25</v>
      </c>
      <c r="R48" s="174"/>
      <c r="S48" s="174" t="s">
        <v>130</v>
      </c>
      <c r="T48" s="177" t="s">
        <v>130</v>
      </c>
      <c r="U48" s="157">
        <v>0.27400000000000002</v>
      </c>
      <c r="V48" s="157">
        <f t="shared" si="6"/>
        <v>11.51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0.02</v>
      </c>
      <c r="AC48" s="178">
        <f t="shared" si="11"/>
        <v>0.25</v>
      </c>
      <c r="AD48" s="178">
        <f t="shared" si="12"/>
        <v>11.51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72</v>
      </c>
      <c r="B49" s="170" t="s">
        <v>214</v>
      </c>
      <c r="C49" s="191" t="s">
        <v>215</v>
      </c>
      <c r="D49" s="171" t="s">
        <v>183</v>
      </c>
      <c r="E49" s="172">
        <v>1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</v>
      </c>
      <c r="P49" s="174">
        <v>1.2999999999999999E-2</v>
      </c>
      <c r="Q49" s="174">
        <f t="shared" si="5"/>
        <v>0.01</v>
      </c>
      <c r="R49" s="174"/>
      <c r="S49" s="174" t="s">
        <v>130</v>
      </c>
      <c r="T49" s="177" t="s">
        <v>130</v>
      </c>
      <c r="U49" s="157">
        <v>0.34200000000000003</v>
      </c>
      <c r="V49" s="157">
        <f t="shared" si="6"/>
        <v>0.34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</v>
      </c>
      <c r="AC49" s="178">
        <f t="shared" si="11"/>
        <v>0.01</v>
      </c>
      <c r="AD49" s="178">
        <f t="shared" si="12"/>
        <v>0.34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1" x14ac:dyDescent="0.2">
      <c r="A50" s="161" t="s">
        <v>125</v>
      </c>
      <c r="B50" s="162" t="s">
        <v>92</v>
      </c>
      <c r="C50" s="190" t="s">
        <v>93</v>
      </c>
      <c r="D50" s="163"/>
      <c r="E50" s="164"/>
      <c r="F50" s="165"/>
      <c r="G50" s="165">
        <f>SUM(AF51:AF83)</f>
        <v>0</v>
      </c>
      <c r="H50" s="166"/>
      <c r="I50" s="167">
        <f>SUM(Y51:Y83)</f>
        <v>0</v>
      </c>
      <c r="J50" s="165"/>
      <c r="K50" s="165">
        <f>SUM(Z51:Z83)</f>
        <v>0</v>
      </c>
      <c r="L50" s="165"/>
      <c r="M50" s="165">
        <f>SUM(AA51:AA83)</f>
        <v>0</v>
      </c>
      <c r="N50" s="165"/>
      <c r="O50" s="165">
        <f>SUM(AB51:AB83)</f>
        <v>0.14000000000000001</v>
      </c>
      <c r="P50" s="165"/>
      <c r="Q50" s="165">
        <f>SUM(AC51:AC83)</f>
        <v>0</v>
      </c>
      <c r="R50" s="165"/>
      <c r="S50" s="165"/>
      <c r="T50" s="168"/>
      <c r="U50" s="160"/>
      <c r="V50" s="160">
        <f>SUM(AD51:AD83)</f>
        <v>0</v>
      </c>
      <c r="W50" s="160"/>
      <c r="X50" s="160"/>
      <c r="Y50" s="179"/>
      <c r="Z50" s="179"/>
      <c r="AA50" s="179"/>
      <c r="AB50" s="179"/>
      <c r="AC50" s="179"/>
      <c r="AD50" s="179"/>
      <c r="AE50" s="179"/>
      <c r="AF50" s="179"/>
      <c r="AG50" s="179" t="s">
        <v>126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ht="22.5" outlineLevel="2" x14ac:dyDescent="0.2">
      <c r="A51" s="169">
        <v>1</v>
      </c>
      <c r="B51" s="170" t="s">
        <v>216</v>
      </c>
      <c r="C51" s="191" t="s">
        <v>217</v>
      </c>
      <c r="D51" s="171" t="s">
        <v>218</v>
      </c>
      <c r="E51" s="172">
        <v>1</v>
      </c>
      <c r="F51" s="173"/>
      <c r="G51" s="174">
        <f t="shared" ref="G51:G83" si="14">ROUND(E51*F51,2)</f>
        <v>0</v>
      </c>
      <c r="H51" s="175"/>
      <c r="I51" s="176">
        <f t="shared" ref="I51:I83" si="15">ROUND(E51*H51,2)</f>
        <v>0</v>
      </c>
      <c r="J51" s="173"/>
      <c r="K51" s="174">
        <f t="shared" ref="K51:K83" si="16">ROUND(E51*J51,2)</f>
        <v>0</v>
      </c>
      <c r="L51" s="174">
        <v>15</v>
      </c>
      <c r="M51" s="174">
        <f t="shared" ref="M51:M83" si="17">G51*(1+L51/100)</f>
        <v>0</v>
      </c>
      <c r="N51" s="174">
        <v>0</v>
      </c>
      <c r="O51" s="174">
        <f t="shared" ref="O51:O83" si="18">ROUND(E51*N51,2)</f>
        <v>0</v>
      </c>
      <c r="P51" s="174">
        <v>0</v>
      </c>
      <c r="Q51" s="174">
        <f t="shared" ref="Q51:Q83" si="19">ROUND(E51*P51,2)</f>
        <v>0</v>
      </c>
      <c r="R51" s="174"/>
      <c r="S51" s="174" t="s">
        <v>219</v>
      </c>
      <c r="T51" s="177" t="s">
        <v>220</v>
      </c>
      <c r="U51" s="157">
        <v>0</v>
      </c>
      <c r="V51" s="157">
        <f t="shared" ref="V51:V83" si="20">ROUND(E51*U51,2)</f>
        <v>0</v>
      </c>
      <c r="W51" s="157"/>
      <c r="X51" s="157" t="s">
        <v>93</v>
      </c>
      <c r="Y51" s="178">
        <f t="shared" ref="Y51:Y83" si="21">I51</f>
        <v>0</v>
      </c>
      <c r="Z51" s="178">
        <f t="shared" ref="Z51:Z83" si="22">K51</f>
        <v>0</v>
      </c>
      <c r="AA51" s="178">
        <f t="shared" ref="AA51:AA83" si="23">M51</f>
        <v>0</v>
      </c>
      <c r="AB51" s="178">
        <f t="shared" ref="AB51:AB83" si="24">O51</f>
        <v>0</v>
      </c>
      <c r="AC51" s="178">
        <f t="shared" ref="AC51:AC83" si="25">Q51</f>
        <v>0</v>
      </c>
      <c r="AD51" s="178">
        <f t="shared" ref="AD51:AD83" si="26">V51</f>
        <v>0</v>
      </c>
      <c r="AE51" s="179"/>
      <c r="AF51" s="178">
        <f t="shared" ref="AF51:AF83" si="27">G51</f>
        <v>0</v>
      </c>
      <c r="AG51" s="179" t="s">
        <v>221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ht="22.5" outlineLevel="2" x14ac:dyDescent="0.2">
      <c r="A52" s="169">
        <v>12</v>
      </c>
      <c r="B52" s="170" t="s">
        <v>222</v>
      </c>
      <c r="C52" s="191" t="s">
        <v>223</v>
      </c>
      <c r="D52" s="171" t="s">
        <v>218</v>
      </c>
      <c r="E52" s="172">
        <v>1</v>
      </c>
      <c r="F52" s="173"/>
      <c r="G52" s="174">
        <f t="shared" si="14"/>
        <v>0</v>
      </c>
      <c r="H52" s="175"/>
      <c r="I52" s="176">
        <f t="shared" si="15"/>
        <v>0</v>
      </c>
      <c r="J52" s="173"/>
      <c r="K52" s="174">
        <f t="shared" si="16"/>
        <v>0</v>
      </c>
      <c r="L52" s="174">
        <v>15</v>
      </c>
      <c r="M52" s="174">
        <f t="shared" si="17"/>
        <v>0</v>
      </c>
      <c r="N52" s="174">
        <v>0</v>
      </c>
      <c r="O52" s="174">
        <f t="shared" si="18"/>
        <v>0</v>
      </c>
      <c r="P52" s="174">
        <v>0</v>
      </c>
      <c r="Q52" s="174">
        <f t="shared" si="19"/>
        <v>0</v>
      </c>
      <c r="R52" s="174"/>
      <c r="S52" s="174" t="s">
        <v>219</v>
      </c>
      <c r="T52" s="177" t="s">
        <v>220</v>
      </c>
      <c r="U52" s="157">
        <v>0</v>
      </c>
      <c r="V52" s="157">
        <f t="shared" si="20"/>
        <v>0</v>
      </c>
      <c r="W52" s="157"/>
      <c r="X52" s="157" t="s">
        <v>93</v>
      </c>
      <c r="Y52" s="178">
        <f t="shared" si="21"/>
        <v>0</v>
      </c>
      <c r="Z52" s="178">
        <f t="shared" si="22"/>
        <v>0</v>
      </c>
      <c r="AA52" s="178">
        <f t="shared" si="23"/>
        <v>0</v>
      </c>
      <c r="AB52" s="178">
        <f t="shared" si="24"/>
        <v>0</v>
      </c>
      <c r="AC52" s="178">
        <f t="shared" si="25"/>
        <v>0</v>
      </c>
      <c r="AD52" s="178">
        <f t="shared" si="26"/>
        <v>0</v>
      </c>
      <c r="AE52" s="179"/>
      <c r="AF52" s="178">
        <f t="shared" si="27"/>
        <v>0</v>
      </c>
      <c r="AG52" s="179" t="s">
        <v>221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2" x14ac:dyDescent="0.2">
      <c r="A53" s="169">
        <v>15</v>
      </c>
      <c r="B53" s="170" t="s">
        <v>224</v>
      </c>
      <c r="C53" s="191" t="s">
        <v>225</v>
      </c>
      <c r="D53" s="171" t="s">
        <v>129</v>
      </c>
      <c r="E53" s="172">
        <v>6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1.0000000000000001E-5</v>
      </c>
      <c r="O53" s="174">
        <f t="shared" si="18"/>
        <v>0</v>
      </c>
      <c r="P53" s="174">
        <v>0</v>
      </c>
      <c r="Q53" s="174">
        <f t="shared" si="19"/>
        <v>0</v>
      </c>
      <c r="R53" s="174" t="s">
        <v>226</v>
      </c>
      <c r="S53" s="174" t="s">
        <v>130</v>
      </c>
      <c r="T53" s="177" t="s">
        <v>130</v>
      </c>
      <c r="U53" s="157">
        <v>0</v>
      </c>
      <c r="V53" s="157">
        <f t="shared" si="20"/>
        <v>0</v>
      </c>
      <c r="W53" s="157"/>
      <c r="X53" s="157" t="s">
        <v>93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</v>
      </c>
      <c r="AE53" s="179"/>
      <c r="AF53" s="178">
        <f t="shared" si="27"/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16</v>
      </c>
      <c r="B54" s="170" t="s">
        <v>227</v>
      </c>
      <c r="C54" s="191" t="s">
        <v>228</v>
      </c>
      <c r="D54" s="171" t="s">
        <v>129</v>
      </c>
      <c r="E54" s="172">
        <v>2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5.0000000000000002E-5</v>
      </c>
      <c r="O54" s="174">
        <f t="shared" si="18"/>
        <v>0</v>
      </c>
      <c r="P54" s="174">
        <v>0</v>
      </c>
      <c r="Q54" s="174">
        <f t="shared" si="19"/>
        <v>0</v>
      </c>
      <c r="R54" s="174" t="s">
        <v>226</v>
      </c>
      <c r="S54" s="174" t="s">
        <v>130</v>
      </c>
      <c r="T54" s="177" t="s">
        <v>130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17</v>
      </c>
      <c r="B55" s="170" t="s">
        <v>229</v>
      </c>
      <c r="C55" s="191" t="s">
        <v>230</v>
      </c>
      <c r="D55" s="171" t="s">
        <v>129</v>
      </c>
      <c r="E55" s="172">
        <v>6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4.0000000000000003E-5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18</v>
      </c>
      <c r="B56" s="170" t="s">
        <v>233</v>
      </c>
      <c r="C56" s="191" t="s">
        <v>234</v>
      </c>
      <c r="D56" s="171" t="s">
        <v>129</v>
      </c>
      <c r="E56" s="172">
        <v>12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1.0000000000000001E-5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19</v>
      </c>
      <c r="B57" s="170" t="s">
        <v>235</v>
      </c>
      <c r="C57" s="191" t="s">
        <v>236</v>
      </c>
      <c r="D57" s="171" t="s">
        <v>129</v>
      </c>
      <c r="E57" s="172">
        <v>2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4.0000000000000003E-5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23</v>
      </c>
      <c r="B58" s="170" t="s">
        <v>237</v>
      </c>
      <c r="C58" s="191" t="s">
        <v>238</v>
      </c>
      <c r="D58" s="171" t="s">
        <v>129</v>
      </c>
      <c r="E58" s="172">
        <v>51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5.0000000000000002E-5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24</v>
      </c>
      <c r="B59" s="170" t="s">
        <v>239</v>
      </c>
      <c r="C59" s="191" t="s">
        <v>240</v>
      </c>
      <c r="D59" s="171" t="s">
        <v>129</v>
      </c>
      <c r="E59" s="172">
        <v>1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4.0000000000000003E-5</v>
      </c>
      <c r="O59" s="174">
        <f t="shared" si="18"/>
        <v>0</v>
      </c>
      <c r="P59" s="174">
        <v>0</v>
      </c>
      <c r="Q59" s="174">
        <f t="shared" si="19"/>
        <v>0</v>
      </c>
      <c r="R59" s="174"/>
      <c r="S59" s="174" t="s">
        <v>219</v>
      </c>
      <c r="T59" s="177" t="s">
        <v>220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ht="22.5" outlineLevel="2" x14ac:dyDescent="0.2">
      <c r="A60" s="169">
        <v>26</v>
      </c>
      <c r="B60" s="170" t="s">
        <v>241</v>
      </c>
      <c r="C60" s="191" t="s">
        <v>242</v>
      </c>
      <c r="D60" s="171" t="s">
        <v>129</v>
      </c>
      <c r="E60" s="172">
        <v>37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1.0000000000000001E-5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ht="22.5" outlineLevel="2" x14ac:dyDescent="0.2">
      <c r="A61" s="169">
        <v>28</v>
      </c>
      <c r="B61" s="170" t="s">
        <v>243</v>
      </c>
      <c r="C61" s="191" t="s">
        <v>244</v>
      </c>
      <c r="D61" s="171" t="s">
        <v>245</v>
      </c>
      <c r="E61" s="172">
        <v>3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0</v>
      </c>
      <c r="O61" s="174">
        <f t="shared" si="18"/>
        <v>0</v>
      </c>
      <c r="P61" s="174">
        <v>0</v>
      </c>
      <c r="Q61" s="174">
        <f t="shared" si="19"/>
        <v>0</v>
      </c>
      <c r="R61" s="174"/>
      <c r="S61" s="174" t="s">
        <v>219</v>
      </c>
      <c r="T61" s="177" t="s">
        <v>220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ht="22.5" outlineLevel="2" x14ac:dyDescent="0.2">
      <c r="A62" s="169">
        <v>29</v>
      </c>
      <c r="B62" s="170" t="s">
        <v>246</v>
      </c>
      <c r="C62" s="191" t="s">
        <v>247</v>
      </c>
      <c r="D62" s="171" t="s">
        <v>218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outlineLevel="2" x14ac:dyDescent="0.2">
      <c r="A63" s="169">
        <v>31</v>
      </c>
      <c r="B63" s="170" t="s">
        <v>249</v>
      </c>
      <c r="C63" s="191" t="s">
        <v>250</v>
      </c>
      <c r="D63" s="171" t="s">
        <v>129</v>
      </c>
      <c r="E63" s="172">
        <v>54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3.0000000000000001E-5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2" x14ac:dyDescent="0.2">
      <c r="A64" s="169">
        <v>32</v>
      </c>
      <c r="B64" s="170" t="s">
        <v>251</v>
      </c>
      <c r="C64" s="191" t="s">
        <v>252</v>
      </c>
      <c r="D64" s="171" t="s">
        <v>129</v>
      </c>
      <c r="E64" s="172">
        <v>5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4.0000000000000003E-5</v>
      </c>
      <c r="O64" s="174">
        <f t="shared" si="18"/>
        <v>0</v>
      </c>
      <c r="P64" s="174">
        <v>0</v>
      </c>
      <c r="Q64" s="174">
        <f t="shared" si="19"/>
        <v>0</v>
      </c>
      <c r="R64" s="174" t="s">
        <v>226</v>
      </c>
      <c r="S64" s="174" t="s">
        <v>130</v>
      </c>
      <c r="T64" s="177" t="s">
        <v>130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36</v>
      </c>
      <c r="B65" s="170" t="s">
        <v>253</v>
      </c>
      <c r="C65" s="191" t="s">
        <v>254</v>
      </c>
      <c r="D65" s="171" t="s">
        <v>129</v>
      </c>
      <c r="E65" s="172">
        <v>1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 t="s">
        <v>226</v>
      </c>
      <c r="S65" s="174" t="s">
        <v>130</v>
      </c>
      <c r="T65" s="177" t="s">
        <v>130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ht="22.5" outlineLevel="2" x14ac:dyDescent="0.2">
      <c r="A66" s="169">
        <v>40</v>
      </c>
      <c r="B66" s="170" t="s">
        <v>255</v>
      </c>
      <c r="C66" s="191" t="s">
        <v>256</v>
      </c>
      <c r="D66" s="171" t="s">
        <v>183</v>
      </c>
      <c r="E66" s="172">
        <v>2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2.5999999999999998E-4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ht="22.5" outlineLevel="2" x14ac:dyDescent="0.2">
      <c r="A67" s="169">
        <v>42</v>
      </c>
      <c r="B67" s="170" t="s">
        <v>257</v>
      </c>
      <c r="C67" s="191" t="s">
        <v>258</v>
      </c>
      <c r="D67" s="171" t="s">
        <v>218</v>
      </c>
      <c r="E67" s="172">
        <v>1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0</v>
      </c>
      <c r="O67" s="174">
        <f t="shared" si="18"/>
        <v>0</v>
      </c>
      <c r="P67" s="174">
        <v>0</v>
      </c>
      <c r="Q67" s="174">
        <f t="shared" si="19"/>
        <v>0</v>
      </c>
      <c r="R67" s="174"/>
      <c r="S67" s="174" t="s">
        <v>219</v>
      </c>
      <c r="T67" s="177" t="s">
        <v>220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44</v>
      </c>
      <c r="B68" s="170" t="s">
        <v>259</v>
      </c>
      <c r="C68" s="191" t="s">
        <v>260</v>
      </c>
      <c r="D68" s="171" t="s">
        <v>129</v>
      </c>
      <c r="E68" s="172">
        <v>24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 t="s">
        <v>226</v>
      </c>
      <c r="S68" s="174" t="s">
        <v>130</v>
      </c>
      <c r="T68" s="177" t="s">
        <v>130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45</v>
      </c>
      <c r="B69" s="170" t="s">
        <v>261</v>
      </c>
      <c r="C69" s="191" t="s">
        <v>262</v>
      </c>
      <c r="D69" s="171" t="s">
        <v>129</v>
      </c>
      <c r="E69" s="172">
        <v>36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0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2" x14ac:dyDescent="0.2">
      <c r="A70" s="169">
        <v>46</v>
      </c>
      <c r="B70" s="170" t="s">
        <v>263</v>
      </c>
      <c r="C70" s="191" t="s">
        <v>264</v>
      </c>
      <c r="D70" s="171" t="s">
        <v>129</v>
      </c>
      <c r="E70" s="172">
        <v>12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 t="s">
        <v>226</v>
      </c>
      <c r="S70" s="174" t="s">
        <v>130</v>
      </c>
      <c r="T70" s="177" t="s">
        <v>130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47</v>
      </c>
      <c r="B71" s="170" t="s">
        <v>265</v>
      </c>
      <c r="C71" s="191" t="s">
        <v>266</v>
      </c>
      <c r="D71" s="171" t="s">
        <v>183</v>
      </c>
      <c r="E71" s="172">
        <v>30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4.0000000000000003E-5</v>
      </c>
      <c r="O71" s="174">
        <f t="shared" si="18"/>
        <v>0</v>
      </c>
      <c r="P71" s="174">
        <v>0</v>
      </c>
      <c r="Q71" s="174">
        <f t="shared" si="19"/>
        <v>0</v>
      </c>
      <c r="R71" s="174"/>
      <c r="S71" s="174" t="s">
        <v>219</v>
      </c>
      <c r="T71" s="177" t="s">
        <v>220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50</v>
      </c>
      <c r="B72" s="170" t="s">
        <v>267</v>
      </c>
      <c r="C72" s="191" t="s">
        <v>268</v>
      </c>
      <c r="D72" s="171" t="s">
        <v>183</v>
      </c>
      <c r="E72" s="172">
        <v>10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1.6000000000000001E-4</v>
      </c>
      <c r="O72" s="174">
        <f t="shared" si="18"/>
        <v>0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52</v>
      </c>
      <c r="B73" s="170" t="s">
        <v>269</v>
      </c>
      <c r="C73" s="191" t="s">
        <v>270</v>
      </c>
      <c r="D73" s="171" t="s">
        <v>183</v>
      </c>
      <c r="E73" s="172">
        <v>10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5.2999999999999998E-4</v>
      </c>
      <c r="O73" s="174">
        <f t="shared" si="18"/>
        <v>0.01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0.01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54</v>
      </c>
      <c r="B74" s="170" t="s">
        <v>271</v>
      </c>
      <c r="C74" s="191" t="s">
        <v>272</v>
      </c>
      <c r="D74" s="171" t="s">
        <v>183</v>
      </c>
      <c r="E74" s="172">
        <v>12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2.9999999999999997E-4</v>
      </c>
      <c r="O74" s="174">
        <f t="shared" si="18"/>
        <v>0</v>
      </c>
      <c r="P74" s="174">
        <v>0</v>
      </c>
      <c r="Q74" s="174">
        <f t="shared" si="19"/>
        <v>0</v>
      </c>
      <c r="R74" s="174" t="s">
        <v>226</v>
      </c>
      <c r="S74" s="174" t="s">
        <v>130</v>
      </c>
      <c r="T74" s="177" t="s">
        <v>130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56</v>
      </c>
      <c r="B75" s="170" t="s">
        <v>273</v>
      </c>
      <c r="C75" s="191" t="s">
        <v>274</v>
      </c>
      <c r="D75" s="171" t="s">
        <v>183</v>
      </c>
      <c r="E75" s="172">
        <v>236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2.2000000000000001E-4</v>
      </c>
      <c r="O75" s="174">
        <f t="shared" si="18"/>
        <v>0.05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0.05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58</v>
      </c>
      <c r="B76" s="170" t="s">
        <v>275</v>
      </c>
      <c r="C76" s="191" t="s">
        <v>276</v>
      </c>
      <c r="D76" s="171" t="s">
        <v>183</v>
      </c>
      <c r="E76" s="172">
        <v>10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2.1000000000000001E-4</v>
      </c>
      <c r="O76" s="174">
        <f t="shared" si="18"/>
        <v>0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60</v>
      </c>
      <c r="B77" s="170" t="s">
        <v>277</v>
      </c>
      <c r="C77" s="191" t="s">
        <v>278</v>
      </c>
      <c r="D77" s="171" t="s">
        <v>183</v>
      </c>
      <c r="E77" s="172">
        <v>229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1.6000000000000001E-4</v>
      </c>
      <c r="O77" s="174">
        <f t="shared" si="18"/>
        <v>0.04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0.04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ht="22.5" outlineLevel="2" x14ac:dyDescent="0.2">
      <c r="A78" s="169">
        <v>61</v>
      </c>
      <c r="B78" s="170" t="s">
        <v>279</v>
      </c>
      <c r="C78" s="191" t="s">
        <v>280</v>
      </c>
      <c r="D78" s="171" t="s">
        <v>183</v>
      </c>
      <c r="E78" s="172">
        <v>46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1.6000000000000001E-4</v>
      </c>
      <c r="O78" s="174">
        <f t="shared" si="18"/>
        <v>0.01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0.01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ht="22.5" outlineLevel="2" x14ac:dyDescent="0.2">
      <c r="A79" s="169">
        <v>64</v>
      </c>
      <c r="B79" s="170" t="s">
        <v>281</v>
      </c>
      <c r="C79" s="191" t="s">
        <v>282</v>
      </c>
      <c r="D79" s="171" t="s">
        <v>283</v>
      </c>
      <c r="E79" s="172">
        <v>2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0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65</v>
      </c>
      <c r="B80" s="170" t="s">
        <v>284</v>
      </c>
      <c r="C80" s="191" t="s">
        <v>285</v>
      </c>
      <c r="D80" s="171" t="s">
        <v>286</v>
      </c>
      <c r="E80" s="172">
        <v>2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0</v>
      </c>
      <c r="O80" s="174">
        <f t="shared" si="18"/>
        <v>0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outlineLevel="2" x14ac:dyDescent="0.2">
      <c r="A81" s="169">
        <v>66</v>
      </c>
      <c r="B81" s="170" t="s">
        <v>287</v>
      </c>
      <c r="C81" s="191" t="s">
        <v>288</v>
      </c>
      <c r="D81" s="171" t="s">
        <v>286</v>
      </c>
      <c r="E81" s="172">
        <v>1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0</v>
      </c>
      <c r="O81" s="174">
        <f t="shared" si="18"/>
        <v>0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67</v>
      </c>
      <c r="B82" s="170" t="s">
        <v>289</v>
      </c>
      <c r="C82" s="191" t="s">
        <v>290</v>
      </c>
      <c r="D82" s="171" t="s">
        <v>218</v>
      </c>
      <c r="E82" s="172">
        <v>40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/>
      <c r="S82" s="174" t="s">
        <v>219</v>
      </c>
      <c r="T82" s="177" t="s">
        <v>220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73</v>
      </c>
      <c r="B83" s="170" t="s">
        <v>291</v>
      </c>
      <c r="C83" s="191" t="s">
        <v>292</v>
      </c>
      <c r="D83" s="171" t="s">
        <v>293</v>
      </c>
      <c r="E83" s="172">
        <v>30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1E-3</v>
      </c>
      <c r="O83" s="174">
        <f t="shared" si="18"/>
        <v>0.03</v>
      </c>
      <c r="P83" s="174">
        <v>0</v>
      </c>
      <c r="Q83" s="174">
        <f t="shared" si="19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0.03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1" x14ac:dyDescent="0.2">
      <c r="A84" s="161" t="s">
        <v>125</v>
      </c>
      <c r="B84" s="162" t="s">
        <v>94</v>
      </c>
      <c r="C84" s="190" t="s">
        <v>95</v>
      </c>
      <c r="D84" s="163"/>
      <c r="E84" s="164"/>
      <c r="F84" s="165"/>
      <c r="G84" s="165">
        <f>SUM(AF85:AF88)</f>
        <v>0</v>
      </c>
      <c r="H84" s="166"/>
      <c r="I84" s="167">
        <f>SUM(Y85:Y88)</f>
        <v>0</v>
      </c>
      <c r="J84" s="165"/>
      <c r="K84" s="165">
        <f>SUM(Z85:Z88)</f>
        <v>0</v>
      </c>
      <c r="L84" s="165"/>
      <c r="M84" s="165">
        <f>SUM(AA85:AA88)</f>
        <v>0</v>
      </c>
      <c r="N84" s="165"/>
      <c r="O84" s="165">
        <f>SUM(AB85:AB88)</f>
        <v>0</v>
      </c>
      <c r="P84" s="165"/>
      <c r="Q84" s="165">
        <f>SUM(AC85:AC88)</f>
        <v>0</v>
      </c>
      <c r="R84" s="165"/>
      <c r="S84" s="165"/>
      <c r="T84" s="168"/>
      <c r="U84" s="160"/>
      <c r="V84" s="160">
        <f>SUM(AD85:AD88)</f>
        <v>24.67</v>
      </c>
      <c r="W84" s="160"/>
      <c r="X84" s="160"/>
      <c r="Y84" s="179"/>
      <c r="Z84" s="179"/>
      <c r="AA84" s="179"/>
      <c r="AB84" s="179"/>
      <c r="AC84" s="179"/>
      <c r="AD84" s="179"/>
      <c r="AE84" s="179"/>
      <c r="AF84" s="179"/>
      <c r="AG84" s="179" t="s">
        <v>126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74</v>
      </c>
      <c r="B85" s="170" t="s">
        <v>294</v>
      </c>
      <c r="C85" s="191" t="s">
        <v>295</v>
      </c>
      <c r="D85" s="171" t="s">
        <v>296</v>
      </c>
      <c r="E85" s="172">
        <v>8</v>
      </c>
      <c r="F85" s="173"/>
      <c r="G85" s="174">
        <f>ROUND(E85*F85,2)</f>
        <v>0</v>
      </c>
      <c r="H85" s="175"/>
      <c r="I85" s="176">
        <f>ROUND(E85*H85,2)</f>
        <v>0</v>
      </c>
      <c r="J85" s="173"/>
      <c r="K85" s="174">
        <f>ROUND(E85*J85,2)</f>
        <v>0</v>
      </c>
      <c r="L85" s="174">
        <v>15</v>
      </c>
      <c r="M85" s="174">
        <f>G85*(1+L85/100)</f>
        <v>0</v>
      </c>
      <c r="N85" s="174">
        <v>0</v>
      </c>
      <c r="O85" s="174">
        <f>ROUND(E85*N85,2)</f>
        <v>0</v>
      </c>
      <c r="P85" s="174">
        <v>0</v>
      </c>
      <c r="Q85" s="174">
        <f>ROUND(E85*P85,2)</f>
        <v>0</v>
      </c>
      <c r="R85" s="174"/>
      <c r="S85" s="174" t="s">
        <v>219</v>
      </c>
      <c r="T85" s="177" t="s">
        <v>220</v>
      </c>
      <c r="U85" s="157">
        <v>0</v>
      </c>
      <c r="V85" s="157">
        <f>ROUND(E85*U85,2)</f>
        <v>0</v>
      </c>
      <c r="W85" s="157"/>
      <c r="X85" s="157" t="s">
        <v>95</v>
      </c>
      <c r="Y85" s="178">
        <f>I85</f>
        <v>0</v>
      </c>
      <c r="Z85" s="178">
        <f>K85</f>
        <v>0</v>
      </c>
      <c r="AA85" s="178">
        <f>M85</f>
        <v>0</v>
      </c>
      <c r="AB85" s="178">
        <f>O85</f>
        <v>0</v>
      </c>
      <c r="AC85" s="178">
        <f>Q85</f>
        <v>0</v>
      </c>
      <c r="AD85" s="178">
        <f>V85</f>
        <v>0</v>
      </c>
      <c r="AE85" s="179"/>
      <c r="AF85" s="178">
        <f>G85</f>
        <v>0</v>
      </c>
      <c r="AG85" s="179" t="s">
        <v>297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75</v>
      </c>
      <c r="B86" s="170" t="s">
        <v>298</v>
      </c>
      <c r="C86" s="191" t="s">
        <v>299</v>
      </c>
      <c r="D86" s="171" t="s">
        <v>300</v>
      </c>
      <c r="E86" s="172">
        <v>1</v>
      </c>
      <c r="F86" s="173"/>
      <c r="G86" s="174">
        <f>ROUND(E86*F86,2)</f>
        <v>0</v>
      </c>
      <c r="H86" s="175"/>
      <c r="I86" s="176">
        <f>ROUND(E86*H86,2)</f>
        <v>0</v>
      </c>
      <c r="J86" s="173"/>
      <c r="K86" s="174">
        <f>ROUND(E86*J86,2)</f>
        <v>0</v>
      </c>
      <c r="L86" s="174">
        <v>15</v>
      </c>
      <c r="M86" s="174">
        <f>G86*(1+L86/100)</f>
        <v>0</v>
      </c>
      <c r="N86" s="174">
        <v>0</v>
      </c>
      <c r="O86" s="174">
        <f>ROUND(E86*N86,2)</f>
        <v>0</v>
      </c>
      <c r="P86" s="174">
        <v>0</v>
      </c>
      <c r="Q86" s="174">
        <f>ROUND(E86*P86,2)</f>
        <v>0</v>
      </c>
      <c r="R86" s="174"/>
      <c r="S86" s="174" t="s">
        <v>219</v>
      </c>
      <c r="T86" s="177" t="s">
        <v>220</v>
      </c>
      <c r="U86" s="157">
        <v>0</v>
      </c>
      <c r="V86" s="157">
        <f>ROUND(E86*U86,2)</f>
        <v>0</v>
      </c>
      <c r="W86" s="157"/>
      <c r="X86" s="157" t="s">
        <v>95</v>
      </c>
      <c r="Y86" s="178">
        <f>I86</f>
        <v>0</v>
      </c>
      <c r="Z86" s="178">
        <f>K86</f>
        <v>0</v>
      </c>
      <c r="AA86" s="178">
        <f>M86</f>
        <v>0</v>
      </c>
      <c r="AB86" s="178">
        <f>O86</f>
        <v>0</v>
      </c>
      <c r="AC86" s="178">
        <f>Q86</f>
        <v>0</v>
      </c>
      <c r="AD86" s="178">
        <f>V86</f>
        <v>0</v>
      </c>
      <c r="AE86" s="179"/>
      <c r="AF86" s="178">
        <f>G86</f>
        <v>0</v>
      </c>
      <c r="AG86" s="179" t="s">
        <v>297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2" x14ac:dyDescent="0.2">
      <c r="A87" s="169">
        <v>76</v>
      </c>
      <c r="B87" s="170" t="s">
        <v>301</v>
      </c>
      <c r="C87" s="191" t="s">
        <v>302</v>
      </c>
      <c r="D87" s="171" t="s">
        <v>300</v>
      </c>
      <c r="E87" s="172">
        <v>1</v>
      </c>
      <c r="F87" s="173"/>
      <c r="G87" s="174">
        <f>ROUND(E87*F87,2)</f>
        <v>0</v>
      </c>
      <c r="H87" s="175"/>
      <c r="I87" s="176">
        <f>ROUND(E87*H87,2)</f>
        <v>0</v>
      </c>
      <c r="J87" s="173"/>
      <c r="K87" s="174">
        <f>ROUND(E87*J87,2)</f>
        <v>0</v>
      </c>
      <c r="L87" s="174">
        <v>15</v>
      </c>
      <c r="M87" s="174">
        <f>G87*(1+L87/100)</f>
        <v>0</v>
      </c>
      <c r="N87" s="174">
        <v>0</v>
      </c>
      <c r="O87" s="174">
        <f>ROUND(E87*N87,2)</f>
        <v>0</v>
      </c>
      <c r="P87" s="174">
        <v>0</v>
      </c>
      <c r="Q87" s="174">
        <f>ROUND(E87*P87,2)</f>
        <v>0</v>
      </c>
      <c r="R87" s="174"/>
      <c r="S87" s="174" t="s">
        <v>219</v>
      </c>
      <c r="T87" s="177" t="s">
        <v>220</v>
      </c>
      <c r="U87" s="157">
        <v>0</v>
      </c>
      <c r="V87" s="157">
        <f>ROUND(E87*U87,2)</f>
        <v>0</v>
      </c>
      <c r="W87" s="157"/>
      <c r="X87" s="157" t="s">
        <v>95</v>
      </c>
      <c r="Y87" s="178">
        <f>I87</f>
        <v>0</v>
      </c>
      <c r="Z87" s="178">
        <f>K87</f>
        <v>0</v>
      </c>
      <c r="AA87" s="178">
        <f>M87</f>
        <v>0</v>
      </c>
      <c r="AB87" s="178">
        <f>O87</f>
        <v>0</v>
      </c>
      <c r="AC87" s="178">
        <f>Q87</f>
        <v>0</v>
      </c>
      <c r="AD87" s="178">
        <f>V87</f>
        <v>0</v>
      </c>
      <c r="AE87" s="179"/>
      <c r="AF87" s="178">
        <f>G87</f>
        <v>0</v>
      </c>
      <c r="AG87" s="179" t="s">
        <v>297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ht="22.5" outlineLevel="2" x14ac:dyDescent="0.2">
      <c r="A88" s="169">
        <v>77</v>
      </c>
      <c r="B88" s="170" t="s">
        <v>303</v>
      </c>
      <c r="C88" s="191" t="s">
        <v>304</v>
      </c>
      <c r="D88" s="171" t="s">
        <v>218</v>
      </c>
      <c r="E88" s="172">
        <v>1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24.67</v>
      </c>
      <c r="V88" s="157">
        <f>ROUND(E88*U88,2)</f>
        <v>24.67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24.67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x14ac:dyDescent="0.2">
      <c r="A89" s="161" t="s">
        <v>125</v>
      </c>
      <c r="B89" s="162" t="s">
        <v>96</v>
      </c>
      <c r="C89" s="190" t="s">
        <v>97</v>
      </c>
      <c r="D89" s="163"/>
      <c r="E89" s="164"/>
      <c r="F89" s="165"/>
      <c r="G89" s="165">
        <f>SUM(AF90:AF135)</f>
        <v>0</v>
      </c>
      <c r="H89" s="166"/>
      <c r="I89" s="167">
        <f>SUM(Y90:Y135)</f>
        <v>0</v>
      </c>
      <c r="J89" s="165"/>
      <c r="K89" s="165">
        <f>SUM(Z90:Z135)</f>
        <v>0</v>
      </c>
      <c r="L89" s="165"/>
      <c r="M89" s="165">
        <f>SUM(AA90:AA135)</f>
        <v>0</v>
      </c>
      <c r="N89" s="165"/>
      <c r="O89" s="165">
        <f>SUM(AB90:AB135)</f>
        <v>0.01</v>
      </c>
      <c r="P89" s="165"/>
      <c r="Q89" s="165">
        <f>SUM(AC90:AC135)</f>
        <v>0.05</v>
      </c>
      <c r="R89" s="165"/>
      <c r="S89" s="165"/>
      <c r="T89" s="168"/>
      <c r="U89" s="160"/>
      <c r="V89" s="160">
        <f>SUM(AD90:AD135)</f>
        <v>24.36</v>
      </c>
      <c r="W89" s="160"/>
      <c r="X89" s="160"/>
      <c r="AG89" t="s">
        <v>126</v>
      </c>
    </row>
    <row r="90" spans="1:60" outlineLevel="1" x14ac:dyDescent="0.2">
      <c r="A90" s="161" t="s">
        <v>125</v>
      </c>
      <c r="B90" s="162" t="s">
        <v>98</v>
      </c>
      <c r="C90" s="190" t="s">
        <v>33</v>
      </c>
      <c r="D90" s="163"/>
      <c r="E90" s="164"/>
      <c r="F90" s="165"/>
      <c r="G90" s="165">
        <f>SUM(AF91:AF111)</f>
        <v>0</v>
      </c>
      <c r="H90" s="166"/>
      <c r="I90" s="167">
        <f>SUM(Y91:Y111)</f>
        <v>0</v>
      </c>
      <c r="J90" s="165"/>
      <c r="K90" s="165">
        <f>SUM(Z91:Z111)</f>
        <v>0</v>
      </c>
      <c r="L90" s="165"/>
      <c r="M90" s="165">
        <f>SUM(AA91:AA111)</f>
        <v>0</v>
      </c>
      <c r="N90" s="165"/>
      <c r="O90" s="165">
        <f>SUM(AB91:AB111)</f>
        <v>0</v>
      </c>
      <c r="P90" s="165"/>
      <c r="Q90" s="165">
        <f>SUM(AC91:AC111)</f>
        <v>0.05</v>
      </c>
      <c r="R90" s="165"/>
      <c r="S90" s="165"/>
      <c r="T90" s="168"/>
      <c r="U90" s="160"/>
      <c r="V90" s="160">
        <f>SUM(AD91:AD111)</f>
        <v>24.36</v>
      </c>
      <c r="W90" s="160"/>
      <c r="X90" s="160"/>
      <c r="Y90" s="179"/>
      <c r="Z90" s="179"/>
      <c r="AA90" s="179"/>
      <c r="AB90" s="179"/>
      <c r="AC90" s="179"/>
      <c r="AD90" s="179"/>
      <c r="AE90" s="179"/>
      <c r="AF90" s="179"/>
      <c r="AG90" s="179" t="s">
        <v>126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outlineLevel="2" x14ac:dyDescent="0.2">
      <c r="A91" s="169">
        <v>78</v>
      </c>
      <c r="B91" s="170" t="s">
        <v>305</v>
      </c>
      <c r="C91" s="191" t="s">
        <v>306</v>
      </c>
      <c r="D91" s="171" t="s">
        <v>129</v>
      </c>
      <c r="E91" s="172">
        <v>1</v>
      </c>
      <c r="F91" s="173"/>
      <c r="G91" s="174">
        <f t="shared" ref="G91:G111" si="28">ROUND(E91*F91,2)</f>
        <v>0</v>
      </c>
      <c r="H91" s="175"/>
      <c r="I91" s="176">
        <f t="shared" ref="I91:I111" si="29">ROUND(E91*H91,2)</f>
        <v>0</v>
      </c>
      <c r="J91" s="173"/>
      <c r="K91" s="174">
        <f t="shared" ref="K91:K111" si="30">ROUND(E91*J91,2)</f>
        <v>0</v>
      </c>
      <c r="L91" s="174">
        <v>15</v>
      </c>
      <c r="M91" s="174">
        <f t="shared" ref="M91:M111" si="31">G91*(1+L91/100)</f>
        <v>0</v>
      </c>
      <c r="N91" s="174">
        <v>0</v>
      </c>
      <c r="O91" s="174">
        <f t="shared" ref="O91:O111" si="32">ROUND(E91*N91,2)</f>
        <v>0</v>
      </c>
      <c r="P91" s="174">
        <v>0</v>
      </c>
      <c r="Q91" s="174">
        <f t="shared" ref="Q91:Q111" si="33">ROUND(E91*P91,2)</f>
        <v>0</v>
      </c>
      <c r="R91" s="174"/>
      <c r="S91" s="174" t="s">
        <v>130</v>
      </c>
      <c r="T91" s="177" t="s">
        <v>130</v>
      </c>
      <c r="U91" s="157">
        <v>1</v>
      </c>
      <c r="V91" s="157">
        <f t="shared" ref="V91:V111" si="34">ROUND(E91*U91,2)</f>
        <v>1</v>
      </c>
      <c r="W91" s="157"/>
      <c r="X91" s="157" t="s">
        <v>131</v>
      </c>
      <c r="Y91" s="178">
        <f t="shared" ref="Y91:Y111" si="35">I91</f>
        <v>0</v>
      </c>
      <c r="Z91" s="178">
        <f t="shared" ref="Z91:Z111" si="36">K91</f>
        <v>0</v>
      </c>
      <c r="AA91" s="178">
        <f t="shared" ref="AA91:AA111" si="37">M91</f>
        <v>0</v>
      </c>
      <c r="AB91" s="178">
        <f t="shared" ref="AB91:AB111" si="38">O91</f>
        <v>0</v>
      </c>
      <c r="AC91" s="178">
        <f t="shared" ref="AC91:AC111" si="39">Q91</f>
        <v>0</v>
      </c>
      <c r="AD91" s="178">
        <f t="shared" ref="AD91:AD111" si="40">V91</f>
        <v>1</v>
      </c>
      <c r="AE91" s="179"/>
      <c r="AF91" s="178">
        <f t="shared" ref="AF91:AF111" si="41">G91</f>
        <v>0</v>
      </c>
      <c r="AG91" s="179" t="s">
        <v>132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outlineLevel="2" x14ac:dyDescent="0.2">
      <c r="A92" s="169">
        <v>82</v>
      </c>
      <c r="B92" s="170" t="s">
        <v>307</v>
      </c>
      <c r="C92" s="191" t="s">
        <v>308</v>
      </c>
      <c r="D92" s="171" t="s">
        <v>183</v>
      </c>
      <c r="E92" s="172">
        <v>88</v>
      </c>
      <c r="F92" s="173"/>
      <c r="G92" s="174">
        <f t="shared" si="28"/>
        <v>0</v>
      </c>
      <c r="H92" s="175"/>
      <c r="I92" s="176">
        <f t="shared" si="29"/>
        <v>0</v>
      </c>
      <c r="J92" s="173"/>
      <c r="K92" s="174">
        <f t="shared" si="30"/>
        <v>0</v>
      </c>
      <c r="L92" s="174">
        <v>15</v>
      </c>
      <c r="M92" s="174">
        <f t="shared" si="31"/>
        <v>0</v>
      </c>
      <c r="N92" s="174">
        <v>0</v>
      </c>
      <c r="O92" s="174">
        <f t="shared" si="32"/>
        <v>0</v>
      </c>
      <c r="P92" s="174">
        <v>0</v>
      </c>
      <c r="Q92" s="174">
        <f t="shared" si="33"/>
        <v>0</v>
      </c>
      <c r="R92" s="174"/>
      <c r="S92" s="174" t="s">
        <v>130</v>
      </c>
      <c r="T92" s="177" t="s">
        <v>130</v>
      </c>
      <c r="U92" s="157">
        <v>8.0170000000000005E-2</v>
      </c>
      <c r="V92" s="157">
        <f t="shared" si="34"/>
        <v>7.05</v>
      </c>
      <c r="W92" s="157"/>
      <c r="X92" s="157" t="s">
        <v>131</v>
      </c>
      <c r="Y92" s="178">
        <f t="shared" si="35"/>
        <v>0</v>
      </c>
      <c r="Z92" s="178">
        <f t="shared" si="36"/>
        <v>0</v>
      </c>
      <c r="AA92" s="178">
        <f t="shared" si="37"/>
        <v>0</v>
      </c>
      <c r="AB92" s="178">
        <f t="shared" si="38"/>
        <v>0</v>
      </c>
      <c r="AC92" s="178">
        <f t="shared" si="39"/>
        <v>0</v>
      </c>
      <c r="AD92" s="178">
        <f t="shared" si="40"/>
        <v>7.05</v>
      </c>
      <c r="AE92" s="179"/>
      <c r="AF92" s="178">
        <f t="shared" si="41"/>
        <v>0</v>
      </c>
      <c r="AG92" s="179" t="s">
        <v>132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outlineLevel="2" x14ac:dyDescent="0.2">
      <c r="A93" s="169">
        <v>83</v>
      </c>
      <c r="B93" s="170" t="s">
        <v>309</v>
      </c>
      <c r="C93" s="191" t="s">
        <v>310</v>
      </c>
      <c r="D93" s="171" t="s">
        <v>183</v>
      </c>
      <c r="E93" s="172">
        <v>15</v>
      </c>
      <c r="F93" s="173"/>
      <c r="G93" s="174">
        <f t="shared" si="28"/>
        <v>0</v>
      </c>
      <c r="H93" s="175"/>
      <c r="I93" s="176">
        <f t="shared" si="29"/>
        <v>0</v>
      </c>
      <c r="J93" s="173"/>
      <c r="K93" s="174">
        <f t="shared" si="30"/>
        <v>0</v>
      </c>
      <c r="L93" s="174">
        <v>15</v>
      </c>
      <c r="M93" s="174">
        <f t="shared" si="31"/>
        <v>0</v>
      </c>
      <c r="N93" s="174">
        <v>0</v>
      </c>
      <c r="O93" s="174">
        <f t="shared" si="32"/>
        <v>0</v>
      </c>
      <c r="P93" s="174">
        <v>0</v>
      </c>
      <c r="Q93" s="174">
        <f t="shared" si="33"/>
        <v>0</v>
      </c>
      <c r="R93" s="174"/>
      <c r="S93" s="174" t="s">
        <v>130</v>
      </c>
      <c r="T93" s="177" t="s">
        <v>130</v>
      </c>
      <c r="U93" s="157">
        <v>9.0670000000000001E-2</v>
      </c>
      <c r="V93" s="157">
        <f t="shared" si="34"/>
        <v>1.36</v>
      </c>
      <c r="W93" s="157"/>
      <c r="X93" s="157" t="s">
        <v>131</v>
      </c>
      <c r="Y93" s="178">
        <f t="shared" si="35"/>
        <v>0</v>
      </c>
      <c r="Z93" s="178">
        <f t="shared" si="36"/>
        <v>0</v>
      </c>
      <c r="AA93" s="178">
        <f t="shared" si="37"/>
        <v>0</v>
      </c>
      <c r="AB93" s="178">
        <f t="shared" si="38"/>
        <v>0</v>
      </c>
      <c r="AC93" s="178">
        <f t="shared" si="39"/>
        <v>0</v>
      </c>
      <c r="AD93" s="178">
        <f t="shared" si="40"/>
        <v>1.36</v>
      </c>
      <c r="AE93" s="179"/>
      <c r="AF93" s="178">
        <f t="shared" si="41"/>
        <v>0</v>
      </c>
      <c r="AG93" s="179" t="s">
        <v>132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85</v>
      </c>
      <c r="B94" s="170" t="s">
        <v>311</v>
      </c>
      <c r="C94" s="191" t="s">
        <v>312</v>
      </c>
      <c r="D94" s="171" t="s">
        <v>129</v>
      </c>
      <c r="E94" s="172">
        <v>4</v>
      </c>
      <c r="F94" s="173"/>
      <c r="G94" s="174">
        <f t="shared" si="28"/>
        <v>0</v>
      </c>
      <c r="H94" s="175"/>
      <c r="I94" s="176">
        <f t="shared" si="29"/>
        <v>0</v>
      </c>
      <c r="J94" s="173"/>
      <c r="K94" s="174">
        <f t="shared" si="30"/>
        <v>0</v>
      </c>
      <c r="L94" s="174">
        <v>15</v>
      </c>
      <c r="M94" s="174">
        <f t="shared" si="31"/>
        <v>0</v>
      </c>
      <c r="N94" s="174">
        <v>0</v>
      </c>
      <c r="O94" s="174">
        <f t="shared" si="32"/>
        <v>0</v>
      </c>
      <c r="P94" s="174">
        <v>0</v>
      </c>
      <c r="Q94" s="174">
        <f t="shared" si="33"/>
        <v>0</v>
      </c>
      <c r="R94" s="174"/>
      <c r="S94" s="174" t="s">
        <v>219</v>
      </c>
      <c r="T94" s="177" t="s">
        <v>220</v>
      </c>
      <c r="U94" s="157">
        <v>0.18167</v>
      </c>
      <c r="V94" s="157">
        <f t="shared" si="34"/>
        <v>0.73</v>
      </c>
      <c r="W94" s="157"/>
      <c r="X94" s="157" t="s">
        <v>131</v>
      </c>
      <c r="Y94" s="178">
        <f t="shared" si="35"/>
        <v>0</v>
      </c>
      <c r="Z94" s="178">
        <f t="shared" si="36"/>
        <v>0</v>
      </c>
      <c r="AA94" s="178">
        <f t="shared" si="37"/>
        <v>0</v>
      </c>
      <c r="AB94" s="178">
        <f t="shared" si="38"/>
        <v>0</v>
      </c>
      <c r="AC94" s="178">
        <f t="shared" si="39"/>
        <v>0</v>
      </c>
      <c r="AD94" s="178">
        <f t="shared" si="40"/>
        <v>0.73</v>
      </c>
      <c r="AE94" s="179"/>
      <c r="AF94" s="178">
        <f t="shared" si="41"/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90</v>
      </c>
      <c r="B95" s="170" t="s">
        <v>313</v>
      </c>
      <c r="C95" s="191" t="s">
        <v>314</v>
      </c>
      <c r="D95" s="171" t="s">
        <v>129</v>
      </c>
      <c r="E95" s="172">
        <v>3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0.14033000000000001</v>
      </c>
      <c r="V95" s="157">
        <f t="shared" si="34"/>
        <v>0.42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0.42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92</v>
      </c>
      <c r="B96" s="170" t="s">
        <v>315</v>
      </c>
      <c r="C96" s="191" t="s">
        <v>316</v>
      </c>
      <c r="D96" s="171" t="s">
        <v>129</v>
      </c>
      <c r="E96" s="172">
        <v>8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5.3830000000000003E-2</v>
      </c>
      <c r="V96" s="157">
        <f t="shared" si="34"/>
        <v>0.43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0.43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94</v>
      </c>
      <c r="B97" s="170" t="s">
        <v>317</v>
      </c>
      <c r="C97" s="191" t="s">
        <v>318</v>
      </c>
      <c r="D97" s="171" t="s">
        <v>183</v>
      </c>
      <c r="E97" s="172">
        <v>79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130</v>
      </c>
      <c r="T97" s="177" t="s">
        <v>130</v>
      </c>
      <c r="U97" s="157">
        <v>5.7829999999999999E-2</v>
      </c>
      <c r="V97" s="157">
        <f t="shared" si="34"/>
        <v>4.57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4.57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97</v>
      </c>
      <c r="B98" s="170" t="s">
        <v>319</v>
      </c>
      <c r="C98" s="191" t="s">
        <v>320</v>
      </c>
      <c r="D98" s="171" t="s">
        <v>129</v>
      </c>
      <c r="E98" s="172">
        <v>1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0.20033000000000001</v>
      </c>
      <c r="V98" s="157">
        <f t="shared" si="34"/>
        <v>0.2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0.2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99</v>
      </c>
      <c r="B99" s="170" t="s">
        <v>321</v>
      </c>
      <c r="C99" s="191" t="s">
        <v>322</v>
      </c>
      <c r="D99" s="171" t="s">
        <v>183</v>
      </c>
      <c r="E99" s="172">
        <v>42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219</v>
      </c>
      <c r="T99" s="177" t="s">
        <v>220</v>
      </c>
      <c r="U99" s="157">
        <v>4.487E-2</v>
      </c>
      <c r="V99" s="157">
        <f t="shared" si="34"/>
        <v>1.88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1.88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ht="22.5" outlineLevel="2" x14ac:dyDescent="0.2">
      <c r="A100" s="169">
        <v>101</v>
      </c>
      <c r="B100" s="170" t="s">
        <v>323</v>
      </c>
      <c r="C100" s="191" t="s">
        <v>324</v>
      </c>
      <c r="D100" s="171" t="s">
        <v>129</v>
      </c>
      <c r="E100" s="172">
        <v>2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130</v>
      </c>
      <c r="T100" s="177" t="s">
        <v>130</v>
      </c>
      <c r="U100" s="157">
        <v>0.22900000000000001</v>
      </c>
      <c r="V100" s="157">
        <f t="shared" si="34"/>
        <v>0.46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0.46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103</v>
      </c>
      <c r="B101" s="170" t="s">
        <v>325</v>
      </c>
      <c r="C101" s="191" t="s">
        <v>326</v>
      </c>
      <c r="D101" s="171" t="s">
        <v>129</v>
      </c>
      <c r="E101" s="172">
        <v>1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0.67759999999999998</v>
      </c>
      <c r="V101" s="157">
        <f t="shared" si="34"/>
        <v>0.68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0.68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105</v>
      </c>
      <c r="B102" s="170" t="s">
        <v>327</v>
      </c>
      <c r="C102" s="191" t="s">
        <v>328</v>
      </c>
      <c r="D102" s="171" t="s">
        <v>183</v>
      </c>
      <c r="E102" s="172">
        <v>6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220</v>
      </c>
      <c r="U102" s="157">
        <v>6.2829999999999997E-2</v>
      </c>
      <c r="V102" s="157">
        <f t="shared" si="34"/>
        <v>0.38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0.38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108</v>
      </c>
      <c r="B103" s="170" t="s">
        <v>169</v>
      </c>
      <c r="C103" s="191" t="s">
        <v>170</v>
      </c>
      <c r="D103" s="171" t="s">
        <v>129</v>
      </c>
      <c r="E103" s="172">
        <v>6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4.0999999999999999E-4</v>
      </c>
      <c r="Q103" s="174">
        <f t="shared" si="33"/>
        <v>0</v>
      </c>
      <c r="R103" s="174"/>
      <c r="S103" s="174" t="s">
        <v>130</v>
      </c>
      <c r="T103" s="177" t="s">
        <v>130</v>
      </c>
      <c r="U103" s="157">
        <v>0.14499999999999999</v>
      </c>
      <c r="V103" s="157">
        <f t="shared" si="34"/>
        <v>0.87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0.87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109</v>
      </c>
      <c r="B104" s="170" t="s">
        <v>171</v>
      </c>
      <c r="C104" s="191" t="s">
        <v>172</v>
      </c>
      <c r="D104" s="171" t="s">
        <v>129</v>
      </c>
      <c r="E104" s="172">
        <v>6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9.0670000000000001E-2</v>
      </c>
      <c r="V104" s="157">
        <f t="shared" si="34"/>
        <v>0.54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0.54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111</v>
      </c>
      <c r="B105" s="170" t="s">
        <v>175</v>
      </c>
      <c r="C105" s="191" t="s">
        <v>176</v>
      </c>
      <c r="D105" s="171" t="s">
        <v>129</v>
      </c>
      <c r="E105" s="172">
        <v>1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130</v>
      </c>
      <c r="T105" s="177" t="s">
        <v>130</v>
      </c>
      <c r="U105" s="157">
        <v>0.40083000000000002</v>
      </c>
      <c r="V105" s="157">
        <f t="shared" si="34"/>
        <v>0.4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0.4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112</v>
      </c>
      <c r="B106" s="170" t="s">
        <v>177</v>
      </c>
      <c r="C106" s="191" t="s">
        <v>178</v>
      </c>
      <c r="D106" s="171" t="s">
        <v>129</v>
      </c>
      <c r="E106" s="172">
        <v>1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1.67E-3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0.15</v>
      </c>
      <c r="V106" s="157">
        <f t="shared" si="34"/>
        <v>0.15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0.15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113</v>
      </c>
      <c r="B107" s="170" t="s">
        <v>179</v>
      </c>
      <c r="C107" s="191" t="s">
        <v>180</v>
      </c>
      <c r="D107" s="171" t="s">
        <v>129</v>
      </c>
      <c r="E107" s="172">
        <v>3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2.3E-2</v>
      </c>
      <c r="V107" s="157">
        <f t="shared" si="34"/>
        <v>7.0000000000000007E-2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7.0000000000000007E-2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114</v>
      </c>
      <c r="B108" s="170" t="s">
        <v>149</v>
      </c>
      <c r="C108" s="191" t="s">
        <v>150</v>
      </c>
      <c r="D108" s="171" t="s">
        <v>129</v>
      </c>
      <c r="E108" s="172">
        <v>10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2.5170000000000001E-2</v>
      </c>
      <c r="V108" s="157">
        <f t="shared" si="34"/>
        <v>0.25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0.25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119</v>
      </c>
      <c r="B109" s="170" t="s">
        <v>210</v>
      </c>
      <c r="C109" s="191" t="s">
        <v>211</v>
      </c>
      <c r="D109" s="171" t="s">
        <v>183</v>
      </c>
      <c r="E109" s="172">
        <v>10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4.8999999999999998E-4</v>
      </c>
      <c r="O109" s="174">
        <f t="shared" si="32"/>
        <v>0</v>
      </c>
      <c r="P109" s="174">
        <v>2E-3</v>
      </c>
      <c r="Q109" s="174">
        <f t="shared" si="33"/>
        <v>0.02</v>
      </c>
      <c r="R109" s="174"/>
      <c r="S109" s="174" t="s">
        <v>130</v>
      </c>
      <c r="T109" s="177" t="s">
        <v>130</v>
      </c>
      <c r="U109" s="157">
        <v>0.17599999999999999</v>
      </c>
      <c r="V109" s="157">
        <f t="shared" si="34"/>
        <v>1.76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0.02</v>
      </c>
      <c r="AD109" s="178">
        <f t="shared" si="40"/>
        <v>1.76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120</v>
      </c>
      <c r="B110" s="170" t="s">
        <v>212</v>
      </c>
      <c r="C110" s="191" t="s">
        <v>213</v>
      </c>
      <c r="D110" s="171" t="s">
        <v>183</v>
      </c>
      <c r="E110" s="172">
        <v>3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4.8999999999999998E-4</v>
      </c>
      <c r="O110" s="174">
        <f t="shared" si="32"/>
        <v>0</v>
      </c>
      <c r="P110" s="174">
        <v>6.0000000000000001E-3</v>
      </c>
      <c r="Q110" s="174">
        <f t="shared" si="33"/>
        <v>0.02</v>
      </c>
      <c r="R110" s="174"/>
      <c r="S110" s="174" t="s">
        <v>130</v>
      </c>
      <c r="T110" s="177" t="s">
        <v>130</v>
      </c>
      <c r="U110" s="157">
        <v>0.27400000000000002</v>
      </c>
      <c r="V110" s="157">
        <f t="shared" si="34"/>
        <v>0.82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0.02</v>
      </c>
      <c r="AD110" s="178">
        <f t="shared" si="40"/>
        <v>0.82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121</v>
      </c>
      <c r="B111" s="170" t="s">
        <v>214</v>
      </c>
      <c r="C111" s="191" t="s">
        <v>215</v>
      </c>
      <c r="D111" s="171" t="s">
        <v>183</v>
      </c>
      <c r="E111" s="172">
        <v>1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4.8999999999999998E-4</v>
      </c>
      <c r="O111" s="174">
        <f t="shared" si="32"/>
        <v>0</v>
      </c>
      <c r="P111" s="174">
        <v>1.2999999999999999E-2</v>
      </c>
      <c r="Q111" s="174">
        <f t="shared" si="33"/>
        <v>0.01</v>
      </c>
      <c r="R111" s="174"/>
      <c r="S111" s="174" t="s">
        <v>130</v>
      </c>
      <c r="T111" s="177" t="s">
        <v>130</v>
      </c>
      <c r="U111" s="157">
        <v>0.34200000000000003</v>
      </c>
      <c r="V111" s="157">
        <f t="shared" si="34"/>
        <v>0.34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0.01</v>
      </c>
      <c r="AD111" s="178">
        <f t="shared" si="40"/>
        <v>0.34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1" x14ac:dyDescent="0.2">
      <c r="A112" s="161" t="s">
        <v>125</v>
      </c>
      <c r="B112" s="162" t="s">
        <v>99</v>
      </c>
      <c r="C112" s="190" t="s">
        <v>93</v>
      </c>
      <c r="D112" s="163"/>
      <c r="E112" s="164"/>
      <c r="F112" s="165"/>
      <c r="G112" s="165">
        <f>SUM(AF113:AF135)</f>
        <v>0</v>
      </c>
      <c r="H112" s="166"/>
      <c r="I112" s="167">
        <f>SUM(Y113:Y135)</f>
        <v>0</v>
      </c>
      <c r="J112" s="165"/>
      <c r="K112" s="165">
        <f>SUM(Z113:Z135)</f>
        <v>0</v>
      </c>
      <c r="L112" s="165"/>
      <c r="M112" s="165">
        <f>SUM(AA113:AA135)</f>
        <v>0</v>
      </c>
      <c r="N112" s="165"/>
      <c r="O112" s="165">
        <f>SUM(AB113:AB135)</f>
        <v>0.01</v>
      </c>
      <c r="P112" s="165"/>
      <c r="Q112" s="165">
        <f>SUM(AC113:AC135)</f>
        <v>0</v>
      </c>
      <c r="R112" s="165"/>
      <c r="S112" s="165"/>
      <c r="T112" s="168"/>
      <c r="U112" s="160"/>
      <c r="V112" s="160">
        <f>SUM(AD113:AD135)</f>
        <v>0</v>
      </c>
      <c r="W112" s="160"/>
      <c r="X112" s="160"/>
      <c r="Y112" s="179"/>
      <c r="Z112" s="179"/>
      <c r="AA112" s="179"/>
      <c r="AB112" s="179"/>
      <c r="AC112" s="179"/>
      <c r="AD112" s="179"/>
      <c r="AE112" s="179"/>
      <c r="AF112" s="179"/>
      <c r="AG112" s="179" t="s">
        <v>126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ht="22.5" outlineLevel="2" x14ac:dyDescent="0.2">
      <c r="A113" s="169">
        <v>79</v>
      </c>
      <c r="B113" s="170" t="s">
        <v>329</v>
      </c>
      <c r="C113" s="191" t="s">
        <v>330</v>
      </c>
      <c r="D113" s="171" t="s">
        <v>218</v>
      </c>
      <c r="E113" s="172">
        <v>1</v>
      </c>
      <c r="F113" s="173"/>
      <c r="G113" s="174">
        <f t="shared" ref="G113:G135" si="42">ROUND(E113*F113,2)</f>
        <v>0</v>
      </c>
      <c r="H113" s="175"/>
      <c r="I113" s="176">
        <f t="shared" ref="I113:I135" si="43">ROUND(E113*H113,2)</f>
        <v>0</v>
      </c>
      <c r="J113" s="173"/>
      <c r="K113" s="174">
        <f t="shared" ref="K113:K135" si="44">ROUND(E113*J113,2)</f>
        <v>0</v>
      </c>
      <c r="L113" s="174">
        <v>15</v>
      </c>
      <c r="M113" s="174">
        <f t="shared" ref="M113:M135" si="45">G113*(1+L113/100)</f>
        <v>0</v>
      </c>
      <c r="N113" s="174">
        <v>0</v>
      </c>
      <c r="O113" s="174">
        <f t="shared" ref="O113:O135" si="46">ROUND(E113*N113,2)</f>
        <v>0</v>
      </c>
      <c r="P113" s="174">
        <v>0</v>
      </c>
      <c r="Q113" s="174">
        <f t="shared" ref="Q113:Q135" si="47">ROUND(E113*P113,2)</f>
        <v>0</v>
      </c>
      <c r="R113" s="174"/>
      <c r="S113" s="174" t="s">
        <v>219</v>
      </c>
      <c r="T113" s="177" t="s">
        <v>220</v>
      </c>
      <c r="U113" s="157">
        <v>0</v>
      </c>
      <c r="V113" s="157">
        <f t="shared" ref="V113:V135" si="48">ROUND(E113*U113,2)</f>
        <v>0</v>
      </c>
      <c r="W113" s="157"/>
      <c r="X113" s="157" t="s">
        <v>93</v>
      </c>
      <c r="Y113" s="178">
        <f t="shared" ref="Y113:Y135" si="49">I113</f>
        <v>0</v>
      </c>
      <c r="Z113" s="178">
        <f t="shared" ref="Z113:Z135" si="50">K113</f>
        <v>0</v>
      </c>
      <c r="AA113" s="178">
        <f t="shared" ref="AA113:AA135" si="51">M113</f>
        <v>0</v>
      </c>
      <c r="AB113" s="178">
        <f t="shared" ref="AB113:AB135" si="52">O113</f>
        <v>0</v>
      </c>
      <c r="AC113" s="178">
        <f t="shared" ref="AC113:AC135" si="53">Q113</f>
        <v>0</v>
      </c>
      <c r="AD113" s="178">
        <f t="shared" ref="AD113:AD135" si="54">V113</f>
        <v>0</v>
      </c>
      <c r="AE113" s="179"/>
      <c r="AF113" s="178">
        <f t="shared" ref="AF113:AF135" si="55">G113</f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80</v>
      </c>
      <c r="B114" s="170" t="s">
        <v>331</v>
      </c>
      <c r="C114" s="191" t="s">
        <v>332</v>
      </c>
      <c r="D114" s="171" t="s">
        <v>183</v>
      </c>
      <c r="E114" s="172">
        <v>88</v>
      </c>
      <c r="F114" s="173"/>
      <c r="G114" s="174">
        <f t="shared" si="42"/>
        <v>0</v>
      </c>
      <c r="H114" s="175"/>
      <c r="I114" s="176">
        <f t="shared" si="43"/>
        <v>0</v>
      </c>
      <c r="J114" s="173"/>
      <c r="K114" s="174">
        <f t="shared" si="44"/>
        <v>0</v>
      </c>
      <c r="L114" s="174">
        <v>15</v>
      </c>
      <c r="M114" s="174">
        <f t="shared" si="45"/>
        <v>0</v>
      </c>
      <c r="N114" s="174">
        <v>6.0000000000000002E-5</v>
      </c>
      <c r="O114" s="174">
        <f t="shared" si="46"/>
        <v>0.01</v>
      </c>
      <c r="P114" s="174">
        <v>0</v>
      </c>
      <c r="Q114" s="174">
        <f t="shared" si="47"/>
        <v>0</v>
      </c>
      <c r="R114" s="174" t="s">
        <v>226</v>
      </c>
      <c r="S114" s="174" t="s">
        <v>130</v>
      </c>
      <c r="T114" s="177" t="s">
        <v>130</v>
      </c>
      <c r="U114" s="157">
        <v>0</v>
      </c>
      <c r="V114" s="157">
        <f t="shared" si="48"/>
        <v>0</v>
      </c>
      <c r="W114" s="157"/>
      <c r="X114" s="157" t="s">
        <v>93</v>
      </c>
      <c r="Y114" s="178">
        <f t="shared" si="49"/>
        <v>0</v>
      </c>
      <c r="Z114" s="178">
        <f t="shared" si="50"/>
        <v>0</v>
      </c>
      <c r="AA114" s="178">
        <f t="shared" si="51"/>
        <v>0</v>
      </c>
      <c r="AB114" s="178">
        <f t="shared" si="52"/>
        <v>0.01</v>
      </c>
      <c r="AC114" s="178">
        <f t="shared" si="53"/>
        <v>0</v>
      </c>
      <c r="AD114" s="178">
        <f t="shared" si="54"/>
        <v>0</v>
      </c>
      <c r="AE114" s="179"/>
      <c r="AF114" s="178">
        <f t="shared" si="55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2" x14ac:dyDescent="0.2">
      <c r="A115" s="169">
        <v>81</v>
      </c>
      <c r="B115" s="170" t="s">
        <v>333</v>
      </c>
      <c r="C115" s="191" t="s">
        <v>334</v>
      </c>
      <c r="D115" s="171" t="s">
        <v>183</v>
      </c>
      <c r="E115" s="172">
        <v>15</v>
      </c>
      <c r="F115" s="173"/>
      <c r="G115" s="174">
        <f t="shared" si="42"/>
        <v>0</v>
      </c>
      <c r="H115" s="175"/>
      <c r="I115" s="176">
        <f t="shared" si="43"/>
        <v>0</v>
      </c>
      <c r="J115" s="173"/>
      <c r="K115" s="174">
        <f t="shared" si="44"/>
        <v>0</v>
      </c>
      <c r="L115" s="174">
        <v>15</v>
      </c>
      <c r="M115" s="174">
        <f t="shared" si="45"/>
        <v>0</v>
      </c>
      <c r="N115" s="174">
        <v>2.0000000000000001E-4</v>
      </c>
      <c r="O115" s="174">
        <f t="shared" si="46"/>
        <v>0</v>
      </c>
      <c r="P115" s="174">
        <v>0</v>
      </c>
      <c r="Q115" s="174">
        <f t="shared" si="47"/>
        <v>0</v>
      </c>
      <c r="R115" s="174" t="s">
        <v>226</v>
      </c>
      <c r="S115" s="174" t="s">
        <v>130</v>
      </c>
      <c r="T115" s="177" t="s">
        <v>130</v>
      </c>
      <c r="U115" s="157">
        <v>0</v>
      </c>
      <c r="V115" s="157">
        <f t="shared" si="48"/>
        <v>0</v>
      </c>
      <c r="W115" s="157"/>
      <c r="X115" s="157" t="s">
        <v>93</v>
      </c>
      <c r="Y115" s="178">
        <f t="shared" si="49"/>
        <v>0</v>
      </c>
      <c r="Z115" s="178">
        <f t="shared" si="50"/>
        <v>0</v>
      </c>
      <c r="AA115" s="178">
        <f t="shared" si="51"/>
        <v>0</v>
      </c>
      <c r="AB115" s="178">
        <f t="shared" si="52"/>
        <v>0</v>
      </c>
      <c r="AC115" s="178">
        <f t="shared" si="53"/>
        <v>0</v>
      </c>
      <c r="AD115" s="178">
        <f t="shared" si="54"/>
        <v>0</v>
      </c>
      <c r="AE115" s="179"/>
      <c r="AF115" s="178">
        <f t="shared" si="55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84</v>
      </c>
      <c r="B116" s="170" t="s">
        <v>335</v>
      </c>
      <c r="C116" s="191" t="s">
        <v>336</v>
      </c>
      <c r="D116" s="171" t="s">
        <v>218</v>
      </c>
      <c r="E116" s="172">
        <v>4</v>
      </c>
      <c r="F116" s="173"/>
      <c r="G116" s="174">
        <f t="shared" si="42"/>
        <v>0</v>
      </c>
      <c r="H116" s="175"/>
      <c r="I116" s="176">
        <f t="shared" si="43"/>
        <v>0</v>
      </c>
      <c r="J116" s="173"/>
      <c r="K116" s="174">
        <f t="shared" si="44"/>
        <v>0</v>
      </c>
      <c r="L116" s="174">
        <v>15</v>
      </c>
      <c r="M116" s="174">
        <f t="shared" si="45"/>
        <v>0</v>
      </c>
      <c r="N116" s="174">
        <v>0</v>
      </c>
      <c r="O116" s="174">
        <f t="shared" si="46"/>
        <v>0</v>
      </c>
      <c r="P116" s="174">
        <v>0</v>
      </c>
      <c r="Q116" s="174">
        <f t="shared" si="47"/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si="48"/>
        <v>0</v>
      </c>
      <c r="W116" s="157"/>
      <c r="X116" s="157" t="s">
        <v>93</v>
      </c>
      <c r="Y116" s="178">
        <f t="shared" si="49"/>
        <v>0</v>
      </c>
      <c r="Z116" s="178">
        <f t="shared" si="50"/>
        <v>0</v>
      </c>
      <c r="AA116" s="178">
        <f t="shared" si="51"/>
        <v>0</v>
      </c>
      <c r="AB116" s="178">
        <f t="shared" si="52"/>
        <v>0</v>
      </c>
      <c r="AC116" s="178">
        <f t="shared" si="53"/>
        <v>0</v>
      </c>
      <c r="AD116" s="178">
        <f t="shared" si="54"/>
        <v>0</v>
      </c>
      <c r="AE116" s="179"/>
      <c r="AF116" s="178">
        <f t="shared" si="55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ht="22.5" outlineLevel="2" x14ac:dyDescent="0.2">
      <c r="A117" s="169">
        <v>86</v>
      </c>
      <c r="B117" s="170" t="s">
        <v>337</v>
      </c>
      <c r="C117" s="191" t="s">
        <v>338</v>
      </c>
      <c r="D117" s="171" t="s">
        <v>218</v>
      </c>
      <c r="E117" s="172">
        <v>3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0</v>
      </c>
      <c r="O117" s="174">
        <f t="shared" si="46"/>
        <v>0</v>
      </c>
      <c r="P117" s="174">
        <v>0</v>
      </c>
      <c r="Q117" s="174">
        <f t="shared" si="47"/>
        <v>0</v>
      </c>
      <c r="R117" s="174"/>
      <c r="S117" s="174" t="s">
        <v>219</v>
      </c>
      <c r="T117" s="177" t="s">
        <v>220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ht="22.5" outlineLevel="2" x14ac:dyDescent="0.2">
      <c r="A118" s="169">
        <v>87</v>
      </c>
      <c r="B118" s="170" t="s">
        <v>339</v>
      </c>
      <c r="C118" s="191" t="s">
        <v>340</v>
      </c>
      <c r="D118" s="171" t="s">
        <v>218</v>
      </c>
      <c r="E118" s="172">
        <v>3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0</v>
      </c>
      <c r="O118" s="174">
        <f t="shared" si="46"/>
        <v>0</v>
      </c>
      <c r="P118" s="174">
        <v>0</v>
      </c>
      <c r="Q118" s="174">
        <f t="shared" si="47"/>
        <v>0</v>
      </c>
      <c r="R118" s="174"/>
      <c r="S118" s="174" t="s">
        <v>219</v>
      </c>
      <c r="T118" s="177" t="s">
        <v>220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2" x14ac:dyDescent="0.2">
      <c r="A119" s="169">
        <v>88</v>
      </c>
      <c r="B119" s="170" t="s">
        <v>341</v>
      </c>
      <c r="C119" s="191" t="s">
        <v>342</v>
      </c>
      <c r="D119" s="171" t="s">
        <v>129</v>
      </c>
      <c r="E119" s="172">
        <v>3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 t="s">
        <v>226</v>
      </c>
      <c r="S119" s="174" t="s">
        <v>130</v>
      </c>
      <c r="T119" s="177" t="s">
        <v>130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89</v>
      </c>
      <c r="B120" s="170" t="s">
        <v>343</v>
      </c>
      <c r="C120" s="191" t="s">
        <v>238</v>
      </c>
      <c r="D120" s="171" t="s">
        <v>129</v>
      </c>
      <c r="E120" s="172">
        <v>4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5.0000000000000002E-5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130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91</v>
      </c>
      <c r="B121" s="170" t="s">
        <v>344</v>
      </c>
      <c r="C121" s="191" t="s">
        <v>345</v>
      </c>
      <c r="D121" s="171" t="s">
        <v>129</v>
      </c>
      <c r="E121" s="172">
        <v>8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 t="s">
        <v>226</v>
      </c>
      <c r="S121" s="174" t="s">
        <v>130</v>
      </c>
      <c r="T121" s="177" t="s">
        <v>130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93</v>
      </c>
      <c r="B122" s="170" t="s">
        <v>346</v>
      </c>
      <c r="C122" s="191" t="s">
        <v>347</v>
      </c>
      <c r="D122" s="171" t="s">
        <v>183</v>
      </c>
      <c r="E122" s="172">
        <v>79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95</v>
      </c>
      <c r="B123" s="170" t="s">
        <v>348</v>
      </c>
      <c r="C123" s="191" t="s">
        <v>349</v>
      </c>
      <c r="D123" s="171" t="s">
        <v>129</v>
      </c>
      <c r="E123" s="172">
        <v>1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0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220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96</v>
      </c>
      <c r="B124" s="170" t="s">
        <v>350</v>
      </c>
      <c r="C124" s="191" t="s">
        <v>351</v>
      </c>
      <c r="D124" s="171" t="s">
        <v>129</v>
      </c>
      <c r="E124" s="172">
        <v>1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1E-4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98</v>
      </c>
      <c r="B125" s="170" t="s">
        <v>352</v>
      </c>
      <c r="C125" s="191" t="s">
        <v>353</v>
      </c>
      <c r="D125" s="171" t="s">
        <v>183</v>
      </c>
      <c r="E125" s="172">
        <v>42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100</v>
      </c>
      <c r="B126" s="170" t="s">
        <v>354</v>
      </c>
      <c r="C126" s="191" t="s">
        <v>355</v>
      </c>
      <c r="D126" s="171" t="s">
        <v>129</v>
      </c>
      <c r="E126" s="172">
        <v>2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 t="s">
        <v>226</v>
      </c>
      <c r="S126" s="174" t="s">
        <v>130</v>
      </c>
      <c r="T126" s="177" t="s">
        <v>130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ht="22.5" outlineLevel="2" x14ac:dyDescent="0.2">
      <c r="A127" s="169">
        <v>102</v>
      </c>
      <c r="B127" s="170" t="s">
        <v>356</v>
      </c>
      <c r="C127" s="191" t="s">
        <v>357</v>
      </c>
      <c r="D127" s="171" t="s">
        <v>218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0</v>
      </c>
      <c r="O127" s="174">
        <f t="shared" si="46"/>
        <v>0</v>
      </c>
      <c r="P127" s="174">
        <v>0</v>
      </c>
      <c r="Q127" s="174">
        <f t="shared" si="47"/>
        <v>0</v>
      </c>
      <c r="R127" s="174"/>
      <c r="S127" s="174" t="s">
        <v>219</v>
      </c>
      <c r="T127" s="177" t="s">
        <v>220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104</v>
      </c>
      <c r="B128" s="170" t="s">
        <v>358</v>
      </c>
      <c r="C128" s="191" t="s">
        <v>359</v>
      </c>
      <c r="D128" s="171" t="s">
        <v>183</v>
      </c>
      <c r="E128" s="172">
        <v>6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2.0000000000000002E-5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106</v>
      </c>
      <c r="B129" s="170" t="s">
        <v>249</v>
      </c>
      <c r="C129" s="191" t="s">
        <v>250</v>
      </c>
      <c r="D129" s="171" t="s">
        <v>129</v>
      </c>
      <c r="E129" s="172">
        <v>4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3.0000000000000001E-5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outlineLevel="2" x14ac:dyDescent="0.2">
      <c r="A130" s="169">
        <v>107</v>
      </c>
      <c r="B130" s="170" t="s">
        <v>251</v>
      </c>
      <c r="C130" s="191" t="s">
        <v>252</v>
      </c>
      <c r="D130" s="171" t="s">
        <v>129</v>
      </c>
      <c r="E130" s="172">
        <v>2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4.0000000000000003E-5</v>
      </c>
      <c r="O130" s="174">
        <f t="shared" si="46"/>
        <v>0</v>
      </c>
      <c r="P130" s="174">
        <v>0</v>
      </c>
      <c r="Q130" s="174">
        <f t="shared" si="47"/>
        <v>0</v>
      </c>
      <c r="R130" s="174" t="s">
        <v>226</v>
      </c>
      <c r="S130" s="174" t="s">
        <v>130</v>
      </c>
      <c r="T130" s="177" t="s">
        <v>130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110</v>
      </c>
      <c r="B131" s="170" t="s">
        <v>253</v>
      </c>
      <c r="C131" s="191" t="s">
        <v>254</v>
      </c>
      <c r="D131" s="171" t="s">
        <v>129</v>
      </c>
      <c r="E131" s="172">
        <v>1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0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ht="22.5" outlineLevel="2" x14ac:dyDescent="0.2">
      <c r="A132" s="169">
        <v>115</v>
      </c>
      <c r="B132" s="170" t="s">
        <v>281</v>
      </c>
      <c r="C132" s="191" t="s">
        <v>282</v>
      </c>
      <c r="D132" s="171" t="s">
        <v>283</v>
      </c>
      <c r="E132" s="172">
        <v>1</v>
      </c>
      <c r="F132" s="173"/>
      <c r="G132" s="174">
        <f t="shared" si="42"/>
        <v>0</v>
      </c>
      <c r="H132" s="175"/>
      <c r="I132" s="176">
        <f t="shared" si="43"/>
        <v>0</v>
      </c>
      <c r="J132" s="173"/>
      <c r="K132" s="174">
        <f t="shared" si="44"/>
        <v>0</v>
      </c>
      <c r="L132" s="174">
        <v>15</v>
      </c>
      <c r="M132" s="174">
        <f t="shared" si="45"/>
        <v>0</v>
      </c>
      <c r="N132" s="174">
        <v>0</v>
      </c>
      <c r="O132" s="174">
        <f t="shared" si="46"/>
        <v>0</v>
      </c>
      <c r="P132" s="174">
        <v>0</v>
      </c>
      <c r="Q132" s="174">
        <f t="shared" si="47"/>
        <v>0</v>
      </c>
      <c r="R132" s="174" t="s">
        <v>226</v>
      </c>
      <c r="S132" s="174" t="s">
        <v>130</v>
      </c>
      <c r="T132" s="177" t="s">
        <v>130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116</v>
      </c>
      <c r="B133" s="170" t="s">
        <v>284</v>
      </c>
      <c r="C133" s="191" t="s">
        <v>285</v>
      </c>
      <c r="D133" s="171" t="s">
        <v>286</v>
      </c>
      <c r="E133" s="172">
        <v>1</v>
      </c>
      <c r="F133" s="173"/>
      <c r="G133" s="174">
        <f t="shared" si="42"/>
        <v>0</v>
      </c>
      <c r="H133" s="175"/>
      <c r="I133" s="176">
        <f t="shared" si="43"/>
        <v>0</v>
      </c>
      <c r="J133" s="173"/>
      <c r="K133" s="174">
        <f t="shared" si="44"/>
        <v>0</v>
      </c>
      <c r="L133" s="174">
        <v>15</v>
      </c>
      <c r="M133" s="174">
        <f t="shared" si="45"/>
        <v>0</v>
      </c>
      <c r="N133" s="174">
        <v>0</v>
      </c>
      <c r="O133" s="174">
        <f t="shared" si="46"/>
        <v>0</v>
      </c>
      <c r="P133" s="174">
        <v>0</v>
      </c>
      <c r="Q133" s="174">
        <f t="shared" si="47"/>
        <v>0</v>
      </c>
      <c r="R133" s="174" t="s">
        <v>226</v>
      </c>
      <c r="S133" s="174" t="s">
        <v>130</v>
      </c>
      <c r="T133" s="177" t="s">
        <v>130</v>
      </c>
      <c r="U133" s="157">
        <v>0</v>
      </c>
      <c r="V133" s="157">
        <f t="shared" si="48"/>
        <v>0</v>
      </c>
      <c r="W133" s="157"/>
      <c r="X133" s="157" t="s">
        <v>93</v>
      </c>
      <c r="Y133" s="178">
        <f t="shared" si="49"/>
        <v>0</v>
      </c>
      <c r="Z133" s="178">
        <f t="shared" si="50"/>
        <v>0</v>
      </c>
      <c r="AA133" s="178">
        <f t="shared" si="51"/>
        <v>0</v>
      </c>
      <c r="AB133" s="178">
        <f t="shared" si="52"/>
        <v>0</v>
      </c>
      <c r="AC133" s="178">
        <f t="shared" si="53"/>
        <v>0</v>
      </c>
      <c r="AD133" s="178">
        <f t="shared" si="54"/>
        <v>0</v>
      </c>
      <c r="AE133" s="179"/>
      <c r="AF133" s="178">
        <f t="shared" si="55"/>
        <v>0</v>
      </c>
      <c r="AG133" s="179" t="s">
        <v>221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117</v>
      </c>
      <c r="B134" s="170" t="s">
        <v>287</v>
      </c>
      <c r="C134" s="191" t="s">
        <v>288</v>
      </c>
      <c r="D134" s="171" t="s">
        <v>286</v>
      </c>
      <c r="E134" s="172">
        <v>1</v>
      </c>
      <c r="F134" s="173"/>
      <c r="G134" s="174">
        <f t="shared" si="42"/>
        <v>0</v>
      </c>
      <c r="H134" s="175"/>
      <c r="I134" s="176">
        <f t="shared" si="43"/>
        <v>0</v>
      </c>
      <c r="J134" s="173"/>
      <c r="K134" s="174">
        <f t="shared" si="44"/>
        <v>0</v>
      </c>
      <c r="L134" s="174">
        <v>15</v>
      </c>
      <c r="M134" s="174">
        <f t="shared" si="45"/>
        <v>0</v>
      </c>
      <c r="N134" s="174">
        <v>0</v>
      </c>
      <c r="O134" s="174">
        <f t="shared" si="46"/>
        <v>0</v>
      </c>
      <c r="P134" s="174">
        <v>0</v>
      </c>
      <c r="Q134" s="174">
        <f t="shared" si="47"/>
        <v>0</v>
      </c>
      <c r="R134" s="174" t="s">
        <v>226</v>
      </c>
      <c r="S134" s="174" t="s">
        <v>130</v>
      </c>
      <c r="T134" s="177" t="s">
        <v>130</v>
      </c>
      <c r="U134" s="157">
        <v>0</v>
      </c>
      <c r="V134" s="157">
        <f t="shared" si="48"/>
        <v>0</v>
      </c>
      <c r="W134" s="157"/>
      <c r="X134" s="157" t="s">
        <v>93</v>
      </c>
      <c r="Y134" s="178">
        <f t="shared" si="49"/>
        <v>0</v>
      </c>
      <c r="Z134" s="178">
        <f t="shared" si="50"/>
        <v>0</v>
      </c>
      <c r="AA134" s="178">
        <f t="shared" si="51"/>
        <v>0</v>
      </c>
      <c r="AB134" s="178">
        <f t="shared" si="52"/>
        <v>0</v>
      </c>
      <c r="AC134" s="178">
        <f t="shared" si="53"/>
        <v>0</v>
      </c>
      <c r="AD134" s="178">
        <f t="shared" si="54"/>
        <v>0</v>
      </c>
      <c r="AE134" s="179"/>
      <c r="AF134" s="178">
        <f t="shared" si="55"/>
        <v>0</v>
      </c>
      <c r="AG134" s="179" t="s">
        <v>221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outlineLevel="2" x14ac:dyDescent="0.2">
      <c r="A135" s="180">
        <v>118</v>
      </c>
      <c r="B135" s="181" t="s">
        <v>289</v>
      </c>
      <c r="C135" s="192" t="s">
        <v>290</v>
      </c>
      <c r="D135" s="182" t="s">
        <v>218</v>
      </c>
      <c r="E135" s="183">
        <v>5</v>
      </c>
      <c r="F135" s="184"/>
      <c r="G135" s="185">
        <f t="shared" si="42"/>
        <v>0</v>
      </c>
      <c r="H135" s="186"/>
      <c r="I135" s="187">
        <f t="shared" si="43"/>
        <v>0</v>
      </c>
      <c r="J135" s="184"/>
      <c r="K135" s="185">
        <f t="shared" si="44"/>
        <v>0</v>
      </c>
      <c r="L135" s="185">
        <v>15</v>
      </c>
      <c r="M135" s="185">
        <f t="shared" si="45"/>
        <v>0</v>
      </c>
      <c r="N135" s="185">
        <v>0</v>
      </c>
      <c r="O135" s="185">
        <f t="shared" si="46"/>
        <v>0</v>
      </c>
      <c r="P135" s="185">
        <v>0</v>
      </c>
      <c r="Q135" s="185">
        <f t="shared" si="47"/>
        <v>0</v>
      </c>
      <c r="R135" s="185"/>
      <c r="S135" s="185" t="s">
        <v>219</v>
      </c>
      <c r="T135" s="188" t="s">
        <v>220</v>
      </c>
      <c r="U135" s="157">
        <v>0</v>
      </c>
      <c r="V135" s="157">
        <f t="shared" si="48"/>
        <v>0</v>
      </c>
      <c r="W135" s="157"/>
      <c r="X135" s="157" t="s">
        <v>93</v>
      </c>
      <c r="Y135" s="178">
        <f t="shared" si="49"/>
        <v>0</v>
      </c>
      <c r="Z135" s="178">
        <f t="shared" si="50"/>
        <v>0</v>
      </c>
      <c r="AA135" s="178">
        <f t="shared" si="51"/>
        <v>0</v>
      </c>
      <c r="AB135" s="178">
        <f t="shared" si="52"/>
        <v>0</v>
      </c>
      <c r="AC135" s="178">
        <f t="shared" si="53"/>
        <v>0</v>
      </c>
      <c r="AD135" s="178">
        <f t="shared" si="54"/>
        <v>0</v>
      </c>
      <c r="AE135" s="179"/>
      <c r="AF135" s="178">
        <f t="shared" si="55"/>
        <v>0</v>
      </c>
      <c r="AG135" s="179" t="s">
        <v>221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x14ac:dyDescent="0.2">
      <c r="A136" s="3"/>
      <c r="B136" s="4"/>
      <c r="C136" s="19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112</v>
      </c>
    </row>
    <row r="137" spans="1:60" x14ac:dyDescent="0.2">
      <c r="A137" s="151"/>
      <c r="B137" s="152" t="s">
        <v>31</v>
      </c>
      <c r="C137" s="194"/>
      <c r="D137" s="153"/>
      <c r="E137" s="154"/>
      <c r="F137" s="154"/>
      <c r="G137" s="189">
        <f>G8+G89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360</v>
      </c>
    </row>
    <row r="138" spans="1:60" x14ac:dyDescent="0.2">
      <c r="A138" s="3"/>
      <c r="B138" s="4"/>
      <c r="C138" s="19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 x14ac:dyDescent="0.2">
      <c r="A139" s="3"/>
      <c r="B139" s="4"/>
      <c r="C139" s="19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61" t="s">
        <v>361</v>
      </c>
      <c r="B140" s="261"/>
      <c r="C140" s="262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63"/>
      <c r="B141" s="264"/>
      <c r="C141" s="265"/>
      <c r="D141" s="264"/>
      <c r="E141" s="264"/>
      <c r="F141" s="264"/>
      <c r="G141" s="26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G141" t="s">
        <v>362</v>
      </c>
    </row>
    <row r="142" spans="1:60" x14ac:dyDescent="0.2">
      <c r="A142" s="267"/>
      <c r="B142" s="268"/>
      <c r="C142" s="269"/>
      <c r="D142" s="268"/>
      <c r="E142" s="268"/>
      <c r="F142" s="268"/>
      <c r="G142" s="27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7"/>
      <c r="B143" s="268"/>
      <c r="C143" s="269"/>
      <c r="D143" s="268"/>
      <c r="E143" s="268"/>
      <c r="F143" s="268"/>
      <c r="G143" s="27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7"/>
      <c r="B144" s="268"/>
      <c r="C144" s="269"/>
      <c r="D144" s="268"/>
      <c r="E144" s="268"/>
      <c r="F144" s="268"/>
      <c r="G144" s="27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33" x14ac:dyDescent="0.2">
      <c r="A145" s="271"/>
      <c r="B145" s="272"/>
      <c r="C145" s="273"/>
      <c r="D145" s="272"/>
      <c r="E145" s="272"/>
      <c r="F145" s="272"/>
      <c r="G145" s="27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3"/>
      <c r="B146" s="4"/>
      <c r="C146" s="19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C147" s="195"/>
      <c r="D147" s="10"/>
      <c r="AG147" t="s">
        <v>363</v>
      </c>
    </row>
    <row r="148" spans="1:33" x14ac:dyDescent="0.2">
      <c r="D148" s="10"/>
    </row>
    <row r="149" spans="1:33" x14ac:dyDescent="0.2">
      <c r="D149" s="10"/>
    </row>
    <row r="150" spans="1:33" x14ac:dyDescent="0.2">
      <c r="D150" s="10"/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41:G145"/>
    <mergeCell ref="A1:G1"/>
    <mergeCell ref="C2:G2"/>
    <mergeCell ref="C3:G3"/>
    <mergeCell ref="C4:G4"/>
    <mergeCell ref="A140:C14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212F-7144-445B-9A1E-F851EF2D7DE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  <col min="53" max="53" width="73.7109375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65</v>
      </c>
      <c r="C4" s="258" t="s">
        <v>66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SUM(AF9:AF85)</f>
        <v>0</v>
      </c>
      <c r="H8" s="166"/>
      <c r="I8" s="167">
        <f>SUM(Y9:Y85)</f>
        <v>0</v>
      </c>
      <c r="J8" s="165"/>
      <c r="K8" s="165">
        <f>SUM(Z9:Z85)</f>
        <v>0</v>
      </c>
      <c r="L8" s="165"/>
      <c r="M8" s="165">
        <f>SUM(AA9:AA85)</f>
        <v>0</v>
      </c>
      <c r="N8" s="165"/>
      <c r="O8" s="165">
        <f>SUM(AB9:AB85)</f>
        <v>0.17</v>
      </c>
      <c r="P8" s="165"/>
      <c r="Q8" s="165">
        <f>SUM(AC9:AC85)</f>
        <v>0.32000000000000006</v>
      </c>
      <c r="R8" s="165"/>
      <c r="S8" s="165"/>
      <c r="T8" s="168"/>
      <c r="U8" s="160"/>
      <c r="V8" s="160">
        <f>SUM(AD9:AD85)</f>
        <v>116.25000000000001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SUM(AF10:AF48)</f>
        <v>0</v>
      </c>
      <c r="H9" s="166"/>
      <c r="I9" s="167">
        <f>SUM(Y10:Y48)</f>
        <v>0</v>
      </c>
      <c r="J9" s="165"/>
      <c r="K9" s="165">
        <f>SUM(Z10:Z48)</f>
        <v>0</v>
      </c>
      <c r="L9" s="165"/>
      <c r="M9" s="165">
        <f>SUM(AA10:AA48)</f>
        <v>0</v>
      </c>
      <c r="N9" s="165"/>
      <c r="O9" s="165">
        <f>SUM(AB10:AB48)</f>
        <v>6.0000000000000005E-2</v>
      </c>
      <c r="P9" s="165"/>
      <c r="Q9" s="165">
        <f>SUM(AC10:AC48)</f>
        <v>0.32000000000000006</v>
      </c>
      <c r="R9" s="165"/>
      <c r="S9" s="165"/>
      <c r="T9" s="168"/>
      <c r="U9" s="160"/>
      <c r="V9" s="160">
        <f>SUM(AD10:AD48)</f>
        <v>91.580000000000013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48" si="0">ROUND(E10*F10,2)</f>
        <v>0</v>
      </c>
      <c r="H10" s="175"/>
      <c r="I10" s="176">
        <f t="shared" ref="I10:I48" si="1">ROUND(E10*H10,2)</f>
        <v>0</v>
      </c>
      <c r="J10" s="173"/>
      <c r="K10" s="174">
        <f t="shared" ref="K10:K48" si="2">ROUND(E10*J10,2)</f>
        <v>0</v>
      </c>
      <c r="L10" s="174">
        <v>15</v>
      </c>
      <c r="M10" s="174">
        <f t="shared" ref="M10:M48" si="3">G10*(1+L10/100)</f>
        <v>0</v>
      </c>
      <c r="N10" s="174">
        <v>9.1E-4</v>
      </c>
      <c r="O10" s="174">
        <f t="shared" ref="O10:O48" si="4">ROUND(E10*N10,2)</f>
        <v>0</v>
      </c>
      <c r="P10" s="174">
        <v>4.9000000000000002E-2</v>
      </c>
      <c r="Q10" s="174">
        <f t="shared" ref="Q10:Q48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48" si="6">ROUND(E10*U10,2)</f>
        <v>0.8</v>
      </c>
      <c r="W10" s="157"/>
      <c r="X10" s="157" t="s">
        <v>131</v>
      </c>
      <c r="Y10" s="178">
        <f t="shared" ref="Y10:Y48" si="7">I10</f>
        <v>0</v>
      </c>
      <c r="Z10" s="178">
        <f t="shared" ref="Z10:Z48" si="8">K10</f>
        <v>0</v>
      </c>
      <c r="AA10" s="178">
        <f t="shared" ref="AA10:AA48" si="9">M10</f>
        <v>0</v>
      </c>
      <c r="AB10" s="178">
        <f t="shared" ref="AB10:AB48" si="10">O10</f>
        <v>0</v>
      </c>
      <c r="AC10" s="178">
        <f t="shared" ref="AC10:AC48" si="11">Q10</f>
        <v>0.05</v>
      </c>
      <c r="AD10" s="178">
        <f t="shared" ref="AD10:AD48" si="12">V10</f>
        <v>0.8</v>
      </c>
      <c r="AE10" s="179"/>
      <c r="AF10" s="178">
        <f t="shared" ref="AF10:AF48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44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2.2200000000000002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2.2200000000000002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14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4.87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4.87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15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0.38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0.38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8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0.72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0.72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20</v>
      </c>
      <c r="B22" s="170" t="s">
        <v>155</v>
      </c>
      <c r="C22" s="191" t="s">
        <v>156</v>
      </c>
      <c r="D22" s="171" t="s">
        <v>129</v>
      </c>
      <c r="E22" s="172">
        <v>4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0.59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0.59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21</v>
      </c>
      <c r="B23" s="170" t="s">
        <v>157</v>
      </c>
      <c r="C23" s="191" t="s">
        <v>158</v>
      </c>
      <c r="D23" s="171" t="s">
        <v>129</v>
      </c>
      <c r="E23" s="172">
        <v>2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0.34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0.34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22</v>
      </c>
      <c r="B24" s="170" t="s">
        <v>159</v>
      </c>
      <c r="C24" s="191" t="s">
        <v>160</v>
      </c>
      <c r="D24" s="171" t="s">
        <v>129</v>
      </c>
      <c r="E24" s="172">
        <v>4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0.67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0.67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25</v>
      </c>
      <c r="B25" s="170" t="s">
        <v>165</v>
      </c>
      <c r="C25" s="191" t="s">
        <v>166</v>
      </c>
      <c r="D25" s="171" t="s">
        <v>129</v>
      </c>
      <c r="E25" s="172">
        <v>28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0.26</v>
      </c>
      <c r="V25" s="157">
        <f t="shared" si="6"/>
        <v>7.28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7.28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29</v>
      </c>
      <c r="B26" s="170" t="s">
        <v>169</v>
      </c>
      <c r="C26" s="191" t="s">
        <v>170</v>
      </c>
      <c r="D26" s="171" t="s">
        <v>129</v>
      </c>
      <c r="E26" s="172">
        <v>46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4.0999999999999999E-4</v>
      </c>
      <c r="Q26" s="174">
        <f t="shared" si="5"/>
        <v>0.02</v>
      </c>
      <c r="R26" s="174"/>
      <c r="S26" s="174" t="s">
        <v>130</v>
      </c>
      <c r="T26" s="177" t="s">
        <v>130</v>
      </c>
      <c r="U26" s="157">
        <v>0.14499999999999999</v>
      </c>
      <c r="V26" s="157">
        <f t="shared" si="6"/>
        <v>6.67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0.02</v>
      </c>
      <c r="AD26" s="178">
        <f t="shared" si="12"/>
        <v>6.67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30</v>
      </c>
      <c r="B27" s="170" t="s">
        <v>171</v>
      </c>
      <c r="C27" s="191" t="s">
        <v>172</v>
      </c>
      <c r="D27" s="171" t="s">
        <v>129</v>
      </c>
      <c r="E27" s="172">
        <v>41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9.0670000000000001E-2</v>
      </c>
      <c r="V27" s="157">
        <f t="shared" si="6"/>
        <v>3.72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3.72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31</v>
      </c>
      <c r="B28" s="170" t="s">
        <v>173</v>
      </c>
      <c r="C28" s="191" t="s">
        <v>174</v>
      </c>
      <c r="D28" s="171" t="s">
        <v>129</v>
      </c>
      <c r="E28" s="172">
        <v>5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0.39017000000000002</v>
      </c>
      <c r="V28" s="157">
        <f t="shared" si="6"/>
        <v>1.95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1.95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33</v>
      </c>
      <c r="B29" s="170" t="s">
        <v>175</v>
      </c>
      <c r="C29" s="191" t="s">
        <v>176</v>
      </c>
      <c r="D29" s="171" t="s">
        <v>129</v>
      </c>
      <c r="E29" s="172">
        <v>1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0.40083000000000002</v>
      </c>
      <c r="V29" s="157">
        <f t="shared" si="6"/>
        <v>0.4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0.4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34</v>
      </c>
      <c r="B30" s="170" t="s">
        <v>177</v>
      </c>
      <c r="C30" s="191" t="s">
        <v>178</v>
      </c>
      <c r="D30" s="171" t="s">
        <v>129</v>
      </c>
      <c r="E30" s="172">
        <v>1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1.67E-3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0.15</v>
      </c>
      <c r="V30" s="157">
        <f t="shared" si="6"/>
        <v>0.15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0.15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35</v>
      </c>
      <c r="B31" s="170" t="s">
        <v>179</v>
      </c>
      <c r="C31" s="191" t="s">
        <v>180</v>
      </c>
      <c r="D31" s="171" t="s">
        <v>129</v>
      </c>
      <c r="E31" s="172">
        <v>6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2.3E-2</v>
      </c>
      <c r="V31" s="157">
        <f t="shared" si="6"/>
        <v>0.14000000000000001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0.14000000000000001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37</v>
      </c>
      <c r="B32" s="170" t="s">
        <v>181</v>
      </c>
      <c r="C32" s="191" t="s">
        <v>182</v>
      </c>
      <c r="D32" s="171" t="s">
        <v>183</v>
      </c>
      <c r="E32" s="172">
        <v>2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4.6330000000000003E-2</v>
      </c>
      <c r="V32" s="157">
        <f t="shared" si="6"/>
        <v>0.09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0.09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39</v>
      </c>
      <c r="B33" s="170" t="s">
        <v>184</v>
      </c>
      <c r="C33" s="191" t="s">
        <v>185</v>
      </c>
      <c r="D33" s="171" t="s">
        <v>129</v>
      </c>
      <c r="E33" s="172">
        <v>1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4.4999999999999998E-2</v>
      </c>
      <c r="V33" s="157">
        <f t="shared" si="6"/>
        <v>0.05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0.05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44</v>
      </c>
      <c r="B34" s="170" t="s">
        <v>186</v>
      </c>
      <c r="C34" s="191" t="s">
        <v>187</v>
      </c>
      <c r="D34" s="171" t="s">
        <v>183</v>
      </c>
      <c r="E34" s="172">
        <v>29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9.0499999999999997E-2</v>
      </c>
      <c r="V34" s="157">
        <f t="shared" si="6"/>
        <v>2.62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2.62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ht="22.5" outlineLevel="2" x14ac:dyDescent="0.2">
      <c r="A35" s="169">
        <v>45</v>
      </c>
      <c r="B35" s="170" t="s">
        <v>188</v>
      </c>
      <c r="C35" s="191" t="s">
        <v>189</v>
      </c>
      <c r="D35" s="171" t="s">
        <v>129</v>
      </c>
      <c r="E35" s="172">
        <v>4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2.5000000000000001E-4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0.26417000000000002</v>
      </c>
      <c r="V35" s="157">
        <f t="shared" si="6"/>
        <v>1.06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1.06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47</v>
      </c>
      <c r="B36" s="170" t="s">
        <v>190</v>
      </c>
      <c r="C36" s="191" t="s">
        <v>191</v>
      </c>
      <c r="D36" s="171" t="s">
        <v>183</v>
      </c>
      <c r="E36" s="172">
        <v>8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9.0499999999999997E-2</v>
      </c>
      <c r="V36" s="157">
        <f t="shared" si="6"/>
        <v>0.72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0.72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ht="22.5" outlineLevel="2" x14ac:dyDescent="0.2">
      <c r="A37" s="169">
        <v>49</v>
      </c>
      <c r="B37" s="170" t="s">
        <v>192</v>
      </c>
      <c r="C37" s="191" t="s">
        <v>193</v>
      </c>
      <c r="D37" s="171" t="s">
        <v>183</v>
      </c>
      <c r="E37" s="172">
        <v>8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0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0.10431</v>
      </c>
      <c r="V37" s="157">
        <f t="shared" si="6"/>
        <v>0.83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0.83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2" x14ac:dyDescent="0.2">
      <c r="A38" s="169">
        <v>51</v>
      </c>
      <c r="B38" s="170" t="s">
        <v>194</v>
      </c>
      <c r="C38" s="191" t="s">
        <v>195</v>
      </c>
      <c r="D38" s="171" t="s">
        <v>183</v>
      </c>
      <c r="E38" s="172">
        <v>12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7.2459999999999997E-2</v>
      </c>
      <c r="V38" s="157">
        <f t="shared" si="6"/>
        <v>0.87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0.87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53</v>
      </c>
      <c r="B39" s="170" t="s">
        <v>196</v>
      </c>
      <c r="C39" s="191" t="s">
        <v>197</v>
      </c>
      <c r="D39" s="171" t="s">
        <v>183</v>
      </c>
      <c r="E39" s="172">
        <v>214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7.0000000000000007E-2</v>
      </c>
      <c r="V39" s="157">
        <f t="shared" si="6"/>
        <v>14.98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14.98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55</v>
      </c>
      <c r="B40" s="170" t="s">
        <v>198</v>
      </c>
      <c r="C40" s="191" t="s">
        <v>199</v>
      </c>
      <c r="D40" s="171" t="s">
        <v>183</v>
      </c>
      <c r="E40" s="172">
        <v>10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7.0000000000000007E-2</v>
      </c>
      <c r="V40" s="157">
        <f t="shared" si="6"/>
        <v>0.7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0.7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58</v>
      </c>
      <c r="B41" s="170" t="s">
        <v>200</v>
      </c>
      <c r="C41" s="191" t="s">
        <v>201</v>
      </c>
      <c r="D41" s="171" t="s">
        <v>183</v>
      </c>
      <c r="E41" s="172">
        <v>212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7.0000000000000007E-2</v>
      </c>
      <c r="V41" s="157">
        <f t="shared" si="6"/>
        <v>14.84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14.84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202</v>
      </c>
      <c r="C42" s="191" t="s">
        <v>203</v>
      </c>
      <c r="D42" s="171" t="s">
        <v>129</v>
      </c>
      <c r="E42" s="172">
        <v>1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0.22</v>
      </c>
      <c r="V42" s="157">
        <f t="shared" si="6"/>
        <v>0.22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0.22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ht="22.5" outlineLevel="2" x14ac:dyDescent="0.2">
      <c r="A43" s="169">
        <v>64</v>
      </c>
      <c r="B43" s="170" t="s">
        <v>204</v>
      </c>
      <c r="C43" s="191" t="s">
        <v>205</v>
      </c>
      <c r="D43" s="171" t="s">
        <v>129</v>
      </c>
      <c r="E43" s="172">
        <v>1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7.79E-3</v>
      </c>
      <c r="O43" s="174">
        <f t="shared" si="4"/>
        <v>0.01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1.921</v>
      </c>
      <c r="V43" s="157">
        <f t="shared" si="6"/>
        <v>1.92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0.01</v>
      </c>
      <c r="AC43" s="178">
        <f t="shared" si="11"/>
        <v>0</v>
      </c>
      <c r="AD43" s="178">
        <f t="shared" si="12"/>
        <v>1.92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ht="22.5" outlineLevel="2" x14ac:dyDescent="0.2">
      <c r="A44" s="169">
        <v>65</v>
      </c>
      <c r="B44" s="170" t="s">
        <v>364</v>
      </c>
      <c r="C44" s="191" t="s">
        <v>365</v>
      </c>
      <c r="D44" s="171" t="s">
        <v>129</v>
      </c>
      <c r="E44" s="172">
        <v>3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3.6800000000000001E-3</v>
      </c>
      <c r="O44" s="174">
        <f t="shared" si="4"/>
        <v>0.01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0.84499999999999997</v>
      </c>
      <c r="V44" s="157">
        <f t="shared" si="6"/>
        <v>2.54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0.01</v>
      </c>
      <c r="AC44" s="178">
        <f t="shared" si="11"/>
        <v>0</v>
      </c>
      <c r="AD44" s="178">
        <f t="shared" si="12"/>
        <v>2.54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ht="22.5" outlineLevel="2" x14ac:dyDescent="0.2">
      <c r="A45" s="169">
        <v>66</v>
      </c>
      <c r="B45" s="170" t="s">
        <v>208</v>
      </c>
      <c r="C45" s="191" t="s">
        <v>209</v>
      </c>
      <c r="D45" s="171" t="s">
        <v>129</v>
      </c>
      <c r="E45" s="172">
        <v>2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2.7200000000000002E-3</v>
      </c>
      <c r="O45" s="174">
        <f t="shared" si="4"/>
        <v>0.01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0.33700000000000002</v>
      </c>
      <c r="V45" s="157">
        <f t="shared" si="6"/>
        <v>0.67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0.01</v>
      </c>
      <c r="AC45" s="178">
        <f t="shared" si="11"/>
        <v>0</v>
      </c>
      <c r="AD45" s="178">
        <f t="shared" si="12"/>
        <v>0.67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outlineLevel="2" x14ac:dyDescent="0.2">
      <c r="A46" s="169">
        <v>67</v>
      </c>
      <c r="B46" s="170" t="s">
        <v>210</v>
      </c>
      <c r="C46" s="191" t="s">
        <v>211</v>
      </c>
      <c r="D46" s="171" t="s">
        <v>183</v>
      </c>
      <c r="E46" s="172">
        <v>51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4.8999999999999998E-4</v>
      </c>
      <c r="O46" s="174">
        <f t="shared" si="4"/>
        <v>0.02</v>
      </c>
      <c r="P46" s="174">
        <v>2E-3</v>
      </c>
      <c r="Q46" s="174">
        <f t="shared" si="5"/>
        <v>0.1</v>
      </c>
      <c r="R46" s="174"/>
      <c r="S46" s="174" t="s">
        <v>130</v>
      </c>
      <c r="T46" s="177" t="s">
        <v>130</v>
      </c>
      <c r="U46" s="157">
        <v>0.17599999999999999</v>
      </c>
      <c r="V46" s="157">
        <f t="shared" si="6"/>
        <v>8.98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0.02</v>
      </c>
      <c r="AC46" s="178">
        <f t="shared" si="11"/>
        <v>0.1</v>
      </c>
      <c r="AD46" s="178">
        <f t="shared" si="12"/>
        <v>8.98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68</v>
      </c>
      <c r="B47" s="170" t="s">
        <v>212</v>
      </c>
      <c r="C47" s="191" t="s">
        <v>213</v>
      </c>
      <c r="D47" s="171" t="s">
        <v>183</v>
      </c>
      <c r="E47" s="172">
        <v>24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4.8999999999999998E-4</v>
      </c>
      <c r="O47" s="174">
        <f t="shared" si="4"/>
        <v>0.01</v>
      </c>
      <c r="P47" s="174">
        <v>6.0000000000000001E-3</v>
      </c>
      <c r="Q47" s="174">
        <f t="shared" si="5"/>
        <v>0.14000000000000001</v>
      </c>
      <c r="R47" s="174"/>
      <c r="S47" s="174" t="s">
        <v>130</v>
      </c>
      <c r="T47" s="177" t="s">
        <v>130</v>
      </c>
      <c r="U47" s="157">
        <v>0.27400000000000002</v>
      </c>
      <c r="V47" s="157">
        <f t="shared" si="6"/>
        <v>6.58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0.01</v>
      </c>
      <c r="AC47" s="178">
        <f t="shared" si="11"/>
        <v>0.14000000000000001</v>
      </c>
      <c r="AD47" s="178">
        <f t="shared" si="12"/>
        <v>6.58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69</v>
      </c>
      <c r="B48" s="170" t="s">
        <v>214</v>
      </c>
      <c r="C48" s="191" t="s">
        <v>215</v>
      </c>
      <c r="D48" s="171" t="s">
        <v>183</v>
      </c>
      <c r="E48" s="172">
        <v>1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4.8999999999999998E-4</v>
      </c>
      <c r="O48" s="174">
        <f t="shared" si="4"/>
        <v>0</v>
      </c>
      <c r="P48" s="174">
        <v>1.2999999999999999E-2</v>
      </c>
      <c r="Q48" s="174">
        <f t="shared" si="5"/>
        <v>0.01</v>
      </c>
      <c r="R48" s="174"/>
      <c r="S48" s="174" t="s">
        <v>130</v>
      </c>
      <c r="T48" s="177" t="s">
        <v>130</v>
      </c>
      <c r="U48" s="157">
        <v>0.34200000000000003</v>
      </c>
      <c r="V48" s="157">
        <f t="shared" si="6"/>
        <v>0.34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</v>
      </c>
      <c r="AC48" s="178">
        <f t="shared" si="11"/>
        <v>0.01</v>
      </c>
      <c r="AD48" s="178">
        <f t="shared" si="12"/>
        <v>0.34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1" x14ac:dyDescent="0.2">
      <c r="A49" s="161" t="s">
        <v>125</v>
      </c>
      <c r="B49" s="162" t="s">
        <v>92</v>
      </c>
      <c r="C49" s="190" t="s">
        <v>93</v>
      </c>
      <c r="D49" s="163"/>
      <c r="E49" s="164"/>
      <c r="F49" s="165"/>
      <c r="G49" s="165">
        <f>SUM(AF50:AF80)</f>
        <v>0</v>
      </c>
      <c r="H49" s="166"/>
      <c r="I49" s="167">
        <f>SUM(Y50:Y80)</f>
        <v>0</v>
      </c>
      <c r="J49" s="165"/>
      <c r="K49" s="165">
        <f>SUM(Z50:Z80)</f>
        <v>0</v>
      </c>
      <c r="L49" s="165"/>
      <c r="M49" s="165">
        <f>SUM(AA50:AA80)</f>
        <v>0</v>
      </c>
      <c r="N49" s="165"/>
      <c r="O49" s="165">
        <f>SUM(AB50:AB80)</f>
        <v>0.11</v>
      </c>
      <c r="P49" s="165"/>
      <c r="Q49" s="165">
        <f>SUM(AC50:AC80)</f>
        <v>0</v>
      </c>
      <c r="R49" s="165"/>
      <c r="S49" s="165"/>
      <c r="T49" s="168"/>
      <c r="U49" s="160"/>
      <c r="V49" s="160">
        <f>SUM(AD50:AD80)</f>
        <v>0</v>
      </c>
      <c r="W49" s="160"/>
      <c r="X49" s="160"/>
      <c r="Y49" s="179"/>
      <c r="Z49" s="179"/>
      <c r="AA49" s="179"/>
      <c r="AB49" s="179"/>
      <c r="AC49" s="179"/>
      <c r="AD49" s="179"/>
      <c r="AE49" s="179"/>
      <c r="AF49" s="179"/>
      <c r="AG49" s="179" t="s">
        <v>126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ht="22.5" outlineLevel="2" x14ac:dyDescent="0.2">
      <c r="A50" s="169">
        <v>1</v>
      </c>
      <c r="B50" s="170" t="s">
        <v>216</v>
      </c>
      <c r="C50" s="191" t="s">
        <v>217</v>
      </c>
      <c r="D50" s="171" t="s">
        <v>218</v>
      </c>
      <c r="E50" s="172">
        <v>1</v>
      </c>
      <c r="F50" s="173"/>
      <c r="G50" s="174">
        <f t="shared" ref="G50:G80" si="14">ROUND(E50*F50,2)</f>
        <v>0</v>
      </c>
      <c r="H50" s="175"/>
      <c r="I50" s="176">
        <f t="shared" ref="I50:I80" si="15">ROUND(E50*H50,2)</f>
        <v>0</v>
      </c>
      <c r="J50" s="173"/>
      <c r="K50" s="174">
        <f t="shared" ref="K50:K80" si="16">ROUND(E50*J50,2)</f>
        <v>0</v>
      </c>
      <c r="L50" s="174">
        <v>15</v>
      </c>
      <c r="M50" s="174">
        <f t="shared" ref="M50:M80" si="17">G50*(1+L50/100)</f>
        <v>0</v>
      </c>
      <c r="N50" s="174">
        <v>0</v>
      </c>
      <c r="O50" s="174">
        <f t="shared" ref="O50:O80" si="18">ROUND(E50*N50,2)</f>
        <v>0</v>
      </c>
      <c r="P50" s="174">
        <v>0</v>
      </c>
      <c r="Q50" s="174">
        <f t="shared" ref="Q50:Q80" si="19">ROUND(E50*P50,2)</f>
        <v>0</v>
      </c>
      <c r="R50" s="174"/>
      <c r="S50" s="174" t="s">
        <v>219</v>
      </c>
      <c r="T50" s="177" t="s">
        <v>220</v>
      </c>
      <c r="U50" s="157">
        <v>0</v>
      </c>
      <c r="V50" s="157">
        <f t="shared" ref="V50:V80" si="20">ROUND(E50*U50,2)</f>
        <v>0</v>
      </c>
      <c r="W50" s="157"/>
      <c r="X50" s="157" t="s">
        <v>93</v>
      </c>
      <c r="Y50" s="178">
        <f t="shared" ref="Y50:Y80" si="21">I50</f>
        <v>0</v>
      </c>
      <c r="Z50" s="178">
        <f t="shared" ref="Z50:Z80" si="22">K50</f>
        <v>0</v>
      </c>
      <c r="AA50" s="178">
        <f t="shared" ref="AA50:AA80" si="23">M50</f>
        <v>0</v>
      </c>
      <c r="AB50" s="178">
        <f t="shared" ref="AB50:AB80" si="24">O50</f>
        <v>0</v>
      </c>
      <c r="AC50" s="178">
        <f t="shared" ref="AC50:AC80" si="25">Q50</f>
        <v>0</v>
      </c>
      <c r="AD50" s="178">
        <f t="shared" ref="AD50:AD80" si="26">V50</f>
        <v>0</v>
      </c>
      <c r="AE50" s="179"/>
      <c r="AF50" s="178">
        <f t="shared" ref="AF50:AF80" si="27">G50</f>
        <v>0</v>
      </c>
      <c r="AG50" s="179" t="s">
        <v>221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ht="22.5" outlineLevel="2" x14ac:dyDescent="0.2">
      <c r="A51" s="169">
        <v>12</v>
      </c>
      <c r="B51" s="170" t="s">
        <v>222</v>
      </c>
      <c r="C51" s="191" t="s">
        <v>223</v>
      </c>
      <c r="D51" s="171" t="s">
        <v>218</v>
      </c>
      <c r="E51" s="172">
        <v>1</v>
      </c>
      <c r="F51" s="173"/>
      <c r="G51" s="174">
        <f t="shared" si="14"/>
        <v>0</v>
      </c>
      <c r="H51" s="175"/>
      <c r="I51" s="176">
        <f t="shared" si="15"/>
        <v>0</v>
      </c>
      <c r="J51" s="173"/>
      <c r="K51" s="174">
        <f t="shared" si="16"/>
        <v>0</v>
      </c>
      <c r="L51" s="174">
        <v>15</v>
      </c>
      <c r="M51" s="174">
        <f t="shared" si="17"/>
        <v>0</v>
      </c>
      <c r="N51" s="174">
        <v>0</v>
      </c>
      <c r="O51" s="174">
        <f t="shared" si="18"/>
        <v>0</v>
      </c>
      <c r="P51" s="174">
        <v>0</v>
      </c>
      <c r="Q51" s="174">
        <f t="shared" si="19"/>
        <v>0</v>
      </c>
      <c r="R51" s="174"/>
      <c r="S51" s="174" t="s">
        <v>219</v>
      </c>
      <c r="T51" s="177" t="s">
        <v>220</v>
      </c>
      <c r="U51" s="157">
        <v>0</v>
      </c>
      <c r="V51" s="157">
        <f t="shared" si="20"/>
        <v>0</v>
      </c>
      <c r="W51" s="157"/>
      <c r="X51" s="157" t="s">
        <v>93</v>
      </c>
      <c r="Y51" s="178">
        <f t="shared" si="21"/>
        <v>0</v>
      </c>
      <c r="Z51" s="178">
        <f t="shared" si="22"/>
        <v>0</v>
      </c>
      <c r="AA51" s="178">
        <f t="shared" si="23"/>
        <v>0</v>
      </c>
      <c r="AB51" s="178">
        <f t="shared" si="24"/>
        <v>0</v>
      </c>
      <c r="AC51" s="178">
        <f t="shared" si="25"/>
        <v>0</v>
      </c>
      <c r="AD51" s="178">
        <f t="shared" si="26"/>
        <v>0</v>
      </c>
      <c r="AE51" s="179"/>
      <c r="AF51" s="178">
        <f t="shared" si="27"/>
        <v>0</v>
      </c>
      <c r="AG51" s="179" t="s">
        <v>221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2" x14ac:dyDescent="0.2">
      <c r="A52" s="169">
        <v>15</v>
      </c>
      <c r="B52" s="170" t="s">
        <v>224</v>
      </c>
      <c r="C52" s="191" t="s">
        <v>225</v>
      </c>
      <c r="D52" s="171" t="s">
        <v>129</v>
      </c>
      <c r="E52" s="172">
        <v>4</v>
      </c>
      <c r="F52" s="173"/>
      <c r="G52" s="174">
        <f t="shared" si="14"/>
        <v>0</v>
      </c>
      <c r="H52" s="175"/>
      <c r="I52" s="176">
        <f t="shared" si="15"/>
        <v>0</v>
      </c>
      <c r="J52" s="173"/>
      <c r="K52" s="174">
        <f t="shared" si="16"/>
        <v>0</v>
      </c>
      <c r="L52" s="174">
        <v>15</v>
      </c>
      <c r="M52" s="174">
        <f t="shared" si="17"/>
        <v>0</v>
      </c>
      <c r="N52" s="174">
        <v>1.0000000000000001E-5</v>
      </c>
      <c r="O52" s="174">
        <f t="shared" si="18"/>
        <v>0</v>
      </c>
      <c r="P52" s="174">
        <v>0</v>
      </c>
      <c r="Q52" s="174">
        <f t="shared" si="19"/>
        <v>0</v>
      </c>
      <c r="R52" s="174" t="s">
        <v>226</v>
      </c>
      <c r="S52" s="174" t="s">
        <v>130</v>
      </c>
      <c r="T52" s="177" t="s">
        <v>130</v>
      </c>
      <c r="U52" s="157">
        <v>0</v>
      </c>
      <c r="V52" s="157">
        <f t="shared" si="20"/>
        <v>0</v>
      </c>
      <c r="W52" s="157"/>
      <c r="X52" s="157" t="s">
        <v>93</v>
      </c>
      <c r="Y52" s="178">
        <f t="shared" si="21"/>
        <v>0</v>
      </c>
      <c r="Z52" s="178">
        <f t="shared" si="22"/>
        <v>0</v>
      </c>
      <c r="AA52" s="178">
        <f t="shared" si="23"/>
        <v>0</v>
      </c>
      <c r="AB52" s="178">
        <f t="shared" si="24"/>
        <v>0</v>
      </c>
      <c r="AC52" s="178">
        <f t="shared" si="25"/>
        <v>0</v>
      </c>
      <c r="AD52" s="178">
        <f t="shared" si="26"/>
        <v>0</v>
      </c>
      <c r="AE52" s="179"/>
      <c r="AF52" s="178">
        <f t="shared" si="27"/>
        <v>0</v>
      </c>
      <c r="AG52" s="179" t="s">
        <v>221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2" x14ac:dyDescent="0.2">
      <c r="A53" s="169">
        <v>16</v>
      </c>
      <c r="B53" s="170" t="s">
        <v>227</v>
      </c>
      <c r="C53" s="191" t="s">
        <v>228</v>
      </c>
      <c r="D53" s="171" t="s">
        <v>129</v>
      </c>
      <c r="E53" s="172">
        <v>2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5.0000000000000002E-5</v>
      </c>
      <c r="O53" s="174">
        <f t="shared" si="18"/>
        <v>0</v>
      </c>
      <c r="P53" s="174">
        <v>0</v>
      </c>
      <c r="Q53" s="174">
        <f t="shared" si="19"/>
        <v>0</v>
      </c>
      <c r="R53" s="174" t="s">
        <v>226</v>
      </c>
      <c r="S53" s="174" t="s">
        <v>130</v>
      </c>
      <c r="T53" s="177" t="s">
        <v>130</v>
      </c>
      <c r="U53" s="157">
        <v>0</v>
      </c>
      <c r="V53" s="157">
        <f t="shared" si="20"/>
        <v>0</v>
      </c>
      <c r="W53" s="157"/>
      <c r="X53" s="157" t="s">
        <v>93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</v>
      </c>
      <c r="AE53" s="179"/>
      <c r="AF53" s="178">
        <f t="shared" si="27"/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17</v>
      </c>
      <c r="B54" s="170" t="s">
        <v>229</v>
      </c>
      <c r="C54" s="191" t="s">
        <v>230</v>
      </c>
      <c r="D54" s="171" t="s">
        <v>129</v>
      </c>
      <c r="E54" s="172">
        <v>4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4.0000000000000003E-5</v>
      </c>
      <c r="O54" s="174">
        <f t="shared" si="18"/>
        <v>0</v>
      </c>
      <c r="P54" s="174">
        <v>0</v>
      </c>
      <c r="Q54" s="174">
        <f t="shared" si="19"/>
        <v>0</v>
      </c>
      <c r="R54" s="174" t="s">
        <v>226</v>
      </c>
      <c r="S54" s="174" t="s">
        <v>130</v>
      </c>
      <c r="T54" s="177" t="s">
        <v>130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18</v>
      </c>
      <c r="B55" s="170" t="s">
        <v>233</v>
      </c>
      <c r="C55" s="191" t="s">
        <v>234</v>
      </c>
      <c r="D55" s="171" t="s">
        <v>129</v>
      </c>
      <c r="E55" s="172">
        <v>8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1.0000000000000001E-5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19</v>
      </c>
      <c r="B56" s="170" t="s">
        <v>235</v>
      </c>
      <c r="C56" s="191" t="s">
        <v>236</v>
      </c>
      <c r="D56" s="171" t="s">
        <v>129</v>
      </c>
      <c r="E56" s="172">
        <v>2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4.0000000000000003E-5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23</v>
      </c>
      <c r="B57" s="170" t="s">
        <v>237</v>
      </c>
      <c r="C57" s="191" t="s">
        <v>238</v>
      </c>
      <c r="D57" s="171" t="s">
        <v>129</v>
      </c>
      <c r="E57" s="172">
        <v>38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5.0000000000000002E-5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ht="22.5" outlineLevel="2" x14ac:dyDescent="0.2">
      <c r="A58" s="169">
        <v>24</v>
      </c>
      <c r="B58" s="170" t="s">
        <v>241</v>
      </c>
      <c r="C58" s="191" t="s">
        <v>242</v>
      </c>
      <c r="D58" s="171" t="s">
        <v>129</v>
      </c>
      <c r="E58" s="172">
        <v>28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1.0000000000000001E-5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ht="22.5" outlineLevel="2" x14ac:dyDescent="0.2">
      <c r="A59" s="169">
        <v>26</v>
      </c>
      <c r="B59" s="170" t="s">
        <v>243</v>
      </c>
      <c r="C59" s="191" t="s">
        <v>244</v>
      </c>
      <c r="D59" s="171" t="s">
        <v>245</v>
      </c>
      <c r="E59" s="172">
        <v>2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0</v>
      </c>
      <c r="O59" s="174">
        <f t="shared" si="18"/>
        <v>0</v>
      </c>
      <c r="P59" s="174">
        <v>0</v>
      </c>
      <c r="Q59" s="174">
        <f t="shared" si="19"/>
        <v>0</v>
      </c>
      <c r="R59" s="174"/>
      <c r="S59" s="174" t="s">
        <v>219</v>
      </c>
      <c r="T59" s="177" t="s">
        <v>220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27</v>
      </c>
      <c r="B60" s="170" t="s">
        <v>249</v>
      </c>
      <c r="C60" s="191" t="s">
        <v>250</v>
      </c>
      <c r="D60" s="171" t="s">
        <v>129</v>
      </c>
      <c r="E60" s="172">
        <v>41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3.0000000000000001E-5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28</v>
      </c>
      <c r="B61" s="170" t="s">
        <v>251</v>
      </c>
      <c r="C61" s="191" t="s">
        <v>252</v>
      </c>
      <c r="D61" s="171" t="s">
        <v>129</v>
      </c>
      <c r="E61" s="172">
        <v>5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4.0000000000000003E-5</v>
      </c>
      <c r="O61" s="174">
        <f t="shared" si="18"/>
        <v>0</v>
      </c>
      <c r="P61" s="174">
        <v>0</v>
      </c>
      <c r="Q61" s="174">
        <f t="shared" si="19"/>
        <v>0</v>
      </c>
      <c r="R61" s="174" t="s">
        <v>226</v>
      </c>
      <c r="S61" s="174" t="s">
        <v>130</v>
      </c>
      <c r="T61" s="177" t="s">
        <v>130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2" x14ac:dyDescent="0.2">
      <c r="A62" s="169">
        <v>32</v>
      </c>
      <c r="B62" s="170" t="s">
        <v>253</v>
      </c>
      <c r="C62" s="191" t="s">
        <v>254</v>
      </c>
      <c r="D62" s="171" t="s">
        <v>129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 t="s">
        <v>226</v>
      </c>
      <c r="S62" s="174" t="s">
        <v>130</v>
      </c>
      <c r="T62" s="177" t="s">
        <v>130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2" x14ac:dyDescent="0.2">
      <c r="A63" s="169">
        <v>36</v>
      </c>
      <c r="B63" s="170" t="s">
        <v>255</v>
      </c>
      <c r="C63" s="191" t="s">
        <v>256</v>
      </c>
      <c r="D63" s="171" t="s">
        <v>183</v>
      </c>
      <c r="E63" s="172">
        <v>2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2.5999999999999998E-4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ht="22.5" outlineLevel="2" x14ac:dyDescent="0.2">
      <c r="A64" s="169">
        <v>38</v>
      </c>
      <c r="B64" s="170" t="s">
        <v>257</v>
      </c>
      <c r="C64" s="191" t="s">
        <v>258</v>
      </c>
      <c r="D64" s="171" t="s">
        <v>218</v>
      </c>
      <c r="E64" s="172">
        <v>1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219</v>
      </c>
      <c r="T64" s="177" t="s">
        <v>220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40</v>
      </c>
      <c r="B65" s="170" t="s">
        <v>259</v>
      </c>
      <c r="C65" s="191" t="s">
        <v>260</v>
      </c>
      <c r="D65" s="171" t="s">
        <v>129</v>
      </c>
      <c r="E65" s="172">
        <v>22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 t="s">
        <v>226</v>
      </c>
      <c r="S65" s="174" t="s">
        <v>130</v>
      </c>
      <c r="T65" s="177" t="s">
        <v>130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41</v>
      </c>
      <c r="B66" s="170" t="s">
        <v>261</v>
      </c>
      <c r="C66" s="191" t="s">
        <v>262</v>
      </c>
      <c r="D66" s="171" t="s">
        <v>129</v>
      </c>
      <c r="E66" s="172">
        <v>28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0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42</v>
      </c>
      <c r="B67" s="170" t="s">
        <v>263</v>
      </c>
      <c r="C67" s="191" t="s">
        <v>264</v>
      </c>
      <c r="D67" s="171" t="s">
        <v>129</v>
      </c>
      <c r="E67" s="172">
        <v>12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0</v>
      </c>
      <c r="O67" s="174">
        <f t="shared" si="18"/>
        <v>0</v>
      </c>
      <c r="P67" s="174">
        <v>0</v>
      </c>
      <c r="Q67" s="174">
        <f t="shared" si="19"/>
        <v>0</v>
      </c>
      <c r="R67" s="174" t="s">
        <v>226</v>
      </c>
      <c r="S67" s="174" t="s">
        <v>130</v>
      </c>
      <c r="T67" s="177" t="s">
        <v>130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43</v>
      </c>
      <c r="B68" s="170" t="s">
        <v>265</v>
      </c>
      <c r="C68" s="191" t="s">
        <v>266</v>
      </c>
      <c r="D68" s="171" t="s">
        <v>183</v>
      </c>
      <c r="E68" s="172">
        <v>29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4.0000000000000003E-5</v>
      </c>
      <c r="O68" s="174">
        <f t="shared" si="18"/>
        <v>0</v>
      </c>
      <c r="P68" s="174">
        <v>0</v>
      </c>
      <c r="Q68" s="174">
        <f t="shared" si="19"/>
        <v>0</v>
      </c>
      <c r="R68" s="174"/>
      <c r="S68" s="174" t="s">
        <v>219</v>
      </c>
      <c r="T68" s="177" t="s">
        <v>220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46</v>
      </c>
      <c r="B69" s="170" t="s">
        <v>267</v>
      </c>
      <c r="C69" s="191" t="s">
        <v>268</v>
      </c>
      <c r="D69" s="171" t="s">
        <v>183</v>
      </c>
      <c r="E69" s="172">
        <v>8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1.6000000000000001E-4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2" x14ac:dyDescent="0.2">
      <c r="A70" s="169">
        <v>48</v>
      </c>
      <c r="B70" s="170" t="s">
        <v>269</v>
      </c>
      <c r="C70" s="191" t="s">
        <v>270</v>
      </c>
      <c r="D70" s="171" t="s">
        <v>183</v>
      </c>
      <c r="E70" s="172">
        <v>8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5.2999999999999998E-4</v>
      </c>
      <c r="O70" s="174">
        <f t="shared" si="18"/>
        <v>0</v>
      </c>
      <c r="P70" s="174">
        <v>0</v>
      </c>
      <c r="Q70" s="174">
        <f t="shared" si="19"/>
        <v>0</v>
      </c>
      <c r="R70" s="174" t="s">
        <v>226</v>
      </c>
      <c r="S70" s="174" t="s">
        <v>130</v>
      </c>
      <c r="T70" s="177" t="s">
        <v>130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50</v>
      </c>
      <c r="B71" s="170" t="s">
        <v>271</v>
      </c>
      <c r="C71" s="191" t="s">
        <v>272</v>
      </c>
      <c r="D71" s="171" t="s">
        <v>183</v>
      </c>
      <c r="E71" s="172">
        <v>12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2.9999999999999997E-4</v>
      </c>
      <c r="O71" s="174">
        <f t="shared" si="18"/>
        <v>0</v>
      </c>
      <c r="P71" s="174">
        <v>0</v>
      </c>
      <c r="Q71" s="174">
        <f t="shared" si="19"/>
        <v>0</v>
      </c>
      <c r="R71" s="174" t="s">
        <v>226</v>
      </c>
      <c r="S71" s="174" t="s">
        <v>130</v>
      </c>
      <c r="T71" s="177" t="s">
        <v>130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52</v>
      </c>
      <c r="B72" s="170" t="s">
        <v>273</v>
      </c>
      <c r="C72" s="191" t="s">
        <v>274</v>
      </c>
      <c r="D72" s="171" t="s">
        <v>183</v>
      </c>
      <c r="E72" s="172">
        <v>214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2.2000000000000001E-4</v>
      </c>
      <c r="O72" s="174">
        <f t="shared" si="18"/>
        <v>0.05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0.05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54</v>
      </c>
      <c r="B73" s="170" t="s">
        <v>275</v>
      </c>
      <c r="C73" s="191" t="s">
        <v>276</v>
      </c>
      <c r="D73" s="171" t="s">
        <v>183</v>
      </c>
      <c r="E73" s="172">
        <v>10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2.1000000000000001E-4</v>
      </c>
      <c r="O73" s="174">
        <f t="shared" si="18"/>
        <v>0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56</v>
      </c>
      <c r="B74" s="170" t="s">
        <v>277</v>
      </c>
      <c r="C74" s="191" t="s">
        <v>278</v>
      </c>
      <c r="D74" s="171" t="s">
        <v>183</v>
      </c>
      <c r="E74" s="172">
        <v>183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1.6000000000000001E-4</v>
      </c>
      <c r="O74" s="174">
        <f t="shared" si="18"/>
        <v>0.03</v>
      </c>
      <c r="P74" s="174">
        <v>0</v>
      </c>
      <c r="Q74" s="174">
        <f t="shared" si="19"/>
        <v>0</v>
      </c>
      <c r="R74" s="174" t="s">
        <v>226</v>
      </c>
      <c r="S74" s="174" t="s">
        <v>130</v>
      </c>
      <c r="T74" s="177" t="s">
        <v>130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0.03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ht="22.5" outlineLevel="2" x14ac:dyDescent="0.2">
      <c r="A75" s="169">
        <v>57</v>
      </c>
      <c r="B75" s="170" t="s">
        <v>279</v>
      </c>
      <c r="C75" s="191" t="s">
        <v>280</v>
      </c>
      <c r="D75" s="171" t="s">
        <v>183</v>
      </c>
      <c r="E75" s="172">
        <v>29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1.6000000000000001E-4</v>
      </c>
      <c r="O75" s="174">
        <f t="shared" si="18"/>
        <v>0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ht="22.5" outlineLevel="2" x14ac:dyDescent="0.2">
      <c r="A76" s="169">
        <v>60</v>
      </c>
      <c r="B76" s="170" t="s">
        <v>281</v>
      </c>
      <c r="C76" s="191" t="s">
        <v>282</v>
      </c>
      <c r="D76" s="171" t="s">
        <v>283</v>
      </c>
      <c r="E76" s="172">
        <v>1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0</v>
      </c>
      <c r="O76" s="174">
        <f t="shared" si="18"/>
        <v>0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61</v>
      </c>
      <c r="B77" s="170" t="s">
        <v>284</v>
      </c>
      <c r="C77" s="191" t="s">
        <v>285</v>
      </c>
      <c r="D77" s="171" t="s">
        <v>286</v>
      </c>
      <c r="E77" s="172">
        <v>1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0</v>
      </c>
      <c r="O77" s="174">
        <f t="shared" si="18"/>
        <v>0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62</v>
      </c>
      <c r="B78" s="170" t="s">
        <v>287</v>
      </c>
      <c r="C78" s="191" t="s">
        <v>288</v>
      </c>
      <c r="D78" s="171" t="s">
        <v>286</v>
      </c>
      <c r="E78" s="172">
        <v>1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0</v>
      </c>
      <c r="O78" s="174">
        <f t="shared" si="18"/>
        <v>0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2" x14ac:dyDescent="0.2">
      <c r="A79" s="169">
        <v>63</v>
      </c>
      <c r="B79" s="170" t="s">
        <v>289</v>
      </c>
      <c r="C79" s="191" t="s">
        <v>290</v>
      </c>
      <c r="D79" s="171" t="s">
        <v>218</v>
      </c>
      <c r="E79" s="172">
        <v>40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0</v>
      </c>
      <c r="O79" s="174">
        <f t="shared" si="18"/>
        <v>0</v>
      </c>
      <c r="P79" s="174">
        <v>0</v>
      </c>
      <c r="Q79" s="174">
        <f t="shared" si="19"/>
        <v>0</v>
      </c>
      <c r="R79" s="174"/>
      <c r="S79" s="174" t="s">
        <v>219</v>
      </c>
      <c r="T79" s="177" t="s">
        <v>220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70</v>
      </c>
      <c r="B80" s="170" t="s">
        <v>291</v>
      </c>
      <c r="C80" s="191" t="s">
        <v>292</v>
      </c>
      <c r="D80" s="171" t="s">
        <v>293</v>
      </c>
      <c r="E80" s="172">
        <v>25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1E-3</v>
      </c>
      <c r="O80" s="174">
        <f t="shared" si="18"/>
        <v>0.03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0.03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outlineLevel="1" x14ac:dyDescent="0.2">
      <c r="A81" s="161" t="s">
        <v>125</v>
      </c>
      <c r="B81" s="162" t="s">
        <v>94</v>
      </c>
      <c r="C81" s="190" t="s">
        <v>95</v>
      </c>
      <c r="D81" s="163"/>
      <c r="E81" s="164"/>
      <c r="F81" s="165"/>
      <c r="G81" s="165">
        <f>SUM(AF82:AF85)</f>
        <v>0</v>
      </c>
      <c r="H81" s="166"/>
      <c r="I81" s="167">
        <f>SUM(Y82:Y85)</f>
        <v>0</v>
      </c>
      <c r="J81" s="165"/>
      <c r="K81" s="165">
        <f>SUM(Z82:Z85)</f>
        <v>0</v>
      </c>
      <c r="L81" s="165"/>
      <c r="M81" s="165">
        <f>SUM(AA82:AA85)</f>
        <v>0</v>
      </c>
      <c r="N81" s="165"/>
      <c r="O81" s="165">
        <f>SUM(AB82:AB85)</f>
        <v>0</v>
      </c>
      <c r="P81" s="165"/>
      <c r="Q81" s="165">
        <f>SUM(AC82:AC85)</f>
        <v>0</v>
      </c>
      <c r="R81" s="165"/>
      <c r="S81" s="165"/>
      <c r="T81" s="168"/>
      <c r="U81" s="160"/>
      <c r="V81" s="160">
        <f>SUM(AD82:AD85)</f>
        <v>24.67</v>
      </c>
      <c r="W81" s="160"/>
      <c r="X81" s="160"/>
      <c r="Y81" s="179"/>
      <c r="Z81" s="179"/>
      <c r="AA81" s="179"/>
      <c r="AB81" s="179"/>
      <c r="AC81" s="179"/>
      <c r="AD81" s="179"/>
      <c r="AE81" s="179"/>
      <c r="AF81" s="179"/>
      <c r="AG81" s="179" t="s">
        <v>126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71</v>
      </c>
      <c r="B82" s="170" t="s">
        <v>294</v>
      </c>
      <c r="C82" s="191" t="s">
        <v>295</v>
      </c>
      <c r="D82" s="171" t="s">
        <v>296</v>
      </c>
      <c r="E82" s="172">
        <v>8</v>
      </c>
      <c r="F82" s="173"/>
      <c r="G82" s="174">
        <f>ROUND(E82*F82,2)</f>
        <v>0</v>
      </c>
      <c r="H82" s="175"/>
      <c r="I82" s="176">
        <f>ROUND(E82*H82,2)</f>
        <v>0</v>
      </c>
      <c r="J82" s="173"/>
      <c r="K82" s="174">
        <f>ROUND(E82*J82,2)</f>
        <v>0</v>
      </c>
      <c r="L82" s="174">
        <v>15</v>
      </c>
      <c r="M82" s="174">
        <f>G82*(1+L82/100)</f>
        <v>0</v>
      </c>
      <c r="N82" s="174">
        <v>0</v>
      </c>
      <c r="O82" s="174">
        <f>ROUND(E82*N82,2)</f>
        <v>0</v>
      </c>
      <c r="P82" s="174">
        <v>0</v>
      </c>
      <c r="Q82" s="174">
        <f>ROUND(E82*P82,2)</f>
        <v>0</v>
      </c>
      <c r="R82" s="174"/>
      <c r="S82" s="174" t="s">
        <v>219</v>
      </c>
      <c r="T82" s="177" t="s">
        <v>220</v>
      </c>
      <c r="U82" s="157">
        <v>0</v>
      </c>
      <c r="V82" s="157">
        <f>ROUND(E82*U82,2)</f>
        <v>0</v>
      </c>
      <c r="W82" s="157"/>
      <c r="X82" s="157" t="s">
        <v>95</v>
      </c>
      <c r="Y82" s="178">
        <f>I82</f>
        <v>0</v>
      </c>
      <c r="Z82" s="178">
        <f>K82</f>
        <v>0</v>
      </c>
      <c r="AA82" s="178">
        <f>M82</f>
        <v>0</v>
      </c>
      <c r="AB82" s="178">
        <f>O82</f>
        <v>0</v>
      </c>
      <c r="AC82" s="178">
        <f>Q82</f>
        <v>0</v>
      </c>
      <c r="AD82" s="178">
        <f>V82</f>
        <v>0</v>
      </c>
      <c r="AE82" s="179"/>
      <c r="AF82" s="178">
        <f>G82</f>
        <v>0</v>
      </c>
      <c r="AG82" s="179" t="s">
        <v>297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72</v>
      </c>
      <c r="B83" s="170" t="s">
        <v>298</v>
      </c>
      <c r="C83" s="191" t="s">
        <v>299</v>
      </c>
      <c r="D83" s="171" t="s">
        <v>300</v>
      </c>
      <c r="E83" s="172">
        <v>1</v>
      </c>
      <c r="F83" s="173"/>
      <c r="G83" s="174">
        <f>ROUND(E83*F83,2)</f>
        <v>0</v>
      </c>
      <c r="H83" s="175"/>
      <c r="I83" s="176">
        <f>ROUND(E83*H83,2)</f>
        <v>0</v>
      </c>
      <c r="J83" s="173"/>
      <c r="K83" s="174">
        <f>ROUND(E83*J83,2)</f>
        <v>0</v>
      </c>
      <c r="L83" s="174">
        <v>15</v>
      </c>
      <c r="M83" s="174">
        <f>G83*(1+L83/100)</f>
        <v>0</v>
      </c>
      <c r="N83" s="174">
        <v>0</v>
      </c>
      <c r="O83" s="174">
        <f>ROUND(E83*N83,2)</f>
        <v>0</v>
      </c>
      <c r="P83" s="174">
        <v>0</v>
      </c>
      <c r="Q83" s="174">
        <f>ROUND(E83*P83,2)</f>
        <v>0</v>
      </c>
      <c r="R83" s="174"/>
      <c r="S83" s="174" t="s">
        <v>219</v>
      </c>
      <c r="T83" s="177" t="s">
        <v>220</v>
      </c>
      <c r="U83" s="157">
        <v>0</v>
      </c>
      <c r="V83" s="157">
        <f>ROUND(E83*U83,2)</f>
        <v>0</v>
      </c>
      <c r="W83" s="157"/>
      <c r="X83" s="157" t="s">
        <v>95</v>
      </c>
      <c r="Y83" s="178">
        <f>I83</f>
        <v>0</v>
      </c>
      <c r="Z83" s="178">
        <f>K83</f>
        <v>0</v>
      </c>
      <c r="AA83" s="178">
        <f>M83</f>
        <v>0</v>
      </c>
      <c r="AB83" s="178">
        <f>O83</f>
        <v>0</v>
      </c>
      <c r="AC83" s="178">
        <f>Q83</f>
        <v>0</v>
      </c>
      <c r="AD83" s="178">
        <f>V83</f>
        <v>0</v>
      </c>
      <c r="AE83" s="179"/>
      <c r="AF83" s="178">
        <f>G83</f>
        <v>0</v>
      </c>
      <c r="AG83" s="179" t="s">
        <v>297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73</v>
      </c>
      <c r="B84" s="170" t="s">
        <v>301</v>
      </c>
      <c r="C84" s="191" t="s">
        <v>302</v>
      </c>
      <c r="D84" s="171" t="s">
        <v>300</v>
      </c>
      <c r="E84" s="172">
        <v>1</v>
      </c>
      <c r="F84" s="173"/>
      <c r="G84" s="174">
        <f>ROUND(E84*F84,2)</f>
        <v>0</v>
      </c>
      <c r="H84" s="175"/>
      <c r="I84" s="176">
        <f>ROUND(E84*H84,2)</f>
        <v>0</v>
      </c>
      <c r="J84" s="173"/>
      <c r="K84" s="174">
        <f>ROUND(E84*J84,2)</f>
        <v>0</v>
      </c>
      <c r="L84" s="174">
        <v>15</v>
      </c>
      <c r="M84" s="174">
        <f>G84*(1+L84/100)</f>
        <v>0</v>
      </c>
      <c r="N84" s="174">
        <v>0</v>
      </c>
      <c r="O84" s="174">
        <f>ROUND(E84*N84,2)</f>
        <v>0</v>
      </c>
      <c r="P84" s="174">
        <v>0</v>
      </c>
      <c r="Q84" s="174">
        <f>ROUND(E84*P84,2)</f>
        <v>0</v>
      </c>
      <c r="R84" s="174"/>
      <c r="S84" s="174" t="s">
        <v>219</v>
      </c>
      <c r="T84" s="177" t="s">
        <v>220</v>
      </c>
      <c r="U84" s="157">
        <v>0</v>
      </c>
      <c r="V84" s="157">
        <f>ROUND(E84*U84,2)</f>
        <v>0</v>
      </c>
      <c r="W84" s="157"/>
      <c r="X84" s="157" t="s">
        <v>95</v>
      </c>
      <c r="Y84" s="178">
        <f>I84</f>
        <v>0</v>
      </c>
      <c r="Z84" s="178">
        <f>K84</f>
        <v>0</v>
      </c>
      <c r="AA84" s="178">
        <f>M84</f>
        <v>0</v>
      </c>
      <c r="AB84" s="178">
        <f>O84</f>
        <v>0</v>
      </c>
      <c r="AC84" s="178">
        <f>Q84</f>
        <v>0</v>
      </c>
      <c r="AD84" s="178">
        <f>V84</f>
        <v>0</v>
      </c>
      <c r="AE84" s="179"/>
      <c r="AF84" s="178">
        <f>G84</f>
        <v>0</v>
      </c>
      <c r="AG84" s="179" t="s">
        <v>297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ht="22.5" outlineLevel="2" x14ac:dyDescent="0.2">
      <c r="A85" s="169">
        <v>74</v>
      </c>
      <c r="B85" s="170" t="s">
        <v>303</v>
      </c>
      <c r="C85" s="191" t="s">
        <v>304</v>
      </c>
      <c r="D85" s="171" t="s">
        <v>218</v>
      </c>
      <c r="E85" s="172">
        <v>1</v>
      </c>
      <c r="F85" s="173"/>
      <c r="G85" s="174">
        <f>ROUND(E85*F85,2)</f>
        <v>0</v>
      </c>
      <c r="H85" s="175"/>
      <c r="I85" s="176">
        <f>ROUND(E85*H85,2)</f>
        <v>0</v>
      </c>
      <c r="J85" s="173"/>
      <c r="K85" s="174">
        <f>ROUND(E85*J85,2)</f>
        <v>0</v>
      </c>
      <c r="L85" s="174">
        <v>15</v>
      </c>
      <c r="M85" s="174">
        <f>G85*(1+L85/100)</f>
        <v>0</v>
      </c>
      <c r="N85" s="174">
        <v>0</v>
      </c>
      <c r="O85" s="174">
        <f>ROUND(E85*N85,2)</f>
        <v>0</v>
      </c>
      <c r="P85" s="174">
        <v>0</v>
      </c>
      <c r="Q85" s="174">
        <f>ROUND(E85*P85,2)</f>
        <v>0</v>
      </c>
      <c r="R85" s="174"/>
      <c r="S85" s="174" t="s">
        <v>219</v>
      </c>
      <c r="T85" s="177" t="s">
        <v>220</v>
      </c>
      <c r="U85" s="157">
        <v>24.67</v>
      </c>
      <c r="V85" s="157">
        <f>ROUND(E85*U85,2)</f>
        <v>24.67</v>
      </c>
      <c r="W85" s="157"/>
      <c r="X85" s="157" t="s">
        <v>95</v>
      </c>
      <c r="Y85" s="178">
        <f>I85</f>
        <v>0</v>
      </c>
      <c r="Z85" s="178">
        <f>K85</f>
        <v>0</v>
      </c>
      <c r="AA85" s="178">
        <f>M85</f>
        <v>0</v>
      </c>
      <c r="AB85" s="178">
        <f>O85</f>
        <v>0</v>
      </c>
      <c r="AC85" s="178">
        <f>Q85</f>
        <v>0</v>
      </c>
      <c r="AD85" s="178">
        <f>V85</f>
        <v>24.67</v>
      </c>
      <c r="AE85" s="179"/>
      <c r="AF85" s="178">
        <f>G85</f>
        <v>0</v>
      </c>
      <c r="AG85" s="179" t="s">
        <v>297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x14ac:dyDescent="0.2">
      <c r="A86" s="161" t="s">
        <v>125</v>
      </c>
      <c r="B86" s="162" t="s">
        <v>96</v>
      </c>
      <c r="C86" s="190" t="s">
        <v>97</v>
      </c>
      <c r="D86" s="163"/>
      <c r="E86" s="164"/>
      <c r="F86" s="165"/>
      <c r="G86" s="165">
        <f>SUM(AF87:AF147)</f>
        <v>0</v>
      </c>
      <c r="H86" s="166"/>
      <c r="I86" s="167">
        <f>SUM(Y87:Y147)</f>
        <v>0</v>
      </c>
      <c r="J86" s="165"/>
      <c r="K86" s="165">
        <f>SUM(Z87:Z147)</f>
        <v>0</v>
      </c>
      <c r="L86" s="165"/>
      <c r="M86" s="165">
        <f>SUM(AA87:AA147)</f>
        <v>0</v>
      </c>
      <c r="N86" s="165"/>
      <c r="O86" s="165">
        <f>SUM(AB87:AB147)</f>
        <v>0.01</v>
      </c>
      <c r="P86" s="165"/>
      <c r="Q86" s="165">
        <f>SUM(AC87:AC147)</f>
        <v>0.09</v>
      </c>
      <c r="R86" s="165"/>
      <c r="S86" s="165"/>
      <c r="T86" s="168"/>
      <c r="U86" s="160"/>
      <c r="V86" s="160">
        <f>SUM(AD87:AD147)</f>
        <v>29.670000000000005</v>
      </c>
      <c r="W86" s="160"/>
      <c r="X86" s="160"/>
      <c r="AG86" t="s">
        <v>126</v>
      </c>
    </row>
    <row r="87" spans="1:60" outlineLevel="1" x14ac:dyDescent="0.2">
      <c r="A87" s="161" t="s">
        <v>125</v>
      </c>
      <c r="B87" s="162" t="s">
        <v>98</v>
      </c>
      <c r="C87" s="190" t="s">
        <v>33</v>
      </c>
      <c r="D87" s="163"/>
      <c r="E87" s="164"/>
      <c r="F87" s="165"/>
      <c r="G87" s="165">
        <f>SUM(AF88:AF111)</f>
        <v>0</v>
      </c>
      <c r="H87" s="166"/>
      <c r="I87" s="167">
        <f>SUM(Y88:Y111)</f>
        <v>0</v>
      </c>
      <c r="J87" s="165"/>
      <c r="K87" s="165">
        <f>SUM(Z88:Z111)</f>
        <v>0</v>
      </c>
      <c r="L87" s="165"/>
      <c r="M87" s="165">
        <f>SUM(AA88:AA111)</f>
        <v>0</v>
      </c>
      <c r="N87" s="165"/>
      <c r="O87" s="165">
        <f>SUM(AB88:AB111)</f>
        <v>0.01</v>
      </c>
      <c r="P87" s="165"/>
      <c r="Q87" s="165">
        <f>SUM(AC88:AC111)</f>
        <v>0.09</v>
      </c>
      <c r="R87" s="165"/>
      <c r="S87" s="165"/>
      <c r="T87" s="168"/>
      <c r="U87" s="160"/>
      <c r="V87" s="160">
        <f>SUM(AD88:AD111)</f>
        <v>29.670000000000005</v>
      </c>
      <c r="W87" s="160"/>
      <c r="X87" s="160"/>
      <c r="Y87" s="179"/>
      <c r="Z87" s="179"/>
      <c r="AA87" s="179"/>
      <c r="AB87" s="179"/>
      <c r="AC87" s="179"/>
      <c r="AD87" s="179"/>
      <c r="AE87" s="179"/>
      <c r="AF87" s="179"/>
      <c r="AG87" s="179" t="s">
        <v>126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75</v>
      </c>
      <c r="B88" s="170" t="s">
        <v>305</v>
      </c>
      <c r="C88" s="191" t="s">
        <v>306</v>
      </c>
      <c r="D88" s="171" t="s">
        <v>129</v>
      </c>
      <c r="E88" s="172">
        <v>1</v>
      </c>
      <c r="F88" s="173"/>
      <c r="G88" s="174">
        <f t="shared" ref="G88:G111" si="28">ROUND(E88*F88,2)</f>
        <v>0</v>
      </c>
      <c r="H88" s="175"/>
      <c r="I88" s="176">
        <f t="shared" ref="I88:I111" si="29">ROUND(E88*H88,2)</f>
        <v>0</v>
      </c>
      <c r="J88" s="173"/>
      <c r="K88" s="174">
        <f t="shared" ref="K88:K111" si="30">ROUND(E88*J88,2)</f>
        <v>0</v>
      </c>
      <c r="L88" s="174">
        <v>15</v>
      </c>
      <c r="M88" s="174">
        <f t="shared" ref="M88:M111" si="31">G88*(1+L88/100)</f>
        <v>0</v>
      </c>
      <c r="N88" s="174">
        <v>0</v>
      </c>
      <c r="O88" s="174">
        <f t="shared" ref="O88:O111" si="32">ROUND(E88*N88,2)</f>
        <v>0</v>
      </c>
      <c r="P88" s="174">
        <v>0</v>
      </c>
      <c r="Q88" s="174">
        <f t="shared" ref="Q88:Q111" si="33">ROUND(E88*P88,2)</f>
        <v>0</v>
      </c>
      <c r="R88" s="174"/>
      <c r="S88" s="174" t="s">
        <v>130</v>
      </c>
      <c r="T88" s="177" t="s">
        <v>130</v>
      </c>
      <c r="U88" s="157">
        <v>1</v>
      </c>
      <c r="V88" s="157">
        <f t="shared" ref="V88:V111" si="34">ROUND(E88*U88,2)</f>
        <v>1</v>
      </c>
      <c r="W88" s="157"/>
      <c r="X88" s="157" t="s">
        <v>131</v>
      </c>
      <c r="Y88" s="178">
        <f t="shared" ref="Y88:Y111" si="35">I88</f>
        <v>0</v>
      </c>
      <c r="Z88" s="178">
        <f t="shared" ref="Z88:Z111" si="36">K88</f>
        <v>0</v>
      </c>
      <c r="AA88" s="178">
        <f t="shared" ref="AA88:AA111" si="37">M88</f>
        <v>0</v>
      </c>
      <c r="AB88" s="178">
        <f t="shared" ref="AB88:AB111" si="38">O88</f>
        <v>0</v>
      </c>
      <c r="AC88" s="178">
        <f t="shared" ref="AC88:AC111" si="39">Q88</f>
        <v>0</v>
      </c>
      <c r="AD88" s="178">
        <f t="shared" ref="AD88:AD111" si="40">V88</f>
        <v>1</v>
      </c>
      <c r="AE88" s="179"/>
      <c r="AF88" s="178">
        <f t="shared" ref="AF88:AF111" si="41">G88</f>
        <v>0</v>
      </c>
      <c r="AG88" s="179" t="s">
        <v>132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2" x14ac:dyDescent="0.2">
      <c r="A89" s="169">
        <v>79</v>
      </c>
      <c r="B89" s="170" t="s">
        <v>307</v>
      </c>
      <c r="C89" s="191" t="s">
        <v>308</v>
      </c>
      <c r="D89" s="171" t="s">
        <v>183</v>
      </c>
      <c r="E89" s="172">
        <v>68</v>
      </c>
      <c r="F89" s="173"/>
      <c r="G89" s="174">
        <f t="shared" si="28"/>
        <v>0</v>
      </c>
      <c r="H89" s="175"/>
      <c r="I89" s="176">
        <f t="shared" si="29"/>
        <v>0</v>
      </c>
      <c r="J89" s="173"/>
      <c r="K89" s="174">
        <f t="shared" si="30"/>
        <v>0</v>
      </c>
      <c r="L89" s="174">
        <v>15</v>
      </c>
      <c r="M89" s="174">
        <f t="shared" si="31"/>
        <v>0</v>
      </c>
      <c r="N89" s="174">
        <v>0</v>
      </c>
      <c r="O89" s="174">
        <f t="shared" si="32"/>
        <v>0</v>
      </c>
      <c r="P89" s="174">
        <v>0</v>
      </c>
      <c r="Q89" s="174">
        <f t="shared" si="33"/>
        <v>0</v>
      </c>
      <c r="R89" s="174"/>
      <c r="S89" s="174" t="s">
        <v>130</v>
      </c>
      <c r="T89" s="177" t="s">
        <v>130</v>
      </c>
      <c r="U89" s="157">
        <v>8.0170000000000005E-2</v>
      </c>
      <c r="V89" s="157">
        <f t="shared" si="34"/>
        <v>5.45</v>
      </c>
      <c r="W89" s="157"/>
      <c r="X89" s="157" t="s">
        <v>131</v>
      </c>
      <c r="Y89" s="178">
        <f t="shared" si="35"/>
        <v>0</v>
      </c>
      <c r="Z89" s="178">
        <f t="shared" si="36"/>
        <v>0</v>
      </c>
      <c r="AA89" s="178">
        <f t="shared" si="37"/>
        <v>0</v>
      </c>
      <c r="AB89" s="178">
        <f t="shared" si="38"/>
        <v>0</v>
      </c>
      <c r="AC89" s="178">
        <f t="shared" si="39"/>
        <v>0</v>
      </c>
      <c r="AD89" s="178">
        <f t="shared" si="40"/>
        <v>5.45</v>
      </c>
      <c r="AE89" s="179"/>
      <c r="AF89" s="178">
        <f t="shared" si="41"/>
        <v>0</v>
      </c>
      <c r="AG89" s="179" t="s">
        <v>132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outlineLevel="2" x14ac:dyDescent="0.2">
      <c r="A90" s="169">
        <v>80</v>
      </c>
      <c r="B90" s="170" t="s">
        <v>309</v>
      </c>
      <c r="C90" s="191" t="s">
        <v>310</v>
      </c>
      <c r="D90" s="171" t="s">
        <v>183</v>
      </c>
      <c r="E90" s="172">
        <v>10</v>
      </c>
      <c r="F90" s="173"/>
      <c r="G90" s="174">
        <f t="shared" si="28"/>
        <v>0</v>
      </c>
      <c r="H90" s="175"/>
      <c r="I90" s="176">
        <f t="shared" si="29"/>
        <v>0</v>
      </c>
      <c r="J90" s="173"/>
      <c r="K90" s="174">
        <f t="shared" si="30"/>
        <v>0</v>
      </c>
      <c r="L90" s="174">
        <v>15</v>
      </c>
      <c r="M90" s="174">
        <f t="shared" si="31"/>
        <v>0</v>
      </c>
      <c r="N90" s="174">
        <v>0</v>
      </c>
      <c r="O90" s="174">
        <f t="shared" si="32"/>
        <v>0</v>
      </c>
      <c r="P90" s="174">
        <v>0</v>
      </c>
      <c r="Q90" s="174">
        <f t="shared" si="33"/>
        <v>0</v>
      </c>
      <c r="R90" s="174"/>
      <c r="S90" s="174" t="s">
        <v>130</v>
      </c>
      <c r="T90" s="177" t="s">
        <v>130</v>
      </c>
      <c r="U90" s="157">
        <v>9.0670000000000001E-2</v>
      </c>
      <c r="V90" s="157">
        <f t="shared" si="34"/>
        <v>0.91</v>
      </c>
      <c r="W90" s="157"/>
      <c r="X90" s="157" t="s">
        <v>131</v>
      </c>
      <c r="Y90" s="178">
        <f t="shared" si="35"/>
        <v>0</v>
      </c>
      <c r="Z90" s="178">
        <f t="shared" si="36"/>
        <v>0</v>
      </c>
      <c r="AA90" s="178">
        <f t="shared" si="37"/>
        <v>0</v>
      </c>
      <c r="AB90" s="178">
        <f t="shared" si="38"/>
        <v>0</v>
      </c>
      <c r="AC90" s="178">
        <f t="shared" si="39"/>
        <v>0</v>
      </c>
      <c r="AD90" s="178">
        <f t="shared" si="40"/>
        <v>0.91</v>
      </c>
      <c r="AE90" s="179"/>
      <c r="AF90" s="178">
        <f t="shared" si="41"/>
        <v>0</v>
      </c>
      <c r="AG90" s="179" t="s">
        <v>132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outlineLevel="2" x14ac:dyDescent="0.2">
      <c r="A91" s="169">
        <v>82</v>
      </c>
      <c r="B91" s="170" t="s">
        <v>311</v>
      </c>
      <c r="C91" s="191" t="s">
        <v>312</v>
      </c>
      <c r="D91" s="171" t="s">
        <v>129</v>
      </c>
      <c r="E91" s="172">
        <v>3</v>
      </c>
      <c r="F91" s="173"/>
      <c r="G91" s="174">
        <f t="shared" si="28"/>
        <v>0</v>
      </c>
      <c r="H91" s="175"/>
      <c r="I91" s="176">
        <f t="shared" si="29"/>
        <v>0</v>
      </c>
      <c r="J91" s="173"/>
      <c r="K91" s="174">
        <f t="shared" si="30"/>
        <v>0</v>
      </c>
      <c r="L91" s="174">
        <v>15</v>
      </c>
      <c r="M91" s="174">
        <f t="shared" si="31"/>
        <v>0</v>
      </c>
      <c r="N91" s="174">
        <v>0</v>
      </c>
      <c r="O91" s="174">
        <f t="shared" si="32"/>
        <v>0</v>
      </c>
      <c r="P91" s="174">
        <v>0</v>
      </c>
      <c r="Q91" s="174">
        <f t="shared" si="33"/>
        <v>0</v>
      </c>
      <c r="R91" s="174"/>
      <c r="S91" s="174" t="s">
        <v>219</v>
      </c>
      <c r="T91" s="177" t="s">
        <v>220</v>
      </c>
      <c r="U91" s="157">
        <v>0.18167</v>
      </c>
      <c r="V91" s="157">
        <f t="shared" si="34"/>
        <v>0.55000000000000004</v>
      </c>
      <c r="W91" s="157"/>
      <c r="X91" s="157" t="s">
        <v>131</v>
      </c>
      <c r="Y91" s="178">
        <f t="shared" si="35"/>
        <v>0</v>
      </c>
      <c r="Z91" s="178">
        <f t="shared" si="36"/>
        <v>0</v>
      </c>
      <c r="AA91" s="178">
        <f t="shared" si="37"/>
        <v>0</v>
      </c>
      <c r="AB91" s="178">
        <f t="shared" si="38"/>
        <v>0</v>
      </c>
      <c r="AC91" s="178">
        <f t="shared" si="39"/>
        <v>0</v>
      </c>
      <c r="AD91" s="178">
        <f t="shared" si="40"/>
        <v>0.55000000000000004</v>
      </c>
      <c r="AE91" s="179"/>
      <c r="AF91" s="178">
        <f t="shared" si="41"/>
        <v>0</v>
      </c>
      <c r="AG91" s="179" t="s">
        <v>132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outlineLevel="2" x14ac:dyDescent="0.2">
      <c r="A92" s="169">
        <v>87</v>
      </c>
      <c r="B92" s="170" t="s">
        <v>313</v>
      </c>
      <c r="C92" s="191" t="s">
        <v>314</v>
      </c>
      <c r="D92" s="171" t="s">
        <v>129</v>
      </c>
      <c r="E92" s="172">
        <v>2</v>
      </c>
      <c r="F92" s="173"/>
      <c r="G92" s="174">
        <f t="shared" si="28"/>
        <v>0</v>
      </c>
      <c r="H92" s="175"/>
      <c r="I92" s="176">
        <f t="shared" si="29"/>
        <v>0</v>
      </c>
      <c r="J92" s="173"/>
      <c r="K92" s="174">
        <f t="shared" si="30"/>
        <v>0</v>
      </c>
      <c r="L92" s="174">
        <v>15</v>
      </c>
      <c r="M92" s="174">
        <f t="shared" si="31"/>
        <v>0</v>
      </c>
      <c r="N92" s="174">
        <v>0</v>
      </c>
      <c r="O92" s="174">
        <f t="shared" si="32"/>
        <v>0</v>
      </c>
      <c r="P92" s="174">
        <v>0</v>
      </c>
      <c r="Q92" s="174">
        <f t="shared" si="33"/>
        <v>0</v>
      </c>
      <c r="R92" s="174"/>
      <c r="S92" s="174" t="s">
        <v>130</v>
      </c>
      <c r="T92" s="177" t="s">
        <v>130</v>
      </c>
      <c r="U92" s="157">
        <v>0.14033000000000001</v>
      </c>
      <c r="V92" s="157">
        <f t="shared" si="34"/>
        <v>0.28000000000000003</v>
      </c>
      <c r="W92" s="157"/>
      <c r="X92" s="157" t="s">
        <v>131</v>
      </c>
      <c r="Y92" s="178">
        <f t="shared" si="35"/>
        <v>0</v>
      </c>
      <c r="Z92" s="178">
        <f t="shared" si="36"/>
        <v>0</v>
      </c>
      <c r="AA92" s="178">
        <f t="shared" si="37"/>
        <v>0</v>
      </c>
      <c r="AB92" s="178">
        <f t="shared" si="38"/>
        <v>0</v>
      </c>
      <c r="AC92" s="178">
        <f t="shared" si="39"/>
        <v>0</v>
      </c>
      <c r="AD92" s="178">
        <f t="shared" si="40"/>
        <v>0.28000000000000003</v>
      </c>
      <c r="AE92" s="179"/>
      <c r="AF92" s="178">
        <f t="shared" si="41"/>
        <v>0</v>
      </c>
      <c r="AG92" s="179" t="s">
        <v>132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outlineLevel="2" x14ac:dyDescent="0.2">
      <c r="A93" s="169">
        <v>89</v>
      </c>
      <c r="B93" s="170" t="s">
        <v>315</v>
      </c>
      <c r="C93" s="191" t="s">
        <v>316</v>
      </c>
      <c r="D93" s="171" t="s">
        <v>129</v>
      </c>
      <c r="E93" s="172">
        <v>6</v>
      </c>
      <c r="F93" s="173"/>
      <c r="G93" s="174">
        <f t="shared" si="28"/>
        <v>0</v>
      </c>
      <c r="H93" s="175"/>
      <c r="I93" s="176">
        <f t="shared" si="29"/>
        <v>0</v>
      </c>
      <c r="J93" s="173"/>
      <c r="K93" s="174">
        <f t="shared" si="30"/>
        <v>0</v>
      </c>
      <c r="L93" s="174">
        <v>15</v>
      </c>
      <c r="M93" s="174">
        <f t="shared" si="31"/>
        <v>0</v>
      </c>
      <c r="N93" s="174">
        <v>0</v>
      </c>
      <c r="O93" s="174">
        <f t="shared" si="32"/>
        <v>0</v>
      </c>
      <c r="P93" s="174">
        <v>0</v>
      </c>
      <c r="Q93" s="174">
        <f t="shared" si="33"/>
        <v>0</v>
      </c>
      <c r="R93" s="174"/>
      <c r="S93" s="174" t="s">
        <v>130</v>
      </c>
      <c r="T93" s="177" t="s">
        <v>130</v>
      </c>
      <c r="U93" s="157">
        <v>5.3830000000000003E-2</v>
      </c>
      <c r="V93" s="157">
        <f t="shared" si="34"/>
        <v>0.32</v>
      </c>
      <c r="W93" s="157"/>
      <c r="X93" s="157" t="s">
        <v>131</v>
      </c>
      <c r="Y93" s="178">
        <f t="shared" si="35"/>
        <v>0</v>
      </c>
      <c r="Z93" s="178">
        <f t="shared" si="36"/>
        <v>0</v>
      </c>
      <c r="AA93" s="178">
        <f t="shared" si="37"/>
        <v>0</v>
      </c>
      <c r="AB93" s="178">
        <f t="shared" si="38"/>
        <v>0</v>
      </c>
      <c r="AC93" s="178">
        <f t="shared" si="39"/>
        <v>0</v>
      </c>
      <c r="AD93" s="178">
        <f t="shared" si="40"/>
        <v>0.32</v>
      </c>
      <c r="AE93" s="179"/>
      <c r="AF93" s="178">
        <f t="shared" si="41"/>
        <v>0</v>
      </c>
      <c r="AG93" s="179" t="s">
        <v>132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91</v>
      </c>
      <c r="B94" s="170" t="s">
        <v>317</v>
      </c>
      <c r="C94" s="191" t="s">
        <v>318</v>
      </c>
      <c r="D94" s="171" t="s">
        <v>183</v>
      </c>
      <c r="E94" s="172">
        <v>52</v>
      </c>
      <c r="F94" s="173"/>
      <c r="G94" s="174">
        <f t="shared" si="28"/>
        <v>0</v>
      </c>
      <c r="H94" s="175"/>
      <c r="I94" s="176">
        <f t="shared" si="29"/>
        <v>0</v>
      </c>
      <c r="J94" s="173"/>
      <c r="K94" s="174">
        <f t="shared" si="30"/>
        <v>0</v>
      </c>
      <c r="L94" s="174">
        <v>15</v>
      </c>
      <c r="M94" s="174">
        <f t="shared" si="31"/>
        <v>0</v>
      </c>
      <c r="N94" s="174">
        <v>0</v>
      </c>
      <c r="O94" s="174">
        <f t="shared" si="32"/>
        <v>0</v>
      </c>
      <c r="P94" s="174">
        <v>0</v>
      </c>
      <c r="Q94" s="174">
        <f t="shared" si="33"/>
        <v>0</v>
      </c>
      <c r="R94" s="174"/>
      <c r="S94" s="174" t="s">
        <v>130</v>
      </c>
      <c r="T94" s="177" t="s">
        <v>130</v>
      </c>
      <c r="U94" s="157">
        <v>5.7829999999999999E-2</v>
      </c>
      <c r="V94" s="157">
        <f t="shared" si="34"/>
        <v>3.01</v>
      </c>
      <c r="W94" s="157"/>
      <c r="X94" s="157" t="s">
        <v>131</v>
      </c>
      <c r="Y94" s="178">
        <f t="shared" si="35"/>
        <v>0</v>
      </c>
      <c r="Z94" s="178">
        <f t="shared" si="36"/>
        <v>0</v>
      </c>
      <c r="AA94" s="178">
        <f t="shared" si="37"/>
        <v>0</v>
      </c>
      <c r="AB94" s="178">
        <f t="shared" si="38"/>
        <v>0</v>
      </c>
      <c r="AC94" s="178">
        <f t="shared" si="39"/>
        <v>0</v>
      </c>
      <c r="AD94" s="178">
        <f t="shared" si="40"/>
        <v>3.01</v>
      </c>
      <c r="AE94" s="179"/>
      <c r="AF94" s="178">
        <f t="shared" si="41"/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94</v>
      </c>
      <c r="B95" s="170" t="s">
        <v>319</v>
      </c>
      <c r="C95" s="191" t="s">
        <v>320</v>
      </c>
      <c r="D95" s="171" t="s">
        <v>129</v>
      </c>
      <c r="E95" s="172">
        <v>1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0.20033000000000001</v>
      </c>
      <c r="V95" s="157">
        <f t="shared" si="34"/>
        <v>0.2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0.2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96</v>
      </c>
      <c r="B96" s="170" t="s">
        <v>321</v>
      </c>
      <c r="C96" s="191" t="s">
        <v>322</v>
      </c>
      <c r="D96" s="171" t="s">
        <v>183</v>
      </c>
      <c r="E96" s="172">
        <v>33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219</v>
      </c>
      <c r="T96" s="177" t="s">
        <v>220</v>
      </c>
      <c r="U96" s="157">
        <v>4.487E-2</v>
      </c>
      <c r="V96" s="157">
        <f t="shared" si="34"/>
        <v>1.48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1.48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ht="22.5" outlineLevel="2" x14ac:dyDescent="0.2">
      <c r="A97" s="169">
        <v>98</v>
      </c>
      <c r="B97" s="170" t="s">
        <v>323</v>
      </c>
      <c r="C97" s="191" t="s">
        <v>324</v>
      </c>
      <c r="D97" s="171" t="s">
        <v>129</v>
      </c>
      <c r="E97" s="172">
        <v>2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130</v>
      </c>
      <c r="T97" s="177" t="s">
        <v>130</v>
      </c>
      <c r="U97" s="157">
        <v>0.22900000000000001</v>
      </c>
      <c r="V97" s="157">
        <f t="shared" si="34"/>
        <v>0.46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0.46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100</v>
      </c>
      <c r="B98" s="170" t="s">
        <v>325</v>
      </c>
      <c r="C98" s="191" t="s">
        <v>326</v>
      </c>
      <c r="D98" s="171" t="s">
        <v>129</v>
      </c>
      <c r="E98" s="172">
        <v>1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0.67759999999999998</v>
      </c>
      <c r="V98" s="157">
        <f t="shared" si="34"/>
        <v>0.68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0.68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102</v>
      </c>
      <c r="B99" s="170" t="s">
        <v>327</v>
      </c>
      <c r="C99" s="191" t="s">
        <v>328</v>
      </c>
      <c r="D99" s="171" t="s">
        <v>183</v>
      </c>
      <c r="E99" s="172">
        <v>6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219</v>
      </c>
      <c r="T99" s="177" t="s">
        <v>220</v>
      </c>
      <c r="U99" s="157">
        <v>6.2829999999999997E-2</v>
      </c>
      <c r="V99" s="157">
        <f t="shared" si="34"/>
        <v>0.38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0.38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105</v>
      </c>
      <c r="B100" s="170" t="s">
        <v>366</v>
      </c>
      <c r="C100" s="191" t="s">
        <v>367</v>
      </c>
      <c r="D100" s="171" t="s">
        <v>129</v>
      </c>
      <c r="E100" s="172">
        <v>1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219</v>
      </c>
      <c r="T100" s="177" t="s">
        <v>220</v>
      </c>
      <c r="U100" s="157">
        <v>0.53</v>
      </c>
      <c r="V100" s="157">
        <f t="shared" si="34"/>
        <v>0.53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0.53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106</v>
      </c>
      <c r="B101" s="170" t="s">
        <v>368</v>
      </c>
      <c r="C101" s="191" t="s">
        <v>369</v>
      </c>
      <c r="D101" s="171" t="s">
        <v>129</v>
      </c>
      <c r="E101" s="172">
        <v>3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219</v>
      </c>
      <c r="T101" s="177" t="s">
        <v>220</v>
      </c>
      <c r="U101" s="157">
        <v>0.53900000000000003</v>
      </c>
      <c r="V101" s="157">
        <f t="shared" si="34"/>
        <v>1.62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1.62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107</v>
      </c>
      <c r="B102" s="170" t="s">
        <v>370</v>
      </c>
      <c r="C102" s="191" t="s">
        <v>371</v>
      </c>
      <c r="D102" s="171" t="s">
        <v>129</v>
      </c>
      <c r="E102" s="172">
        <v>1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220</v>
      </c>
      <c r="U102" s="157">
        <v>0.26</v>
      </c>
      <c r="V102" s="157">
        <f t="shared" si="34"/>
        <v>0.26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0.26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108</v>
      </c>
      <c r="B103" s="170" t="s">
        <v>372</v>
      </c>
      <c r="C103" s="191" t="s">
        <v>373</v>
      </c>
      <c r="D103" s="171" t="s">
        <v>300</v>
      </c>
      <c r="E103" s="172">
        <v>1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0</v>
      </c>
      <c r="Q103" s="174">
        <f t="shared" si="33"/>
        <v>0</v>
      </c>
      <c r="R103" s="174"/>
      <c r="S103" s="174" t="s">
        <v>219</v>
      </c>
      <c r="T103" s="177" t="s">
        <v>220</v>
      </c>
      <c r="U103" s="157">
        <v>0</v>
      </c>
      <c r="V103" s="157">
        <f t="shared" si="34"/>
        <v>0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110</v>
      </c>
      <c r="B104" s="170" t="s">
        <v>374</v>
      </c>
      <c r="C104" s="191" t="s">
        <v>375</v>
      </c>
      <c r="D104" s="171" t="s">
        <v>183</v>
      </c>
      <c r="E104" s="172">
        <v>22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219</v>
      </c>
      <c r="T104" s="177" t="s">
        <v>220</v>
      </c>
      <c r="U104" s="157">
        <v>0.18933</v>
      </c>
      <c r="V104" s="157">
        <f t="shared" si="34"/>
        <v>4.17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4.17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113</v>
      </c>
      <c r="B105" s="170" t="s">
        <v>169</v>
      </c>
      <c r="C105" s="191" t="s">
        <v>170</v>
      </c>
      <c r="D105" s="171" t="s">
        <v>129</v>
      </c>
      <c r="E105" s="172">
        <v>11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4.0999999999999999E-4</v>
      </c>
      <c r="Q105" s="174">
        <f t="shared" si="33"/>
        <v>0</v>
      </c>
      <c r="R105" s="174"/>
      <c r="S105" s="174" t="s">
        <v>130</v>
      </c>
      <c r="T105" s="177" t="s">
        <v>130</v>
      </c>
      <c r="U105" s="157">
        <v>0.14499999999999999</v>
      </c>
      <c r="V105" s="157">
        <f t="shared" si="34"/>
        <v>1.6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1.6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114</v>
      </c>
      <c r="B106" s="170" t="s">
        <v>171</v>
      </c>
      <c r="C106" s="191" t="s">
        <v>172</v>
      </c>
      <c r="D106" s="171" t="s">
        <v>129</v>
      </c>
      <c r="E106" s="172">
        <v>11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0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9.0670000000000001E-2</v>
      </c>
      <c r="V106" s="157">
        <f t="shared" si="34"/>
        <v>1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1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115</v>
      </c>
      <c r="B107" s="170" t="s">
        <v>179</v>
      </c>
      <c r="C107" s="191" t="s">
        <v>180</v>
      </c>
      <c r="D107" s="171" t="s">
        <v>129</v>
      </c>
      <c r="E107" s="172">
        <v>3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2.3E-2</v>
      </c>
      <c r="V107" s="157">
        <f t="shared" si="34"/>
        <v>7.0000000000000007E-2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7.0000000000000007E-2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116</v>
      </c>
      <c r="B108" s="170" t="s">
        <v>149</v>
      </c>
      <c r="C108" s="191" t="s">
        <v>150</v>
      </c>
      <c r="D108" s="171" t="s">
        <v>129</v>
      </c>
      <c r="E108" s="172">
        <v>8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2.5170000000000001E-2</v>
      </c>
      <c r="V108" s="157">
        <f t="shared" si="34"/>
        <v>0.2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0.2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121</v>
      </c>
      <c r="B109" s="170" t="s">
        <v>210</v>
      </c>
      <c r="C109" s="191" t="s">
        <v>211</v>
      </c>
      <c r="D109" s="171" t="s">
        <v>183</v>
      </c>
      <c r="E109" s="172">
        <v>20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4.8999999999999998E-4</v>
      </c>
      <c r="O109" s="174">
        <f t="shared" si="32"/>
        <v>0.01</v>
      </c>
      <c r="P109" s="174">
        <v>2E-3</v>
      </c>
      <c r="Q109" s="174">
        <f t="shared" si="33"/>
        <v>0.04</v>
      </c>
      <c r="R109" s="174"/>
      <c r="S109" s="174" t="s">
        <v>130</v>
      </c>
      <c r="T109" s="177" t="s">
        <v>130</v>
      </c>
      <c r="U109" s="157">
        <v>0.17599999999999999</v>
      </c>
      <c r="V109" s="157">
        <f t="shared" si="34"/>
        <v>3.52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0.01</v>
      </c>
      <c r="AC109" s="178">
        <f t="shared" si="39"/>
        <v>0.04</v>
      </c>
      <c r="AD109" s="178">
        <f t="shared" si="40"/>
        <v>3.52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122</v>
      </c>
      <c r="B110" s="170" t="s">
        <v>212</v>
      </c>
      <c r="C110" s="191" t="s">
        <v>213</v>
      </c>
      <c r="D110" s="171" t="s">
        <v>183</v>
      </c>
      <c r="E110" s="172">
        <v>6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4.8999999999999998E-4</v>
      </c>
      <c r="O110" s="174">
        <f t="shared" si="32"/>
        <v>0</v>
      </c>
      <c r="P110" s="174">
        <v>6.0000000000000001E-3</v>
      </c>
      <c r="Q110" s="174">
        <f t="shared" si="33"/>
        <v>0.04</v>
      </c>
      <c r="R110" s="174"/>
      <c r="S110" s="174" t="s">
        <v>130</v>
      </c>
      <c r="T110" s="177" t="s">
        <v>130</v>
      </c>
      <c r="U110" s="157">
        <v>0.27400000000000002</v>
      </c>
      <c r="V110" s="157">
        <f t="shared" si="34"/>
        <v>1.64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0.04</v>
      </c>
      <c r="AD110" s="178">
        <f t="shared" si="40"/>
        <v>1.64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123</v>
      </c>
      <c r="B111" s="170" t="s">
        <v>214</v>
      </c>
      <c r="C111" s="191" t="s">
        <v>215</v>
      </c>
      <c r="D111" s="171" t="s">
        <v>183</v>
      </c>
      <c r="E111" s="172">
        <v>1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4.8999999999999998E-4</v>
      </c>
      <c r="O111" s="174">
        <f t="shared" si="32"/>
        <v>0</v>
      </c>
      <c r="P111" s="174">
        <v>1.2999999999999999E-2</v>
      </c>
      <c r="Q111" s="174">
        <f t="shared" si="33"/>
        <v>0.01</v>
      </c>
      <c r="R111" s="174"/>
      <c r="S111" s="174" t="s">
        <v>130</v>
      </c>
      <c r="T111" s="177" t="s">
        <v>130</v>
      </c>
      <c r="U111" s="157">
        <v>0.34200000000000003</v>
      </c>
      <c r="V111" s="157">
        <f t="shared" si="34"/>
        <v>0.34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0.01</v>
      </c>
      <c r="AD111" s="178">
        <f t="shared" si="40"/>
        <v>0.34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1" x14ac:dyDescent="0.2">
      <c r="A112" s="161" t="s">
        <v>125</v>
      </c>
      <c r="B112" s="162" t="s">
        <v>99</v>
      </c>
      <c r="C112" s="190" t="s">
        <v>93</v>
      </c>
      <c r="D112" s="163"/>
      <c r="E112" s="164"/>
      <c r="F112" s="165"/>
      <c r="G112" s="165">
        <f>SUM(AF113:AF147)</f>
        <v>0</v>
      </c>
      <c r="H112" s="166"/>
      <c r="I112" s="167">
        <f>SUM(Y113:Y147)</f>
        <v>0</v>
      </c>
      <c r="J112" s="165"/>
      <c r="K112" s="165">
        <f>SUM(Z113:Z147)</f>
        <v>0</v>
      </c>
      <c r="L112" s="165"/>
      <c r="M112" s="165">
        <f>SUM(AA113:AA147)</f>
        <v>0</v>
      </c>
      <c r="N112" s="165"/>
      <c r="O112" s="165">
        <f>SUM(AB113:AB147)</f>
        <v>0</v>
      </c>
      <c r="P112" s="165"/>
      <c r="Q112" s="165">
        <f>SUM(AC113:AC147)</f>
        <v>0</v>
      </c>
      <c r="R112" s="165"/>
      <c r="S112" s="165"/>
      <c r="T112" s="168"/>
      <c r="U112" s="160"/>
      <c r="V112" s="160">
        <f>SUM(AD113:AD147)</f>
        <v>0</v>
      </c>
      <c r="W112" s="160"/>
      <c r="X112" s="160"/>
      <c r="Y112" s="179"/>
      <c r="Z112" s="179"/>
      <c r="AA112" s="179"/>
      <c r="AB112" s="179"/>
      <c r="AC112" s="179"/>
      <c r="AD112" s="179"/>
      <c r="AE112" s="179"/>
      <c r="AF112" s="179"/>
      <c r="AG112" s="179" t="s">
        <v>126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ht="22.5" outlineLevel="2" x14ac:dyDescent="0.2">
      <c r="A113" s="169">
        <v>76</v>
      </c>
      <c r="B113" s="170" t="s">
        <v>329</v>
      </c>
      <c r="C113" s="191" t="s">
        <v>330</v>
      </c>
      <c r="D113" s="171" t="s">
        <v>218</v>
      </c>
      <c r="E113" s="172">
        <v>1</v>
      </c>
      <c r="F113" s="173"/>
      <c r="G113" s="174">
        <f t="shared" ref="G113:G129" si="42">ROUND(E113*F113,2)</f>
        <v>0</v>
      </c>
      <c r="H113" s="175"/>
      <c r="I113" s="176">
        <f t="shared" ref="I113:I129" si="43">ROUND(E113*H113,2)</f>
        <v>0</v>
      </c>
      <c r="J113" s="173"/>
      <c r="K113" s="174">
        <f t="shared" ref="K113:K129" si="44">ROUND(E113*J113,2)</f>
        <v>0</v>
      </c>
      <c r="L113" s="174">
        <v>15</v>
      </c>
      <c r="M113" s="174">
        <f t="shared" ref="M113:M129" si="45">G113*(1+L113/100)</f>
        <v>0</v>
      </c>
      <c r="N113" s="174">
        <v>0</v>
      </c>
      <c r="O113" s="174">
        <f t="shared" ref="O113:O129" si="46">ROUND(E113*N113,2)</f>
        <v>0</v>
      </c>
      <c r="P113" s="174">
        <v>0</v>
      </c>
      <c r="Q113" s="174">
        <f t="shared" ref="Q113:Q129" si="47">ROUND(E113*P113,2)</f>
        <v>0</v>
      </c>
      <c r="R113" s="174"/>
      <c r="S113" s="174" t="s">
        <v>219</v>
      </c>
      <c r="T113" s="177" t="s">
        <v>220</v>
      </c>
      <c r="U113" s="157">
        <v>0</v>
      </c>
      <c r="V113" s="157">
        <f t="shared" ref="V113:V129" si="48">ROUND(E113*U113,2)</f>
        <v>0</v>
      </c>
      <c r="W113" s="157"/>
      <c r="X113" s="157" t="s">
        <v>93</v>
      </c>
      <c r="Y113" s="178">
        <f t="shared" ref="Y113:Y129" si="49">I113</f>
        <v>0</v>
      </c>
      <c r="Z113" s="178">
        <f t="shared" ref="Z113:Z129" si="50">K113</f>
        <v>0</v>
      </c>
      <c r="AA113" s="178">
        <f t="shared" ref="AA113:AA129" si="51">M113</f>
        <v>0</v>
      </c>
      <c r="AB113" s="178">
        <f t="shared" ref="AB113:AB129" si="52">O113</f>
        <v>0</v>
      </c>
      <c r="AC113" s="178">
        <f t="shared" ref="AC113:AC129" si="53">Q113</f>
        <v>0</v>
      </c>
      <c r="AD113" s="178">
        <f t="shared" ref="AD113:AD129" si="54">V113</f>
        <v>0</v>
      </c>
      <c r="AE113" s="179"/>
      <c r="AF113" s="178">
        <f t="shared" ref="AF113:AF129" si="55">G113</f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77</v>
      </c>
      <c r="B114" s="170" t="s">
        <v>331</v>
      </c>
      <c r="C114" s="191" t="s">
        <v>332</v>
      </c>
      <c r="D114" s="171" t="s">
        <v>183</v>
      </c>
      <c r="E114" s="172">
        <v>68</v>
      </c>
      <c r="F114" s="173"/>
      <c r="G114" s="174">
        <f t="shared" si="42"/>
        <v>0</v>
      </c>
      <c r="H114" s="175"/>
      <c r="I114" s="176">
        <f t="shared" si="43"/>
        <v>0</v>
      </c>
      <c r="J114" s="173"/>
      <c r="K114" s="174">
        <f t="shared" si="44"/>
        <v>0</v>
      </c>
      <c r="L114" s="174">
        <v>15</v>
      </c>
      <c r="M114" s="174">
        <f t="shared" si="45"/>
        <v>0</v>
      </c>
      <c r="N114" s="174">
        <v>6.0000000000000002E-5</v>
      </c>
      <c r="O114" s="174">
        <f t="shared" si="46"/>
        <v>0</v>
      </c>
      <c r="P114" s="174">
        <v>0</v>
      </c>
      <c r="Q114" s="174">
        <f t="shared" si="47"/>
        <v>0</v>
      </c>
      <c r="R114" s="174" t="s">
        <v>226</v>
      </c>
      <c r="S114" s="174" t="s">
        <v>130</v>
      </c>
      <c r="T114" s="177" t="s">
        <v>130</v>
      </c>
      <c r="U114" s="157">
        <v>0</v>
      </c>
      <c r="V114" s="157">
        <f t="shared" si="48"/>
        <v>0</v>
      </c>
      <c r="W114" s="157"/>
      <c r="X114" s="157" t="s">
        <v>93</v>
      </c>
      <c r="Y114" s="178">
        <f t="shared" si="49"/>
        <v>0</v>
      </c>
      <c r="Z114" s="178">
        <f t="shared" si="50"/>
        <v>0</v>
      </c>
      <c r="AA114" s="178">
        <f t="shared" si="51"/>
        <v>0</v>
      </c>
      <c r="AB114" s="178">
        <f t="shared" si="52"/>
        <v>0</v>
      </c>
      <c r="AC114" s="178">
        <f t="shared" si="53"/>
        <v>0</v>
      </c>
      <c r="AD114" s="178">
        <f t="shared" si="54"/>
        <v>0</v>
      </c>
      <c r="AE114" s="179"/>
      <c r="AF114" s="178">
        <f t="shared" si="55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2" x14ac:dyDescent="0.2">
      <c r="A115" s="169">
        <v>78</v>
      </c>
      <c r="B115" s="170" t="s">
        <v>333</v>
      </c>
      <c r="C115" s="191" t="s">
        <v>334</v>
      </c>
      <c r="D115" s="171" t="s">
        <v>183</v>
      </c>
      <c r="E115" s="172">
        <v>10</v>
      </c>
      <c r="F115" s="173"/>
      <c r="G115" s="174">
        <f t="shared" si="42"/>
        <v>0</v>
      </c>
      <c r="H115" s="175"/>
      <c r="I115" s="176">
        <f t="shared" si="43"/>
        <v>0</v>
      </c>
      <c r="J115" s="173"/>
      <c r="K115" s="174">
        <f t="shared" si="44"/>
        <v>0</v>
      </c>
      <c r="L115" s="174">
        <v>15</v>
      </c>
      <c r="M115" s="174">
        <f t="shared" si="45"/>
        <v>0</v>
      </c>
      <c r="N115" s="174">
        <v>2.0000000000000001E-4</v>
      </c>
      <c r="O115" s="174">
        <f t="shared" si="46"/>
        <v>0</v>
      </c>
      <c r="P115" s="174">
        <v>0</v>
      </c>
      <c r="Q115" s="174">
        <f t="shared" si="47"/>
        <v>0</v>
      </c>
      <c r="R115" s="174" t="s">
        <v>226</v>
      </c>
      <c r="S115" s="174" t="s">
        <v>130</v>
      </c>
      <c r="T115" s="177" t="s">
        <v>130</v>
      </c>
      <c r="U115" s="157">
        <v>0</v>
      </c>
      <c r="V115" s="157">
        <f t="shared" si="48"/>
        <v>0</v>
      </c>
      <c r="W115" s="157"/>
      <c r="X115" s="157" t="s">
        <v>93</v>
      </c>
      <c r="Y115" s="178">
        <f t="shared" si="49"/>
        <v>0</v>
      </c>
      <c r="Z115" s="178">
        <f t="shared" si="50"/>
        <v>0</v>
      </c>
      <c r="AA115" s="178">
        <f t="shared" si="51"/>
        <v>0</v>
      </c>
      <c r="AB115" s="178">
        <f t="shared" si="52"/>
        <v>0</v>
      </c>
      <c r="AC115" s="178">
        <f t="shared" si="53"/>
        <v>0</v>
      </c>
      <c r="AD115" s="178">
        <f t="shared" si="54"/>
        <v>0</v>
      </c>
      <c r="AE115" s="179"/>
      <c r="AF115" s="178">
        <f t="shared" si="55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81</v>
      </c>
      <c r="B116" s="170" t="s">
        <v>335</v>
      </c>
      <c r="C116" s="191" t="s">
        <v>336</v>
      </c>
      <c r="D116" s="171" t="s">
        <v>218</v>
      </c>
      <c r="E116" s="172">
        <v>3</v>
      </c>
      <c r="F116" s="173"/>
      <c r="G116" s="174">
        <f t="shared" si="42"/>
        <v>0</v>
      </c>
      <c r="H116" s="175"/>
      <c r="I116" s="176">
        <f t="shared" si="43"/>
        <v>0</v>
      </c>
      <c r="J116" s="173"/>
      <c r="K116" s="174">
        <f t="shared" si="44"/>
        <v>0</v>
      </c>
      <c r="L116" s="174">
        <v>15</v>
      </c>
      <c r="M116" s="174">
        <f t="shared" si="45"/>
        <v>0</v>
      </c>
      <c r="N116" s="174">
        <v>0</v>
      </c>
      <c r="O116" s="174">
        <f t="shared" si="46"/>
        <v>0</v>
      </c>
      <c r="P116" s="174">
        <v>0</v>
      </c>
      <c r="Q116" s="174">
        <f t="shared" si="47"/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si="48"/>
        <v>0</v>
      </c>
      <c r="W116" s="157"/>
      <c r="X116" s="157" t="s">
        <v>93</v>
      </c>
      <c r="Y116" s="178">
        <f t="shared" si="49"/>
        <v>0</v>
      </c>
      <c r="Z116" s="178">
        <f t="shared" si="50"/>
        <v>0</v>
      </c>
      <c r="AA116" s="178">
        <f t="shared" si="51"/>
        <v>0</v>
      </c>
      <c r="AB116" s="178">
        <f t="shared" si="52"/>
        <v>0</v>
      </c>
      <c r="AC116" s="178">
        <f t="shared" si="53"/>
        <v>0</v>
      </c>
      <c r="AD116" s="178">
        <f t="shared" si="54"/>
        <v>0</v>
      </c>
      <c r="AE116" s="179"/>
      <c r="AF116" s="178">
        <f t="shared" si="55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ht="22.5" outlineLevel="2" x14ac:dyDescent="0.2">
      <c r="A117" s="169">
        <v>83</v>
      </c>
      <c r="B117" s="170" t="s">
        <v>337</v>
      </c>
      <c r="C117" s="191" t="s">
        <v>338</v>
      </c>
      <c r="D117" s="171" t="s">
        <v>218</v>
      </c>
      <c r="E117" s="172">
        <v>2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0</v>
      </c>
      <c r="O117" s="174">
        <f t="shared" si="46"/>
        <v>0</v>
      </c>
      <c r="P117" s="174">
        <v>0</v>
      </c>
      <c r="Q117" s="174">
        <f t="shared" si="47"/>
        <v>0</v>
      </c>
      <c r="R117" s="174"/>
      <c r="S117" s="174" t="s">
        <v>219</v>
      </c>
      <c r="T117" s="177" t="s">
        <v>220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ht="22.5" outlineLevel="2" x14ac:dyDescent="0.2">
      <c r="A118" s="169">
        <v>84</v>
      </c>
      <c r="B118" s="170" t="s">
        <v>339</v>
      </c>
      <c r="C118" s="191" t="s">
        <v>340</v>
      </c>
      <c r="D118" s="171" t="s">
        <v>218</v>
      </c>
      <c r="E118" s="172">
        <v>2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0</v>
      </c>
      <c r="O118" s="174">
        <f t="shared" si="46"/>
        <v>0</v>
      </c>
      <c r="P118" s="174">
        <v>0</v>
      </c>
      <c r="Q118" s="174">
        <f t="shared" si="47"/>
        <v>0</v>
      </c>
      <c r="R118" s="174"/>
      <c r="S118" s="174" t="s">
        <v>219</v>
      </c>
      <c r="T118" s="177" t="s">
        <v>220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2" x14ac:dyDescent="0.2">
      <c r="A119" s="169">
        <v>85</v>
      </c>
      <c r="B119" s="170" t="s">
        <v>341</v>
      </c>
      <c r="C119" s="191" t="s">
        <v>342</v>
      </c>
      <c r="D119" s="171" t="s">
        <v>129</v>
      </c>
      <c r="E119" s="172">
        <v>2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 t="s">
        <v>226</v>
      </c>
      <c r="S119" s="174" t="s">
        <v>130</v>
      </c>
      <c r="T119" s="177" t="s">
        <v>130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86</v>
      </c>
      <c r="B120" s="170" t="s">
        <v>343</v>
      </c>
      <c r="C120" s="191" t="s">
        <v>238</v>
      </c>
      <c r="D120" s="171" t="s">
        <v>129</v>
      </c>
      <c r="E120" s="172">
        <v>3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5.0000000000000002E-5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130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88</v>
      </c>
      <c r="B121" s="170" t="s">
        <v>344</v>
      </c>
      <c r="C121" s="191" t="s">
        <v>345</v>
      </c>
      <c r="D121" s="171" t="s">
        <v>129</v>
      </c>
      <c r="E121" s="172">
        <v>6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 t="s">
        <v>226</v>
      </c>
      <c r="S121" s="174" t="s">
        <v>130</v>
      </c>
      <c r="T121" s="177" t="s">
        <v>130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90</v>
      </c>
      <c r="B122" s="170" t="s">
        <v>346</v>
      </c>
      <c r="C122" s="191" t="s">
        <v>347</v>
      </c>
      <c r="D122" s="171" t="s">
        <v>183</v>
      </c>
      <c r="E122" s="172">
        <v>52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92</v>
      </c>
      <c r="B123" s="170" t="s">
        <v>348</v>
      </c>
      <c r="C123" s="191" t="s">
        <v>349</v>
      </c>
      <c r="D123" s="171" t="s">
        <v>129</v>
      </c>
      <c r="E123" s="172">
        <v>1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0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220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93</v>
      </c>
      <c r="B124" s="170" t="s">
        <v>350</v>
      </c>
      <c r="C124" s="191" t="s">
        <v>351</v>
      </c>
      <c r="D124" s="171" t="s">
        <v>129</v>
      </c>
      <c r="E124" s="172">
        <v>1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1E-4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95</v>
      </c>
      <c r="B125" s="170" t="s">
        <v>352</v>
      </c>
      <c r="C125" s="191" t="s">
        <v>353</v>
      </c>
      <c r="D125" s="171" t="s">
        <v>183</v>
      </c>
      <c r="E125" s="172">
        <v>33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97</v>
      </c>
      <c r="B126" s="170" t="s">
        <v>354</v>
      </c>
      <c r="C126" s="191" t="s">
        <v>355</v>
      </c>
      <c r="D126" s="171" t="s">
        <v>129</v>
      </c>
      <c r="E126" s="172">
        <v>2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 t="s">
        <v>226</v>
      </c>
      <c r="S126" s="174" t="s">
        <v>130</v>
      </c>
      <c r="T126" s="177" t="s">
        <v>130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ht="22.5" outlineLevel="2" x14ac:dyDescent="0.2">
      <c r="A127" s="169">
        <v>99</v>
      </c>
      <c r="B127" s="170" t="s">
        <v>356</v>
      </c>
      <c r="C127" s="191" t="s">
        <v>357</v>
      </c>
      <c r="D127" s="171" t="s">
        <v>218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0</v>
      </c>
      <c r="O127" s="174">
        <f t="shared" si="46"/>
        <v>0</v>
      </c>
      <c r="P127" s="174">
        <v>0</v>
      </c>
      <c r="Q127" s="174">
        <f t="shared" si="47"/>
        <v>0</v>
      </c>
      <c r="R127" s="174"/>
      <c r="S127" s="174" t="s">
        <v>219</v>
      </c>
      <c r="T127" s="177" t="s">
        <v>220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101</v>
      </c>
      <c r="B128" s="170" t="s">
        <v>358</v>
      </c>
      <c r="C128" s="191" t="s">
        <v>359</v>
      </c>
      <c r="D128" s="171" t="s">
        <v>183</v>
      </c>
      <c r="E128" s="172">
        <v>6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2.0000000000000002E-5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ht="33.75" outlineLevel="2" x14ac:dyDescent="0.2">
      <c r="A129" s="180">
        <v>103</v>
      </c>
      <c r="B129" s="181" t="s">
        <v>376</v>
      </c>
      <c r="C129" s="192" t="s">
        <v>377</v>
      </c>
      <c r="D129" s="182" t="s">
        <v>218</v>
      </c>
      <c r="E129" s="183">
        <v>1</v>
      </c>
      <c r="F129" s="184"/>
      <c r="G129" s="185">
        <f t="shared" si="42"/>
        <v>0</v>
      </c>
      <c r="H129" s="186"/>
      <c r="I129" s="187">
        <f t="shared" si="43"/>
        <v>0</v>
      </c>
      <c r="J129" s="184"/>
      <c r="K129" s="185">
        <f t="shared" si="44"/>
        <v>0</v>
      </c>
      <c r="L129" s="185">
        <v>15</v>
      </c>
      <c r="M129" s="185">
        <f t="shared" si="45"/>
        <v>0</v>
      </c>
      <c r="N129" s="185">
        <v>0</v>
      </c>
      <c r="O129" s="185">
        <f t="shared" si="46"/>
        <v>0</v>
      </c>
      <c r="P129" s="185">
        <v>0</v>
      </c>
      <c r="Q129" s="185">
        <f t="shared" si="47"/>
        <v>0</v>
      </c>
      <c r="R129" s="185"/>
      <c r="S129" s="185" t="s">
        <v>219</v>
      </c>
      <c r="T129" s="188" t="s">
        <v>220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ht="22.5" outlineLevel="2" x14ac:dyDescent="0.2">
      <c r="A130" s="155"/>
      <c r="B130" s="156"/>
      <c r="C130" s="277" t="s">
        <v>378</v>
      </c>
      <c r="D130" s="278"/>
      <c r="E130" s="278"/>
      <c r="F130" s="278"/>
      <c r="G130" s="278"/>
      <c r="H130" s="158"/>
      <c r="I130" s="159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79"/>
      <c r="Z130" s="179"/>
      <c r="AA130" s="179"/>
      <c r="AB130" s="179"/>
      <c r="AC130" s="179"/>
      <c r="AD130" s="179"/>
      <c r="AE130" s="179"/>
      <c r="AF130" s="179"/>
      <c r="AG130" s="179" t="s">
        <v>379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96" t="str">
        <f>C130</f>
        <v>Pro přivolání pomoci tělesně postiženým osobám (podle vyhlášky č. 398/2009 Sb. o bezbariérovém užívání staveb), např. na WC.</v>
      </c>
      <c r="BB130" s="179"/>
      <c r="BC130" s="179"/>
      <c r="BD130" s="179"/>
      <c r="BE130" s="179"/>
      <c r="BF130" s="179"/>
      <c r="BG130" s="179"/>
      <c r="BH130" s="179"/>
    </row>
    <row r="131" spans="1:60" ht="22.5" outlineLevel="2" x14ac:dyDescent="0.2">
      <c r="A131" s="155"/>
      <c r="B131" s="156"/>
      <c r="C131" s="275" t="s">
        <v>380</v>
      </c>
      <c r="D131" s="276"/>
      <c r="E131" s="276"/>
      <c r="F131" s="276"/>
      <c r="G131" s="276"/>
      <c r="H131" s="158"/>
      <c r="I131" s="159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79"/>
      <c r="Z131" s="179"/>
      <c r="AA131" s="179"/>
      <c r="AB131" s="179"/>
      <c r="AC131" s="179"/>
      <c r="AD131" s="179"/>
      <c r="AE131" s="179"/>
      <c r="AF131" s="179"/>
      <c r="AG131" s="179" t="s">
        <v>379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96" t="str">
        <f>C131</f>
        <v>Skládá se z následujících prvků: kontrolní modul s alarmem, tlačítko signální tahové, tlačítko resetovací, transformátor.</v>
      </c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55"/>
      <c r="B132" s="156"/>
      <c r="C132" s="275" t="s">
        <v>381</v>
      </c>
      <c r="D132" s="276"/>
      <c r="E132" s="276"/>
      <c r="F132" s="276"/>
      <c r="G132" s="276"/>
      <c r="H132" s="158"/>
      <c r="I132" s="159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79"/>
      <c r="Z132" s="179"/>
      <c r="AA132" s="179"/>
      <c r="AB132" s="179"/>
      <c r="AC132" s="179"/>
      <c r="AD132" s="179"/>
      <c r="AE132" s="179"/>
      <c r="AF132" s="179"/>
      <c r="AG132" s="179" t="s">
        <v>379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ht="22.5" outlineLevel="2" x14ac:dyDescent="0.2">
      <c r="A133" s="155"/>
      <c r="B133" s="156"/>
      <c r="C133" s="275" t="s">
        <v>382</v>
      </c>
      <c r="D133" s="276"/>
      <c r="E133" s="276"/>
      <c r="F133" s="276"/>
      <c r="G133" s="276"/>
      <c r="H133" s="158"/>
      <c r="I133" s="159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79"/>
      <c r="Z133" s="179"/>
      <c r="AA133" s="179"/>
      <c r="AB133" s="179"/>
      <c r="AC133" s="179"/>
      <c r="AD133" s="179"/>
      <c r="AE133" s="179"/>
      <c r="AF133" s="179"/>
      <c r="AG133" s="179" t="s">
        <v>379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96" t="str">
        <f>C133</f>
        <v>Stiskem tlačítka nebo tahem za šňůru (délka 2,5 m) se vyvolá akustický a optický alarm vně místnosti. LED v tlačítku se rozsvítí jako znamení, že přijde pomoc.</v>
      </c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55"/>
      <c r="B134" s="156"/>
      <c r="C134" s="275" t="s">
        <v>383</v>
      </c>
      <c r="D134" s="276"/>
      <c r="E134" s="276"/>
      <c r="F134" s="276"/>
      <c r="G134" s="276"/>
      <c r="H134" s="158"/>
      <c r="I134" s="159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79"/>
      <c r="Z134" s="179"/>
      <c r="AA134" s="179"/>
      <c r="AB134" s="179"/>
      <c r="AC134" s="179"/>
      <c r="AD134" s="179"/>
      <c r="AE134" s="179"/>
      <c r="AF134" s="179"/>
      <c r="AG134" s="179" t="s">
        <v>379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ht="22.5" outlineLevel="2" x14ac:dyDescent="0.2">
      <c r="A135" s="155"/>
      <c r="B135" s="156"/>
      <c r="C135" s="275" t="s">
        <v>384</v>
      </c>
      <c r="D135" s="276"/>
      <c r="E135" s="276"/>
      <c r="F135" s="276"/>
      <c r="G135" s="276"/>
      <c r="H135" s="158"/>
      <c r="I135" s="159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79"/>
      <c r="Z135" s="179"/>
      <c r="AA135" s="179"/>
      <c r="AB135" s="179"/>
      <c r="AC135" s="179"/>
      <c r="AD135" s="179"/>
      <c r="AE135" s="179"/>
      <c r="AF135" s="179"/>
      <c r="AG135" s="179" t="s">
        <v>379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96" t="str">
        <f>C135</f>
        <v>K výstupům kontrolního modulu je možné připojit další prvky signalizačního systému. Do kontrolní smyčky lze také doplnit další signální tlačítka, např. FAP 2001.</v>
      </c>
      <c r="BB135" s="179"/>
      <c r="BC135" s="179"/>
      <c r="BD135" s="179"/>
      <c r="BE135" s="179"/>
      <c r="BF135" s="179"/>
      <c r="BG135" s="179"/>
      <c r="BH135" s="179"/>
    </row>
    <row r="136" spans="1:60" outlineLevel="2" x14ac:dyDescent="0.2">
      <c r="A136" s="155"/>
      <c r="B136" s="156"/>
      <c r="C136" s="275" t="s">
        <v>385</v>
      </c>
      <c r="D136" s="276"/>
      <c r="E136" s="276"/>
      <c r="F136" s="276"/>
      <c r="G136" s="276"/>
      <c r="H136" s="158"/>
      <c r="I136" s="159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79"/>
      <c r="Z136" s="179"/>
      <c r="AA136" s="179"/>
      <c r="AB136" s="179"/>
      <c r="AC136" s="179"/>
      <c r="AD136" s="179"/>
      <c r="AE136" s="179"/>
      <c r="AF136" s="179"/>
      <c r="AG136" s="179" t="s">
        <v>379</v>
      </c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</row>
    <row r="137" spans="1:60" outlineLevel="2" x14ac:dyDescent="0.2">
      <c r="A137" s="155"/>
      <c r="B137" s="156"/>
      <c r="C137" s="275" t="s">
        <v>386</v>
      </c>
      <c r="D137" s="276"/>
      <c r="E137" s="276"/>
      <c r="F137" s="276"/>
      <c r="G137" s="276"/>
      <c r="H137" s="158"/>
      <c r="I137" s="159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79"/>
      <c r="Z137" s="179"/>
      <c r="AA137" s="179"/>
      <c r="AB137" s="179"/>
      <c r="AC137" s="179"/>
      <c r="AD137" s="179"/>
      <c r="AE137" s="179"/>
      <c r="AF137" s="179"/>
      <c r="AG137" s="179" t="s">
        <v>379</v>
      </c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</row>
    <row r="138" spans="1:60" outlineLevel="2" x14ac:dyDescent="0.2">
      <c r="A138" s="155"/>
      <c r="B138" s="156"/>
      <c r="C138" s="275" t="s">
        <v>387</v>
      </c>
      <c r="D138" s="276"/>
      <c r="E138" s="276"/>
      <c r="F138" s="276"/>
      <c r="G138" s="276"/>
      <c r="H138" s="158"/>
      <c r="I138" s="159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79"/>
      <c r="Z138" s="179"/>
      <c r="AA138" s="179"/>
      <c r="AB138" s="179"/>
      <c r="AC138" s="179"/>
      <c r="AD138" s="179"/>
      <c r="AE138" s="179"/>
      <c r="AF138" s="179"/>
      <c r="AG138" s="179" t="s">
        <v>379</v>
      </c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outlineLevel="2" x14ac:dyDescent="0.2">
      <c r="A139" s="155"/>
      <c r="B139" s="156"/>
      <c r="C139" s="275" t="s">
        <v>388</v>
      </c>
      <c r="D139" s="276"/>
      <c r="E139" s="276"/>
      <c r="F139" s="276"/>
      <c r="G139" s="276"/>
      <c r="H139" s="158"/>
      <c r="I139" s="159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79"/>
      <c r="Z139" s="179"/>
      <c r="AA139" s="179"/>
      <c r="AB139" s="179"/>
      <c r="AC139" s="179"/>
      <c r="AD139" s="179"/>
      <c r="AE139" s="179"/>
      <c r="AF139" s="179"/>
      <c r="AG139" s="179" t="s">
        <v>379</v>
      </c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</row>
    <row r="140" spans="1:60" outlineLevel="2" x14ac:dyDescent="0.2">
      <c r="A140" s="169">
        <v>104</v>
      </c>
      <c r="B140" s="170" t="s">
        <v>389</v>
      </c>
      <c r="C140" s="191" t="s">
        <v>390</v>
      </c>
      <c r="D140" s="171" t="s">
        <v>218</v>
      </c>
      <c r="E140" s="172">
        <v>1</v>
      </c>
      <c r="F140" s="173"/>
      <c r="G140" s="174">
        <f t="shared" ref="G140:G147" si="56">ROUND(E140*F140,2)</f>
        <v>0</v>
      </c>
      <c r="H140" s="175"/>
      <c r="I140" s="176">
        <f t="shared" ref="I140:I147" si="57">ROUND(E140*H140,2)</f>
        <v>0</v>
      </c>
      <c r="J140" s="173"/>
      <c r="K140" s="174">
        <f t="shared" ref="K140:K147" si="58">ROUND(E140*J140,2)</f>
        <v>0</v>
      </c>
      <c r="L140" s="174">
        <v>15</v>
      </c>
      <c r="M140" s="174">
        <f t="shared" ref="M140:M147" si="59">G140*(1+L140/100)</f>
        <v>0</v>
      </c>
      <c r="N140" s="174">
        <v>0</v>
      </c>
      <c r="O140" s="174">
        <f t="shared" ref="O140:O147" si="60">ROUND(E140*N140,2)</f>
        <v>0</v>
      </c>
      <c r="P140" s="174">
        <v>0</v>
      </c>
      <c r="Q140" s="174">
        <f t="shared" ref="Q140:Q147" si="61">ROUND(E140*P140,2)</f>
        <v>0</v>
      </c>
      <c r="R140" s="174"/>
      <c r="S140" s="174" t="s">
        <v>219</v>
      </c>
      <c r="T140" s="177" t="s">
        <v>248</v>
      </c>
      <c r="U140" s="157">
        <v>0</v>
      </c>
      <c r="V140" s="157">
        <f t="shared" ref="V140:V147" si="62">ROUND(E140*U140,2)</f>
        <v>0</v>
      </c>
      <c r="W140" s="157"/>
      <c r="X140" s="157" t="s">
        <v>93</v>
      </c>
      <c r="Y140" s="178">
        <f t="shared" ref="Y140:Y147" si="63">I140</f>
        <v>0</v>
      </c>
      <c r="Z140" s="178">
        <f t="shared" ref="Z140:Z147" si="64">K140</f>
        <v>0</v>
      </c>
      <c r="AA140" s="178">
        <f t="shared" ref="AA140:AA147" si="65">M140</f>
        <v>0</v>
      </c>
      <c r="AB140" s="178">
        <f t="shared" ref="AB140:AB147" si="66">O140</f>
        <v>0</v>
      </c>
      <c r="AC140" s="178">
        <f t="shared" ref="AC140:AC147" si="67">Q140</f>
        <v>0</v>
      </c>
      <c r="AD140" s="178">
        <f t="shared" ref="AD140:AD147" si="68">V140</f>
        <v>0</v>
      </c>
      <c r="AE140" s="179"/>
      <c r="AF140" s="178">
        <f t="shared" ref="AF140:AF147" si="69">G140</f>
        <v>0</v>
      </c>
      <c r="AG140" s="179" t="s">
        <v>221</v>
      </c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</row>
    <row r="141" spans="1:60" outlineLevel="2" x14ac:dyDescent="0.2">
      <c r="A141" s="169">
        <v>109</v>
      </c>
      <c r="B141" s="170" t="s">
        <v>391</v>
      </c>
      <c r="C141" s="191" t="s">
        <v>392</v>
      </c>
      <c r="D141" s="171" t="s">
        <v>183</v>
      </c>
      <c r="E141" s="172">
        <v>22</v>
      </c>
      <c r="F141" s="173"/>
      <c r="G141" s="174">
        <f t="shared" si="56"/>
        <v>0</v>
      </c>
      <c r="H141" s="175"/>
      <c r="I141" s="176">
        <f t="shared" si="57"/>
        <v>0</v>
      </c>
      <c r="J141" s="173"/>
      <c r="K141" s="174">
        <f t="shared" si="58"/>
        <v>0</v>
      </c>
      <c r="L141" s="174">
        <v>15</v>
      </c>
      <c r="M141" s="174">
        <f t="shared" si="59"/>
        <v>0</v>
      </c>
      <c r="N141" s="174">
        <v>0</v>
      </c>
      <c r="O141" s="174">
        <f t="shared" si="60"/>
        <v>0</v>
      </c>
      <c r="P141" s="174">
        <v>0</v>
      </c>
      <c r="Q141" s="174">
        <f t="shared" si="61"/>
        <v>0</v>
      </c>
      <c r="R141" s="174"/>
      <c r="S141" s="174" t="s">
        <v>219</v>
      </c>
      <c r="T141" s="177" t="s">
        <v>220</v>
      </c>
      <c r="U141" s="157">
        <v>0</v>
      </c>
      <c r="V141" s="157">
        <f t="shared" si="62"/>
        <v>0</v>
      </c>
      <c r="W141" s="157"/>
      <c r="X141" s="157" t="s">
        <v>93</v>
      </c>
      <c r="Y141" s="178">
        <f t="shared" si="63"/>
        <v>0</v>
      </c>
      <c r="Z141" s="178">
        <f t="shared" si="64"/>
        <v>0</v>
      </c>
      <c r="AA141" s="178">
        <f t="shared" si="65"/>
        <v>0</v>
      </c>
      <c r="AB141" s="178">
        <f t="shared" si="66"/>
        <v>0</v>
      </c>
      <c r="AC141" s="178">
        <f t="shared" si="67"/>
        <v>0</v>
      </c>
      <c r="AD141" s="178">
        <f t="shared" si="68"/>
        <v>0</v>
      </c>
      <c r="AE141" s="179"/>
      <c r="AF141" s="178">
        <f t="shared" si="69"/>
        <v>0</v>
      </c>
      <c r="AG141" s="179" t="s">
        <v>221</v>
      </c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</row>
    <row r="142" spans="1:60" outlineLevel="2" x14ac:dyDescent="0.2">
      <c r="A142" s="169">
        <v>111</v>
      </c>
      <c r="B142" s="170" t="s">
        <v>249</v>
      </c>
      <c r="C142" s="191" t="s">
        <v>250</v>
      </c>
      <c r="D142" s="171" t="s">
        <v>129</v>
      </c>
      <c r="E142" s="172">
        <v>8</v>
      </c>
      <c r="F142" s="173"/>
      <c r="G142" s="174">
        <f t="shared" si="56"/>
        <v>0</v>
      </c>
      <c r="H142" s="175"/>
      <c r="I142" s="176">
        <f t="shared" si="57"/>
        <v>0</v>
      </c>
      <c r="J142" s="173"/>
      <c r="K142" s="174">
        <f t="shared" si="58"/>
        <v>0</v>
      </c>
      <c r="L142" s="174">
        <v>15</v>
      </c>
      <c r="M142" s="174">
        <f t="shared" si="59"/>
        <v>0</v>
      </c>
      <c r="N142" s="174">
        <v>3.0000000000000001E-5</v>
      </c>
      <c r="O142" s="174">
        <f t="shared" si="60"/>
        <v>0</v>
      </c>
      <c r="P142" s="174">
        <v>0</v>
      </c>
      <c r="Q142" s="174">
        <f t="shared" si="61"/>
        <v>0</v>
      </c>
      <c r="R142" s="174" t="s">
        <v>226</v>
      </c>
      <c r="S142" s="174" t="s">
        <v>130</v>
      </c>
      <c r="T142" s="177" t="s">
        <v>130</v>
      </c>
      <c r="U142" s="157">
        <v>0</v>
      </c>
      <c r="V142" s="157">
        <f t="shared" si="62"/>
        <v>0</v>
      </c>
      <c r="W142" s="157"/>
      <c r="X142" s="157" t="s">
        <v>93</v>
      </c>
      <c r="Y142" s="178">
        <f t="shared" si="63"/>
        <v>0</v>
      </c>
      <c r="Z142" s="178">
        <f t="shared" si="64"/>
        <v>0</v>
      </c>
      <c r="AA142" s="178">
        <f t="shared" si="65"/>
        <v>0</v>
      </c>
      <c r="AB142" s="178">
        <f t="shared" si="66"/>
        <v>0</v>
      </c>
      <c r="AC142" s="178">
        <f t="shared" si="67"/>
        <v>0</v>
      </c>
      <c r="AD142" s="178">
        <f t="shared" si="68"/>
        <v>0</v>
      </c>
      <c r="AE142" s="179"/>
      <c r="AF142" s="178">
        <f t="shared" si="69"/>
        <v>0</v>
      </c>
      <c r="AG142" s="179" t="s">
        <v>221</v>
      </c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</row>
    <row r="143" spans="1:60" outlineLevel="2" x14ac:dyDescent="0.2">
      <c r="A143" s="169">
        <v>112</v>
      </c>
      <c r="B143" s="170" t="s">
        <v>251</v>
      </c>
      <c r="C143" s="191" t="s">
        <v>252</v>
      </c>
      <c r="D143" s="171" t="s">
        <v>129</v>
      </c>
      <c r="E143" s="172">
        <v>3</v>
      </c>
      <c r="F143" s="173"/>
      <c r="G143" s="174">
        <f t="shared" si="56"/>
        <v>0</v>
      </c>
      <c r="H143" s="175"/>
      <c r="I143" s="176">
        <f t="shared" si="57"/>
        <v>0</v>
      </c>
      <c r="J143" s="173"/>
      <c r="K143" s="174">
        <f t="shared" si="58"/>
        <v>0</v>
      </c>
      <c r="L143" s="174">
        <v>15</v>
      </c>
      <c r="M143" s="174">
        <f t="shared" si="59"/>
        <v>0</v>
      </c>
      <c r="N143" s="174">
        <v>4.0000000000000003E-5</v>
      </c>
      <c r="O143" s="174">
        <f t="shared" si="60"/>
        <v>0</v>
      </c>
      <c r="P143" s="174">
        <v>0</v>
      </c>
      <c r="Q143" s="174">
        <f t="shared" si="61"/>
        <v>0</v>
      </c>
      <c r="R143" s="174" t="s">
        <v>226</v>
      </c>
      <c r="S143" s="174" t="s">
        <v>130</v>
      </c>
      <c r="T143" s="177" t="s">
        <v>130</v>
      </c>
      <c r="U143" s="157">
        <v>0</v>
      </c>
      <c r="V143" s="157">
        <f t="shared" si="62"/>
        <v>0</v>
      </c>
      <c r="W143" s="157"/>
      <c r="X143" s="157" t="s">
        <v>93</v>
      </c>
      <c r="Y143" s="178">
        <f t="shared" si="63"/>
        <v>0</v>
      </c>
      <c r="Z143" s="178">
        <f t="shared" si="64"/>
        <v>0</v>
      </c>
      <c r="AA143" s="178">
        <f t="shared" si="65"/>
        <v>0</v>
      </c>
      <c r="AB143" s="178">
        <f t="shared" si="66"/>
        <v>0</v>
      </c>
      <c r="AC143" s="178">
        <f t="shared" si="67"/>
        <v>0</v>
      </c>
      <c r="AD143" s="178">
        <f t="shared" si="68"/>
        <v>0</v>
      </c>
      <c r="AE143" s="179"/>
      <c r="AF143" s="178">
        <f t="shared" si="69"/>
        <v>0</v>
      </c>
      <c r="AG143" s="179" t="s">
        <v>221</v>
      </c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</row>
    <row r="144" spans="1:60" ht="22.5" outlineLevel="2" x14ac:dyDescent="0.2">
      <c r="A144" s="169">
        <v>117</v>
      </c>
      <c r="B144" s="170" t="s">
        <v>281</v>
      </c>
      <c r="C144" s="191" t="s">
        <v>282</v>
      </c>
      <c r="D144" s="171" t="s">
        <v>283</v>
      </c>
      <c r="E144" s="172">
        <v>1</v>
      </c>
      <c r="F144" s="173"/>
      <c r="G144" s="174">
        <f t="shared" si="56"/>
        <v>0</v>
      </c>
      <c r="H144" s="175"/>
      <c r="I144" s="176">
        <f t="shared" si="57"/>
        <v>0</v>
      </c>
      <c r="J144" s="173"/>
      <c r="K144" s="174">
        <f t="shared" si="58"/>
        <v>0</v>
      </c>
      <c r="L144" s="174">
        <v>15</v>
      </c>
      <c r="M144" s="174">
        <f t="shared" si="59"/>
        <v>0</v>
      </c>
      <c r="N144" s="174">
        <v>0</v>
      </c>
      <c r="O144" s="174">
        <f t="shared" si="60"/>
        <v>0</v>
      </c>
      <c r="P144" s="174">
        <v>0</v>
      </c>
      <c r="Q144" s="174">
        <f t="shared" si="61"/>
        <v>0</v>
      </c>
      <c r="R144" s="174" t="s">
        <v>226</v>
      </c>
      <c r="S144" s="174" t="s">
        <v>130</v>
      </c>
      <c r="T144" s="177" t="s">
        <v>130</v>
      </c>
      <c r="U144" s="157">
        <v>0</v>
      </c>
      <c r="V144" s="157">
        <f t="shared" si="62"/>
        <v>0</v>
      </c>
      <c r="W144" s="157"/>
      <c r="X144" s="157" t="s">
        <v>93</v>
      </c>
      <c r="Y144" s="178">
        <f t="shared" si="63"/>
        <v>0</v>
      </c>
      <c r="Z144" s="178">
        <f t="shared" si="64"/>
        <v>0</v>
      </c>
      <c r="AA144" s="178">
        <f t="shared" si="65"/>
        <v>0</v>
      </c>
      <c r="AB144" s="178">
        <f t="shared" si="66"/>
        <v>0</v>
      </c>
      <c r="AC144" s="178">
        <f t="shared" si="67"/>
        <v>0</v>
      </c>
      <c r="AD144" s="178">
        <f t="shared" si="68"/>
        <v>0</v>
      </c>
      <c r="AE144" s="179"/>
      <c r="AF144" s="178">
        <f t="shared" si="69"/>
        <v>0</v>
      </c>
      <c r="AG144" s="179" t="s">
        <v>221</v>
      </c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</row>
    <row r="145" spans="1:60" outlineLevel="2" x14ac:dyDescent="0.2">
      <c r="A145" s="169">
        <v>118</v>
      </c>
      <c r="B145" s="170" t="s">
        <v>284</v>
      </c>
      <c r="C145" s="191" t="s">
        <v>285</v>
      </c>
      <c r="D145" s="171" t="s">
        <v>286</v>
      </c>
      <c r="E145" s="172">
        <v>1</v>
      </c>
      <c r="F145" s="173"/>
      <c r="G145" s="174">
        <f t="shared" si="56"/>
        <v>0</v>
      </c>
      <c r="H145" s="175"/>
      <c r="I145" s="176">
        <f t="shared" si="57"/>
        <v>0</v>
      </c>
      <c r="J145" s="173"/>
      <c r="K145" s="174">
        <f t="shared" si="58"/>
        <v>0</v>
      </c>
      <c r="L145" s="174">
        <v>15</v>
      </c>
      <c r="M145" s="174">
        <f t="shared" si="59"/>
        <v>0</v>
      </c>
      <c r="N145" s="174">
        <v>0</v>
      </c>
      <c r="O145" s="174">
        <f t="shared" si="60"/>
        <v>0</v>
      </c>
      <c r="P145" s="174">
        <v>0</v>
      </c>
      <c r="Q145" s="174">
        <f t="shared" si="61"/>
        <v>0</v>
      </c>
      <c r="R145" s="174" t="s">
        <v>226</v>
      </c>
      <c r="S145" s="174" t="s">
        <v>130</v>
      </c>
      <c r="T145" s="177" t="s">
        <v>130</v>
      </c>
      <c r="U145" s="157">
        <v>0</v>
      </c>
      <c r="V145" s="157">
        <f t="shared" si="62"/>
        <v>0</v>
      </c>
      <c r="W145" s="157"/>
      <c r="X145" s="157" t="s">
        <v>93</v>
      </c>
      <c r="Y145" s="178">
        <f t="shared" si="63"/>
        <v>0</v>
      </c>
      <c r="Z145" s="178">
        <f t="shared" si="64"/>
        <v>0</v>
      </c>
      <c r="AA145" s="178">
        <f t="shared" si="65"/>
        <v>0</v>
      </c>
      <c r="AB145" s="178">
        <f t="shared" si="66"/>
        <v>0</v>
      </c>
      <c r="AC145" s="178">
        <f t="shared" si="67"/>
        <v>0</v>
      </c>
      <c r="AD145" s="178">
        <f t="shared" si="68"/>
        <v>0</v>
      </c>
      <c r="AE145" s="179"/>
      <c r="AF145" s="178">
        <f t="shared" si="69"/>
        <v>0</v>
      </c>
      <c r="AG145" s="179" t="s">
        <v>221</v>
      </c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</row>
    <row r="146" spans="1:60" outlineLevel="2" x14ac:dyDescent="0.2">
      <c r="A146" s="169">
        <v>119</v>
      </c>
      <c r="B146" s="170" t="s">
        <v>287</v>
      </c>
      <c r="C146" s="191" t="s">
        <v>288</v>
      </c>
      <c r="D146" s="171" t="s">
        <v>286</v>
      </c>
      <c r="E146" s="172">
        <v>1</v>
      </c>
      <c r="F146" s="173"/>
      <c r="G146" s="174">
        <f t="shared" si="56"/>
        <v>0</v>
      </c>
      <c r="H146" s="175"/>
      <c r="I146" s="176">
        <f t="shared" si="57"/>
        <v>0</v>
      </c>
      <c r="J146" s="173"/>
      <c r="K146" s="174">
        <f t="shared" si="58"/>
        <v>0</v>
      </c>
      <c r="L146" s="174">
        <v>15</v>
      </c>
      <c r="M146" s="174">
        <f t="shared" si="59"/>
        <v>0</v>
      </c>
      <c r="N146" s="174">
        <v>0</v>
      </c>
      <c r="O146" s="174">
        <f t="shared" si="60"/>
        <v>0</v>
      </c>
      <c r="P146" s="174">
        <v>0</v>
      </c>
      <c r="Q146" s="174">
        <f t="shared" si="61"/>
        <v>0</v>
      </c>
      <c r="R146" s="174" t="s">
        <v>226</v>
      </c>
      <c r="S146" s="174" t="s">
        <v>130</v>
      </c>
      <c r="T146" s="177" t="s">
        <v>130</v>
      </c>
      <c r="U146" s="157">
        <v>0</v>
      </c>
      <c r="V146" s="157">
        <f t="shared" si="62"/>
        <v>0</v>
      </c>
      <c r="W146" s="157"/>
      <c r="X146" s="157" t="s">
        <v>93</v>
      </c>
      <c r="Y146" s="178">
        <f t="shared" si="63"/>
        <v>0</v>
      </c>
      <c r="Z146" s="178">
        <f t="shared" si="64"/>
        <v>0</v>
      </c>
      <c r="AA146" s="178">
        <f t="shared" si="65"/>
        <v>0</v>
      </c>
      <c r="AB146" s="178">
        <f t="shared" si="66"/>
        <v>0</v>
      </c>
      <c r="AC146" s="178">
        <f t="shared" si="67"/>
        <v>0</v>
      </c>
      <c r="AD146" s="178">
        <f t="shared" si="68"/>
        <v>0</v>
      </c>
      <c r="AE146" s="179"/>
      <c r="AF146" s="178">
        <f t="shared" si="69"/>
        <v>0</v>
      </c>
      <c r="AG146" s="179" t="s">
        <v>221</v>
      </c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</row>
    <row r="147" spans="1:60" outlineLevel="2" x14ac:dyDescent="0.2">
      <c r="A147" s="180">
        <v>120</v>
      </c>
      <c r="B147" s="181" t="s">
        <v>289</v>
      </c>
      <c r="C147" s="192" t="s">
        <v>290</v>
      </c>
      <c r="D147" s="182" t="s">
        <v>218</v>
      </c>
      <c r="E147" s="183">
        <v>4</v>
      </c>
      <c r="F147" s="184"/>
      <c r="G147" s="185">
        <f t="shared" si="56"/>
        <v>0</v>
      </c>
      <c r="H147" s="186"/>
      <c r="I147" s="187">
        <f t="shared" si="57"/>
        <v>0</v>
      </c>
      <c r="J147" s="184"/>
      <c r="K147" s="185">
        <f t="shared" si="58"/>
        <v>0</v>
      </c>
      <c r="L147" s="185">
        <v>15</v>
      </c>
      <c r="M147" s="185">
        <f t="shared" si="59"/>
        <v>0</v>
      </c>
      <c r="N147" s="185">
        <v>0</v>
      </c>
      <c r="O147" s="185">
        <f t="shared" si="60"/>
        <v>0</v>
      </c>
      <c r="P147" s="185">
        <v>0</v>
      </c>
      <c r="Q147" s="185">
        <f t="shared" si="61"/>
        <v>0</v>
      </c>
      <c r="R147" s="185"/>
      <c r="S147" s="185" t="s">
        <v>219</v>
      </c>
      <c r="T147" s="188" t="s">
        <v>220</v>
      </c>
      <c r="U147" s="157">
        <v>0</v>
      </c>
      <c r="V147" s="157">
        <f t="shared" si="62"/>
        <v>0</v>
      </c>
      <c r="W147" s="157"/>
      <c r="X147" s="157" t="s">
        <v>93</v>
      </c>
      <c r="Y147" s="178">
        <f t="shared" si="63"/>
        <v>0</v>
      </c>
      <c r="Z147" s="178">
        <f t="shared" si="64"/>
        <v>0</v>
      </c>
      <c r="AA147" s="178">
        <f t="shared" si="65"/>
        <v>0</v>
      </c>
      <c r="AB147" s="178">
        <f t="shared" si="66"/>
        <v>0</v>
      </c>
      <c r="AC147" s="178">
        <f t="shared" si="67"/>
        <v>0</v>
      </c>
      <c r="AD147" s="178">
        <f t="shared" si="68"/>
        <v>0</v>
      </c>
      <c r="AE147" s="179"/>
      <c r="AF147" s="178">
        <f t="shared" si="69"/>
        <v>0</v>
      </c>
      <c r="AG147" s="179" t="s">
        <v>221</v>
      </c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</row>
    <row r="148" spans="1:60" x14ac:dyDescent="0.2">
      <c r="A148" s="3"/>
      <c r="B148" s="4"/>
      <c r="C148" s="19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E148">
        <v>15</v>
      </c>
      <c r="AF148">
        <v>21</v>
      </c>
      <c r="AG148" t="s">
        <v>112</v>
      </c>
    </row>
    <row r="149" spans="1:60" x14ac:dyDescent="0.2">
      <c r="A149" s="151"/>
      <c r="B149" s="152" t="s">
        <v>31</v>
      </c>
      <c r="C149" s="194"/>
      <c r="D149" s="153"/>
      <c r="E149" s="154"/>
      <c r="F149" s="154"/>
      <c r="G149" s="189">
        <f>G8+G86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AE149">
        <f>SUMIF(L7:L147,AE148,G7:G147)</f>
        <v>0</v>
      </c>
      <c r="AF149">
        <f>SUMIF(L7:L147,AF148,G7:G147)</f>
        <v>0</v>
      </c>
      <c r="AG149" t="s">
        <v>360</v>
      </c>
    </row>
    <row r="150" spans="1:60" x14ac:dyDescent="0.2">
      <c r="A150" s="3"/>
      <c r="B150" s="4"/>
      <c r="C150" s="19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60" x14ac:dyDescent="0.2">
      <c r="A151" s="3"/>
      <c r="B151" s="4"/>
      <c r="C151" s="19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60" x14ac:dyDescent="0.2">
      <c r="A152" s="261" t="s">
        <v>361</v>
      </c>
      <c r="B152" s="261"/>
      <c r="C152" s="262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60" x14ac:dyDescent="0.2">
      <c r="A153" s="263"/>
      <c r="B153" s="264"/>
      <c r="C153" s="265"/>
      <c r="D153" s="264"/>
      <c r="E153" s="264"/>
      <c r="F153" s="264"/>
      <c r="G153" s="26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AG153" t="s">
        <v>362</v>
      </c>
    </row>
    <row r="154" spans="1:60" x14ac:dyDescent="0.2">
      <c r="A154" s="267"/>
      <c r="B154" s="268"/>
      <c r="C154" s="269"/>
      <c r="D154" s="268"/>
      <c r="E154" s="268"/>
      <c r="F154" s="268"/>
      <c r="G154" s="27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60" x14ac:dyDescent="0.2">
      <c r="A155" s="267"/>
      <c r="B155" s="268"/>
      <c r="C155" s="269"/>
      <c r="D155" s="268"/>
      <c r="E155" s="268"/>
      <c r="F155" s="268"/>
      <c r="G155" s="27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60" x14ac:dyDescent="0.2">
      <c r="A156" s="267"/>
      <c r="B156" s="268"/>
      <c r="C156" s="269"/>
      <c r="D156" s="268"/>
      <c r="E156" s="268"/>
      <c r="F156" s="268"/>
      <c r="G156" s="27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60" x14ac:dyDescent="0.2">
      <c r="A157" s="271"/>
      <c r="B157" s="272"/>
      <c r="C157" s="273"/>
      <c r="D157" s="272"/>
      <c r="E157" s="272"/>
      <c r="F157" s="272"/>
      <c r="G157" s="27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60" x14ac:dyDescent="0.2">
      <c r="A158" s="3"/>
      <c r="B158" s="4"/>
      <c r="C158" s="19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60" x14ac:dyDescent="0.2">
      <c r="C159" s="195"/>
      <c r="D159" s="10"/>
      <c r="AG159" t="s">
        <v>363</v>
      </c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6">
    <mergeCell ref="A152:C152"/>
    <mergeCell ref="A153:G157"/>
    <mergeCell ref="C130:G130"/>
    <mergeCell ref="C131:G131"/>
    <mergeCell ref="C132:G132"/>
    <mergeCell ref="C133:G133"/>
    <mergeCell ref="C139:G139"/>
    <mergeCell ref="A1:G1"/>
    <mergeCell ref="C2:G2"/>
    <mergeCell ref="C3:G3"/>
    <mergeCell ref="C4:G4"/>
    <mergeCell ref="C134:G134"/>
    <mergeCell ref="C135:G135"/>
    <mergeCell ref="C136:G136"/>
    <mergeCell ref="C137:G137"/>
    <mergeCell ref="C138:G13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BD7B1-81C3-4216-A5CB-398A467644B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67</v>
      </c>
      <c r="C4" s="258" t="s">
        <v>68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SUM(AF9:AF89)</f>
        <v>0</v>
      </c>
      <c r="H8" s="166"/>
      <c r="I8" s="167">
        <f>SUM(Y9:Y89)</f>
        <v>0</v>
      </c>
      <c r="J8" s="165"/>
      <c r="K8" s="165">
        <f>SUM(Z9:Z89)</f>
        <v>0</v>
      </c>
      <c r="L8" s="165"/>
      <c r="M8" s="165">
        <f>SUM(AA9:AA89)</f>
        <v>0</v>
      </c>
      <c r="N8" s="165"/>
      <c r="O8" s="165">
        <f>SUM(AB9:AB89)</f>
        <v>0.12000000000000001</v>
      </c>
      <c r="P8" s="165"/>
      <c r="Q8" s="165">
        <f>SUM(AC9:AC89)</f>
        <v>0.28000000000000003</v>
      </c>
      <c r="R8" s="165"/>
      <c r="S8" s="165"/>
      <c r="T8" s="168"/>
      <c r="U8" s="160"/>
      <c r="V8" s="160">
        <f>SUM(AD9:AD89)</f>
        <v>101.21000000000002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SUM(AF10:AF50)</f>
        <v>0</v>
      </c>
      <c r="H9" s="166"/>
      <c r="I9" s="167">
        <f>SUM(Y10:Y50)</f>
        <v>0</v>
      </c>
      <c r="J9" s="165"/>
      <c r="K9" s="165">
        <f>SUM(Z10:Z50)</f>
        <v>0</v>
      </c>
      <c r="L9" s="165"/>
      <c r="M9" s="165">
        <f>SUM(AA10:AA50)</f>
        <v>0</v>
      </c>
      <c r="N9" s="165"/>
      <c r="O9" s="165">
        <f>SUM(AB10:AB50)</f>
        <v>0.04</v>
      </c>
      <c r="P9" s="165"/>
      <c r="Q9" s="165">
        <f>SUM(AC10:AC50)</f>
        <v>0.28000000000000003</v>
      </c>
      <c r="R9" s="165"/>
      <c r="S9" s="165"/>
      <c r="T9" s="168"/>
      <c r="U9" s="160"/>
      <c r="V9" s="160">
        <f>SUM(AD10:AD50)</f>
        <v>76.54000000000002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50" si="0">ROUND(E10*F10,2)</f>
        <v>0</v>
      </c>
      <c r="H10" s="175"/>
      <c r="I10" s="176">
        <f t="shared" ref="I10:I50" si="1">ROUND(E10*H10,2)</f>
        <v>0</v>
      </c>
      <c r="J10" s="173"/>
      <c r="K10" s="174">
        <f t="shared" ref="K10:K50" si="2">ROUND(E10*J10,2)</f>
        <v>0</v>
      </c>
      <c r="L10" s="174">
        <v>15</v>
      </c>
      <c r="M10" s="174">
        <f t="shared" ref="M10:M50" si="3">G10*(1+L10/100)</f>
        <v>0</v>
      </c>
      <c r="N10" s="174">
        <v>9.1E-4</v>
      </c>
      <c r="O10" s="174">
        <f t="shared" ref="O10:O50" si="4">ROUND(E10*N10,2)</f>
        <v>0</v>
      </c>
      <c r="P10" s="174">
        <v>4.9000000000000002E-2</v>
      </c>
      <c r="Q10" s="174">
        <f t="shared" ref="Q10:Q50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50" si="6">ROUND(E10*U10,2)</f>
        <v>0.8</v>
      </c>
      <c r="W10" s="157"/>
      <c r="X10" s="157" t="s">
        <v>131</v>
      </c>
      <c r="Y10" s="178">
        <f t="shared" ref="Y10:Y50" si="7">I10</f>
        <v>0</v>
      </c>
      <c r="Z10" s="178">
        <f t="shared" ref="Z10:Z50" si="8">K10</f>
        <v>0</v>
      </c>
      <c r="AA10" s="178">
        <f t="shared" ref="AA10:AA50" si="9">M10</f>
        <v>0</v>
      </c>
      <c r="AB10" s="178">
        <f t="shared" ref="AB10:AB50" si="10">O10</f>
        <v>0</v>
      </c>
      <c r="AC10" s="178">
        <f t="shared" ref="AC10:AC50" si="11">Q10</f>
        <v>0.05</v>
      </c>
      <c r="AD10" s="178">
        <f t="shared" ref="AD10:AD50" si="12">V10</f>
        <v>0.8</v>
      </c>
      <c r="AE10" s="179"/>
      <c r="AF10" s="178">
        <f t="shared" ref="AF10:AF50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5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0.45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0.45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20</v>
      </c>
      <c r="B22" s="170" t="s">
        <v>155</v>
      </c>
      <c r="C22" s="191" t="s">
        <v>156</v>
      </c>
      <c r="D22" s="171" t="s">
        <v>129</v>
      </c>
      <c r="E22" s="172">
        <v>2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0.3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0.3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21</v>
      </c>
      <c r="B23" s="170" t="s">
        <v>157</v>
      </c>
      <c r="C23" s="191" t="s">
        <v>158</v>
      </c>
      <c r="D23" s="171" t="s">
        <v>129</v>
      </c>
      <c r="E23" s="172">
        <v>2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0.34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0.34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22</v>
      </c>
      <c r="B24" s="170" t="s">
        <v>159</v>
      </c>
      <c r="C24" s="191" t="s">
        <v>160</v>
      </c>
      <c r="D24" s="171" t="s">
        <v>129</v>
      </c>
      <c r="E24" s="172">
        <v>2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0.34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0.34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25</v>
      </c>
      <c r="B25" s="170" t="s">
        <v>163</v>
      </c>
      <c r="C25" s="191" t="s">
        <v>164</v>
      </c>
      <c r="D25" s="171" t="s">
        <v>129</v>
      </c>
      <c r="E25" s="172">
        <v>1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0.39</v>
      </c>
      <c r="V25" s="157">
        <f t="shared" si="6"/>
        <v>0.39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0.39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165</v>
      </c>
      <c r="C26" s="191" t="s">
        <v>166</v>
      </c>
      <c r="D26" s="171" t="s">
        <v>129</v>
      </c>
      <c r="E26" s="172">
        <v>23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0.26</v>
      </c>
      <c r="V26" s="157">
        <f t="shared" si="6"/>
        <v>5.98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5.98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30</v>
      </c>
      <c r="B27" s="170" t="s">
        <v>167</v>
      </c>
      <c r="C27" s="191" t="s">
        <v>168</v>
      </c>
      <c r="D27" s="171" t="s">
        <v>129</v>
      </c>
      <c r="E27" s="172">
        <v>1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0.46383000000000002</v>
      </c>
      <c r="V27" s="157">
        <f t="shared" si="6"/>
        <v>0.46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0.46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33</v>
      </c>
      <c r="B28" s="170" t="s">
        <v>169</v>
      </c>
      <c r="C28" s="191" t="s">
        <v>170</v>
      </c>
      <c r="D28" s="171" t="s">
        <v>129</v>
      </c>
      <c r="E28" s="172">
        <v>35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4.0999999999999999E-4</v>
      </c>
      <c r="Q28" s="174">
        <f t="shared" si="5"/>
        <v>0.01</v>
      </c>
      <c r="R28" s="174"/>
      <c r="S28" s="174" t="s">
        <v>130</v>
      </c>
      <c r="T28" s="177" t="s">
        <v>130</v>
      </c>
      <c r="U28" s="157">
        <v>0.14499999999999999</v>
      </c>
      <c r="V28" s="157">
        <f t="shared" si="6"/>
        <v>5.08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0.01</v>
      </c>
      <c r="AD28" s="178">
        <f t="shared" si="12"/>
        <v>5.08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34</v>
      </c>
      <c r="B29" s="170" t="s">
        <v>171</v>
      </c>
      <c r="C29" s="191" t="s">
        <v>172</v>
      </c>
      <c r="D29" s="171" t="s">
        <v>129</v>
      </c>
      <c r="E29" s="172">
        <v>32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9.0670000000000001E-2</v>
      </c>
      <c r="V29" s="157">
        <f t="shared" si="6"/>
        <v>2.9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2.9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35</v>
      </c>
      <c r="B30" s="170" t="s">
        <v>173</v>
      </c>
      <c r="C30" s="191" t="s">
        <v>174</v>
      </c>
      <c r="D30" s="171" t="s">
        <v>129</v>
      </c>
      <c r="E30" s="172">
        <v>2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0.39017000000000002</v>
      </c>
      <c r="V30" s="157">
        <f t="shared" si="6"/>
        <v>0.78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0.78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175</v>
      </c>
      <c r="C31" s="191" t="s">
        <v>176</v>
      </c>
      <c r="D31" s="171" t="s">
        <v>129</v>
      </c>
      <c r="E31" s="172">
        <v>1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0.40083000000000002</v>
      </c>
      <c r="V31" s="157">
        <f t="shared" si="6"/>
        <v>0.4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0.4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38</v>
      </c>
      <c r="B32" s="170" t="s">
        <v>177</v>
      </c>
      <c r="C32" s="191" t="s">
        <v>178</v>
      </c>
      <c r="D32" s="171" t="s">
        <v>129</v>
      </c>
      <c r="E32" s="172">
        <v>1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1.67E-3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0.15</v>
      </c>
      <c r="V32" s="157">
        <f t="shared" si="6"/>
        <v>0.15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0.15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39</v>
      </c>
      <c r="B33" s="170" t="s">
        <v>179</v>
      </c>
      <c r="C33" s="191" t="s">
        <v>180</v>
      </c>
      <c r="D33" s="171" t="s">
        <v>129</v>
      </c>
      <c r="E33" s="172">
        <v>4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2.3E-2</v>
      </c>
      <c r="V33" s="157">
        <f t="shared" si="6"/>
        <v>0.09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0.09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181</v>
      </c>
      <c r="C34" s="191" t="s">
        <v>182</v>
      </c>
      <c r="D34" s="171" t="s">
        <v>183</v>
      </c>
      <c r="E34" s="172">
        <v>2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4.6330000000000003E-2</v>
      </c>
      <c r="V34" s="157">
        <f t="shared" si="6"/>
        <v>0.09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0.09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184</v>
      </c>
      <c r="C35" s="191" t="s">
        <v>185</v>
      </c>
      <c r="D35" s="171" t="s">
        <v>129</v>
      </c>
      <c r="E35" s="172">
        <v>1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4.4999999999999998E-2</v>
      </c>
      <c r="V35" s="157">
        <f t="shared" si="6"/>
        <v>0.05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0.05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48</v>
      </c>
      <c r="B36" s="170" t="s">
        <v>186</v>
      </c>
      <c r="C36" s="191" t="s">
        <v>187</v>
      </c>
      <c r="D36" s="171" t="s">
        <v>183</v>
      </c>
      <c r="E36" s="172">
        <v>40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9.0499999999999997E-2</v>
      </c>
      <c r="V36" s="157">
        <f t="shared" si="6"/>
        <v>3.62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3.62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ht="22.5" outlineLevel="2" x14ac:dyDescent="0.2">
      <c r="A37" s="169">
        <v>49</v>
      </c>
      <c r="B37" s="170" t="s">
        <v>188</v>
      </c>
      <c r="C37" s="191" t="s">
        <v>189</v>
      </c>
      <c r="D37" s="171" t="s">
        <v>129</v>
      </c>
      <c r="E37" s="172">
        <v>4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2.5000000000000001E-4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0.26417000000000002</v>
      </c>
      <c r="V37" s="157">
        <f t="shared" si="6"/>
        <v>1.06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1.06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2" x14ac:dyDescent="0.2">
      <c r="A38" s="169">
        <v>51</v>
      </c>
      <c r="B38" s="170" t="s">
        <v>190</v>
      </c>
      <c r="C38" s="191" t="s">
        <v>191</v>
      </c>
      <c r="D38" s="171" t="s">
        <v>183</v>
      </c>
      <c r="E38" s="172">
        <v>14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9.0499999999999997E-2</v>
      </c>
      <c r="V38" s="157">
        <f t="shared" si="6"/>
        <v>1.27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1.27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ht="22.5" outlineLevel="2" x14ac:dyDescent="0.2">
      <c r="A39" s="169">
        <v>53</v>
      </c>
      <c r="B39" s="170" t="s">
        <v>192</v>
      </c>
      <c r="C39" s="191" t="s">
        <v>193</v>
      </c>
      <c r="D39" s="171" t="s">
        <v>183</v>
      </c>
      <c r="E39" s="172">
        <v>21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0.10431</v>
      </c>
      <c r="V39" s="157">
        <f t="shared" si="6"/>
        <v>2.19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2.19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55</v>
      </c>
      <c r="B40" s="170" t="s">
        <v>194</v>
      </c>
      <c r="C40" s="191" t="s">
        <v>195</v>
      </c>
      <c r="D40" s="171" t="s">
        <v>183</v>
      </c>
      <c r="E40" s="172">
        <v>12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7.2459999999999997E-2</v>
      </c>
      <c r="V40" s="157">
        <f t="shared" si="6"/>
        <v>0.87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0.87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196</v>
      </c>
      <c r="C41" s="191" t="s">
        <v>197</v>
      </c>
      <c r="D41" s="171" t="s">
        <v>183</v>
      </c>
      <c r="E41" s="172">
        <v>158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7.0000000000000007E-2</v>
      </c>
      <c r="V41" s="157">
        <f t="shared" si="6"/>
        <v>11.06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11.06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198</v>
      </c>
      <c r="C42" s="191" t="s">
        <v>199</v>
      </c>
      <c r="D42" s="171" t="s">
        <v>183</v>
      </c>
      <c r="E42" s="172">
        <v>10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0.7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0.7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62</v>
      </c>
      <c r="B43" s="170" t="s">
        <v>200</v>
      </c>
      <c r="C43" s="191" t="s">
        <v>201</v>
      </c>
      <c r="D43" s="171" t="s">
        <v>183</v>
      </c>
      <c r="E43" s="172">
        <v>152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10.64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10.64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63</v>
      </c>
      <c r="B44" s="170" t="s">
        <v>202</v>
      </c>
      <c r="C44" s="191" t="s">
        <v>203</v>
      </c>
      <c r="D44" s="171" t="s">
        <v>129</v>
      </c>
      <c r="E44" s="172">
        <v>1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0.22</v>
      </c>
      <c r="V44" s="157">
        <f t="shared" si="6"/>
        <v>0.22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0.22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ht="22.5" outlineLevel="2" x14ac:dyDescent="0.2">
      <c r="A45" s="169">
        <v>68</v>
      </c>
      <c r="B45" s="170" t="s">
        <v>204</v>
      </c>
      <c r="C45" s="191" t="s">
        <v>205</v>
      </c>
      <c r="D45" s="171" t="s">
        <v>129</v>
      </c>
      <c r="E45" s="172">
        <v>1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7.79E-3</v>
      </c>
      <c r="O45" s="174">
        <f t="shared" si="4"/>
        <v>0.01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1.921</v>
      </c>
      <c r="V45" s="157">
        <f t="shared" si="6"/>
        <v>1.92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0.01</v>
      </c>
      <c r="AC45" s="178">
        <f t="shared" si="11"/>
        <v>0</v>
      </c>
      <c r="AD45" s="178">
        <f t="shared" si="12"/>
        <v>1.92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69</v>
      </c>
      <c r="B46" s="170" t="s">
        <v>364</v>
      </c>
      <c r="C46" s="191" t="s">
        <v>365</v>
      </c>
      <c r="D46" s="171" t="s">
        <v>129</v>
      </c>
      <c r="E46" s="172">
        <v>1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3.6800000000000001E-3</v>
      </c>
      <c r="O46" s="174">
        <f t="shared" si="4"/>
        <v>0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0.84499999999999997</v>
      </c>
      <c r="V46" s="157">
        <f t="shared" si="6"/>
        <v>0.85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</v>
      </c>
      <c r="AC46" s="178">
        <f t="shared" si="11"/>
        <v>0</v>
      </c>
      <c r="AD46" s="178">
        <f t="shared" si="12"/>
        <v>0.85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ht="22.5" outlineLevel="2" x14ac:dyDescent="0.2">
      <c r="A47" s="169">
        <v>70</v>
      </c>
      <c r="B47" s="170" t="s">
        <v>208</v>
      </c>
      <c r="C47" s="191" t="s">
        <v>209</v>
      </c>
      <c r="D47" s="171" t="s">
        <v>129</v>
      </c>
      <c r="E47" s="172">
        <v>1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2.7200000000000002E-3</v>
      </c>
      <c r="O47" s="174">
        <f t="shared" si="4"/>
        <v>0</v>
      </c>
      <c r="P47" s="174">
        <v>0</v>
      </c>
      <c r="Q47" s="174">
        <f t="shared" si="5"/>
        <v>0</v>
      </c>
      <c r="R47" s="174"/>
      <c r="S47" s="174" t="s">
        <v>130</v>
      </c>
      <c r="T47" s="177" t="s">
        <v>130</v>
      </c>
      <c r="U47" s="157">
        <v>0.33700000000000002</v>
      </c>
      <c r="V47" s="157">
        <f t="shared" si="6"/>
        <v>0.34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</v>
      </c>
      <c r="AC47" s="178">
        <f t="shared" si="11"/>
        <v>0</v>
      </c>
      <c r="AD47" s="178">
        <f t="shared" si="12"/>
        <v>0.34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71</v>
      </c>
      <c r="B48" s="170" t="s">
        <v>210</v>
      </c>
      <c r="C48" s="191" t="s">
        <v>211</v>
      </c>
      <c r="D48" s="171" t="s">
        <v>183</v>
      </c>
      <c r="E48" s="172">
        <v>41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4.8999999999999998E-4</v>
      </c>
      <c r="O48" s="174">
        <f t="shared" si="4"/>
        <v>0.02</v>
      </c>
      <c r="P48" s="174">
        <v>2E-3</v>
      </c>
      <c r="Q48" s="174">
        <f t="shared" si="5"/>
        <v>0.08</v>
      </c>
      <c r="R48" s="174"/>
      <c r="S48" s="174" t="s">
        <v>130</v>
      </c>
      <c r="T48" s="177" t="s">
        <v>130</v>
      </c>
      <c r="U48" s="157">
        <v>0.17599999999999999</v>
      </c>
      <c r="V48" s="157">
        <f t="shared" si="6"/>
        <v>7.22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0.02</v>
      </c>
      <c r="AC48" s="178">
        <f t="shared" si="11"/>
        <v>0.08</v>
      </c>
      <c r="AD48" s="178">
        <f t="shared" si="12"/>
        <v>7.22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72</v>
      </c>
      <c r="B49" s="170" t="s">
        <v>212</v>
      </c>
      <c r="C49" s="191" t="s">
        <v>213</v>
      </c>
      <c r="D49" s="171" t="s">
        <v>183</v>
      </c>
      <c r="E49" s="172">
        <v>22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0.01</v>
      </c>
      <c r="P49" s="174">
        <v>6.0000000000000001E-3</v>
      </c>
      <c r="Q49" s="174">
        <f t="shared" si="5"/>
        <v>0.13</v>
      </c>
      <c r="R49" s="174"/>
      <c r="S49" s="174" t="s">
        <v>130</v>
      </c>
      <c r="T49" s="177" t="s">
        <v>130</v>
      </c>
      <c r="U49" s="157">
        <v>0.27400000000000002</v>
      </c>
      <c r="V49" s="157">
        <f t="shared" si="6"/>
        <v>6.03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0.01</v>
      </c>
      <c r="AC49" s="178">
        <f t="shared" si="11"/>
        <v>0.13</v>
      </c>
      <c r="AD49" s="178">
        <f t="shared" si="12"/>
        <v>6.03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2" x14ac:dyDescent="0.2">
      <c r="A50" s="169">
        <v>73</v>
      </c>
      <c r="B50" s="170" t="s">
        <v>214</v>
      </c>
      <c r="C50" s="191" t="s">
        <v>215</v>
      </c>
      <c r="D50" s="171" t="s">
        <v>183</v>
      </c>
      <c r="E50" s="172">
        <v>1</v>
      </c>
      <c r="F50" s="173"/>
      <c r="G50" s="174">
        <f t="shared" si="0"/>
        <v>0</v>
      </c>
      <c r="H50" s="175"/>
      <c r="I50" s="176">
        <f t="shared" si="1"/>
        <v>0</v>
      </c>
      <c r="J50" s="173"/>
      <c r="K50" s="174">
        <f t="shared" si="2"/>
        <v>0</v>
      </c>
      <c r="L50" s="174">
        <v>15</v>
      </c>
      <c r="M50" s="174">
        <f t="shared" si="3"/>
        <v>0</v>
      </c>
      <c r="N50" s="174">
        <v>4.8999999999999998E-4</v>
      </c>
      <c r="O50" s="174">
        <f t="shared" si="4"/>
        <v>0</v>
      </c>
      <c r="P50" s="174">
        <v>1.2999999999999999E-2</v>
      </c>
      <c r="Q50" s="174">
        <f t="shared" si="5"/>
        <v>0.01</v>
      </c>
      <c r="R50" s="174"/>
      <c r="S50" s="174" t="s">
        <v>130</v>
      </c>
      <c r="T50" s="177" t="s">
        <v>130</v>
      </c>
      <c r="U50" s="157">
        <v>0.34200000000000003</v>
      </c>
      <c r="V50" s="157">
        <f t="shared" si="6"/>
        <v>0.34</v>
      </c>
      <c r="W50" s="157"/>
      <c r="X50" s="157" t="s">
        <v>131</v>
      </c>
      <c r="Y50" s="178">
        <f t="shared" si="7"/>
        <v>0</v>
      </c>
      <c r="Z50" s="178">
        <f t="shared" si="8"/>
        <v>0</v>
      </c>
      <c r="AA50" s="178">
        <f t="shared" si="9"/>
        <v>0</v>
      </c>
      <c r="AB50" s="178">
        <f t="shared" si="10"/>
        <v>0</v>
      </c>
      <c r="AC50" s="178">
        <f t="shared" si="11"/>
        <v>0.01</v>
      </c>
      <c r="AD50" s="178">
        <f t="shared" si="12"/>
        <v>0.34</v>
      </c>
      <c r="AE50" s="179"/>
      <c r="AF50" s="178">
        <f t="shared" si="13"/>
        <v>0</v>
      </c>
      <c r="AG50" s="179" t="s">
        <v>132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1" x14ac:dyDescent="0.2">
      <c r="A51" s="161" t="s">
        <v>125</v>
      </c>
      <c r="B51" s="162" t="s">
        <v>92</v>
      </c>
      <c r="C51" s="190" t="s">
        <v>93</v>
      </c>
      <c r="D51" s="163"/>
      <c r="E51" s="164"/>
      <c r="F51" s="165"/>
      <c r="G51" s="165">
        <f>SUM(AF52:AF84)</f>
        <v>0</v>
      </c>
      <c r="H51" s="166"/>
      <c r="I51" s="167">
        <f>SUM(Y52:Y84)</f>
        <v>0</v>
      </c>
      <c r="J51" s="165"/>
      <c r="K51" s="165">
        <f>SUM(Z52:Z84)</f>
        <v>0</v>
      </c>
      <c r="L51" s="165"/>
      <c r="M51" s="165">
        <f>SUM(AA52:AA84)</f>
        <v>0</v>
      </c>
      <c r="N51" s="165"/>
      <c r="O51" s="165">
        <f>SUM(AB52:AB84)</f>
        <v>0.08</v>
      </c>
      <c r="P51" s="165"/>
      <c r="Q51" s="165">
        <f>SUM(AC52:AC84)</f>
        <v>0</v>
      </c>
      <c r="R51" s="165"/>
      <c r="S51" s="165"/>
      <c r="T51" s="168"/>
      <c r="U51" s="160"/>
      <c r="V51" s="160">
        <f>SUM(AD52:AD84)</f>
        <v>0</v>
      </c>
      <c r="W51" s="160"/>
      <c r="X51" s="160"/>
      <c r="Y51" s="179"/>
      <c r="Z51" s="179"/>
      <c r="AA51" s="179"/>
      <c r="AB51" s="179"/>
      <c r="AC51" s="179"/>
      <c r="AD51" s="179"/>
      <c r="AE51" s="179"/>
      <c r="AF51" s="179"/>
      <c r="AG51" s="179" t="s">
        <v>126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ht="22.5" outlineLevel="2" x14ac:dyDescent="0.2">
      <c r="A52" s="169">
        <v>1</v>
      </c>
      <c r="B52" s="170" t="s">
        <v>216</v>
      </c>
      <c r="C52" s="191" t="s">
        <v>217</v>
      </c>
      <c r="D52" s="171" t="s">
        <v>218</v>
      </c>
      <c r="E52" s="172">
        <v>1</v>
      </c>
      <c r="F52" s="173"/>
      <c r="G52" s="174">
        <f t="shared" ref="G52:G84" si="14">ROUND(E52*F52,2)</f>
        <v>0</v>
      </c>
      <c r="H52" s="175"/>
      <c r="I52" s="176">
        <f t="shared" ref="I52:I84" si="15">ROUND(E52*H52,2)</f>
        <v>0</v>
      </c>
      <c r="J52" s="173"/>
      <c r="K52" s="174">
        <f t="shared" ref="K52:K84" si="16">ROUND(E52*J52,2)</f>
        <v>0</v>
      </c>
      <c r="L52" s="174">
        <v>15</v>
      </c>
      <c r="M52" s="174">
        <f t="shared" ref="M52:M84" si="17">G52*(1+L52/100)</f>
        <v>0</v>
      </c>
      <c r="N52" s="174">
        <v>0</v>
      </c>
      <c r="O52" s="174">
        <f t="shared" ref="O52:O84" si="18">ROUND(E52*N52,2)</f>
        <v>0</v>
      </c>
      <c r="P52" s="174">
        <v>0</v>
      </c>
      <c r="Q52" s="174">
        <f t="shared" ref="Q52:Q84" si="19">ROUND(E52*P52,2)</f>
        <v>0</v>
      </c>
      <c r="R52" s="174"/>
      <c r="S52" s="174" t="s">
        <v>219</v>
      </c>
      <c r="T52" s="177" t="s">
        <v>220</v>
      </c>
      <c r="U52" s="157">
        <v>0</v>
      </c>
      <c r="V52" s="157">
        <f t="shared" ref="V52:V84" si="20">ROUND(E52*U52,2)</f>
        <v>0</v>
      </c>
      <c r="W52" s="157"/>
      <c r="X52" s="157" t="s">
        <v>93</v>
      </c>
      <c r="Y52" s="178">
        <f t="shared" ref="Y52:Y84" si="21">I52</f>
        <v>0</v>
      </c>
      <c r="Z52" s="178">
        <f t="shared" ref="Z52:Z84" si="22">K52</f>
        <v>0</v>
      </c>
      <c r="AA52" s="178">
        <f t="shared" ref="AA52:AA84" si="23">M52</f>
        <v>0</v>
      </c>
      <c r="AB52" s="178">
        <f t="shared" ref="AB52:AB84" si="24">O52</f>
        <v>0</v>
      </c>
      <c r="AC52" s="178">
        <f t="shared" ref="AC52:AC84" si="25">Q52</f>
        <v>0</v>
      </c>
      <c r="AD52" s="178">
        <f t="shared" ref="AD52:AD84" si="26">V52</f>
        <v>0</v>
      </c>
      <c r="AE52" s="179"/>
      <c r="AF52" s="178">
        <f t="shared" ref="AF52:AF84" si="27">G52</f>
        <v>0</v>
      </c>
      <c r="AG52" s="179" t="s">
        <v>221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ht="22.5" outlineLevel="2" x14ac:dyDescent="0.2">
      <c r="A53" s="169">
        <v>12</v>
      </c>
      <c r="B53" s="170" t="s">
        <v>222</v>
      </c>
      <c r="C53" s="191" t="s">
        <v>223</v>
      </c>
      <c r="D53" s="171" t="s">
        <v>218</v>
      </c>
      <c r="E53" s="172">
        <v>1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0</v>
      </c>
      <c r="O53" s="174">
        <f t="shared" si="18"/>
        <v>0</v>
      </c>
      <c r="P53" s="174">
        <v>0</v>
      </c>
      <c r="Q53" s="174">
        <f t="shared" si="19"/>
        <v>0</v>
      </c>
      <c r="R53" s="174"/>
      <c r="S53" s="174" t="s">
        <v>219</v>
      </c>
      <c r="T53" s="177" t="s">
        <v>220</v>
      </c>
      <c r="U53" s="157">
        <v>0</v>
      </c>
      <c r="V53" s="157">
        <f t="shared" si="20"/>
        <v>0</v>
      </c>
      <c r="W53" s="157"/>
      <c r="X53" s="157" t="s">
        <v>93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</v>
      </c>
      <c r="AE53" s="179"/>
      <c r="AF53" s="178">
        <f t="shared" si="27"/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15</v>
      </c>
      <c r="B54" s="170" t="s">
        <v>224</v>
      </c>
      <c r="C54" s="191" t="s">
        <v>225</v>
      </c>
      <c r="D54" s="171" t="s">
        <v>129</v>
      </c>
      <c r="E54" s="172">
        <v>2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1.0000000000000001E-5</v>
      </c>
      <c r="O54" s="174">
        <f t="shared" si="18"/>
        <v>0</v>
      </c>
      <c r="P54" s="174">
        <v>0</v>
      </c>
      <c r="Q54" s="174">
        <f t="shared" si="19"/>
        <v>0</v>
      </c>
      <c r="R54" s="174" t="s">
        <v>226</v>
      </c>
      <c r="S54" s="174" t="s">
        <v>130</v>
      </c>
      <c r="T54" s="177" t="s">
        <v>130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16</v>
      </c>
      <c r="B55" s="170" t="s">
        <v>227</v>
      </c>
      <c r="C55" s="191" t="s">
        <v>228</v>
      </c>
      <c r="D55" s="171" t="s">
        <v>129</v>
      </c>
      <c r="E55" s="172">
        <v>2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5.0000000000000002E-5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17</v>
      </c>
      <c r="B56" s="170" t="s">
        <v>229</v>
      </c>
      <c r="C56" s="191" t="s">
        <v>230</v>
      </c>
      <c r="D56" s="171" t="s">
        <v>129</v>
      </c>
      <c r="E56" s="172">
        <v>2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4.0000000000000003E-5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18</v>
      </c>
      <c r="B57" s="170" t="s">
        <v>233</v>
      </c>
      <c r="C57" s="191" t="s">
        <v>234</v>
      </c>
      <c r="D57" s="171" t="s">
        <v>129</v>
      </c>
      <c r="E57" s="172">
        <v>4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1.0000000000000001E-5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19</v>
      </c>
      <c r="B58" s="170" t="s">
        <v>235</v>
      </c>
      <c r="C58" s="191" t="s">
        <v>236</v>
      </c>
      <c r="D58" s="171" t="s">
        <v>129</v>
      </c>
      <c r="E58" s="172">
        <v>2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4.0000000000000003E-5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23</v>
      </c>
      <c r="B59" s="170" t="s">
        <v>237</v>
      </c>
      <c r="C59" s="191" t="s">
        <v>238</v>
      </c>
      <c r="D59" s="171" t="s">
        <v>129</v>
      </c>
      <c r="E59" s="172">
        <v>29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5.0000000000000002E-5</v>
      </c>
      <c r="O59" s="174">
        <f t="shared" si="18"/>
        <v>0</v>
      </c>
      <c r="P59" s="174">
        <v>0</v>
      </c>
      <c r="Q59" s="174">
        <f t="shared" si="19"/>
        <v>0</v>
      </c>
      <c r="R59" s="174" t="s">
        <v>226</v>
      </c>
      <c r="S59" s="174" t="s">
        <v>130</v>
      </c>
      <c r="T59" s="177" t="s">
        <v>130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24</v>
      </c>
      <c r="B60" s="170" t="s">
        <v>239</v>
      </c>
      <c r="C60" s="191" t="s">
        <v>240</v>
      </c>
      <c r="D60" s="171" t="s">
        <v>129</v>
      </c>
      <c r="E60" s="172">
        <v>1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4.0000000000000003E-5</v>
      </c>
      <c r="O60" s="174">
        <f t="shared" si="18"/>
        <v>0</v>
      </c>
      <c r="P60" s="174">
        <v>0</v>
      </c>
      <c r="Q60" s="174">
        <f t="shared" si="19"/>
        <v>0</v>
      </c>
      <c r="R60" s="174"/>
      <c r="S60" s="174" t="s">
        <v>219</v>
      </c>
      <c r="T60" s="177" t="s">
        <v>220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ht="22.5" outlineLevel="2" x14ac:dyDescent="0.2">
      <c r="A61" s="169">
        <v>26</v>
      </c>
      <c r="B61" s="170" t="s">
        <v>241</v>
      </c>
      <c r="C61" s="191" t="s">
        <v>242</v>
      </c>
      <c r="D61" s="171" t="s">
        <v>129</v>
      </c>
      <c r="E61" s="172">
        <v>23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1.0000000000000001E-5</v>
      </c>
      <c r="O61" s="174">
        <f t="shared" si="18"/>
        <v>0</v>
      </c>
      <c r="P61" s="174">
        <v>0</v>
      </c>
      <c r="Q61" s="174">
        <f t="shared" si="19"/>
        <v>0</v>
      </c>
      <c r="R61" s="174" t="s">
        <v>226</v>
      </c>
      <c r="S61" s="174" t="s">
        <v>130</v>
      </c>
      <c r="T61" s="177" t="s">
        <v>130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ht="22.5" outlineLevel="2" x14ac:dyDescent="0.2">
      <c r="A62" s="169">
        <v>28</v>
      </c>
      <c r="B62" s="170" t="s">
        <v>243</v>
      </c>
      <c r="C62" s="191" t="s">
        <v>244</v>
      </c>
      <c r="D62" s="171" t="s">
        <v>245</v>
      </c>
      <c r="E62" s="172">
        <v>2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2" x14ac:dyDescent="0.2">
      <c r="A63" s="169">
        <v>29</v>
      </c>
      <c r="B63" s="170" t="s">
        <v>246</v>
      </c>
      <c r="C63" s="191" t="s">
        <v>247</v>
      </c>
      <c r="D63" s="171" t="s">
        <v>218</v>
      </c>
      <c r="E63" s="172">
        <v>1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0</v>
      </c>
      <c r="O63" s="174">
        <f t="shared" si="18"/>
        <v>0</v>
      </c>
      <c r="P63" s="174">
        <v>0</v>
      </c>
      <c r="Q63" s="174">
        <f t="shared" si="19"/>
        <v>0</v>
      </c>
      <c r="R63" s="174"/>
      <c r="S63" s="174" t="s">
        <v>219</v>
      </c>
      <c r="T63" s="177" t="s">
        <v>220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2" x14ac:dyDescent="0.2">
      <c r="A64" s="169">
        <v>31</v>
      </c>
      <c r="B64" s="170" t="s">
        <v>249</v>
      </c>
      <c r="C64" s="191" t="s">
        <v>250</v>
      </c>
      <c r="D64" s="171" t="s">
        <v>129</v>
      </c>
      <c r="E64" s="172">
        <v>32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3.0000000000000001E-5</v>
      </c>
      <c r="O64" s="174">
        <f t="shared" si="18"/>
        <v>0</v>
      </c>
      <c r="P64" s="174">
        <v>0</v>
      </c>
      <c r="Q64" s="174">
        <f t="shared" si="19"/>
        <v>0</v>
      </c>
      <c r="R64" s="174" t="s">
        <v>226</v>
      </c>
      <c r="S64" s="174" t="s">
        <v>130</v>
      </c>
      <c r="T64" s="177" t="s">
        <v>130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32</v>
      </c>
      <c r="B65" s="170" t="s">
        <v>251</v>
      </c>
      <c r="C65" s="191" t="s">
        <v>252</v>
      </c>
      <c r="D65" s="171" t="s">
        <v>129</v>
      </c>
      <c r="E65" s="172">
        <v>3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4.0000000000000003E-5</v>
      </c>
      <c r="O65" s="174">
        <f t="shared" si="18"/>
        <v>0</v>
      </c>
      <c r="P65" s="174">
        <v>0</v>
      </c>
      <c r="Q65" s="174">
        <f t="shared" si="19"/>
        <v>0</v>
      </c>
      <c r="R65" s="174" t="s">
        <v>226</v>
      </c>
      <c r="S65" s="174" t="s">
        <v>130</v>
      </c>
      <c r="T65" s="177" t="s">
        <v>130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36</v>
      </c>
      <c r="B66" s="170" t="s">
        <v>253</v>
      </c>
      <c r="C66" s="191" t="s">
        <v>254</v>
      </c>
      <c r="D66" s="171" t="s">
        <v>129</v>
      </c>
      <c r="E66" s="172">
        <v>1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0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ht="22.5" outlineLevel="2" x14ac:dyDescent="0.2">
      <c r="A67" s="169">
        <v>40</v>
      </c>
      <c r="B67" s="170" t="s">
        <v>255</v>
      </c>
      <c r="C67" s="191" t="s">
        <v>256</v>
      </c>
      <c r="D67" s="171" t="s">
        <v>183</v>
      </c>
      <c r="E67" s="172">
        <v>2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2.5999999999999998E-4</v>
      </c>
      <c r="O67" s="174">
        <f t="shared" si="18"/>
        <v>0</v>
      </c>
      <c r="P67" s="174">
        <v>0</v>
      </c>
      <c r="Q67" s="174">
        <f t="shared" si="19"/>
        <v>0</v>
      </c>
      <c r="R67" s="174" t="s">
        <v>226</v>
      </c>
      <c r="S67" s="174" t="s">
        <v>130</v>
      </c>
      <c r="T67" s="177" t="s">
        <v>130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ht="22.5" outlineLevel="2" x14ac:dyDescent="0.2">
      <c r="A68" s="169">
        <v>42</v>
      </c>
      <c r="B68" s="170" t="s">
        <v>257</v>
      </c>
      <c r="C68" s="191" t="s">
        <v>258</v>
      </c>
      <c r="D68" s="171" t="s">
        <v>218</v>
      </c>
      <c r="E68" s="172">
        <v>1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/>
      <c r="S68" s="174" t="s">
        <v>219</v>
      </c>
      <c r="T68" s="177" t="s">
        <v>220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44</v>
      </c>
      <c r="B69" s="170" t="s">
        <v>259</v>
      </c>
      <c r="C69" s="191" t="s">
        <v>260</v>
      </c>
      <c r="D69" s="171" t="s">
        <v>129</v>
      </c>
      <c r="E69" s="172">
        <v>16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0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2" x14ac:dyDescent="0.2">
      <c r="A70" s="169">
        <v>45</v>
      </c>
      <c r="B70" s="170" t="s">
        <v>261</v>
      </c>
      <c r="C70" s="191" t="s">
        <v>262</v>
      </c>
      <c r="D70" s="171" t="s">
        <v>129</v>
      </c>
      <c r="E70" s="172">
        <v>24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 t="s">
        <v>226</v>
      </c>
      <c r="S70" s="174" t="s">
        <v>130</v>
      </c>
      <c r="T70" s="177" t="s">
        <v>130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46</v>
      </c>
      <c r="B71" s="170" t="s">
        <v>263</v>
      </c>
      <c r="C71" s="191" t="s">
        <v>264</v>
      </c>
      <c r="D71" s="171" t="s">
        <v>129</v>
      </c>
      <c r="E71" s="172">
        <v>8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0</v>
      </c>
      <c r="O71" s="174">
        <f t="shared" si="18"/>
        <v>0</v>
      </c>
      <c r="P71" s="174">
        <v>0</v>
      </c>
      <c r="Q71" s="174">
        <f t="shared" si="19"/>
        <v>0</v>
      </c>
      <c r="R71" s="174" t="s">
        <v>226</v>
      </c>
      <c r="S71" s="174" t="s">
        <v>130</v>
      </c>
      <c r="T71" s="177" t="s">
        <v>130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47</v>
      </c>
      <c r="B72" s="170" t="s">
        <v>265</v>
      </c>
      <c r="C72" s="191" t="s">
        <v>266</v>
      </c>
      <c r="D72" s="171" t="s">
        <v>183</v>
      </c>
      <c r="E72" s="172">
        <v>40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4.0000000000000003E-5</v>
      </c>
      <c r="O72" s="174">
        <f t="shared" si="18"/>
        <v>0</v>
      </c>
      <c r="P72" s="174">
        <v>0</v>
      </c>
      <c r="Q72" s="174">
        <f t="shared" si="19"/>
        <v>0</v>
      </c>
      <c r="R72" s="174"/>
      <c r="S72" s="174" t="s">
        <v>219</v>
      </c>
      <c r="T72" s="177" t="s">
        <v>220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50</v>
      </c>
      <c r="B73" s="170" t="s">
        <v>267</v>
      </c>
      <c r="C73" s="191" t="s">
        <v>268</v>
      </c>
      <c r="D73" s="171" t="s">
        <v>183</v>
      </c>
      <c r="E73" s="172">
        <v>14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1.6000000000000001E-4</v>
      </c>
      <c r="O73" s="174">
        <f t="shared" si="18"/>
        <v>0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52</v>
      </c>
      <c r="B74" s="170" t="s">
        <v>269</v>
      </c>
      <c r="C74" s="191" t="s">
        <v>270</v>
      </c>
      <c r="D74" s="171" t="s">
        <v>183</v>
      </c>
      <c r="E74" s="172">
        <v>21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5.2999999999999998E-4</v>
      </c>
      <c r="O74" s="174">
        <f t="shared" si="18"/>
        <v>0.01</v>
      </c>
      <c r="P74" s="174">
        <v>0</v>
      </c>
      <c r="Q74" s="174">
        <f t="shared" si="19"/>
        <v>0</v>
      </c>
      <c r="R74" s="174" t="s">
        <v>226</v>
      </c>
      <c r="S74" s="174" t="s">
        <v>130</v>
      </c>
      <c r="T74" s="177" t="s">
        <v>130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0.01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54</v>
      </c>
      <c r="B75" s="170" t="s">
        <v>271</v>
      </c>
      <c r="C75" s="191" t="s">
        <v>272</v>
      </c>
      <c r="D75" s="171" t="s">
        <v>183</v>
      </c>
      <c r="E75" s="172">
        <v>12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2.9999999999999997E-4</v>
      </c>
      <c r="O75" s="174">
        <f t="shared" si="18"/>
        <v>0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56</v>
      </c>
      <c r="B76" s="170" t="s">
        <v>273</v>
      </c>
      <c r="C76" s="191" t="s">
        <v>274</v>
      </c>
      <c r="D76" s="171" t="s">
        <v>183</v>
      </c>
      <c r="E76" s="172">
        <v>158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2.2000000000000001E-4</v>
      </c>
      <c r="O76" s="174">
        <f t="shared" si="18"/>
        <v>0.03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0.03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58</v>
      </c>
      <c r="B77" s="170" t="s">
        <v>275</v>
      </c>
      <c r="C77" s="191" t="s">
        <v>276</v>
      </c>
      <c r="D77" s="171" t="s">
        <v>183</v>
      </c>
      <c r="E77" s="172">
        <v>10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2.1000000000000001E-4</v>
      </c>
      <c r="O77" s="174">
        <f t="shared" si="18"/>
        <v>0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60</v>
      </c>
      <c r="B78" s="170" t="s">
        <v>277</v>
      </c>
      <c r="C78" s="191" t="s">
        <v>278</v>
      </c>
      <c r="D78" s="171" t="s">
        <v>183</v>
      </c>
      <c r="E78" s="172">
        <v>137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1.6000000000000001E-4</v>
      </c>
      <c r="O78" s="174">
        <f t="shared" si="18"/>
        <v>0.02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0.02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ht="22.5" outlineLevel="2" x14ac:dyDescent="0.2">
      <c r="A79" s="169">
        <v>61</v>
      </c>
      <c r="B79" s="170" t="s">
        <v>279</v>
      </c>
      <c r="C79" s="191" t="s">
        <v>280</v>
      </c>
      <c r="D79" s="171" t="s">
        <v>183</v>
      </c>
      <c r="E79" s="172">
        <v>15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1.6000000000000001E-4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ht="22.5" outlineLevel="2" x14ac:dyDescent="0.2">
      <c r="A80" s="169">
        <v>64</v>
      </c>
      <c r="B80" s="170" t="s">
        <v>281</v>
      </c>
      <c r="C80" s="191" t="s">
        <v>282</v>
      </c>
      <c r="D80" s="171" t="s">
        <v>283</v>
      </c>
      <c r="E80" s="172">
        <v>1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0</v>
      </c>
      <c r="O80" s="174">
        <f t="shared" si="18"/>
        <v>0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outlineLevel="2" x14ac:dyDescent="0.2">
      <c r="A81" s="169">
        <v>65</v>
      </c>
      <c r="B81" s="170" t="s">
        <v>284</v>
      </c>
      <c r="C81" s="191" t="s">
        <v>285</v>
      </c>
      <c r="D81" s="171" t="s">
        <v>286</v>
      </c>
      <c r="E81" s="172">
        <v>1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0</v>
      </c>
      <c r="O81" s="174">
        <f t="shared" si="18"/>
        <v>0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66</v>
      </c>
      <c r="B82" s="170" t="s">
        <v>287</v>
      </c>
      <c r="C82" s="191" t="s">
        <v>288</v>
      </c>
      <c r="D82" s="171" t="s">
        <v>286</v>
      </c>
      <c r="E82" s="172">
        <v>1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67</v>
      </c>
      <c r="B83" s="170" t="s">
        <v>289</v>
      </c>
      <c r="C83" s="191" t="s">
        <v>290</v>
      </c>
      <c r="D83" s="171" t="s">
        <v>218</v>
      </c>
      <c r="E83" s="172">
        <v>30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0</v>
      </c>
      <c r="O83" s="174">
        <f t="shared" si="18"/>
        <v>0</v>
      </c>
      <c r="P83" s="174">
        <v>0</v>
      </c>
      <c r="Q83" s="174">
        <f t="shared" si="19"/>
        <v>0</v>
      </c>
      <c r="R83" s="174"/>
      <c r="S83" s="174" t="s">
        <v>219</v>
      </c>
      <c r="T83" s="177" t="s">
        <v>220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74</v>
      </c>
      <c r="B84" s="170" t="s">
        <v>291</v>
      </c>
      <c r="C84" s="191" t="s">
        <v>292</v>
      </c>
      <c r="D84" s="171" t="s">
        <v>293</v>
      </c>
      <c r="E84" s="172">
        <v>20</v>
      </c>
      <c r="F84" s="173"/>
      <c r="G84" s="174">
        <f t="shared" si="14"/>
        <v>0</v>
      </c>
      <c r="H84" s="175"/>
      <c r="I84" s="176">
        <f t="shared" si="15"/>
        <v>0</v>
      </c>
      <c r="J84" s="173"/>
      <c r="K84" s="174">
        <f t="shared" si="16"/>
        <v>0</v>
      </c>
      <c r="L84" s="174">
        <v>15</v>
      </c>
      <c r="M84" s="174">
        <f t="shared" si="17"/>
        <v>0</v>
      </c>
      <c r="N84" s="174">
        <v>1E-3</v>
      </c>
      <c r="O84" s="174">
        <f t="shared" si="18"/>
        <v>0.02</v>
      </c>
      <c r="P84" s="174">
        <v>0</v>
      </c>
      <c r="Q84" s="174">
        <f t="shared" si="19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20"/>
        <v>0</v>
      </c>
      <c r="W84" s="157"/>
      <c r="X84" s="157" t="s">
        <v>93</v>
      </c>
      <c r="Y84" s="178">
        <f t="shared" si="21"/>
        <v>0</v>
      </c>
      <c r="Z84" s="178">
        <f t="shared" si="22"/>
        <v>0</v>
      </c>
      <c r="AA84" s="178">
        <f t="shared" si="23"/>
        <v>0</v>
      </c>
      <c r="AB84" s="178">
        <f t="shared" si="24"/>
        <v>0.02</v>
      </c>
      <c r="AC84" s="178">
        <f t="shared" si="25"/>
        <v>0</v>
      </c>
      <c r="AD84" s="178">
        <f t="shared" si="26"/>
        <v>0</v>
      </c>
      <c r="AE84" s="179"/>
      <c r="AF84" s="178">
        <f t="shared" si="27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1" x14ac:dyDescent="0.2">
      <c r="A85" s="161" t="s">
        <v>125</v>
      </c>
      <c r="B85" s="162" t="s">
        <v>94</v>
      </c>
      <c r="C85" s="190" t="s">
        <v>95</v>
      </c>
      <c r="D85" s="163"/>
      <c r="E85" s="164"/>
      <c r="F85" s="165"/>
      <c r="G85" s="165">
        <f>SUM(AF86:AF89)</f>
        <v>0</v>
      </c>
      <c r="H85" s="166"/>
      <c r="I85" s="167">
        <f>SUM(Y86:Y89)</f>
        <v>0</v>
      </c>
      <c r="J85" s="165"/>
      <c r="K85" s="165">
        <f>SUM(Z86:Z89)</f>
        <v>0</v>
      </c>
      <c r="L85" s="165"/>
      <c r="M85" s="165">
        <f>SUM(AA86:AA89)</f>
        <v>0</v>
      </c>
      <c r="N85" s="165"/>
      <c r="O85" s="165">
        <f>SUM(AB86:AB89)</f>
        <v>0</v>
      </c>
      <c r="P85" s="165"/>
      <c r="Q85" s="165">
        <f>SUM(AC86:AC89)</f>
        <v>0</v>
      </c>
      <c r="R85" s="165"/>
      <c r="S85" s="165"/>
      <c r="T85" s="168"/>
      <c r="U85" s="160"/>
      <c r="V85" s="160">
        <f>SUM(AD86:AD89)</f>
        <v>24.67</v>
      </c>
      <c r="W85" s="160"/>
      <c r="X85" s="160"/>
      <c r="Y85" s="179"/>
      <c r="Z85" s="179"/>
      <c r="AA85" s="179"/>
      <c r="AB85" s="179"/>
      <c r="AC85" s="179"/>
      <c r="AD85" s="179"/>
      <c r="AE85" s="179"/>
      <c r="AF85" s="179"/>
      <c r="AG85" s="179" t="s">
        <v>126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75</v>
      </c>
      <c r="B86" s="170" t="s">
        <v>294</v>
      </c>
      <c r="C86" s="191" t="s">
        <v>295</v>
      </c>
      <c r="D86" s="171" t="s">
        <v>296</v>
      </c>
      <c r="E86" s="172">
        <v>8</v>
      </c>
      <c r="F86" s="173"/>
      <c r="G86" s="174">
        <f>ROUND(E86*F86,2)</f>
        <v>0</v>
      </c>
      <c r="H86" s="175"/>
      <c r="I86" s="176">
        <f>ROUND(E86*H86,2)</f>
        <v>0</v>
      </c>
      <c r="J86" s="173"/>
      <c r="K86" s="174">
        <f>ROUND(E86*J86,2)</f>
        <v>0</v>
      </c>
      <c r="L86" s="174">
        <v>15</v>
      </c>
      <c r="M86" s="174">
        <f>G86*(1+L86/100)</f>
        <v>0</v>
      </c>
      <c r="N86" s="174">
        <v>0</v>
      </c>
      <c r="O86" s="174">
        <f>ROUND(E86*N86,2)</f>
        <v>0</v>
      </c>
      <c r="P86" s="174">
        <v>0</v>
      </c>
      <c r="Q86" s="174">
        <f>ROUND(E86*P86,2)</f>
        <v>0</v>
      </c>
      <c r="R86" s="174"/>
      <c r="S86" s="174" t="s">
        <v>219</v>
      </c>
      <c r="T86" s="177" t="s">
        <v>220</v>
      </c>
      <c r="U86" s="157">
        <v>0</v>
      </c>
      <c r="V86" s="157">
        <f>ROUND(E86*U86,2)</f>
        <v>0</v>
      </c>
      <c r="W86" s="157"/>
      <c r="X86" s="157" t="s">
        <v>95</v>
      </c>
      <c r="Y86" s="178">
        <f>I86</f>
        <v>0</v>
      </c>
      <c r="Z86" s="178">
        <f>K86</f>
        <v>0</v>
      </c>
      <c r="AA86" s="178">
        <f>M86</f>
        <v>0</v>
      </c>
      <c r="AB86" s="178">
        <f>O86</f>
        <v>0</v>
      </c>
      <c r="AC86" s="178">
        <f>Q86</f>
        <v>0</v>
      </c>
      <c r="AD86" s="178">
        <f>V86</f>
        <v>0</v>
      </c>
      <c r="AE86" s="179"/>
      <c r="AF86" s="178">
        <f>G86</f>
        <v>0</v>
      </c>
      <c r="AG86" s="179" t="s">
        <v>297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2" x14ac:dyDescent="0.2">
      <c r="A87" s="169">
        <v>76</v>
      </c>
      <c r="B87" s="170" t="s">
        <v>298</v>
      </c>
      <c r="C87" s="191" t="s">
        <v>299</v>
      </c>
      <c r="D87" s="171" t="s">
        <v>300</v>
      </c>
      <c r="E87" s="172">
        <v>1</v>
      </c>
      <c r="F87" s="173"/>
      <c r="G87" s="174">
        <f>ROUND(E87*F87,2)</f>
        <v>0</v>
      </c>
      <c r="H87" s="175"/>
      <c r="I87" s="176">
        <f>ROUND(E87*H87,2)</f>
        <v>0</v>
      </c>
      <c r="J87" s="173"/>
      <c r="K87" s="174">
        <f>ROUND(E87*J87,2)</f>
        <v>0</v>
      </c>
      <c r="L87" s="174">
        <v>15</v>
      </c>
      <c r="M87" s="174">
        <f>G87*(1+L87/100)</f>
        <v>0</v>
      </c>
      <c r="N87" s="174">
        <v>0</v>
      </c>
      <c r="O87" s="174">
        <f>ROUND(E87*N87,2)</f>
        <v>0</v>
      </c>
      <c r="P87" s="174">
        <v>0</v>
      </c>
      <c r="Q87" s="174">
        <f>ROUND(E87*P87,2)</f>
        <v>0</v>
      </c>
      <c r="R87" s="174"/>
      <c r="S87" s="174" t="s">
        <v>219</v>
      </c>
      <c r="T87" s="177" t="s">
        <v>220</v>
      </c>
      <c r="U87" s="157">
        <v>0</v>
      </c>
      <c r="V87" s="157">
        <f>ROUND(E87*U87,2)</f>
        <v>0</v>
      </c>
      <c r="W87" s="157"/>
      <c r="X87" s="157" t="s">
        <v>95</v>
      </c>
      <c r="Y87" s="178">
        <f>I87</f>
        <v>0</v>
      </c>
      <c r="Z87" s="178">
        <f>K87</f>
        <v>0</v>
      </c>
      <c r="AA87" s="178">
        <f>M87</f>
        <v>0</v>
      </c>
      <c r="AB87" s="178">
        <f>O87</f>
        <v>0</v>
      </c>
      <c r="AC87" s="178">
        <f>Q87</f>
        <v>0</v>
      </c>
      <c r="AD87" s="178">
        <f>V87</f>
        <v>0</v>
      </c>
      <c r="AE87" s="179"/>
      <c r="AF87" s="178">
        <f>G87</f>
        <v>0</v>
      </c>
      <c r="AG87" s="179" t="s">
        <v>297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77</v>
      </c>
      <c r="B88" s="170" t="s">
        <v>301</v>
      </c>
      <c r="C88" s="191" t="s">
        <v>302</v>
      </c>
      <c r="D88" s="171" t="s">
        <v>300</v>
      </c>
      <c r="E88" s="172">
        <v>1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0</v>
      </c>
      <c r="V88" s="157">
        <f>ROUND(E88*U88,2)</f>
        <v>0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0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ht="22.5" outlineLevel="2" x14ac:dyDescent="0.2">
      <c r="A89" s="169">
        <v>78</v>
      </c>
      <c r="B89" s="170" t="s">
        <v>303</v>
      </c>
      <c r="C89" s="191" t="s">
        <v>304</v>
      </c>
      <c r="D89" s="171" t="s">
        <v>218</v>
      </c>
      <c r="E89" s="172">
        <v>1</v>
      </c>
      <c r="F89" s="173"/>
      <c r="G89" s="174">
        <f>ROUND(E89*F89,2)</f>
        <v>0</v>
      </c>
      <c r="H89" s="175"/>
      <c r="I89" s="176">
        <f>ROUND(E89*H89,2)</f>
        <v>0</v>
      </c>
      <c r="J89" s="173"/>
      <c r="K89" s="174">
        <f>ROUND(E89*J89,2)</f>
        <v>0</v>
      </c>
      <c r="L89" s="174">
        <v>15</v>
      </c>
      <c r="M89" s="174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4"/>
      <c r="S89" s="174" t="s">
        <v>219</v>
      </c>
      <c r="T89" s="177" t="s">
        <v>220</v>
      </c>
      <c r="U89" s="157">
        <v>24.67</v>
      </c>
      <c r="V89" s="157">
        <f>ROUND(E89*U89,2)</f>
        <v>24.67</v>
      </c>
      <c r="W89" s="157"/>
      <c r="X89" s="157" t="s">
        <v>95</v>
      </c>
      <c r="Y89" s="178">
        <f>I89</f>
        <v>0</v>
      </c>
      <c r="Z89" s="178">
        <f>K89</f>
        <v>0</v>
      </c>
      <c r="AA89" s="178">
        <f>M89</f>
        <v>0</v>
      </c>
      <c r="AB89" s="178">
        <f>O89</f>
        <v>0</v>
      </c>
      <c r="AC89" s="178">
        <f>Q89</f>
        <v>0</v>
      </c>
      <c r="AD89" s="178">
        <f>V89</f>
        <v>24.67</v>
      </c>
      <c r="AE89" s="179"/>
      <c r="AF89" s="178">
        <f>G89</f>
        <v>0</v>
      </c>
      <c r="AG89" s="179" t="s">
        <v>297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x14ac:dyDescent="0.2">
      <c r="A90" s="161" t="s">
        <v>125</v>
      </c>
      <c r="B90" s="162" t="s">
        <v>96</v>
      </c>
      <c r="C90" s="190" t="s">
        <v>97</v>
      </c>
      <c r="D90" s="163"/>
      <c r="E90" s="164"/>
      <c r="F90" s="165"/>
      <c r="G90" s="165">
        <f>SUM(AF91:AF132)</f>
        <v>0</v>
      </c>
      <c r="H90" s="166"/>
      <c r="I90" s="167">
        <f>SUM(Y91:Y132)</f>
        <v>0</v>
      </c>
      <c r="J90" s="165"/>
      <c r="K90" s="165">
        <f>SUM(Z91:Z132)</f>
        <v>0</v>
      </c>
      <c r="L90" s="165"/>
      <c r="M90" s="165">
        <f>SUM(AA91:AA132)</f>
        <v>0</v>
      </c>
      <c r="N90" s="165"/>
      <c r="O90" s="165">
        <f>SUM(AB91:AB132)</f>
        <v>0</v>
      </c>
      <c r="P90" s="165"/>
      <c r="Q90" s="165">
        <f>SUM(AC91:AC132)</f>
        <v>0.05</v>
      </c>
      <c r="R90" s="165"/>
      <c r="S90" s="165"/>
      <c r="T90" s="168"/>
      <c r="U90" s="160"/>
      <c r="V90" s="160">
        <f>SUM(AD91:AD132)</f>
        <v>19.61</v>
      </c>
      <c r="W90" s="160"/>
      <c r="X90" s="160"/>
      <c r="AG90" t="s">
        <v>126</v>
      </c>
    </row>
    <row r="91" spans="1:60" outlineLevel="1" x14ac:dyDescent="0.2">
      <c r="A91" s="161" t="s">
        <v>125</v>
      </c>
      <c r="B91" s="162" t="s">
        <v>98</v>
      </c>
      <c r="C91" s="190" t="s">
        <v>33</v>
      </c>
      <c r="D91" s="163"/>
      <c r="E91" s="164"/>
      <c r="F91" s="165"/>
      <c r="G91" s="165">
        <f>SUM(AF92:AF110)</f>
        <v>0</v>
      </c>
      <c r="H91" s="166"/>
      <c r="I91" s="167">
        <f>SUM(Y92:Y110)</f>
        <v>0</v>
      </c>
      <c r="J91" s="165"/>
      <c r="K91" s="165">
        <f>SUM(Z92:Z110)</f>
        <v>0</v>
      </c>
      <c r="L91" s="165"/>
      <c r="M91" s="165">
        <f>SUM(AA92:AA110)</f>
        <v>0</v>
      </c>
      <c r="N91" s="165"/>
      <c r="O91" s="165">
        <f>SUM(AB92:AB110)</f>
        <v>0</v>
      </c>
      <c r="P91" s="165"/>
      <c r="Q91" s="165">
        <f>SUM(AC92:AC110)</f>
        <v>0.05</v>
      </c>
      <c r="R91" s="165"/>
      <c r="S91" s="165"/>
      <c r="T91" s="168"/>
      <c r="U91" s="160"/>
      <c r="V91" s="160">
        <f>SUM(AD92:AD110)</f>
        <v>19.61</v>
      </c>
      <c r="W91" s="160"/>
      <c r="X91" s="160"/>
      <c r="Y91" s="179"/>
      <c r="Z91" s="179"/>
      <c r="AA91" s="179"/>
      <c r="AB91" s="179"/>
      <c r="AC91" s="179"/>
      <c r="AD91" s="179"/>
      <c r="AE91" s="179"/>
      <c r="AF91" s="179"/>
      <c r="AG91" s="179" t="s">
        <v>126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outlineLevel="2" x14ac:dyDescent="0.2">
      <c r="A92" s="169">
        <v>79</v>
      </c>
      <c r="B92" s="170" t="s">
        <v>305</v>
      </c>
      <c r="C92" s="191" t="s">
        <v>306</v>
      </c>
      <c r="D92" s="171" t="s">
        <v>129</v>
      </c>
      <c r="E92" s="172">
        <v>1</v>
      </c>
      <c r="F92" s="173"/>
      <c r="G92" s="174">
        <f t="shared" ref="G92:G110" si="28">ROUND(E92*F92,2)</f>
        <v>0</v>
      </c>
      <c r="H92" s="175"/>
      <c r="I92" s="176">
        <f t="shared" ref="I92:I110" si="29">ROUND(E92*H92,2)</f>
        <v>0</v>
      </c>
      <c r="J92" s="173"/>
      <c r="K92" s="174">
        <f t="shared" ref="K92:K110" si="30">ROUND(E92*J92,2)</f>
        <v>0</v>
      </c>
      <c r="L92" s="174">
        <v>15</v>
      </c>
      <c r="M92" s="174">
        <f t="shared" ref="M92:M110" si="31">G92*(1+L92/100)</f>
        <v>0</v>
      </c>
      <c r="N92" s="174">
        <v>0</v>
      </c>
      <c r="O92" s="174">
        <f t="shared" ref="O92:O110" si="32">ROUND(E92*N92,2)</f>
        <v>0</v>
      </c>
      <c r="P92" s="174">
        <v>0</v>
      </c>
      <c r="Q92" s="174">
        <f t="shared" ref="Q92:Q110" si="33">ROUND(E92*P92,2)</f>
        <v>0</v>
      </c>
      <c r="R92" s="174"/>
      <c r="S92" s="174" t="s">
        <v>130</v>
      </c>
      <c r="T92" s="177" t="s">
        <v>130</v>
      </c>
      <c r="U92" s="157">
        <v>1</v>
      </c>
      <c r="V92" s="157">
        <f t="shared" ref="V92:V110" si="34">ROUND(E92*U92,2)</f>
        <v>1</v>
      </c>
      <c r="W92" s="157"/>
      <c r="X92" s="157" t="s">
        <v>131</v>
      </c>
      <c r="Y92" s="178">
        <f t="shared" ref="Y92:Y110" si="35">I92</f>
        <v>0</v>
      </c>
      <c r="Z92" s="178">
        <f t="shared" ref="Z92:Z110" si="36">K92</f>
        <v>0</v>
      </c>
      <c r="AA92" s="178">
        <f t="shared" ref="AA92:AA110" si="37">M92</f>
        <v>0</v>
      </c>
      <c r="AB92" s="178">
        <f t="shared" ref="AB92:AB110" si="38">O92</f>
        <v>0</v>
      </c>
      <c r="AC92" s="178">
        <f t="shared" ref="AC92:AC110" si="39">Q92</f>
        <v>0</v>
      </c>
      <c r="AD92" s="178">
        <f t="shared" ref="AD92:AD110" si="40">V92</f>
        <v>1</v>
      </c>
      <c r="AE92" s="179"/>
      <c r="AF92" s="178">
        <f t="shared" ref="AF92:AF110" si="41">G92</f>
        <v>0</v>
      </c>
      <c r="AG92" s="179" t="s">
        <v>132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outlineLevel="2" x14ac:dyDescent="0.2">
      <c r="A93" s="169">
        <v>83</v>
      </c>
      <c r="B93" s="170" t="s">
        <v>307</v>
      </c>
      <c r="C93" s="191" t="s">
        <v>308</v>
      </c>
      <c r="D93" s="171" t="s">
        <v>183</v>
      </c>
      <c r="E93" s="172">
        <v>55</v>
      </c>
      <c r="F93" s="173"/>
      <c r="G93" s="174">
        <f t="shared" si="28"/>
        <v>0</v>
      </c>
      <c r="H93" s="175"/>
      <c r="I93" s="176">
        <f t="shared" si="29"/>
        <v>0</v>
      </c>
      <c r="J93" s="173"/>
      <c r="K93" s="174">
        <f t="shared" si="30"/>
        <v>0</v>
      </c>
      <c r="L93" s="174">
        <v>15</v>
      </c>
      <c r="M93" s="174">
        <f t="shared" si="31"/>
        <v>0</v>
      </c>
      <c r="N93" s="174">
        <v>0</v>
      </c>
      <c r="O93" s="174">
        <f t="shared" si="32"/>
        <v>0</v>
      </c>
      <c r="P93" s="174">
        <v>0</v>
      </c>
      <c r="Q93" s="174">
        <f t="shared" si="33"/>
        <v>0</v>
      </c>
      <c r="R93" s="174"/>
      <c r="S93" s="174" t="s">
        <v>130</v>
      </c>
      <c r="T93" s="177" t="s">
        <v>130</v>
      </c>
      <c r="U93" s="157">
        <v>8.0170000000000005E-2</v>
      </c>
      <c r="V93" s="157">
        <f t="shared" si="34"/>
        <v>4.41</v>
      </c>
      <c r="W93" s="157"/>
      <c r="X93" s="157" t="s">
        <v>131</v>
      </c>
      <c r="Y93" s="178">
        <f t="shared" si="35"/>
        <v>0</v>
      </c>
      <c r="Z93" s="178">
        <f t="shared" si="36"/>
        <v>0</v>
      </c>
      <c r="AA93" s="178">
        <f t="shared" si="37"/>
        <v>0</v>
      </c>
      <c r="AB93" s="178">
        <f t="shared" si="38"/>
        <v>0</v>
      </c>
      <c r="AC93" s="178">
        <f t="shared" si="39"/>
        <v>0</v>
      </c>
      <c r="AD93" s="178">
        <f t="shared" si="40"/>
        <v>4.41</v>
      </c>
      <c r="AE93" s="179"/>
      <c r="AF93" s="178">
        <f t="shared" si="41"/>
        <v>0</v>
      </c>
      <c r="AG93" s="179" t="s">
        <v>132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84</v>
      </c>
      <c r="B94" s="170" t="s">
        <v>309</v>
      </c>
      <c r="C94" s="191" t="s">
        <v>310</v>
      </c>
      <c r="D94" s="171" t="s">
        <v>183</v>
      </c>
      <c r="E94" s="172">
        <v>15</v>
      </c>
      <c r="F94" s="173"/>
      <c r="G94" s="174">
        <f t="shared" si="28"/>
        <v>0</v>
      </c>
      <c r="H94" s="175"/>
      <c r="I94" s="176">
        <f t="shared" si="29"/>
        <v>0</v>
      </c>
      <c r="J94" s="173"/>
      <c r="K94" s="174">
        <f t="shared" si="30"/>
        <v>0</v>
      </c>
      <c r="L94" s="174">
        <v>15</v>
      </c>
      <c r="M94" s="174">
        <f t="shared" si="31"/>
        <v>0</v>
      </c>
      <c r="N94" s="174">
        <v>0</v>
      </c>
      <c r="O94" s="174">
        <f t="shared" si="32"/>
        <v>0</v>
      </c>
      <c r="P94" s="174">
        <v>0</v>
      </c>
      <c r="Q94" s="174">
        <f t="shared" si="33"/>
        <v>0</v>
      </c>
      <c r="R94" s="174"/>
      <c r="S94" s="174" t="s">
        <v>130</v>
      </c>
      <c r="T94" s="177" t="s">
        <v>130</v>
      </c>
      <c r="U94" s="157">
        <v>9.0670000000000001E-2</v>
      </c>
      <c r="V94" s="157">
        <f t="shared" si="34"/>
        <v>1.36</v>
      </c>
      <c r="W94" s="157"/>
      <c r="X94" s="157" t="s">
        <v>131</v>
      </c>
      <c r="Y94" s="178">
        <f t="shared" si="35"/>
        <v>0</v>
      </c>
      <c r="Z94" s="178">
        <f t="shared" si="36"/>
        <v>0</v>
      </c>
      <c r="AA94" s="178">
        <f t="shared" si="37"/>
        <v>0</v>
      </c>
      <c r="AB94" s="178">
        <f t="shared" si="38"/>
        <v>0</v>
      </c>
      <c r="AC94" s="178">
        <f t="shared" si="39"/>
        <v>0</v>
      </c>
      <c r="AD94" s="178">
        <f t="shared" si="40"/>
        <v>1.36</v>
      </c>
      <c r="AE94" s="179"/>
      <c r="AF94" s="178">
        <f t="shared" si="41"/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86</v>
      </c>
      <c r="B95" s="170" t="s">
        <v>311</v>
      </c>
      <c r="C95" s="191" t="s">
        <v>312</v>
      </c>
      <c r="D95" s="171" t="s">
        <v>129</v>
      </c>
      <c r="E95" s="172">
        <v>3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219</v>
      </c>
      <c r="T95" s="177" t="s">
        <v>220</v>
      </c>
      <c r="U95" s="157">
        <v>0.18167</v>
      </c>
      <c r="V95" s="157">
        <f t="shared" si="34"/>
        <v>0.55000000000000004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0.55000000000000004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91</v>
      </c>
      <c r="B96" s="170" t="s">
        <v>313</v>
      </c>
      <c r="C96" s="191" t="s">
        <v>314</v>
      </c>
      <c r="D96" s="171" t="s">
        <v>129</v>
      </c>
      <c r="E96" s="172">
        <v>2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0.14033000000000001</v>
      </c>
      <c r="V96" s="157">
        <f t="shared" si="34"/>
        <v>0.28000000000000003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0.28000000000000003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93</v>
      </c>
      <c r="B97" s="170" t="s">
        <v>315</v>
      </c>
      <c r="C97" s="191" t="s">
        <v>316</v>
      </c>
      <c r="D97" s="171" t="s">
        <v>129</v>
      </c>
      <c r="E97" s="172">
        <v>6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130</v>
      </c>
      <c r="T97" s="177" t="s">
        <v>130</v>
      </c>
      <c r="U97" s="157">
        <v>5.3830000000000003E-2</v>
      </c>
      <c r="V97" s="157">
        <f t="shared" si="34"/>
        <v>0.32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0.32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95</v>
      </c>
      <c r="B98" s="170" t="s">
        <v>317</v>
      </c>
      <c r="C98" s="191" t="s">
        <v>318</v>
      </c>
      <c r="D98" s="171" t="s">
        <v>183</v>
      </c>
      <c r="E98" s="172">
        <v>64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5.7829999999999999E-2</v>
      </c>
      <c r="V98" s="157">
        <f t="shared" si="34"/>
        <v>3.7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3.7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98</v>
      </c>
      <c r="B99" s="170" t="s">
        <v>319</v>
      </c>
      <c r="C99" s="191" t="s">
        <v>320</v>
      </c>
      <c r="D99" s="171" t="s">
        <v>129</v>
      </c>
      <c r="E99" s="172">
        <v>1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130</v>
      </c>
      <c r="T99" s="177" t="s">
        <v>130</v>
      </c>
      <c r="U99" s="157">
        <v>0.20033000000000001</v>
      </c>
      <c r="V99" s="157">
        <f t="shared" si="34"/>
        <v>0.2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0.2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100</v>
      </c>
      <c r="B100" s="170" t="s">
        <v>321</v>
      </c>
      <c r="C100" s="191" t="s">
        <v>322</v>
      </c>
      <c r="D100" s="171" t="s">
        <v>183</v>
      </c>
      <c r="E100" s="172">
        <v>45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219</v>
      </c>
      <c r="T100" s="177" t="s">
        <v>220</v>
      </c>
      <c r="U100" s="157">
        <v>4.487E-2</v>
      </c>
      <c r="V100" s="157">
        <f t="shared" si="34"/>
        <v>2.02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2.02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ht="22.5" outlineLevel="2" x14ac:dyDescent="0.2">
      <c r="A101" s="169">
        <v>102</v>
      </c>
      <c r="B101" s="170" t="s">
        <v>323</v>
      </c>
      <c r="C101" s="191" t="s">
        <v>324</v>
      </c>
      <c r="D101" s="171" t="s">
        <v>129</v>
      </c>
      <c r="E101" s="172">
        <v>2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0.22900000000000001</v>
      </c>
      <c r="V101" s="157">
        <f t="shared" si="34"/>
        <v>0.46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0.46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104</v>
      </c>
      <c r="B102" s="170" t="s">
        <v>325</v>
      </c>
      <c r="C102" s="191" t="s">
        <v>326</v>
      </c>
      <c r="D102" s="171" t="s">
        <v>129</v>
      </c>
      <c r="E102" s="172">
        <v>1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130</v>
      </c>
      <c r="T102" s="177" t="s">
        <v>130</v>
      </c>
      <c r="U102" s="157">
        <v>0.67759999999999998</v>
      </c>
      <c r="V102" s="157">
        <f t="shared" si="34"/>
        <v>0.68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0.68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106</v>
      </c>
      <c r="B103" s="170" t="s">
        <v>327</v>
      </c>
      <c r="C103" s="191" t="s">
        <v>328</v>
      </c>
      <c r="D103" s="171" t="s">
        <v>183</v>
      </c>
      <c r="E103" s="172">
        <v>6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0</v>
      </c>
      <c r="Q103" s="174">
        <f t="shared" si="33"/>
        <v>0</v>
      </c>
      <c r="R103" s="174"/>
      <c r="S103" s="174" t="s">
        <v>219</v>
      </c>
      <c r="T103" s="177" t="s">
        <v>220</v>
      </c>
      <c r="U103" s="157">
        <v>6.2829999999999997E-2</v>
      </c>
      <c r="V103" s="157">
        <f t="shared" si="34"/>
        <v>0.38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0.38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109</v>
      </c>
      <c r="B104" s="170" t="s">
        <v>169</v>
      </c>
      <c r="C104" s="191" t="s">
        <v>170</v>
      </c>
      <c r="D104" s="171" t="s">
        <v>129</v>
      </c>
      <c r="E104" s="172">
        <v>6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4.0999999999999999E-4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0.14499999999999999</v>
      </c>
      <c r="V104" s="157">
        <f t="shared" si="34"/>
        <v>0.87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0.87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110</v>
      </c>
      <c r="B105" s="170" t="s">
        <v>171</v>
      </c>
      <c r="C105" s="191" t="s">
        <v>172</v>
      </c>
      <c r="D105" s="171" t="s">
        <v>129</v>
      </c>
      <c r="E105" s="172">
        <v>6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130</v>
      </c>
      <c r="T105" s="177" t="s">
        <v>130</v>
      </c>
      <c r="U105" s="157">
        <v>9.0670000000000001E-2</v>
      </c>
      <c r="V105" s="157">
        <f t="shared" si="34"/>
        <v>0.54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0.54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111</v>
      </c>
      <c r="B106" s="170" t="s">
        <v>179</v>
      </c>
      <c r="C106" s="191" t="s">
        <v>180</v>
      </c>
      <c r="D106" s="171" t="s">
        <v>129</v>
      </c>
      <c r="E106" s="172">
        <v>3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0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2.3E-2</v>
      </c>
      <c r="V106" s="157">
        <f t="shared" si="34"/>
        <v>7.0000000000000007E-2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7.0000000000000007E-2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112</v>
      </c>
      <c r="B107" s="170" t="s">
        <v>149</v>
      </c>
      <c r="C107" s="191" t="s">
        <v>150</v>
      </c>
      <c r="D107" s="171" t="s">
        <v>129</v>
      </c>
      <c r="E107" s="172">
        <v>8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2.5170000000000001E-2</v>
      </c>
      <c r="V107" s="157">
        <f t="shared" si="34"/>
        <v>0.2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0.2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116</v>
      </c>
      <c r="B108" s="170" t="s">
        <v>210</v>
      </c>
      <c r="C108" s="191" t="s">
        <v>211</v>
      </c>
      <c r="D108" s="171" t="s">
        <v>183</v>
      </c>
      <c r="E108" s="172">
        <v>8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4.8999999999999998E-4</v>
      </c>
      <c r="O108" s="174">
        <f t="shared" si="32"/>
        <v>0</v>
      </c>
      <c r="P108" s="174">
        <v>2E-3</v>
      </c>
      <c r="Q108" s="174">
        <f t="shared" si="33"/>
        <v>0.02</v>
      </c>
      <c r="R108" s="174"/>
      <c r="S108" s="174" t="s">
        <v>130</v>
      </c>
      <c r="T108" s="177" t="s">
        <v>130</v>
      </c>
      <c r="U108" s="157">
        <v>0.17599999999999999</v>
      </c>
      <c r="V108" s="157">
        <f t="shared" si="34"/>
        <v>1.41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0.02</v>
      </c>
      <c r="AD108" s="178">
        <f t="shared" si="40"/>
        <v>1.41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117</v>
      </c>
      <c r="B109" s="170" t="s">
        <v>212</v>
      </c>
      <c r="C109" s="191" t="s">
        <v>213</v>
      </c>
      <c r="D109" s="171" t="s">
        <v>183</v>
      </c>
      <c r="E109" s="172">
        <v>3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4.8999999999999998E-4</v>
      </c>
      <c r="O109" s="174">
        <f t="shared" si="32"/>
        <v>0</v>
      </c>
      <c r="P109" s="174">
        <v>6.0000000000000001E-3</v>
      </c>
      <c r="Q109" s="174">
        <f t="shared" si="33"/>
        <v>0.02</v>
      </c>
      <c r="R109" s="174"/>
      <c r="S109" s="174" t="s">
        <v>130</v>
      </c>
      <c r="T109" s="177" t="s">
        <v>130</v>
      </c>
      <c r="U109" s="157">
        <v>0.27400000000000002</v>
      </c>
      <c r="V109" s="157">
        <f t="shared" si="34"/>
        <v>0.82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0.02</v>
      </c>
      <c r="AD109" s="178">
        <f t="shared" si="40"/>
        <v>0.82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118</v>
      </c>
      <c r="B110" s="170" t="s">
        <v>214</v>
      </c>
      <c r="C110" s="191" t="s">
        <v>215</v>
      </c>
      <c r="D110" s="171" t="s">
        <v>183</v>
      </c>
      <c r="E110" s="172">
        <v>1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4.8999999999999998E-4</v>
      </c>
      <c r="O110" s="174">
        <f t="shared" si="32"/>
        <v>0</v>
      </c>
      <c r="P110" s="174">
        <v>1.2999999999999999E-2</v>
      </c>
      <c r="Q110" s="174">
        <f t="shared" si="33"/>
        <v>0.01</v>
      </c>
      <c r="R110" s="174"/>
      <c r="S110" s="174" t="s">
        <v>130</v>
      </c>
      <c r="T110" s="177" t="s">
        <v>130</v>
      </c>
      <c r="U110" s="157">
        <v>0.34200000000000003</v>
      </c>
      <c r="V110" s="157">
        <f t="shared" si="34"/>
        <v>0.34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0.01</v>
      </c>
      <c r="AD110" s="178">
        <f t="shared" si="40"/>
        <v>0.34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1" x14ac:dyDescent="0.2">
      <c r="A111" s="161" t="s">
        <v>125</v>
      </c>
      <c r="B111" s="162" t="s">
        <v>99</v>
      </c>
      <c r="C111" s="190" t="s">
        <v>93</v>
      </c>
      <c r="D111" s="163"/>
      <c r="E111" s="164"/>
      <c r="F111" s="165"/>
      <c r="G111" s="165">
        <f>SUM(AF112:AF132)</f>
        <v>0</v>
      </c>
      <c r="H111" s="166"/>
      <c r="I111" s="167">
        <f>SUM(Y112:Y132)</f>
        <v>0</v>
      </c>
      <c r="J111" s="165"/>
      <c r="K111" s="165">
        <f>SUM(Z112:Z132)</f>
        <v>0</v>
      </c>
      <c r="L111" s="165"/>
      <c r="M111" s="165">
        <f>SUM(AA112:AA132)</f>
        <v>0</v>
      </c>
      <c r="N111" s="165"/>
      <c r="O111" s="165">
        <f>SUM(AB112:AB132)</f>
        <v>0</v>
      </c>
      <c r="P111" s="165"/>
      <c r="Q111" s="165">
        <f>SUM(AC112:AC132)</f>
        <v>0</v>
      </c>
      <c r="R111" s="165"/>
      <c r="S111" s="165"/>
      <c r="T111" s="168"/>
      <c r="U111" s="160"/>
      <c r="V111" s="160">
        <f>SUM(AD112:AD132)</f>
        <v>0</v>
      </c>
      <c r="W111" s="160"/>
      <c r="X111" s="160"/>
      <c r="Y111" s="179"/>
      <c r="Z111" s="179"/>
      <c r="AA111" s="179"/>
      <c r="AB111" s="179"/>
      <c r="AC111" s="179"/>
      <c r="AD111" s="179"/>
      <c r="AE111" s="179"/>
      <c r="AF111" s="179"/>
      <c r="AG111" s="179" t="s">
        <v>126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ht="22.5" outlineLevel="2" x14ac:dyDescent="0.2">
      <c r="A112" s="169">
        <v>80</v>
      </c>
      <c r="B112" s="170" t="s">
        <v>329</v>
      </c>
      <c r="C112" s="191" t="s">
        <v>330</v>
      </c>
      <c r="D112" s="171" t="s">
        <v>218</v>
      </c>
      <c r="E112" s="172">
        <v>1</v>
      </c>
      <c r="F112" s="173"/>
      <c r="G112" s="174">
        <f t="shared" ref="G112:G132" si="42">ROUND(E112*F112,2)</f>
        <v>0</v>
      </c>
      <c r="H112" s="175"/>
      <c r="I112" s="176">
        <f t="shared" ref="I112:I132" si="43">ROUND(E112*H112,2)</f>
        <v>0</v>
      </c>
      <c r="J112" s="173"/>
      <c r="K112" s="174">
        <f t="shared" ref="K112:K132" si="44">ROUND(E112*J112,2)</f>
        <v>0</v>
      </c>
      <c r="L112" s="174">
        <v>15</v>
      </c>
      <c r="M112" s="174">
        <f t="shared" ref="M112:M132" si="45">G112*(1+L112/100)</f>
        <v>0</v>
      </c>
      <c r="N112" s="174">
        <v>0</v>
      </c>
      <c r="O112" s="174">
        <f t="shared" ref="O112:O132" si="46">ROUND(E112*N112,2)</f>
        <v>0</v>
      </c>
      <c r="P112" s="174">
        <v>0</v>
      </c>
      <c r="Q112" s="174">
        <f t="shared" ref="Q112:Q132" si="47">ROUND(E112*P112,2)</f>
        <v>0</v>
      </c>
      <c r="R112" s="174"/>
      <c r="S112" s="174" t="s">
        <v>219</v>
      </c>
      <c r="T112" s="177" t="s">
        <v>220</v>
      </c>
      <c r="U112" s="157">
        <v>0</v>
      </c>
      <c r="V112" s="157">
        <f t="shared" ref="V112:V132" si="48">ROUND(E112*U112,2)</f>
        <v>0</v>
      </c>
      <c r="W112" s="157"/>
      <c r="X112" s="157" t="s">
        <v>93</v>
      </c>
      <c r="Y112" s="178">
        <f t="shared" ref="Y112:Y132" si="49">I112</f>
        <v>0</v>
      </c>
      <c r="Z112" s="178">
        <f t="shared" ref="Z112:Z132" si="50">K112</f>
        <v>0</v>
      </c>
      <c r="AA112" s="178">
        <f t="shared" ref="AA112:AA132" si="51">M112</f>
        <v>0</v>
      </c>
      <c r="AB112" s="178">
        <f t="shared" ref="AB112:AB132" si="52">O112</f>
        <v>0</v>
      </c>
      <c r="AC112" s="178">
        <f t="shared" ref="AC112:AC132" si="53">Q112</f>
        <v>0</v>
      </c>
      <c r="AD112" s="178">
        <f t="shared" ref="AD112:AD132" si="54">V112</f>
        <v>0</v>
      </c>
      <c r="AE112" s="179"/>
      <c r="AF112" s="178">
        <f t="shared" ref="AF112:AF132" si="55">G112</f>
        <v>0</v>
      </c>
      <c r="AG112" s="179" t="s">
        <v>221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81</v>
      </c>
      <c r="B113" s="170" t="s">
        <v>331</v>
      </c>
      <c r="C113" s="191" t="s">
        <v>332</v>
      </c>
      <c r="D113" s="171" t="s">
        <v>183</v>
      </c>
      <c r="E113" s="172">
        <v>55</v>
      </c>
      <c r="F113" s="173"/>
      <c r="G113" s="174">
        <f t="shared" si="42"/>
        <v>0</v>
      </c>
      <c r="H113" s="175"/>
      <c r="I113" s="176">
        <f t="shared" si="43"/>
        <v>0</v>
      </c>
      <c r="J113" s="173"/>
      <c r="K113" s="174">
        <f t="shared" si="44"/>
        <v>0</v>
      </c>
      <c r="L113" s="174">
        <v>15</v>
      </c>
      <c r="M113" s="174">
        <f t="shared" si="45"/>
        <v>0</v>
      </c>
      <c r="N113" s="174">
        <v>6.0000000000000002E-5</v>
      </c>
      <c r="O113" s="174">
        <f t="shared" si="46"/>
        <v>0</v>
      </c>
      <c r="P113" s="174">
        <v>0</v>
      </c>
      <c r="Q113" s="174">
        <f t="shared" si="47"/>
        <v>0</v>
      </c>
      <c r="R113" s="174" t="s">
        <v>226</v>
      </c>
      <c r="S113" s="174" t="s">
        <v>130</v>
      </c>
      <c r="T113" s="177" t="s">
        <v>130</v>
      </c>
      <c r="U113" s="157">
        <v>0</v>
      </c>
      <c r="V113" s="157">
        <f t="shared" si="48"/>
        <v>0</v>
      </c>
      <c r="W113" s="157"/>
      <c r="X113" s="157" t="s">
        <v>93</v>
      </c>
      <c r="Y113" s="178">
        <f t="shared" si="49"/>
        <v>0</v>
      </c>
      <c r="Z113" s="178">
        <f t="shared" si="50"/>
        <v>0</v>
      </c>
      <c r="AA113" s="178">
        <f t="shared" si="51"/>
        <v>0</v>
      </c>
      <c r="AB113" s="178">
        <f t="shared" si="52"/>
        <v>0</v>
      </c>
      <c r="AC113" s="178">
        <f t="shared" si="53"/>
        <v>0</v>
      </c>
      <c r="AD113" s="178">
        <f t="shared" si="54"/>
        <v>0</v>
      </c>
      <c r="AE113" s="179"/>
      <c r="AF113" s="178">
        <f t="shared" si="55"/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82</v>
      </c>
      <c r="B114" s="170" t="s">
        <v>333</v>
      </c>
      <c r="C114" s="191" t="s">
        <v>334</v>
      </c>
      <c r="D114" s="171" t="s">
        <v>183</v>
      </c>
      <c r="E114" s="172">
        <v>15</v>
      </c>
      <c r="F114" s="173"/>
      <c r="G114" s="174">
        <f t="shared" si="42"/>
        <v>0</v>
      </c>
      <c r="H114" s="175"/>
      <c r="I114" s="176">
        <f t="shared" si="43"/>
        <v>0</v>
      </c>
      <c r="J114" s="173"/>
      <c r="K114" s="174">
        <f t="shared" si="44"/>
        <v>0</v>
      </c>
      <c r="L114" s="174">
        <v>15</v>
      </c>
      <c r="M114" s="174">
        <f t="shared" si="45"/>
        <v>0</v>
      </c>
      <c r="N114" s="174">
        <v>2.0000000000000001E-4</v>
      </c>
      <c r="O114" s="174">
        <f t="shared" si="46"/>
        <v>0</v>
      </c>
      <c r="P114" s="174">
        <v>0</v>
      </c>
      <c r="Q114" s="174">
        <f t="shared" si="47"/>
        <v>0</v>
      </c>
      <c r="R114" s="174" t="s">
        <v>226</v>
      </c>
      <c r="S114" s="174" t="s">
        <v>130</v>
      </c>
      <c r="T114" s="177" t="s">
        <v>130</v>
      </c>
      <c r="U114" s="157">
        <v>0</v>
      </c>
      <c r="V114" s="157">
        <f t="shared" si="48"/>
        <v>0</v>
      </c>
      <c r="W114" s="157"/>
      <c r="X114" s="157" t="s">
        <v>93</v>
      </c>
      <c r="Y114" s="178">
        <f t="shared" si="49"/>
        <v>0</v>
      </c>
      <c r="Z114" s="178">
        <f t="shared" si="50"/>
        <v>0</v>
      </c>
      <c r="AA114" s="178">
        <f t="shared" si="51"/>
        <v>0</v>
      </c>
      <c r="AB114" s="178">
        <f t="shared" si="52"/>
        <v>0</v>
      </c>
      <c r="AC114" s="178">
        <f t="shared" si="53"/>
        <v>0</v>
      </c>
      <c r="AD114" s="178">
        <f t="shared" si="54"/>
        <v>0</v>
      </c>
      <c r="AE114" s="179"/>
      <c r="AF114" s="178">
        <f t="shared" si="55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ht="22.5" outlineLevel="2" x14ac:dyDescent="0.2">
      <c r="A115" s="169">
        <v>85</v>
      </c>
      <c r="B115" s="170" t="s">
        <v>335</v>
      </c>
      <c r="C115" s="191" t="s">
        <v>336</v>
      </c>
      <c r="D115" s="171" t="s">
        <v>218</v>
      </c>
      <c r="E115" s="172">
        <v>3</v>
      </c>
      <c r="F115" s="173"/>
      <c r="G115" s="174">
        <f t="shared" si="42"/>
        <v>0</v>
      </c>
      <c r="H115" s="175"/>
      <c r="I115" s="176">
        <f t="shared" si="43"/>
        <v>0</v>
      </c>
      <c r="J115" s="173"/>
      <c r="K115" s="174">
        <f t="shared" si="44"/>
        <v>0</v>
      </c>
      <c r="L115" s="174">
        <v>15</v>
      </c>
      <c r="M115" s="174">
        <f t="shared" si="45"/>
        <v>0</v>
      </c>
      <c r="N115" s="174">
        <v>0</v>
      </c>
      <c r="O115" s="174">
        <f t="shared" si="46"/>
        <v>0</v>
      </c>
      <c r="P115" s="174">
        <v>0</v>
      </c>
      <c r="Q115" s="174">
        <f t="shared" si="47"/>
        <v>0</v>
      </c>
      <c r="R115" s="174"/>
      <c r="S115" s="174" t="s">
        <v>219</v>
      </c>
      <c r="T115" s="177" t="s">
        <v>220</v>
      </c>
      <c r="U115" s="157">
        <v>0</v>
      </c>
      <c r="V115" s="157">
        <f t="shared" si="48"/>
        <v>0</v>
      </c>
      <c r="W115" s="157"/>
      <c r="X115" s="157" t="s">
        <v>93</v>
      </c>
      <c r="Y115" s="178">
        <f t="shared" si="49"/>
        <v>0</v>
      </c>
      <c r="Z115" s="178">
        <f t="shared" si="50"/>
        <v>0</v>
      </c>
      <c r="AA115" s="178">
        <f t="shared" si="51"/>
        <v>0</v>
      </c>
      <c r="AB115" s="178">
        <f t="shared" si="52"/>
        <v>0</v>
      </c>
      <c r="AC115" s="178">
        <f t="shared" si="53"/>
        <v>0</v>
      </c>
      <c r="AD115" s="178">
        <f t="shared" si="54"/>
        <v>0</v>
      </c>
      <c r="AE115" s="179"/>
      <c r="AF115" s="178">
        <f t="shared" si="55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87</v>
      </c>
      <c r="B116" s="170" t="s">
        <v>337</v>
      </c>
      <c r="C116" s="191" t="s">
        <v>338</v>
      </c>
      <c r="D116" s="171" t="s">
        <v>218</v>
      </c>
      <c r="E116" s="172">
        <v>2</v>
      </c>
      <c r="F116" s="173"/>
      <c r="G116" s="174">
        <f t="shared" si="42"/>
        <v>0</v>
      </c>
      <c r="H116" s="175"/>
      <c r="I116" s="176">
        <f t="shared" si="43"/>
        <v>0</v>
      </c>
      <c r="J116" s="173"/>
      <c r="K116" s="174">
        <f t="shared" si="44"/>
        <v>0</v>
      </c>
      <c r="L116" s="174">
        <v>15</v>
      </c>
      <c r="M116" s="174">
        <f t="shared" si="45"/>
        <v>0</v>
      </c>
      <c r="N116" s="174">
        <v>0</v>
      </c>
      <c r="O116" s="174">
        <f t="shared" si="46"/>
        <v>0</v>
      </c>
      <c r="P116" s="174">
        <v>0</v>
      </c>
      <c r="Q116" s="174">
        <f t="shared" si="47"/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si="48"/>
        <v>0</v>
      </c>
      <c r="W116" s="157"/>
      <c r="X116" s="157" t="s">
        <v>93</v>
      </c>
      <c r="Y116" s="178">
        <f t="shared" si="49"/>
        <v>0</v>
      </c>
      <c r="Z116" s="178">
        <f t="shared" si="50"/>
        <v>0</v>
      </c>
      <c r="AA116" s="178">
        <f t="shared" si="51"/>
        <v>0</v>
      </c>
      <c r="AB116" s="178">
        <f t="shared" si="52"/>
        <v>0</v>
      </c>
      <c r="AC116" s="178">
        <f t="shared" si="53"/>
        <v>0</v>
      </c>
      <c r="AD116" s="178">
        <f t="shared" si="54"/>
        <v>0</v>
      </c>
      <c r="AE116" s="179"/>
      <c r="AF116" s="178">
        <f t="shared" si="55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ht="22.5" outlineLevel="2" x14ac:dyDescent="0.2">
      <c r="A117" s="169">
        <v>88</v>
      </c>
      <c r="B117" s="170" t="s">
        <v>339</v>
      </c>
      <c r="C117" s="191" t="s">
        <v>340</v>
      </c>
      <c r="D117" s="171" t="s">
        <v>218</v>
      </c>
      <c r="E117" s="172">
        <v>2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0</v>
      </c>
      <c r="O117" s="174">
        <f t="shared" si="46"/>
        <v>0</v>
      </c>
      <c r="P117" s="174">
        <v>0</v>
      </c>
      <c r="Q117" s="174">
        <f t="shared" si="47"/>
        <v>0</v>
      </c>
      <c r="R117" s="174"/>
      <c r="S117" s="174" t="s">
        <v>219</v>
      </c>
      <c r="T117" s="177" t="s">
        <v>220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2" x14ac:dyDescent="0.2">
      <c r="A118" s="169">
        <v>89</v>
      </c>
      <c r="B118" s="170" t="s">
        <v>341</v>
      </c>
      <c r="C118" s="191" t="s">
        <v>342</v>
      </c>
      <c r="D118" s="171" t="s">
        <v>129</v>
      </c>
      <c r="E118" s="172">
        <v>2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0</v>
      </c>
      <c r="O118" s="174">
        <f t="shared" si="46"/>
        <v>0</v>
      </c>
      <c r="P118" s="174">
        <v>0</v>
      </c>
      <c r="Q118" s="174">
        <f t="shared" si="47"/>
        <v>0</v>
      </c>
      <c r="R118" s="174" t="s">
        <v>226</v>
      </c>
      <c r="S118" s="174" t="s">
        <v>130</v>
      </c>
      <c r="T118" s="177" t="s">
        <v>130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2" x14ac:dyDescent="0.2">
      <c r="A119" s="169">
        <v>90</v>
      </c>
      <c r="B119" s="170" t="s">
        <v>343</v>
      </c>
      <c r="C119" s="191" t="s">
        <v>238</v>
      </c>
      <c r="D119" s="171" t="s">
        <v>129</v>
      </c>
      <c r="E119" s="172">
        <v>3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5.0000000000000002E-5</v>
      </c>
      <c r="O119" s="174">
        <f t="shared" si="46"/>
        <v>0</v>
      </c>
      <c r="P119" s="174">
        <v>0</v>
      </c>
      <c r="Q119" s="174">
        <f t="shared" si="47"/>
        <v>0</v>
      </c>
      <c r="R119" s="174"/>
      <c r="S119" s="174" t="s">
        <v>219</v>
      </c>
      <c r="T119" s="177" t="s">
        <v>130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92</v>
      </c>
      <c r="B120" s="170" t="s">
        <v>344</v>
      </c>
      <c r="C120" s="191" t="s">
        <v>345</v>
      </c>
      <c r="D120" s="171" t="s">
        <v>129</v>
      </c>
      <c r="E120" s="172">
        <v>6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0</v>
      </c>
      <c r="O120" s="174">
        <f t="shared" si="46"/>
        <v>0</v>
      </c>
      <c r="P120" s="174">
        <v>0</v>
      </c>
      <c r="Q120" s="174">
        <f t="shared" si="47"/>
        <v>0</v>
      </c>
      <c r="R120" s="174" t="s">
        <v>226</v>
      </c>
      <c r="S120" s="174" t="s">
        <v>130</v>
      </c>
      <c r="T120" s="177" t="s">
        <v>130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94</v>
      </c>
      <c r="B121" s="170" t="s">
        <v>346</v>
      </c>
      <c r="C121" s="191" t="s">
        <v>347</v>
      </c>
      <c r="D121" s="171" t="s">
        <v>183</v>
      </c>
      <c r="E121" s="172">
        <v>64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 t="s">
        <v>226</v>
      </c>
      <c r="S121" s="174" t="s">
        <v>130</v>
      </c>
      <c r="T121" s="177" t="s">
        <v>130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96</v>
      </c>
      <c r="B122" s="170" t="s">
        <v>348</v>
      </c>
      <c r="C122" s="191" t="s">
        <v>349</v>
      </c>
      <c r="D122" s="171" t="s">
        <v>129</v>
      </c>
      <c r="E122" s="172">
        <v>1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/>
      <c r="S122" s="174" t="s">
        <v>219</v>
      </c>
      <c r="T122" s="177" t="s">
        <v>220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97</v>
      </c>
      <c r="B123" s="170" t="s">
        <v>350</v>
      </c>
      <c r="C123" s="191" t="s">
        <v>351</v>
      </c>
      <c r="D123" s="171" t="s">
        <v>129</v>
      </c>
      <c r="E123" s="172">
        <v>1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1E-4</v>
      </c>
      <c r="O123" s="174">
        <f t="shared" si="46"/>
        <v>0</v>
      </c>
      <c r="P123" s="174">
        <v>0</v>
      </c>
      <c r="Q123" s="174">
        <f t="shared" si="47"/>
        <v>0</v>
      </c>
      <c r="R123" s="174" t="s">
        <v>226</v>
      </c>
      <c r="S123" s="174" t="s">
        <v>130</v>
      </c>
      <c r="T123" s="177" t="s">
        <v>130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99</v>
      </c>
      <c r="B124" s="170" t="s">
        <v>352</v>
      </c>
      <c r="C124" s="191" t="s">
        <v>353</v>
      </c>
      <c r="D124" s="171" t="s">
        <v>183</v>
      </c>
      <c r="E124" s="172">
        <v>45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0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101</v>
      </c>
      <c r="B125" s="170" t="s">
        <v>354</v>
      </c>
      <c r="C125" s="191" t="s">
        <v>355</v>
      </c>
      <c r="D125" s="171" t="s">
        <v>129</v>
      </c>
      <c r="E125" s="172">
        <v>2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ht="22.5" outlineLevel="2" x14ac:dyDescent="0.2">
      <c r="A126" s="169">
        <v>103</v>
      </c>
      <c r="B126" s="170" t="s">
        <v>356</v>
      </c>
      <c r="C126" s="191" t="s">
        <v>357</v>
      </c>
      <c r="D126" s="171" t="s">
        <v>218</v>
      </c>
      <c r="E126" s="172">
        <v>1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/>
      <c r="S126" s="174" t="s">
        <v>219</v>
      </c>
      <c r="T126" s="177" t="s">
        <v>220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105</v>
      </c>
      <c r="B127" s="170" t="s">
        <v>358</v>
      </c>
      <c r="C127" s="191" t="s">
        <v>359</v>
      </c>
      <c r="D127" s="171" t="s">
        <v>183</v>
      </c>
      <c r="E127" s="172">
        <v>6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2.0000000000000002E-5</v>
      </c>
      <c r="O127" s="174">
        <f t="shared" si="46"/>
        <v>0</v>
      </c>
      <c r="P127" s="174">
        <v>0</v>
      </c>
      <c r="Q127" s="174">
        <f t="shared" si="47"/>
        <v>0</v>
      </c>
      <c r="R127" s="174" t="s">
        <v>226</v>
      </c>
      <c r="S127" s="174" t="s">
        <v>130</v>
      </c>
      <c r="T127" s="177" t="s">
        <v>130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107</v>
      </c>
      <c r="B128" s="170" t="s">
        <v>249</v>
      </c>
      <c r="C128" s="191" t="s">
        <v>250</v>
      </c>
      <c r="D128" s="171" t="s">
        <v>129</v>
      </c>
      <c r="E128" s="172">
        <v>3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3.0000000000000001E-5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108</v>
      </c>
      <c r="B129" s="170" t="s">
        <v>251</v>
      </c>
      <c r="C129" s="191" t="s">
        <v>252</v>
      </c>
      <c r="D129" s="171" t="s">
        <v>129</v>
      </c>
      <c r="E129" s="172">
        <v>3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4.0000000000000003E-5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ht="22.5" outlineLevel="2" x14ac:dyDescent="0.2">
      <c r="A130" s="169">
        <v>113</v>
      </c>
      <c r="B130" s="170" t="s">
        <v>281</v>
      </c>
      <c r="C130" s="191" t="s">
        <v>282</v>
      </c>
      <c r="D130" s="171" t="s">
        <v>283</v>
      </c>
      <c r="E130" s="172">
        <v>1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0</v>
      </c>
      <c r="O130" s="174">
        <f t="shared" si="46"/>
        <v>0</v>
      </c>
      <c r="P130" s="174">
        <v>0</v>
      </c>
      <c r="Q130" s="174">
        <f t="shared" si="47"/>
        <v>0</v>
      </c>
      <c r="R130" s="174" t="s">
        <v>226</v>
      </c>
      <c r="S130" s="174" t="s">
        <v>130</v>
      </c>
      <c r="T130" s="177" t="s">
        <v>130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114</v>
      </c>
      <c r="B131" s="170" t="s">
        <v>284</v>
      </c>
      <c r="C131" s="191" t="s">
        <v>285</v>
      </c>
      <c r="D131" s="171" t="s">
        <v>286</v>
      </c>
      <c r="E131" s="172">
        <v>1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0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80">
        <v>115</v>
      </c>
      <c r="B132" s="181" t="s">
        <v>289</v>
      </c>
      <c r="C132" s="192" t="s">
        <v>290</v>
      </c>
      <c r="D132" s="182" t="s">
        <v>218</v>
      </c>
      <c r="E132" s="183">
        <v>5</v>
      </c>
      <c r="F132" s="184"/>
      <c r="G132" s="185">
        <f t="shared" si="42"/>
        <v>0</v>
      </c>
      <c r="H132" s="186"/>
      <c r="I132" s="187">
        <f t="shared" si="43"/>
        <v>0</v>
      </c>
      <c r="J132" s="184"/>
      <c r="K132" s="185">
        <f t="shared" si="44"/>
        <v>0</v>
      </c>
      <c r="L132" s="185">
        <v>15</v>
      </c>
      <c r="M132" s="185">
        <f t="shared" si="45"/>
        <v>0</v>
      </c>
      <c r="N132" s="185">
        <v>0</v>
      </c>
      <c r="O132" s="185">
        <f t="shared" si="46"/>
        <v>0</v>
      </c>
      <c r="P132" s="185">
        <v>0</v>
      </c>
      <c r="Q132" s="185">
        <f t="shared" si="47"/>
        <v>0</v>
      </c>
      <c r="R132" s="185"/>
      <c r="S132" s="185" t="s">
        <v>219</v>
      </c>
      <c r="T132" s="188" t="s">
        <v>220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x14ac:dyDescent="0.2">
      <c r="A133" s="3"/>
      <c r="B133" s="4"/>
      <c r="C133" s="19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AE133">
        <v>15</v>
      </c>
      <c r="AF133">
        <v>21</v>
      </c>
      <c r="AG133" t="s">
        <v>112</v>
      </c>
    </row>
    <row r="134" spans="1:60" x14ac:dyDescent="0.2">
      <c r="A134" s="151"/>
      <c r="B134" s="152" t="s">
        <v>31</v>
      </c>
      <c r="C134" s="194"/>
      <c r="D134" s="153"/>
      <c r="E134" s="154"/>
      <c r="F134" s="154"/>
      <c r="G134" s="189">
        <f>G8+G90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AE134">
        <f>SUMIF(L7:L132,AE133,G7:G132)</f>
        <v>0</v>
      </c>
      <c r="AF134">
        <f>SUMIF(L7:L132,AF133,G7:G132)</f>
        <v>0</v>
      </c>
      <c r="AG134" t="s">
        <v>360</v>
      </c>
    </row>
    <row r="135" spans="1:60" x14ac:dyDescent="0.2">
      <c r="A135" s="3"/>
      <c r="B135" s="4"/>
      <c r="C135" s="19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60" x14ac:dyDescent="0.2">
      <c r="A136" s="3"/>
      <c r="B136" s="4"/>
      <c r="C136" s="19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60" x14ac:dyDescent="0.2">
      <c r="A137" s="261" t="s">
        <v>361</v>
      </c>
      <c r="B137" s="261"/>
      <c r="C137" s="262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60" x14ac:dyDescent="0.2">
      <c r="A138" s="263"/>
      <c r="B138" s="264"/>
      <c r="C138" s="265"/>
      <c r="D138" s="264"/>
      <c r="E138" s="264"/>
      <c r="F138" s="264"/>
      <c r="G138" s="26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AG138" t="s">
        <v>362</v>
      </c>
    </row>
    <row r="139" spans="1:60" x14ac:dyDescent="0.2">
      <c r="A139" s="267"/>
      <c r="B139" s="268"/>
      <c r="C139" s="269"/>
      <c r="D139" s="268"/>
      <c r="E139" s="268"/>
      <c r="F139" s="268"/>
      <c r="G139" s="27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67"/>
      <c r="B140" s="268"/>
      <c r="C140" s="269"/>
      <c r="D140" s="268"/>
      <c r="E140" s="268"/>
      <c r="F140" s="268"/>
      <c r="G140" s="27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67"/>
      <c r="B141" s="268"/>
      <c r="C141" s="269"/>
      <c r="D141" s="268"/>
      <c r="E141" s="268"/>
      <c r="F141" s="268"/>
      <c r="G141" s="27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271"/>
      <c r="B142" s="272"/>
      <c r="C142" s="273"/>
      <c r="D142" s="272"/>
      <c r="E142" s="272"/>
      <c r="F142" s="272"/>
      <c r="G142" s="27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3"/>
      <c r="B143" s="4"/>
      <c r="C143" s="19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C144" s="195"/>
      <c r="D144" s="10"/>
      <c r="AG144" t="s">
        <v>363</v>
      </c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38:G142"/>
    <mergeCell ref="A1:G1"/>
    <mergeCell ref="C2:G2"/>
    <mergeCell ref="C3:G3"/>
    <mergeCell ref="C4:G4"/>
    <mergeCell ref="A137:C13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EF81-0F18-4139-A230-193478097FE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69</v>
      </c>
      <c r="C4" s="258" t="s">
        <v>70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SUM(AF9:AF91)</f>
        <v>0</v>
      </c>
      <c r="H8" s="166"/>
      <c r="I8" s="167">
        <f>SUM(Y9:Y91)</f>
        <v>0</v>
      </c>
      <c r="J8" s="165"/>
      <c r="K8" s="165">
        <f>SUM(Z9:Z91)</f>
        <v>0</v>
      </c>
      <c r="L8" s="165"/>
      <c r="M8" s="165">
        <f>SUM(AA9:AA91)</f>
        <v>0</v>
      </c>
      <c r="N8" s="165"/>
      <c r="O8" s="165">
        <f>SUM(AB9:AB91)</f>
        <v>0.26</v>
      </c>
      <c r="P8" s="165"/>
      <c r="Q8" s="165">
        <f>SUM(AC9:AC91)</f>
        <v>0.5</v>
      </c>
      <c r="R8" s="165"/>
      <c r="S8" s="165"/>
      <c r="T8" s="168"/>
      <c r="U8" s="160"/>
      <c r="V8" s="160">
        <f>SUM(AD9:AD91)</f>
        <v>146.36000000000001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SUM(AF10:AF51)</f>
        <v>0</v>
      </c>
      <c r="H9" s="166"/>
      <c r="I9" s="167">
        <f>SUM(Y10:Y51)</f>
        <v>0</v>
      </c>
      <c r="J9" s="165"/>
      <c r="K9" s="165">
        <f>SUM(Z10:Z51)</f>
        <v>0</v>
      </c>
      <c r="L9" s="165"/>
      <c r="M9" s="165">
        <f>SUM(AA10:AA51)</f>
        <v>0</v>
      </c>
      <c r="N9" s="165"/>
      <c r="O9" s="165">
        <f>SUM(AB10:AB51)</f>
        <v>0.12000000000000001</v>
      </c>
      <c r="P9" s="165"/>
      <c r="Q9" s="165">
        <f>SUM(AC10:AC51)</f>
        <v>0.5</v>
      </c>
      <c r="R9" s="165"/>
      <c r="S9" s="165"/>
      <c r="T9" s="168"/>
      <c r="U9" s="160"/>
      <c r="V9" s="160">
        <f>SUM(AD10:AD51)</f>
        <v>121.69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51" si="0">ROUND(E10*F10,2)</f>
        <v>0</v>
      </c>
      <c r="H10" s="175"/>
      <c r="I10" s="176">
        <f t="shared" ref="I10:I51" si="1">ROUND(E10*H10,2)</f>
        <v>0</v>
      </c>
      <c r="J10" s="173"/>
      <c r="K10" s="174">
        <f t="shared" ref="K10:K51" si="2">ROUND(E10*J10,2)</f>
        <v>0</v>
      </c>
      <c r="L10" s="174">
        <v>15</v>
      </c>
      <c r="M10" s="174">
        <f t="shared" ref="M10:M51" si="3">G10*(1+L10/100)</f>
        <v>0</v>
      </c>
      <c r="N10" s="174">
        <v>9.1E-4</v>
      </c>
      <c r="O10" s="174">
        <f t="shared" ref="O10:O51" si="4">ROUND(E10*N10,2)</f>
        <v>0</v>
      </c>
      <c r="P10" s="174">
        <v>4.9000000000000002E-2</v>
      </c>
      <c r="Q10" s="174">
        <f t="shared" ref="Q10:Q51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51" si="6">ROUND(E10*U10,2)</f>
        <v>0.8</v>
      </c>
      <c r="W10" s="157"/>
      <c r="X10" s="157" t="s">
        <v>131</v>
      </c>
      <c r="Y10" s="178">
        <f t="shared" ref="Y10:Y51" si="7">I10</f>
        <v>0</v>
      </c>
      <c r="Z10" s="178">
        <f t="shared" ref="Z10:Z51" si="8">K10</f>
        <v>0</v>
      </c>
      <c r="AA10" s="178">
        <f t="shared" ref="AA10:AA51" si="9">M10</f>
        <v>0</v>
      </c>
      <c r="AB10" s="178">
        <f t="shared" ref="AB10:AB51" si="10">O10</f>
        <v>0</v>
      </c>
      <c r="AC10" s="178">
        <f t="shared" ref="AC10:AC51" si="11">Q10</f>
        <v>0.05</v>
      </c>
      <c r="AD10" s="178">
        <f t="shared" ref="AD10:AD51" si="12">V10</f>
        <v>0.8</v>
      </c>
      <c r="AE10" s="179"/>
      <c r="AF10" s="178">
        <f t="shared" ref="AF10:AF51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1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0.4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0.4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10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0.9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0.9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21</v>
      </c>
      <c r="B22" s="170" t="s">
        <v>155</v>
      </c>
      <c r="C22" s="191" t="s">
        <v>156</v>
      </c>
      <c r="D22" s="171" t="s">
        <v>129</v>
      </c>
      <c r="E22" s="172">
        <v>4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0.59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0.59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22</v>
      </c>
      <c r="B23" s="170" t="s">
        <v>157</v>
      </c>
      <c r="C23" s="191" t="s">
        <v>158</v>
      </c>
      <c r="D23" s="171" t="s">
        <v>129</v>
      </c>
      <c r="E23" s="172">
        <v>3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0.51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0.51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23</v>
      </c>
      <c r="B24" s="170" t="s">
        <v>159</v>
      </c>
      <c r="C24" s="191" t="s">
        <v>160</v>
      </c>
      <c r="D24" s="171" t="s">
        <v>129</v>
      </c>
      <c r="E24" s="172">
        <v>4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0.67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0.67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24</v>
      </c>
      <c r="B25" s="170" t="s">
        <v>161</v>
      </c>
      <c r="C25" s="191" t="s">
        <v>162</v>
      </c>
      <c r="D25" s="171" t="s">
        <v>129</v>
      </c>
      <c r="E25" s="172">
        <v>1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0.18967000000000001</v>
      </c>
      <c r="V25" s="157">
        <f t="shared" si="6"/>
        <v>0.19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0.19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163</v>
      </c>
      <c r="C26" s="191" t="s">
        <v>164</v>
      </c>
      <c r="D26" s="171" t="s">
        <v>129</v>
      </c>
      <c r="E26" s="172">
        <v>1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0.39</v>
      </c>
      <c r="V26" s="157">
        <f t="shared" si="6"/>
        <v>0.39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0.39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29</v>
      </c>
      <c r="B27" s="170" t="s">
        <v>165</v>
      </c>
      <c r="C27" s="191" t="s">
        <v>166</v>
      </c>
      <c r="D27" s="171" t="s">
        <v>129</v>
      </c>
      <c r="E27" s="172">
        <v>35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0.26</v>
      </c>
      <c r="V27" s="157">
        <f t="shared" si="6"/>
        <v>9.1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9.1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32</v>
      </c>
      <c r="B28" s="170" t="s">
        <v>167</v>
      </c>
      <c r="C28" s="191" t="s">
        <v>168</v>
      </c>
      <c r="D28" s="171" t="s">
        <v>129</v>
      </c>
      <c r="E28" s="172">
        <v>1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0</v>
      </c>
      <c r="Q28" s="174">
        <f t="shared" si="5"/>
        <v>0</v>
      </c>
      <c r="R28" s="174"/>
      <c r="S28" s="174" t="s">
        <v>130</v>
      </c>
      <c r="T28" s="177" t="s">
        <v>130</v>
      </c>
      <c r="U28" s="157">
        <v>0.46383000000000002</v>
      </c>
      <c r="V28" s="157">
        <f t="shared" si="6"/>
        <v>0.46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  <c r="AD28" s="178">
        <f t="shared" si="12"/>
        <v>0.46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35</v>
      </c>
      <c r="B29" s="170" t="s">
        <v>169</v>
      </c>
      <c r="C29" s="191" t="s">
        <v>170</v>
      </c>
      <c r="D29" s="171" t="s">
        <v>129</v>
      </c>
      <c r="E29" s="172">
        <v>55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4.0999999999999999E-4</v>
      </c>
      <c r="Q29" s="174">
        <f t="shared" si="5"/>
        <v>0.02</v>
      </c>
      <c r="R29" s="174"/>
      <c r="S29" s="174" t="s">
        <v>130</v>
      </c>
      <c r="T29" s="177" t="s">
        <v>130</v>
      </c>
      <c r="U29" s="157">
        <v>0.14499999999999999</v>
      </c>
      <c r="V29" s="157">
        <f t="shared" si="6"/>
        <v>7.98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0.02</v>
      </c>
      <c r="AD29" s="178">
        <f t="shared" si="12"/>
        <v>7.98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36</v>
      </c>
      <c r="B30" s="170" t="s">
        <v>171</v>
      </c>
      <c r="C30" s="191" t="s">
        <v>172</v>
      </c>
      <c r="D30" s="171" t="s">
        <v>129</v>
      </c>
      <c r="E30" s="172">
        <v>50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9.0670000000000001E-2</v>
      </c>
      <c r="V30" s="157">
        <f t="shared" si="6"/>
        <v>4.53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4.53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173</v>
      </c>
      <c r="C31" s="191" t="s">
        <v>174</v>
      </c>
      <c r="D31" s="171" t="s">
        <v>129</v>
      </c>
      <c r="E31" s="172">
        <v>5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0.39017000000000002</v>
      </c>
      <c r="V31" s="157">
        <f t="shared" si="6"/>
        <v>1.95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1.95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39</v>
      </c>
      <c r="B32" s="170" t="s">
        <v>175</v>
      </c>
      <c r="C32" s="191" t="s">
        <v>176</v>
      </c>
      <c r="D32" s="171" t="s">
        <v>129</v>
      </c>
      <c r="E32" s="172">
        <v>1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0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0.40083000000000002</v>
      </c>
      <c r="V32" s="157">
        <f t="shared" si="6"/>
        <v>0.4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0.4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40</v>
      </c>
      <c r="B33" s="170" t="s">
        <v>177</v>
      </c>
      <c r="C33" s="191" t="s">
        <v>178</v>
      </c>
      <c r="D33" s="171" t="s">
        <v>129</v>
      </c>
      <c r="E33" s="172">
        <v>1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1.67E-3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0.15</v>
      </c>
      <c r="V33" s="157">
        <f t="shared" si="6"/>
        <v>0.15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0.15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179</v>
      </c>
      <c r="C34" s="191" t="s">
        <v>180</v>
      </c>
      <c r="D34" s="171" t="s">
        <v>129</v>
      </c>
      <c r="E34" s="172">
        <v>6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2.3E-2</v>
      </c>
      <c r="V34" s="157">
        <f t="shared" si="6"/>
        <v>0.14000000000000001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0.14000000000000001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181</v>
      </c>
      <c r="C35" s="191" t="s">
        <v>182</v>
      </c>
      <c r="D35" s="171" t="s">
        <v>183</v>
      </c>
      <c r="E35" s="172">
        <v>2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4.6330000000000003E-2</v>
      </c>
      <c r="V35" s="157">
        <f t="shared" si="6"/>
        <v>0.09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0.09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45</v>
      </c>
      <c r="B36" s="170" t="s">
        <v>184</v>
      </c>
      <c r="C36" s="191" t="s">
        <v>185</v>
      </c>
      <c r="D36" s="171" t="s">
        <v>129</v>
      </c>
      <c r="E36" s="172">
        <v>1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4.4999999999999998E-2</v>
      </c>
      <c r="V36" s="157">
        <f t="shared" si="6"/>
        <v>0.05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0.05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outlineLevel="2" x14ac:dyDescent="0.2">
      <c r="A37" s="169">
        <v>50</v>
      </c>
      <c r="B37" s="170" t="s">
        <v>186</v>
      </c>
      <c r="C37" s="191" t="s">
        <v>187</v>
      </c>
      <c r="D37" s="171" t="s">
        <v>183</v>
      </c>
      <c r="E37" s="172">
        <v>40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0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9.0499999999999997E-2</v>
      </c>
      <c r="V37" s="157">
        <f t="shared" si="6"/>
        <v>3.62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3.62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ht="22.5" outlineLevel="2" x14ac:dyDescent="0.2">
      <c r="A38" s="169">
        <v>51</v>
      </c>
      <c r="B38" s="170" t="s">
        <v>188</v>
      </c>
      <c r="C38" s="191" t="s">
        <v>189</v>
      </c>
      <c r="D38" s="171" t="s">
        <v>129</v>
      </c>
      <c r="E38" s="172">
        <v>4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2.5000000000000001E-4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0.26417000000000002</v>
      </c>
      <c r="V38" s="157">
        <f t="shared" si="6"/>
        <v>1.06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1.06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outlineLevel="2" x14ac:dyDescent="0.2">
      <c r="A39" s="169">
        <v>53</v>
      </c>
      <c r="B39" s="170" t="s">
        <v>190</v>
      </c>
      <c r="C39" s="191" t="s">
        <v>191</v>
      </c>
      <c r="D39" s="171" t="s">
        <v>183</v>
      </c>
      <c r="E39" s="172">
        <v>12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9.0499999999999997E-2</v>
      </c>
      <c r="V39" s="157">
        <f t="shared" si="6"/>
        <v>1.0900000000000001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1.0900000000000001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ht="22.5" outlineLevel="2" x14ac:dyDescent="0.2">
      <c r="A40" s="169">
        <v>55</v>
      </c>
      <c r="B40" s="170" t="s">
        <v>192</v>
      </c>
      <c r="C40" s="191" t="s">
        <v>193</v>
      </c>
      <c r="D40" s="171" t="s">
        <v>183</v>
      </c>
      <c r="E40" s="172">
        <v>19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0.10431</v>
      </c>
      <c r="V40" s="157">
        <f t="shared" si="6"/>
        <v>1.98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1.98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194</v>
      </c>
      <c r="C41" s="191" t="s">
        <v>195</v>
      </c>
      <c r="D41" s="171" t="s">
        <v>183</v>
      </c>
      <c r="E41" s="172">
        <v>12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7.2459999999999997E-2</v>
      </c>
      <c r="V41" s="157">
        <f t="shared" si="6"/>
        <v>0.87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0.87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196</v>
      </c>
      <c r="C42" s="191" t="s">
        <v>197</v>
      </c>
      <c r="D42" s="171" t="s">
        <v>183</v>
      </c>
      <c r="E42" s="172">
        <v>238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16.66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16.66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61</v>
      </c>
      <c r="B43" s="170" t="s">
        <v>198</v>
      </c>
      <c r="C43" s="191" t="s">
        <v>199</v>
      </c>
      <c r="D43" s="171" t="s">
        <v>183</v>
      </c>
      <c r="E43" s="172">
        <v>10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0.7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0.7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64</v>
      </c>
      <c r="B44" s="170" t="s">
        <v>200</v>
      </c>
      <c r="C44" s="191" t="s">
        <v>201</v>
      </c>
      <c r="D44" s="171" t="s">
        <v>183</v>
      </c>
      <c r="E44" s="172">
        <v>267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7.0000000000000007E-2</v>
      </c>
      <c r="V44" s="157">
        <f t="shared" si="6"/>
        <v>18.690000000000001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18.690000000000001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outlineLevel="2" x14ac:dyDescent="0.2">
      <c r="A45" s="169">
        <v>65</v>
      </c>
      <c r="B45" s="170" t="s">
        <v>202</v>
      </c>
      <c r="C45" s="191" t="s">
        <v>203</v>
      </c>
      <c r="D45" s="171" t="s">
        <v>129</v>
      </c>
      <c r="E45" s="172">
        <v>2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0</v>
      </c>
      <c r="O45" s="174">
        <f t="shared" si="4"/>
        <v>0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0.22</v>
      </c>
      <c r="V45" s="157">
        <f t="shared" si="6"/>
        <v>0.44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</v>
      </c>
      <c r="AC45" s="178">
        <f t="shared" si="11"/>
        <v>0</v>
      </c>
      <c r="AD45" s="178">
        <f t="shared" si="12"/>
        <v>0.44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70</v>
      </c>
      <c r="B46" s="170" t="s">
        <v>204</v>
      </c>
      <c r="C46" s="191" t="s">
        <v>205</v>
      </c>
      <c r="D46" s="171" t="s">
        <v>129</v>
      </c>
      <c r="E46" s="172">
        <v>4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7.79E-3</v>
      </c>
      <c r="O46" s="174">
        <f t="shared" si="4"/>
        <v>0.03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1.921</v>
      </c>
      <c r="V46" s="157">
        <f t="shared" si="6"/>
        <v>7.68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0.03</v>
      </c>
      <c r="AC46" s="178">
        <f t="shared" si="11"/>
        <v>0</v>
      </c>
      <c r="AD46" s="178">
        <f t="shared" si="12"/>
        <v>7.68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ht="22.5" outlineLevel="2" x14ac:dyDescent="0.2">
      <c r="A47" s="169">
        <v>71</v>
      </c>
      <c r="B47" s="170" t="s">
        <v>206</v>
      </c>
      <c r="C47" s="191" t="s">
        <v>207</v>
      </c>
      <c r="D47" s="171" t="s">
        <v>129</v>
      </c>
      <c r="E47" s="172">
        <v>1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3.3500000000000001E-3</v>
      </c>
      <c r="O47" s="174">
        <f t="shared" si="4"/>
        <v>0</v>
      </c>
      <c r="P47" s="174">
        <v>0</v>
      </c>
      <c r="Q47" s="174">
        <f t="shared" si="5"/>
        <v>0</v>
      </c>
      <c r="R47" s="174"/>
      <c r="S47" s="174" t="s">
        <v>130</v>
      </c>
      <c r="T47" s="177" t="s">
        <v>130</v>
      </c>
      <c r="U47" s="157">
        <v>0.55600000000000005</v>
      </c>
      <c r="V47" s="157">
        <f t="shared" si="6"/>
        <v>0.56000000000000005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</v>
      </c>
      <c r="AC47" s="178">
        <f t="shared" si="11"/>
        <v>0</v>
      </c>
      <c r="AD47" s="178">
        <f t="shared" si="12"/>
        <v>0.56000000000000005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ht="22.5" outlineLevel="2" x14ac:dyDescent="0.2">
      <c r="A48" s="169">
        <v>72</v>
      </c>
      <c r="B48" s="170" t="s">
        <v>208</v>
      </c>
      <c r="C48" s="191" t="s">
        <v>209</v>
      </c>
      <c r="D48" s="171" t="s">
        <v>129</v>
      </c>
      <c r="E48" s="172">
        <v>10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2.7200000000000002E-3</v>
      </c>
      <c r="O48" s="174">
        <f t="shared" si="4"/>
        <v>0.03</v>
      </c>
      <c r="P48" s="174">
        <v>0</v>
      </c>
      <c r="Q48" s="174">
        <f t="shared" si="5"/>
        <v>0</v>
      </c>
      <c r="R48" s="174"/>
      <c r="S48" s="174" t="s">
        <v>130</v>
      </c>
      <c r="T48" s="177" t="s">
        <v>130</v>
      </c>
      <c r="U48" s="157">
        <v>0.33700000000000002</v>
      </c>
      <c r="V48" s="157">
        <f t="shared" si="6"/>
        <v>3.37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0.03</v>
      </c>
      <c r="AC48" s="178">
        <f t="shared" si="11"/>
        <v>0</v>
      </c>
      <c r="AD48" s="178">
        <f t="shared" si="12"/>
        <v>3.37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73</v>
      </c>
      <c r="B49" s="170" t="s">
        <v>210</v>
      </c>
      <c r="C49" s="191" t="s">
        <v>211</v>
      </c>
      <c r="D49" s="171" t="s">
        <v>183</v>
      </c>
      <c r="E49" s="172">
        <v>83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0.04</v>
      </c>
      <c r="P49" s="174">
        <v>2E-3</v>
      </c>
      <c r="Q49" s="174">
        <f t="shared" si="5"/>
        <v>0.17</v>
      </c>
      <c r="R49" s="174"/>
      <c r="S49" s="174" t="s">
        <v>130</v>
      </c>
      <c r="T49" s="177" t="s">
        <v>130</v>
      </c>
      <c r="U49" s="157">
        <v>0.17599999999999999</v>
      </c>
      <c r="V49" s="157">
        <f t="shared" si="6"/>
        <v>14.61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0.04</v>
      </c>
      <c r="AC49" s="178">
        <f t="shared" si="11"/>
        <v>0.17</v>
      </c>
      <c r="AD49" s="178">
        <f t="shared" si="12"/>
        <v>14.61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2" x14ac:dyDescent="0.2">
      <c r="A50" s="169">
        <v>74</v>
      </c>
      <c r="B50" s="170" t="s">
        <v>212</v>
      </c>
      <c r="C50" s="191" t="s">
        <v>213</v>
      </c>
      <c r="D50" s="171" t="s">
        <v>183</v>
      </c>
      <c r="E50" s="172">
        <v>42</v>
      </c>
      <c r="F50" s="173"/>
      <c r="G50" s="174">
        <f t="shared" si="0"/>
        <v>0</v>
      </c>
      <c r="H50" s="175"/>
      <c r="I50" s="176">
        <f t="shared" si="1"/>
        <v>0</v>
      </c>
      <c r="J50" s="173"/>
      <c r="K50" s="174">
        <f t="shared" si="2"/>
        <v>0</v>
      </c>
      <c r="L50" s="174">
        <v>15</v>
      </c>
      <c r="M50" s="174">
        <f t="shared" si="3"/>
        <v>0</v>
      </c>
      <c r="N50" s="174">
        <v>4.8999999999999998E-4</v>
      </c>
      <c r="O50" s="174">
        <f t="shared" si="4"/>
        <v>0.02</v>
      </c>
      <c r="P50" s="174">
        <v>6.0000000000000001E-3</v>
      </c>
      <c r="Q50" s="174">
        <f t="shared" si="5"/>
        <v>0.25</v>
      </c>
      <c r="R50" s="174"/>
      <c r="S50" s="174" t="s">
        <v>130</v>
      </c>
      <c r="T50" s="177" t="s">
        <v>130</v>
      </c>
      <c r="U50" s="157">
        <v>0.27400000000000002</v>
      </c>
      <c r="V50" s="157">
        <f t="shared" si="6"/>
        <v>11.51</v>
      </c>
      <c r="W50" s="157"/>
      <c r="X50" s="157" t="s">
        <v>131</v>
      </c>
      <c r="Y50" s="178">
        <f t="shared" si="7"/>
        <v>0</v>
      </c>
      <c r="Z50" s="178">
        <f t="shared" si="8"/>
        <v>0</v>
      </c>
      <c r="AA50" s="178">
        <f t="shared" si="9"/>
        <v>0</v>
      </c>
      <c r="AB50" s="178">
        <f t="shared" si="10"/>
        <v>0.02</v>
      </c>
      <c r="AC50" s="178">
        <f t="shared" si="11"/>
        <v>0.25</v>
      </c>
      <c r="AD50" s="178">
        <f t="shared" si="12"/>
        <v>11.51</v>
      </c>
      <c r="AE50" s="179"/>
      <c r="AF50" s="178">
        <f t="shared" si="13"/>
        <v>0</v>
      </c>
      <c r="AG50" s="179" t="s">
        <v>132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outlineLevel="2" x14ac:dyDescent="0.2">
      <c r="A51" s="169">
        <v>75</v>
      </c>
      <c r="B51" s="170" t="s">
        <v>214</v>
      </c>
      <c r="C51" s="191" t="s">
        <v>215</v>
      </c>
      <c r="D51" s="171" t="s">
        <v>183</v>
      </c>
      <c r="E51" s="172">
        <v>1</v>
      </c>
      <c r="F51" s="173"/>
      <c r="G51" s="174">
        <f t="shared" si="0"/>
        <v>0</v>
      </c>
      <c r="H51" s="175"/>
      <c r="I51" s="176">
        <f t="shared" si="1"/>
        <v>0</v>
      </c>
      <c r="J51" s="173"/>
      <c r="K51" s="174">
        <f t="shared" si="2"/>
        <v>0</v>
      </c>
      <c r="L51" s="174">
        <v>15</v>
      </c>
      <c r="M51" s="174">
        <f t="shared" si="3"/>
        <v>0</v>
      </c>
      <c r="N51" s="174">
        <v>4.8999999999999998E-4</v>
      </c>
      <c r="O51" s="174">
        <f t="shared" si="4"/>
        <v>0</v>
      </c>
      <c r="P51" s="174">
        <v>1.2999999999999999E-2</v>
      </c>
      <c r="Q51" s="174">
        <f t="shared" si="5"/>
        <v>0.01</v>
      </c>
      <c r="R51" s="174"/>
      <c r="S51" s="174" t="s">
        <v>130</v>
      </c>
      <c r="T51" s="177" t="s">
        <v>130</v>
      </c>
      <c r="U51" s="157">
        <v>0.34200000000000003</v>
      </c>
      <c r="V51" s="157">
        <f t="shared" si="6"/>
        <v>0.34</v>
      </c>
      <c r="W51" s="157"/>
      <c r="X51" s="157" t="s">
        <v>131</v>
      </c>
      <c r="Y51" s="178">
        <f t="shared" si="7"/>
        <v>0</v>
      </c>
      <c r="Z51" s="178">
        <f t="shared" si="8"/>
        <v>0</v>
      </c>
      <c r="AA51" s="178">
        <f t="shared" si="9"/>
        <v>0</v>
      </c>
      <c r="AB51" s="178">
        <f t="shared" si="10"/>
        <v>0</v>
      </c>
      <c r="AC51" s="178">
        <f t="shared" si="11"/>
        <v>0.01</v>
      </c>
      <c r="AD51" s="178">
        <f t="shared" si="12"/>
        <v>0.34</v>
      </c>
      <c r="AE51" s="179"/>
      <c r="AF51" s="178">
        <f t="shared" si="13"/>
        <v>0</v>
      </c>
      <c r="AG51" s="179" t="s">
        <v>132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outlineLevel="1" x14ac:dyDescent="0.2">
      <c r="A52" s="161" t="s">
        <v>125</v>
      </c>
      <c r="B52" s="162" t="s">
        <v>92</v>
      </c>
      <c r="C52" s="190" t="s">
        <v>93</v>
      </c>
      <c r="D52" s="163"/>
      <c r="E52" s="164"/>
      <c r="F52" s="165"/>
      <c r="G52" s="165">
        <f>SUM(AF53:AF86)</f>
        <v>0</v>
      </c>
      <c r="H52" s="166"/>
      <c r="I52" s="167">
        <f>SUM(Y53:Y86)</f>
        <v>0</v>
      </c>
      <c r="J52" s="165"/>
      <c r="K52" s="165">
        <f>SUM(Z53:Z86)</f>
        <v>0</v>
      </c>
      <c r="L52" s="165"/>
      <c r="M52" s="165">
        <f>SUM(AA53:AA86)</f>
        <v>0</v>
      </c>
      <c r="N52" s="165"/>
      <c r="O52" s="165">
        <f>SUM(AB53:AB86)</f>
        <v>0.14000000000000001</v>
      </c>
      <c r="P52" s="165"/>
      <c r="Q52" s="165">
        <f>SUM(AC53:AC86)</f>
        <v>0</v>
      </c>
      <c r="R52" s="165"/>
      <c r="S52" s="165"/>
      <c r="T52" s="168"/>
      <c r="U52" s="160"/>
      <c r="V52" s="160">
        <f>SUM(AD53:AD86)</f>
        <v>0</v>
      </c>
      <c r="W52" s="160"/>
      <c r="X52" s="160"/>
      <c r="Y52" s="179"/>
      <c r="Z52" s="179"/>
      <c r="AA52" s="179"/>
      <c r="AB52" s="179"/>
      <c r="AC52" s="179"/>
      <c r="AD52" s="179"/>
      <c r="AE52" s="179"/>
      <c r="AF52" s="179"/>
      <c r="AG52" s="179" t="s">
        <v>126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ht="22.5" outlineLevel="2" x14ac:dyDescent="0.2">
      <c r="A53" s="169">
        <v>1</v>
      </c>
      <c r="B53" s="170" t="s">
        <v>216</v>
      </c>
      <c r="C53" s="191" t="s">
        <v>217</v>
      </c>
      <c r="D53" s="171" t="s">
        <v>218</v>
      </c>
      <c r="E53" s="172">
        <v>1</v>
      </c>
      <c r="F53" s="173"/>
      <c r="G53" s="174">
        <f t="shared" ref="G53:G86" si="14">ROUND(E53*F53,2)</f>
        <v>0</v>
      </c>
      <c r="H53" s="175"/>
      <c r="I53" s="176">
        <f t="shared" ref="I53:I86" si="15">ROUND(E53*H53,2)</f>
        <v>0</v>
      </c>
      <c r="J53" s="173"/>
      <c r="K53" s="174">
        <f t="shared" ref="K53:K86" si="16">ROUND(E53*J53,2)</f>
        <v>0</v>
      </c>
      <c r="L53" s="174">
        <v>15</v>
      </c>
      <c r="M53" s="174">
        <f t="shared" ref="M53:M86" si="17">G53*(1+L53/100)</f>
        <v>0</v>
      </c>
      <c r="N53" s="174">
        <v>0</v>
      </c>
      <c r="O53" s="174">
        <f t="shared" ref="O53:O86" si="18">ROUND(E53*N53,2)</f>
        <v>0</v>
      </c>
      <c r="P53" s="174">
        <v>0</v>
      </c>
      <c r="Q53" s="174">
        <f t="shared" ref="Q53:Q86" si="19">ROUND(E53*P53,2)</f>
        <v>0</v>
      </c>
      <c r="R53" s="174"/>
      <c r="S53" s="174" t="s">
        <v>219</v>
      </c>
      <c r="T53" s="177" t="s">
        <v>220</v>
      </c>
      <c r="U53" s="157">
        <v>0</v>
      </c>
      <c r="V53" s="157">
        <f t="shared" ref="V53:V86" si="20">ROUND(E53*U53,2)</f>
        <v>0</v>
      </c>
      <c r="W53" s="157"/>
      <c r="X53" s="157" t="s">
        <v>93</v>
      </c>
      <c r="Y53" s="178">
        <f t="shared" ref="Y53:Y86" si="21">I53</f>
        <v>0</v>
      </c>
      <c r="Z53" s="178">
        <f t="shared" ref="Z53:Z86" si="22">K53</f>
        <v>0</v>
      </c>
      <c r="AA53" s="178">
        <f t="shared" ref="AA53:AA86" si="23">M53</f>
        <v>0</v>
      </c>
      <c r="AB53" s="178">
        <f t="shared" ref="AB53:AB86" si="24">O53</f>
        <v>0</v>
      </c>
      <c r="AC53" s="178">
        <f t="shared" ref="AC53:AC86" si="25">Q53</f>
        <v>0</v>
      </c>
      <c r="AD53" s="178">
        <f t="shared" ref="AD53:AD86" si="26">V53</f>
        <v>0</v>
      </c>
      <c r="AE53" s="179"/>
      <c r="AF53" s="178">
        <f t="shared" ref="AF53:AF86" si="27">G53</f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ht="22.5" outlineLevel="2" x14ac:dyDescent="0.2">
      <c r="A54" s="169">
        <v>12</v>
      </c>
      <c r="B54" s="170" t="s">
        <v>222</v>
      </c>
      <c r="C54" s="191" t="s">
        <v>223</v>
      </c>
      <c r="D54" s="171" t="s">
        <v>218</v>
      </c>
      <c r="E54" s="172">
        <v>1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0</v>
      </c>
      <c r="O54" s="174">
        <f t="shared" si="18"/>
        <v>0</v>
      </c>
      <c r="P54" s="174">
        <v>0</v>
      </c>
      <c r="Q54" s="174">
        <f t="shared" si="19"/>
        <v>0</v>
      </c>
      <c r="R54" s="174"/>
      <c r="S54" s="174" t="s">
        <v>219</v>
      </c>
      <c r="T54" s="177" t="s">
        <v>220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15</v>
      </c>
      <c r="B55" s="170" t="s">
        <v>224</v>
      </c>
      <c r="C55" s="191" t="s">
        <v>225</v>
      </c>
      <c r="D55" s="171" t="s">
        <v>129</v>
      </c>
      <c r="E55" s="172">
        <v>4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1.0000000000000001E-5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16</v>
      </c>
      <c r="B56" s="170" t="s">
        <v>227</v>
      </c>
      <c r="C56" s="191" t="s">
        <v>228</v>
      </c>
      <c r="D56" s="171" t="s">
        <v>129</v>
      </c>
      <c r="E56" s="172">
        <v>3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5.0000000000000002E-5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17</v>
      </c>
      <c r="B57" s="170" t="s">
        <v>229</v>
      </c>
      <c r="C57" s="191" t="s">
        <v>230</v>
      </c>
      <c r="D57" s="171" t="s">
        <v>129</v>
      </c>
      <c r="E57" s="172">
        <v>4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4.0000000000000003E-5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18</v>
      </c>
      <c r="B58" s="170" t="s">
        <v>231</v>
      </c>
      <c r="C58" s="191" t="s">
        <v>232</v>
      </c>
      <c r="D58" s="171" t="s">
        <v>129</v>
      </c>
      <c r="E58" s="172">
        <v>1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5.0000000000000002E-5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19</v>
      </c>
      <c r="B59" s="170" t="s">
        <v>233</v>
      </c>
      <c r="C59" s="191" t="s">
        <v>234</v>
      </c>
      <c r="D59" s="171" t="s">
        <v>129</v>
      </c>
      <c r="E59" s="172">
        <v>9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1.0000000000000001E-5</v>
      </c>
      <c r="O59" s="174">
        <f t="shared" si="18"/>
        <v>0</v>
      </c>
      <c r="P59" s="174">
        <v>0</v>
      </c>
      <c r="Q59" s="174">
        <f t="shared" si="19"/>
        <v>0</v>
      </c>
      <c r="R59" s="174" t="s">
        <v>226</v>
      </c>
      <c r="S59" s="174" t="s">
        <v>130</v>
      </c>
      <c r="T59" s="177" t="s">
        <v>130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outlineLevel="2" x14ac:dyDescent="0.2">
      <c r="A60" s="169">
        <v>20</v>
      </c>
      <c r="B60" s="170" t="s">
        <v>235</v>
      </c>
      <c r="C60" s="191" t="s">
        <v>236</v>
      </c>
      <c r="D60" s="171" t="s">
        <v>129</v>
      </c>
      <c r="E60" s="172">
        <v>3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4.0000000000000003E-5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outlineLevel="2" x14ac:dyDescent="0.2">
      <c r="A61" s="169">
        <v>25</v>
      </c>
      <c r="B61" s="170" t="s">
        <v>237</v>
      </c>
      <c r="C61" s="191" t="s">
        <v>238</v>
      </c>
      <c r="D61" s="171" t="s">
        <v>129</v>
      </c>
      <c r="E61" s="172">
        <v>47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5.0000000000000002E-5</v>
      </c>
      <c r="O61" s="174">
        <f t="shared" si="18"/>
        <v>0</v>
      </c>
      <c r="P61" s="174">
        <v>0</v>
      </c>
      <c r="Q61" s="174">
        <f t="shared" si="19"/>
        <v>0</v>
      </c>
      <c r="R61" s="174" t="s">
        <v>226</v>
      </c>
      <c r="S61" s="174" t="s">
        <v>130</v>
      </c>
      <c r="T61" s="177" t="s">
        <v>130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outlineLevel="2" x14ac:dyDescent="0.2">
      <c r="A62" s="169">
        <v>26</v>
      </c>
      <c r="B62" s="170" t="s">
        <v>239</v>
      </c>
      <c r="C62" s="191" t="s">
        <v>240</v>
      </c>
      <c r="D62" s="171" t="s">
        <v>129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4.0000000000000003E-5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ht="22.5" outlineLevel="2" x14ac:dyDescent="0.2">
      <c r="A63" s="169">
        <v>28</v>
      </c>
      <c r="B63" s="170" t="s">
        <v>241</v>
      </c>
      <c r="C63" s="191" t="s">
        <v>242</v>
      </c>
      <c r="D63" s="171" t="s">
        <v>129</v>
      </c>
      <c r="E63" s="172">
        <v>35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1.0000000000000001E-5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ht="22.5" outlineLevel="2" x14ac:dyDescent="0.2">
      <c r="A64" s="169">
        <v>30</v>
      </c>
      <c r="B64" s="170" t="s">
        <v>243</v>
      </c>
      <c r="C64" s="191" t="s">
        <v>244</v>
      </c>
      <c r="D64" s="171" t="s">
        <v>245</v>
      </c>
      <c r="E64" s="172">
        <v>2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0</v>
      </c>
      <c r="O64" s="174">
        <f t="shared" si="18"/>
        <v>0</v>
      </c>
      <c r="P64" s="174">
        <v>0</v>
      </c>
      <c r="Q64" s="174">
        <f t="shared" si="19"/>
        <v>0</v>
      </c>
      <c r="R64" s="174"/>
      <c r="S64" s="174" t="s">
        <v>219</v>
      </c>
      <c r="T64" s="177" t="s">
        <v>220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ht="22.5" outlineLevel="2" x14ac:dyDescent="0.2">
      <c r="A65" s="169">
        <v>31</v>
      </c>
      <c r="B65" s="170" t="s">
        <v>246</v>
      </c>
      <c r="C65" s="191" t="s">
        <v>247</v>
      </c>
      <c r="D65" s="171" t="s">
        <v>218</v>
      </c>
      <c r="E65" s="172">
        <v>1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/>
      <c r="S65" s="174" t="s">
        <v>219</v>
      </c>
      <c r="T65" s="177" t="s">
        <v>220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outlineLevel="2" x14ac:dyDescent="0.2">
      <c r="A66" s="169">
        <v>33</v>
      </c>
      <c r="B66" s="170" t="s">
        <v>249</v>
      </c>
      <c r="C66" s="191" t="s">
        <v>250</v>
      </c>
      <c r="D66" s="171" t="s">
        <v>129</v>
      </c>
      <c r="E66" s="172">
        <v>50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3.0000000000000001E-5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outlineLevel="2" x14ac:dyDescent="0.2">
      <c r="A67" s="169">
        <v>34</v>
      </c>
      <c r="B67" s="170" t="s">
        <v>251</v>
      </c>
      <c r="C67" s="191" t="s">
        <v>252</v>
      </c>
      <c r="D67" s="171" t="s">
        <v>129</v>
      </c>
      <c r="E67" s="172">
        <v>5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4.0000000000000003E-5</v>
      </c>
      <c r="O67" s="174">
        <f t="shared" si="18"/>
        <v>0</v>
      </c>
      <c r="P67" s="174">
        <v>0</v>
      </c>
      <c r="Q67" s="174">
        <f t="shared" si="19"/>
        <v>0</v>
      </c>
      <c r="R67" s="174" t="s">
        <v>226</v>
      </c>
      <c r="S67" s="174" t="s">
        <v>130</v>
      </c>
      <c r="T67" s="177" t="s">
        <v>130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38</v>
      </c>
      <c r="B68" s="170" t="s">
        <v>253</v>
      </c>
      <c r="C68" s="191" t="s">
        <v>254</v>
      </c>
      <c r="D68" s="171" t="s">
        <v>129</v>
      </c>
      <c r="E68" s="172">
        <v>1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 t="s">
        <v>226</v>
      </c>
      <c r="S68" s="174" t="s">
        <v>130</v>
      </c>
      <c r="T68" s="177" t="s">
        <v>130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ht="22.5" outlineLevel="2" x14ac:dyDescent="0.2">
      <c r="A69" s="169">
        <v>42</v>
      </c>
      <c r="B69" s="170" t="s">
        <v>255</v>
      </c>
      <c r="C69" s="191" t="s">
        <v>256</v>
      </c>
      <c r="D69" s="171" t="s">
        <v>183</v>
      </c>
      <c r="E69" s="172">
        <v>2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2.5999999999999998E-4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ht="22.5" outlineLevel="2" x14ac:dyDescent="0.2">
      <c r="A70" s="169">
        <v>44</v>
      </c>
      <c r="B70" s="170" t="s">
        <v>257</v>
      </c>
      <c r="C70" s="191" t="s">
        <v>258</v>
      </c>
      <c r="D70" s="171" t="s">
        <v>218</v>
      </c>
      <c r="E70" s="172">
        <v>1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/>
      <c r="S70" s="174" t="s">
        <v>219</v>
      </c>
      <c r="T70" s="177" t="s">
        <v>220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46</v>
      </c>
      <c r="B71" s="170" t="s">
        <v>259</v>
      </c>
      <c r="C71" s="191" t="s">
        <v>260</v>
      </c>
      <c r="D71" s="171" t="s">
        <v>129</v>
      </c>
      <c r="E71" s="172">
        <v>29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0</v>
      </c>
      <c r="O71" s="174">
        <f t="shared" si="18"/>
        <v>0</v>
      </c>
      <c r="P71" s="174">
        <v>0</v>
      </c>
      <c r="Q71" s="174">
        <f t="shared" si="19"/>
        <v>0</v>
      </c>
      <c r="R71" s="174" t="s">
        <v>226</v>
      </c>
      <c r="S71" s="174" t="s">
        <v>130</v>
      </c>
      <c r="T71" s="177" t="s">
        <v>130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47</v>
      </c>
      <c r="B72" s="170" t="s">
        <v>261</v>
      </c>
      <c r="C72" s="191" t="s">
        <v>262</v>
      </c>
      <c r="D72" s="171" t="s">
        <v>129</v>
      </c>
      <c r="E72" s="172">
        <v>38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0</v>
      </c>
      <c r="O72" s="174">
        <f t="shared" si="18"/>
        <v>0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48</v>
      </c>
      <c r="B73" s="170" t="s">
        <v>263</v>
      </c>
      <c r="C73" s="191" t="s">
        <v>264</v>
      </c>
      <c r="D73" s="171" t="s">
        <v>129</v>
      </c>
      <c r="E73" s="172">
        <v>14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0</v>
      </c>
      <c r="O73" s="174">
        <f t="shared" si="18"/>
        <v>0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49</v>
      </c>
      <c r="B74" s="170" t="s">
        <v>265</v>
      </c>
      <c r="C74" s="191" t="s">
        <v>266</v>
      </c>
      <c r="D74" s="171" t="s">
        <v>183</v>
      </c>
      <c r="E74" s="172">
        <v>40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4.0000000000000003E-5</v>
      </c>
      <c r="O74" s="174">
        <f t="shared" si="18"/>
        <v>0</v>
      </c>
      <c r="P74" s="174">
        <v>0</v>
      </c>
      <c r="Q74" s="174">
        <f t="shared" si="19"/>
        <v>0</v>
      </c>
      <c r="R74" s="174"/>
      <c r="S74" s="174" t="s">
        <v>219</v>
      </c>
      <c r="T74" s="177" t="s">
        <v>220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52</v>
      </c>
      <c r="B75" s="170" t="s">
        <v>267</v>
      </c>
      <c r="C75" s="191" t="s">
        <v>268</v>
      </c>
      <c r="D75" s="171" t="s">
        <v>183</v>
      </c>
      <c r="E75" s="172">
        <v>12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1.6000000000000001E-4</v>
      </c>
      <c r="O75" s="174">
        <f t="shared" si="18"/>
        <v>0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54</v>
      </c>
      <c r="B76" s="170" t="s">
        <v>269</v>
      </c>
      <c r="C76" s="191" t="s">
        <v>270</v>
      </c>
      <c r="D76" s="171" t="s">
        <v>183</v>
      </c>
      <c r="E76" s="172">
        <v>19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5.2999999999999998E-4</v>
      </c>
      <c r="O76" s="174">
        <f t="shared" si="18"/>
        <v>0.01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0.01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56</v>
      </c>
      <c r="B77" s="170" t="s">
        <v>271</v>
      </c>
      <c r="C77" s="191" t="s">
        <v>272</v>
      </c>
      <c r="D77" s="171" t="s">
        <v>183</v>
      </c>
      <c r="E77" s="172">
        <v>12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2.9999999999999997E-4</v>
      </c>
      <c r="O77" s="174">
        <f t="shared" si="18"/>
        <v>0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outlineLevel="2" x14ac:dyDescent="0.2">
      <c r="A78" s="169">
        <v>58</v>
      </c>
      <c r="B78" s="170" t="s">
        <v>273</v>
      </c>
      <c r="C78" s="191" t="s">
        <v>274</v>
      </c>
      <c r="D78" s="171" t="s">
        <v>183</v>
      </c>
      <c r="E78" s="172">
        <v>238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2.2000000000000001E-4</v>
      </c>
      <c r="O78" s="174">
        <f t="shared" si="18"/>
        <v>0.05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0.05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outlineLevel="2" x14ac:dyDescent="0.2">
      <c r="A79" s="169">
        <v>60</v>
      </c>
      <c r="B79" s="170" t="s">
        <v>275</v>
      </c>
      <c r="C79" s="191" t="s">
        <v>276</v>
      </c>
      <c r="D79" s="171" t="s">
        <v>183</v>
      </c>
      <c r="E79" s="172">
        <v>10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2.1000000000000001E-4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62</v>
      </c>
      <c r="B80" s="170" t="s">
        <v>277</v>
      </c>
      <c r="C80" s="191" t="s">
        <v>278</v>
      </c>
      <c r="D80" s="171" t="s">
        <v>183</v>
      </c>
      <c r="E80" s="172">
        <v>229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1.6000000000000001E-4</v>
      </c>
      <c r="O80" s="174">
        <f t="shared" si="18"/>
        <v>0.04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0.04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ht="22.5" outlineLevel="2" x14ac:dyDescent="0.2">
      <c r="A81" s="169">
        <v>63</v>
      </c>
      <c r="B81" s="170" t="s">
        <v>279</v>
      </c>
      <c r="C81" s="191" t="s">
        <v>280</v>
      </c>
      <c r="D81" s="171" t="s">
        <v>183</v>
      </c>
      <c r="E81" s="172">
        <v>38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1.6000000000000001E-4</v>
      </c>
      <c r="O81" s="174">
        <f t="shared" si="18"/>
        <v>0.01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0.01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ht="22.5" outlineLevel="2" x14ac:dyDescent="0.2">
      <c r="A82" s="169">
        <v>66</v>
      </c>
      <c r="B82" s="170" t="s">
        <v>281</v>
      </c>
      <c r="C82" s="191" t="s">
        <v>282</v>
      </c>
      <c r="D82" s="171" t="s">
        <v>283</v>
      </c>
      <c r="E82" s="172">
        <v>2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 t="s">
        <v>226</v>
      </c>
      <c r="S82" s="174" t="s">
        <v>130</v>
      </c>
      <c r="T82" s="177" t="s">
        <v>130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67</v>
      </c>
      <c r="B83" s="170" t="s">
        <v>284</v>
      </c>
      <c r="C83" s="191" t="s">
        <v>285</v>
      </c>
      <c r="D83" s="171" t="s">
        <v>286</v>
      </c>
      <c r="E83" s="172">
        <v>2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0</v>
      </c>
      <c r="O83" s="174">
        <f t="shared" si="18"/>
        <v>0</v>
      </c>
      <c r="P83" s="174">
        <v>0</v>
      </c>
      <c r="Q83" s="174">
        <f t="shared" si="19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2" x14ac:dyDescent="0.2">
      <c r="A84" s="169">
        <v>68</v>
      </c>
      <c r="B84" s="170" t="s">
        <v>287</v>
      </c>
      <c r="C84" s="191" t="s">
        <v>288</v>
      </c>
      <c r="D84" s="171" t="s">
        <v>286</v>
      </c>
      <c r="E84" s="172">
        <v>1</v>
      </c>
      <c r="F84" s="173"/>
      <c r="G84" s="174">
        <f t="shared" si="14"/>
        <v>0</v>
      </c>
      <c r="H84" s="175"/>
      <c r="I84" s="176">
        <f t="shared" si="15"/>
        <v>0</v>
      </c>
      <c r="J84" s="173"/>
      <c r="K84" s="174">
        <f t="shared" si="16"/>
        <v>0</v>
      </c>
      <c r="L84" s="174">
        <v>15</v>
      </c>
      <c r="M84" s="174">
        <f t="shared" si="17"/>
        <v>0</v>
      </c>
      <c r="N84" s="174">
        <v>0</v>
      </c>
      <c r="O84" s="174">
        <f t="shared" si="18"/>
        <v>0</v>
      </c>
      <c r="P84" s="174">
        <v>0</v>
      </c>
      <c r="Q84" s="174">
        <f t="shared" si="19"/>
        <v>0</v>
      </c>
      <c r="R84" s="174" t="s">
        <v>226</v>
      </c>
      <c r="S84" s="174" t="s">
        <v>130</v>
      </c>
      <c r="T84" s="177" t="s">
        <v>130</v>
      </c>
      <c r="U84" s="157">
        <v>0</v>
      </c>
      <c r="V84" s="157">
        <f t="shared" si="20"/>
        <v>0</v>
      </c>
      <c r="W84" s="157"/>
      <c r="X84" s="157" t="s">
        <v>93</v>
      </c>
      <c r="Y84" s="178">
        <f t="shared" si="21"/>
        <v>0</v>
      </c>
      <c r="Z84" s="178">
        <f t="shared" si="22"/>
        <v>0</v>
      </c>
      <c r="AA84" s="178">
        <f t="shared" si="23"/>
        <v>0</v>
      </c>
      <c r="AB84" s="178">
        <f t="shared" si="24"/>
        <v>0</v>
      </c>
      <c r="AC84" s="178">
        <f t="shared" si="25"/>
        <v>0</v>
      </c>
      <c r="AD84" s="178">
        <f t="shared" si="26"/>
        <v>0</v>
      </c>
      <c r="AE84" s="179"/>
      <c r="AF84" s="178">
        <f t="shared" si="27"/>
        <v>0</v>
      </c>
      <c r="AG84" s="179" t="s">
        <v>221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69</v>
      </c>
      <c r="B85" s="170" t="s">
        <v>289</v>
      </c>
      <c r="C85" s="191" t="s">
        <v>290</v>
      </c>
      <c r="D85" s="171" t="s">
        <v>218</v>
      </c>
      <c r="E85" s="172">
        <v>40</v>
      </c>
      <c r="F85" s="173"/>
      <c r="G85" s="174">
        <f t="shared" si="14"/>
        <v>0</v>
      </c>
      <c r="H85" s="175"/>
      <c r="I85" s="176">
        <f t="shared" si="15"/>
        <v>0</v>
      </c>
      <c r="J85" s="173"/>
      <c r="K85" s="174">
        <f t="shared" si="16"/>
        <v>0</v>
      </c>
      <c r="L85" s="174">
        <v>15</v>
      </c>
      <c r="M85" s="174">
        <f t="shared" si="17"/>
        <v>0</v>
      </c>
      <c r="N85" s="174">
        <v>0</v>
      </c>
      <c r="O85" s="174">
        <f t="shared" si="18"/>
        <v>0</v>
      </c>
      <c r="P85" s="174">
        <v>0</v>
      </c>
      <c r="Q85" s="174">
        <f t="shared" si="19"/>
        <v>0</v>
      </c>
      <c r="R85" s="174"/>
      <c r="S85" s="174" t="s">
        <v>219</v>
      </c>
      <c r="T85" s="177" t="s">
        <v>220</v>
      </c>
      <c r="U85" s="157">
        <v>0</v>
      </c>
      <c r="V85" s="157">
        <f t="shared" si="20"/>
        <v>0</v>
      </c>
      <c r="W85" s="157"/>
      <c r="X85" s="157" t="s">
        <v>93</v>
      </c>
      <c r="Y85" s="178">
        <f t="shared" si="21"/>
        <v>0</v>
      </c>
      <c r="Z85" s="178">
        <f t="shared" si="22"/>
        <v>0</v>
      </c>
      <c r="AA85" s="178">
        <f t="shared" si="23"/>
        <v>0</v>
      </c>
      <c r="AB85" s="178">
        <f t="shared" si="24"/>
        <v>0</v>
      </c>
      <c r="AC85" s="178">
        <f t="shared" si="25"/>
        <v>0</v>
      </c>
      <c r="AD85" s="178">
        <f t="shared" si="26"/>
        <v>0</v>
      </c>
      <c r="AE85" s="179"/>
      <c r="AF85" s="178">
        <f t="shared" si="27"/>
        <v>0</v>
      </c>
      <c r="AG85" s="179" t="s">
        <v>221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76</v>
      </c>
      <c r="B86" s="170" t="s">
        <v>291</v>
      </c>
      <c r="C86" s="191" t="s">
        <v>292</v>
      </c>
      <c r="D86" s="171" t="s">
        <v>293</v>
      </c>
      <c r="E86" s="172">
        <v>30</v>
      </c>
      <c r="F86" s="173"/>
      <c r="G86" s="174">
        <f t="shared" si="14"/>
        <v>0</v>
      </c>
      <c r="H86" s="175"/>
      <c r="I86" s="176">
        <f t="shared" si="15"/>
        <v>0</v>
      </c>
      <c r="J86" s="173"/>
      <c r="K86" s="174">
        <f t="shared" si="16"/>
        <v>0</v>
      </c>
      <c r="L86" s="174">
        <v>15</v>
      </c>
      <c r="M86" s="174">
        <f t="shared" si="17"/>
        <v>0</v>
      </c>
      <c r="N86" s="174">
        <v>1E-3</v>
      </c>
      <c r="O86" s="174">
        <f t="shared" si="18"/>
        <v>0.03</v>
      </c>
      <c r="P86" s="174">
        <v>0</v>
      </c>
      <c r="Q86" s="174">
        <f t="shared" si="19"/>
        <v>0</v>
      </c>
      <c r="R86" s="174" t="s">
        <v>226</v>
      </c>
      <c r="S86" s="174" t="s">
        <v>130</v>
      </c>
      <c r="T86" s="177" t="s">
        <v>130</v>
      </c>
      <c r="U86" s="157">
        <v>0</v>
      </c>
      <c r="V86" s="157">
        <f t="shared" si="20"/>
        <v>0</v>
      </c>
      <c r="W86" s="157"/>
      <c r="X86" s="157" t="s">
        <v>93</v>
      </c>
      <c r="Y86" s="178">
        <f t="shared" si="21"/>
        <v>0</v>
      </c>
      <c r="Z86" s="178">
        <f t="shared" si="22"/>
        <v>0</v>
      </c>
      <c r="AA86" s="178">
        <f t="shared" si="23"/>
        <v>0</v>
      </c>
      <c r="AB86" s="178">
        <f t="shared" si="24"/>
        <v>0.03</v>
      </c>
      <c r="AC86" s="178">
        <f t="shared" si="25"/>
        <v>0</v>
      </c>
      <c r="AD86" s="178">
        <f t="shared" si="26"/>
        <v>0</v>
      </c>
      <c r="AE86" s="179"/>
      <c r="AF86" s="178">
        <f t="shared" si="27"/>
        <v>0</v>
      </c>
      <c r="AG86" s="179" t="s">
        <v>221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1" x14ac:dyDescent="0.2">
      <c r="A87" s="161" t="s">
        <v>125</v>
      </c>
      <c r="B87" s="162" t="s">
        <v>94</v>
      </c>
      <c r="C87" s="190" t="s">
        <v>95</v>
      </c>
      <c r="D87" s="163"/>
      <c r="E87" s="164"/>
      <c r="F87" s="165"/>
      <c r="G87" s="165">
        <f>SUM(AF88:AF91)</f>
        <v>0</v>
      </c>
      <c r="H87" s="166"/>
      <c r="I87" s="167">
        <f>SUM(Y88:Y91)</f>
        <v>0</v>
      </c>
      <c r="J87" s="165"/>
      <c r="K87" s="165">
        <f>SUM(Z88:Z91)</f>
        <v>0</v>
      </c>
      <c r="L87" s="165"/>
      <c r="M87" s="165">
        <f>SUM(AA88:AA91)</f>
        <v>0</v>
      </c>
      <c r="N87" s="165"/>
      <c r="O87" s="165">
        <f>SUM(AB88:AB91)</f>
        <v>0</v>
      </c>
      <c r="P87" s="165"/>
      <c r="Q87" s="165">
        <f>SUM(AC88:AC91)</f>
        <v>0</v>
      </c>
      <c r="R87" s="165"/>
      <c r="S87" s="165"/>
      <c r="T87" s="168"/>
      <c r="U87" s="160"/>
      <c r="V87" s="160">
        <f>SUM(AD88:AD91)</f>
        <v>24.67</v>
      </c>
      <c r="W87" s="160"/>
      <c r="X87" s="160"/>
      <c r="Y87" s="179"/>
      <c r="Z87" s="179"/>
      <c r="AA87" s="179"/>
      <c r="AB87" s="179"/>
      <c r="AC87" s="179"/>
      <c r="AD87" s="179"/>
      <c r="AE87" s="179"/>
      <c r="AF87" s="179"/>
      <c r="AG87" s="179" t="s">
        <v>126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outlineLevel="2" x14ac:dyDescent="0.2">
      <c r="A88" s="169">
        <v>77</v>
      </c>
      <c r="B88" s="170" t="s">
        <v>294</v>
      </c>
      <c r="C88" s="191" t="s">
        <v>295</v>
      </c>
      <c r="D88" s="171" t="s">
        <v>296</v>
      </c>
      <c r="E88" s="172">
        <v>8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0</v>
      </c>
      <c r="V88" s="157">
        <f>ROUND(E88*U88,2)</f>
        <v>0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0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outlineLevel="2" x14ac:dyDescent="0.2">
      <c r="A89" s="169">
        <v>78</v>
      </c>
      <c r="B89" s="170" t="s">
        <v>298</v>
      </c>
      <c r="C89" s="191" t="s">
        <v>299</v>
      </c>
      <c r="D89" s="171" t="s">
        <v>300</v>
      </c>
      <c r="E89" s="172">
        <v>1</v>
      </c>
      <c r="F89" s="173"/>
      <c r="G89" s="174">
        <f>ROUND(E89*F89,2)</f>
        <v>0</v>
      </c>
      <c r="H89" s="175"/>
      <c r="I89" s="176">
        <f>ROUND(E89*H89,2)</f>
        <v>0</v>
      </c>
      <c r="J89" s="173"/>
      <c r="K89" s="174">
        <f>ROUND(E89*J89,2)</f>
        <v>0</v>
      </c>
      <c r="L89" s="174">
        <v>15</v>
      </c>
      <c r="M89" s="174">
        <f>G89*(1+L89/100)</f>
        <v>0</v>
      </c>
      <c r="N89" s="174">
        <v>0</v>
      </c>
      <c r="O89" s="174">
        <f>ROUND(E89*N89,2)</f>
        <v>0</v>
      </c>
      <c r="P89" s="174">
        <v>0</v>
      </c>
      <c r="Q89" s="174">
        <f>ROUND(E89*P89,2)</f>
        <v>0</v>
      </c>
      <c r="R89" s="174"/>
      <c r="S89" s="174" t="s">
        <v>219</v>
      </c>
      <c r="T89" s="177" t="s">
        <v>220</v>
      </c>
      <c r="U89" s="157">
        <v>0</v>
      </c>
      <c r="V89" s="157">
        <f>ROUND(E89*U89,2)</f>
        <v>0</v>
      </c>
      <c r="W89" s="157"/>
      <c r="X89" s="157" t="s">
        <v>95</v>
      </c>
      <c r="Y89" s="178">
        <f>I89</f>
        <v>0</v>
      </c>
      <c r="Z89" s="178">
        <f>K89</f>
        <v>0</v>
      </c>
      <c r="AA89" s="178">
        <f>M89</f>
        <v>0</v>
      </c>
      <c r="AB89" s="178">
        <f>O89</f>
        <v>0</v>
      </c>
      <c r="AC89" s="178">
        <f>Q89</f>
        <v>0</v>
      </c>
      <c r="AD89" s="178">
        <f>V89</f>
        <v>0</v>
      </c>
      <c r="AE89" s="179"/>
      <c r="AF89" s="178">
        <f>G89</f>
        <v>0</v>
      </c>
      <c r="AG89" s="179" t="s">
        <v>297</v>
      </c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</row>
    <row r="90" spans="1:60" outlineLevel="2" x14ac:dyDescent="0.2">
      <c r="A90" s="169">
        <v>79</v>
      </c>
      <c r="B90" s="170" t="s">
        <v>301</v>
      </c>
      <c r="C90" s="191" t="s">
        <v>302</v>
      </c>
      <c r="D90" s="171" t="s">
        <v>300</v>
      </c>
      <c r="E90" s="172">
        <v>1</v>
      </c>
      <c r="F90" s="173"/>
      <c r="G90" s="174">
        <f>ROUND(E90*F90,2)</f>
        <v>0</v>
      </c>
      <c r="H90" s="175"/>
      <c r="I90" s="176">
        <f>ROUND(E90*H90,2)</f>
        <v>0</v>
      </c>
      <c r="J90" s="173"/>
      <c r="K90" s="174">
        <f>ROUND(E90*J90,2)</f>
        <v>0</v>
      </c>
      <c r="L90" s="174">
        <v>15</v>
      </c>
      <c r="M90" s="174">
        <f>G90*(1+L90/100)</f>
        <v>0</v>
      </c>
      <c r="N90" s="174">
        <v>0</v>
      </c>
      <c r="O90" s="174">
        <f>ROUND(E90*N90,2)</f>
        <v>0</v>
      </c>
      <c r="P90" s="174">
        <v>0</v>
      </c>
      <c r="Q90" s="174">
        <f>ROUND(E90*P90,2)</f>
        <v>0</v>
      </c>
      <c r="R90" s="174"/>
      <c r="S90" s="174" t="s">
        <v>219</v>
      </c>
      <c r="T90" s="177" t="s">
        <v>220</v>
      </c>
      <c r="U90" s="157">
        <v>0</v>
      </c>
      <c r="V90" s="157">
        <f>ROUND(E90*U90,2)</f>
        <v>0</v>
      </c>
      <c r="W90" s="157"/>
      <c r="X90" s="157" t="s">
        <v>95</v>
      </c>
      <c r="Y90" s="178">
        <f>I90</f>
        <v>0</v>
      </c>
      <c r="Z90" s="178">
        <f>K90</f>
        <v>0</v>
      </c>
      <c r="AA90" s="178">
        <f>M90</f>
        <v>0</v>
      </c>
      <c r="AB90" s="178">
        <f>O90</f>
        <v>0</v>
      </c>
      <c r="AC90" s="178">
        <f>Q90</f>
        <v>0</v>
      </c>
      <c r="AD90" s="178">
        <f>V90</f>
        <v>0</v>
      </c>
      <c r="AE90" s="179"/>
      <c r="AF90" s="178">
        <f>G90</f>
        <v>0</v>
      </c>
      <c r="AG90" s="179" t="s">
        <v>297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ht="22.5" outlineLevel="2" x14ac:dyDescent="0.2">
      <c r="A91" s="169">
        <v>80</v>
      </c>
      <c r="B91" s="170" t="s">
        <v>303</v>
      </c>
      <c r="C91" s="191" t="s">
        <v>304</v>
      </c>
      <c r="D91" s="171" t="s">
        <v>218</v>
      </c>
      <c r="E91" s="172">
        <v>1</v>
      </c>
      <c r="F91" s="173"/>
      <c r="G91" s="174">
        <f>ROUND(E91*F91,2)</f>
        <v>0</v>
      </c>
      <c r="H91" s="175"/>
      <c r="I91" s="176">
        <f>ROUND(E91*H91,2)</f>
        <v>0</v>
      </c>
      <c r="J91" s="173"/>
      <c r="K91" s="174">
        <f>ROUND(E91*J91,2)</f>
        <v>0</v>
      </c>
      <c r="L91" s="174">
        <v>15</v>
      </c>
      <c r="M91" s="174">
        <f>G91*(1+L91/100)</f>
        <v>0</v>
      </c>
      <c r="N91" s="174">
        <v>0</v>
      </c>
      <c r="O91" s="174">
        <f>ROUND(E91*N91,2)</f>
        <v>0</v>
      </c>
      <c r="P91" s="174">
        <v>0</v>
      </c>
      <c r="Q91" s="174">
        <f>ROUND(E91*P91,2)</f>
        <v>0</v>
      </c>
      <c r="R91" s="174"/>
      <c r="S91" s="174" t="s">
        <v>219</v>
      </c>
      <c r="T91" s="177" t="s">
        <v>220</v>
      </c>
      <c r="U91" s="157">
        <v>24.67</v>
      </c>
      <c r="V91" s="157">
        <f>ROUND(E91*U91,2)</f>
        <v>24.67</v>
      </c>
      <c r="W91" s="157"/>
      <c r="X91" s="157" t="s">
        <v>95</v>
      </c>
      <c r="Y91" s="178">
        <f>I91</f>
        <v>0</v>
      </c>
      <c r="Z91" s="178">
        <f>K91</f>
        <v>0</v>
      </c>
      <c r="AA91" s="178">
        <f>M91</f>
        <v>0</v>
      </c>
      <c r="AB91" s="178">
        <f>O91</f>
        <v>0</v>
      </c>
      <c r="AC91" s="178">
        <f>Q91</f>
        <v>0</v>
      </c>
      <c r="AD91" s="178">
        <f>V91</f>
        <v>24.67</v>
      </c>
      <c r="AE91" s="179"/>
      <c r="AF91" s="178">
        <f>G91</f>
        <v>0</v>
      </c>
      <c r="AG91" s="179" t="s">
        <v>297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x14ac:dyDescent="0.2">
      <c r="A92" s="161" t="s">
        <v>125</v>
      </c>
      <c r="B92" s="162" t="s">
        <v>96</v>
      </c>
      <c r="C92" s="190" t="s">
        <v>97</v>
      </c>
      <c r="D92" s="163"/>
      <c r="E92" s="164"/>
      <c r="F92" s="165"/>
      <c r="G92" s="165">
        <f>SUM(AF93:AF138)</f>
        <v>0</v>
      </c>
      <c r="H92" s="166"/>
      <c r="I92" s="167">
        <f>SUM(Y93:Y138)</f>
        <v>0</v>
      </c>
      <c r="J92" s="165"/>
      <c r="K92" s="165">
        <f>SUM(Z93:Z138)</f>
        <v>0</v>
      </c>
      <c r="L92" s="165"/>
      <c r="M92" s="165">
        <f>SUM(AA93:AA138)</f>
        <v>0</v>
      </c>
      <c r="N92" s="165"/>
      <c r="O92" s="165">
        <f>SUM(AB93:AB138)</f>
        <v>0</v>
      </c>
      <c r="P92" s="165"/>
      <c r="Q92" s="165">
        <f>SUM(AC93:AC138)</f>
        <v>0.05</v>
      </c>
      <c r="R92" s="165"/>
      <c r="S92" s="165"/>
      <c r="T92" s="168"/>
      <c r="U92" s="160"/>
      <c r="V92" s="160">
        <f>SUM(AD93:AD138)</f>
        <v>23.54</v>
      </c>
      <c r="W92" s="160"/>
      <c r="X92" s="160"/>
      <c r="AG92" t="s">
        <v>126</v>
      </c>
    </row>
    <row r="93" spans="1:60" outlineLevel="1" x14ac:dyDescent="0.2">
      <c r="A93" s="161" t="s">
        <v>125</v>
      </c>
      <c r="B93" s="162" t="s">
        <v>98</v>
      </c>
      <c r="C93" s="190" t="s">
        <v>33</v>
      </c>
      <c r="D93" s="163"/>
      <c r="E93" s="164"/>
      <c r="F93" s="165"/>
      <c r="G93" s="165">
        <f>SUM(AF94:AF114)</f>
        <v>0</v>
      </c>
      <c r="H93" s="166"/>
      <c r="I93" s="167">
        <f>SUM(Y94:Y114)</f>
        <v>0</v>
      </c>
      <c r="J93" s="165"/>
      <c r="K93" s="165">
        <f>SUM(Z94:Z114)</f>
        <v>0</v>
      </c>
      <c r="L93" s="165"/>
      <c r="M93" s="165">
        <f>SUM(AA94:AA114)</f>
        <v>0</v>
      </c>
      <c r="N93" s="165"/>
      <c r="O93" s="165">
        <f>SUM(AB94:AB114)</f>
        <v>0</v>
      </c>
      <c r="P93" s="165"/>
      <c r="Q93" s="165">
        <f>SUM(AC94:AC114)</f>
        <v>0.05</v>
      </c>
      <c r="R93" s="165"/>
      <c r="S93" s="165"/>
      <c r="T93" s="168"/>
      <c r="U93" s="160"/>
      <c r="V93" s="160">
        <f>SUM(AD94:AD114)</f>
        <v>23.54</v>
      </c>
      <c r="W93" s="160"/>
      <c r="X93" s="160"/>
      <c r="Y93" s="179"/>
      <c r="Z93" s="179"/>
      <c r="AA93" s="179"/>
      <c r="AB93" s="179"/>
      <c r="AC93" s="179"/>
      <c r="AD93" s="179"/>
      <c r="AE93" s="179"/>
      <c r="AF93" s="179"/>
      <c r="AG93" s="179" t="s">
        <v>126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81</v>
      </c>
      <c r="B94" s="170" t="s">
        <v>305</v>
      </c>
      <c r="C94" s="191" t="s">
        <v>306</v>
      </c>
      <c r="D94" s="171" t="s">
        <v>129</v>
      </c>
      <c r="E94" s="172">
        <v>1</v>
      </c>
      <c r="F94" s="173"/>
      <c r="G94" s="174">
        <f t="shared" ref="G94:G114" si="28">ROUND(E94*F94,2)</f>
        <v>0</v>
      </c>
      <c r="H94" s="175"/>
      <c r="I94" s="176">
        <f t="shared" ref="I94:I114" si="29">ROUND(E94*H94,2)</f>
        <v>0</v>
      </c>
      <c r="J94" s="173"/>
      <c r="K94" s="174">
        <f t="shared" ref="K94:K114" si="30">ROUND(E94*J94,2)</f>
        <v>0</v>
      </c>
      <c r="L94" s="174">
        <v>15</v>
      </c>
      <c r="M94" s="174">
        <f t="shared" ref="M94:M114" si="31">G94*(1+L94/100)</f>
        <v>0</v>
      </c>
      <c r="N94" s="174">
        <v>0</v>
      </c>
      <c r="O94" s="174">
        <f t="shared" ref="O94:O114" si="32">ROUND(E94*N94,2)</f>
        <v>0</v>
      </c>
      <c r="P94" s="174">
        <v>0</v>
      </c>
      <c r="Q94" s="174">
        <f t="shared" ref="Q94:Q114" si="33">ROUND(E94*P94,2)</f>
        <v>0</v>
      </c>
      <c r="R94" s="174"/>
      <c r="S94" s="174" t="s">
        <v>130</v>
      </c>
      <c r="T94" s="177" t="s">
        <v>130</v>
      </c>
      <c r="U94" s="157">
        <v>1</v>
      </c>
      <c r="V94" s="157">
        <f t="shared" ref="V94:V114" si="34">ROUND(E94*U94,2)</f>
        <v>1</v>
      </c>
      <c r="W94" s="157"/>
      <c r="X94" s="157" t="s">
        <v>131</v>
      </c>
      <c r="Y94" s="178">
        <f t="shared" ref="Y94:Y114" si="35">I94</f>
        <v>0</v>
      </c>
      <c r="Z94" s="178">
        <f t="shared" ref="Z94:Z114" si="36">K94</f>
        <v>0</v>
      </c>
      <c r="AA94" s="178">
        <f t="shared" ref="AA94:AA114" si="37">M94</f>
        <v>0</v>
      </c>
      <c r="AB94" s="178">
        <f t="shared" ref="AB94:AB114" si="38">O94</f>
        <v>0</v>
      </c>
      <c r="AC94" s="178">
        <f t="shared" ref="AC94:AC114" si="39">Q94</f>
        <v>0</v>
      </c>
      <c r="AD94" s="178">
        <f t="shared" ref="AD94:AD114" si="40">V94</f>
        <v>1</v>
      </c>
      <c r="AE94" s="179"/>
      <c r="AF94" s="178">
        <f t="shared" ref="AF94:AF114" si="41">G94</f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85</v>
      </c>
      <c r="B95" s="170" t="s">
        <v>307</v>
      </c>
      <c r="C95" s="191" t="s">
        <v>308</v>
      </c>
      <c r="D95" s="171" t="s">
        <v>183</v>
      </c>
      <c r="E95" s="172">
        <v>76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8.0170000000000005E-2</v>
      </c>
      <c r="V95" s="157">
        <f t="shared" si="34"/>
        <v>6.09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6.09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86</v>
      </c>
      <c r="B96" s="170" t="s">
        <v>309</v>
      </c>
      <c r="C96" s="191" t="s">
        <v>310</v>
      </c>
      <c r="D96" s="171" t="s">
        <v>183</v>
      </c>
      <c r="E96" s="172">
        <v>15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9.0670000000000001E-2</v>
      </c>
      <c r="V96" s="157">
        <f t="shared" si="34"/>
        <v>1.36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1.36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88</v>
      </c>
      <c r="B97" s="170" t="s">
        <v>311</v>
      </c>
      <c r="C97" s="191" t="s">
        <v>312</v>
      </c>
      <c r="D97" s="171" t="s">
        <v>129</v>
      </c>
      <c r="E97" s="172">
        <v>4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219</v>
      </c>
      <c r="T97" s="177" t="s">
        <v>220</v>
      </c>
      <c r="U97" s="157">
        <v>0.18167</v>
      </c>
      <c r="V97" s="157">
        <f t="shared" si="34"/>
        <v>0.73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0.73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93</v>
      </c>
      <c r="B98" s="170" t="s">
        <v>313</v>
      </c>
      <c r="C98" s="191" t="s">
        <v>314</v>
      </c>
      <c r="D98" s="171" t="s">
        <v>129</v>
      </c>
      <c r="E98" s="172">
        <v>3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0.14033000000000001</v>
      </c>
      <c r="V98" s="157">
        <f t="shared" si="34"/>
        <v>0.42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0.42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95</v>
      </c>
      <c r="B99" s="170" t="s">
        <v>315</v>
      </c>
      <c r="C99" s="191" t="s">
        <v>316</v>
      </c>
      <c r="D99" s="171" t="s">
        <v>129</v>
      </c>
      <c r="E99" s="172">
        <v>8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130</v>
      </c>
      <c r="T99" s="177" t="s">
        <v>130</v>
      </c>
      <c r="U99" s="157">
        <v>5.3830000000000003E-2</v>
      </c>
      <c r="V99" s="157">
        <f t="shared" si="34"/>
        <v>0.43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0.43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outlineLevel="2" x14ac:dyDescent="0.2">
      <c r="A100" s="169">
        <v>97</v>
      </c>
      <c r="B100" s="170" t="s">
        <v>317</v>
      </c>
      <c r="C100" s="191" t="s">
        <v>318</v>
      </c>
      <c r="D100" s="171" t="s">
        <v>183</v>
      </c>
      <c r="E100" s="172">
        <v>79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130</v>
      </c>
      <c r="T100" s="177" t="s">
        <v>130</v>
      </c>
      <c r="U100" s="157">
        <v>5.7829999999999999E-2</v>
      </c>
      <c r="V100" s="157">
        <f t="shared" si="34"/>
        <v>4.57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4.57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100</v>
      </c>
      <c r="B101" s="170" t="s">
        <v>319</v>
      </c>
      <c r="C101" s="191" t="s">
        <v>320</v>
      </c>
      <c r="D101" s="171" t="s">
        <v>129</v>
      </c>
      <c r="E101" s="172">
        <v>1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0.20033000000000001</v>
      </c>
      <c r="V101" s="157">
        <f t="shared" si="34"/>
        <v>0.2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0.2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102</v>
      </c>
      <c r="B102" s="170" t="s">
        <v>321</v>
      </c>
      <c r="C102" s="191" t="s">
        <v>322</v>
      </c>
      <c r="D102" s="171" t="s">
        <v>183</v>
      </c>
      <c r="E102" s="172">
        <v>45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220</v>
      </c>
      <c r="U102" s="157">
        <v>4.487E-2</v>
      </c>
      <c r="V102" s="157">
        <f t="shared" si="34"/>
        <v>2.02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2.02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ht="22.5" outlineLevel="2" x14ac:dyDescent="0.2">
      <c r="A103" s="169">
        <v>104</v>
      </c>
      <c r="B103" s="170" t="s">
        <v>323</v>
      </c>
      <c r="C103" s="191" t="s">
        <v>324</v>
      </c>
      <c r="D103" s="171" t="s">
        <v>129</v>
      </c>
      <c r="E103" s="172">
        <v>2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0</v>
      </c>
      <c r="Q103" s="174">
        <f t="shared" si="33"/>
        <v>0</v>
      </c>
      <c r="R103" s="174"/>
      <c r="S103" s="174" t="s">
        <v>130</v>
      </c>
      <c r="T103" s="177" t="s">
        <v>130</v>
      </c>
      <c r="U103" s="157">
        <v>0.22900000000000001</v>
      </c>
      <c r="V103" s="157">
        <f t="shared" si="34"/>
        <v>0.46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0.46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106</v>
      </c>
      <c r="B104" s="170" t="s">
        <v>325</v>
      </c>
      <c r="C104" s="191" t="s">
        <v>326</v>
      </c>
      <c r="D104" s="171" t="s">
        <v>129</v>
      </c>
      <c r="E104" s="172">
        <v>1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0.67759999999999998</v>
      </c>
      <c r="V104" s="157">
        <f t="shared" si="34"/>
        <v>0.68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0.68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108</v>
      </c>
      <c r="B105" s="170" t="s">
        <v>327</v>
      </c>
      <c r="C105" s="191" t="s">
        <v>328</v>
      </c>
      <c r="D105" s="171" t="s">
        <v>183</v>
      </c>
      <c r="E105" s="172">
        <v>6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219</v>
      </c>
      <c r="T105" s="177" t="s">
        <v>220</v>
      </c>
      <c r="U105" s="157">
        <v>6.2829999999999997E-2</v>
      </c>
      <c r="V105" s="157">
        <f t="shared" si="34"/>
        <v>0.38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0.38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111</v>
      </c>
      <c r="B106" s="170" t="s">
        <v>169</v>
      </c>
      <c r="C106" s="191" t="s">
        <v>170</v>
      </c>
      <c r="D106" s="171" t="s">
        <v>129</v>
      </c>
      <c r="E106" s="172">
        <v>6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4.0999999999999999E-4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0.14499999999999999</v>
      </c>
      <c r="V106" s="157">
        <f t="shared" si="34"/>
        <v>0.87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0.87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112</v>
      </c>
      <c r="B107" s="170" t="s">
        <v>171</v>
      </c>
      <c r="C107" s="191" t="s">
        <v>172</v>
      </c>
      <c r="D107" s="171" t="s">
        <v>129</v>
      </c>
      <c r="E107" s="172">
        <v>6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9.0670000000000001E-2</v>
      </c>
      <c r="V107" s="157">
        <f t="shared" si="34"/>
        <v>0.54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0.54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114</v>
      </c>
      <c r="B108" s="170" t="s">
        <v>175</v>
      </c>
      <c r="C108" s="191" t="s">
        <v>176</v>
      </c>
      <c r="D108" s="171" t="s">
        <v>129</v>
      </c>
      <c r="E108" s="172">
        <v>1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0.40083000000000002</v>
      </c>
      <c r="V108" s="157">
        <f t="shared" si="34"/>
        <v>0.4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0.4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115</v>
      </c>
      <c r="B109" s="170" t="s">
        <v>177</v>
      </c>
      <c r="C109" s="191" t="s">
        <v>178</v>
      </c>
      <c r="D109" s="171" t="s">
        <v>129</v>
      </c>
      <c r="E109" s="172">
        <v>1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0</v>
      </c>
      <c r="O109" s="174">
        <f t="shared" si="32"/>
        <v>0</v>
      </c>
      <c r="P109" s="174">
        <v>1.67E-3</v>
      </c>
      <c r="Q109" s="174">
        <f t="shared" si="33"/>
        <v>0</v>
      </c>
      <c r="R109" s="174"/>
      <c r="S109" s="174" t="s">
        <v>130</v>
      </c>
      <c r="T109" s="177" t="s">
        <v>130</v>
      </c>
      <c r="U109" s="157">
        <v>0.15</v>
      </c>
      <c r="V109" s="157">
        <f t="shared" si="34"/>
        <v>0.15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</v>
      </c>
      <c r="AD109" s="178">
        <f t="shared" si="40"/>
        <v>0.15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116</v>
      </c>
      <c r="B110" s="170" t="s">
        <v>179</v>
      </c>
      <c r="C110" s="191" t="s">
        <v>180</v>
      </c>
      <c r="D110" s="171" t="s">
        <v>129</v>
      </c>
      <c r="E110" s="172">
        <v>3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0</v>
      </c>
      <c r="O110" s="174">
        <f t="shared" si="32"/>
        <v>0</v>
      </c>
      <c r="P110" s="174">
        <v>0</v>
      </c>
      <c r="Q110" s="174">
        <f t="shared" si="33"/>
        <v>0</v>
      </c>
      <c r="R110" s="174"/>
      <c r="S110" s="174" t="s">
        <v>130</v>
      </c>
      <c r="T110" s="177" t="s">
        <v>130</v>
      </c>
      <c r="U110" s="157">
        <v>2.3E-2</v>
      </c>
      <c r="V110" s="157">
        <f t="shared" si="34"/>
        <v>7.0000000000000007E-2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</v>
      </c>
      <c r="AD110" s="178">
        <f t="shared" si="40"/>
        <v>7.0000000000000007E-2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117</v>
      </c>
      <c r="B111" s="170" t="s">
        <v>149</v>
      </c>
      <c r="C111" s="191" t="s">
        <v>150</v>
      </c>
      <c r="D111" s="171" t="s">
        <v>129</v>
      </c>
      <c r="E111" s="172">
        <v>10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0</v>
      </c>
      <c r="O111" s="174">
        <f t="shared" si="32"/>
        <v>0</v>
      </c>
      <c r="P111" s="174">
        <v>0</v>
      </c>
      <c r="Q111" s="174">
        <f t="shared" si="33"/>
        <v>0</v>
      </c>
      <c r="R111" s="174"/>
      <c r="S111" s="174" t="s">
        <v>130</v>
      </c>
      <c r="T111" s="177" t="s">
        <v>130</v>
      </c>
      <c r="U111" s="157">
        <v>2.5170000000000001E-2</v>
      </c>
      <c r="V111" s="157">
        <f t="shared" si="34"/>
        <v>0.25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</v>
      </c>
      <c r="AD111" s="178">
        <f t="shared" si="40"/>
        <v>0.25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2" x14ac:dyDescent="0.2">
      <c r="A112" s="169">
        <v>122</v>
      </c>
      <c r="B112" s="170" t="s">
        <v>210</v>
      </c>
      <c r="C112" s="191" t="s">
        <v>211</v>
      </c>
      <c r="D112" s="171" t="s">
        <v>183</v>
      </c>
      <c r="E112" s="172">
        <v>10</v>
      </c>
      <c r="F112" s="173"/>
      <c r="G112" s="174">
        <f t="shared" si="28"/>
        <v>0</v>
      </c>
      <c r="H112" s="175"/>
      <c r="I112" s="176">
        <f t="shared" si="29"/>
        <v>0</v>
      </c>
      <c r="J112" s="173"/>
      <c r="K112" s="174">
        <f t="shared" si="30"/>
        <v>0</v>
      </c>
      <c r="L112" s="174">
        <v>15</v>
      </c>
      <c r="M112" s="174">
        <f t="shared" si="31"/>
        <v>0</v>
      </c>
      <c r="N112" s="174">
        <v>4.8999999999999998E-4</v>
      </c>
      <c r="O112" s="174">
        <f t="shared" si="32"/>
        <v>0</v>
      </c>
      <c r="P112" s="174">
        <v>2E-3</v>
      </c>
      <c r="Q112" s="174">
        <f t="shared" si="33"/>
        <v>0.02</v>
      </c>
      <c r="R112" s="174"/>
      <c r="S112" s="174" t="s">
        <v>130</v>
      </c>
      <c r="T112" s="177" t="s">
        <v>130</v>
      </c>
      <c r="U112" s="157">
        <v>0.17599999999999999</v>
      </c>
      <c r="V112" s="157">
        <f t="shared" si="34"/>
        <v>1.76</v>
      </c>
      <c r="W112" s="157"/>
      <c r="X112" s="157" t="s">
        <v>131</v>
      </c>
      <c r="Y112" s="178">
        <f t="shared" si="35"/>
        <v>0</v>
      </c>
      <c r="Z112" s="178">
        <f t="shared" si="36"/>
        <v>0</v>
      </c>
      <c r="AA112" s="178">
        <f t="shared" si="37"/>
        <v>0</v>
      </c>
      <c r="AB112" s="178">
        <f t="shared" si="38"/>
        <v>0</v>
      </c>
      <c r="AC112" s="178">
        <f t="shared" si="39"/>
        <v>0.02</v>
      </c>
      <c r="AD112" s="178">
        <f t="shared" si="40"/>
        <v>1.76</v>
      </c>
      <c r="AE112" s="179"/>
      <c r="AF112" s="178">
        <f t="shared" si="41"/>
        <v>0</v>
      </c>
      <c r="AG112" s="179" t="s">
        <v>132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outlineLevel="2" x14ac:dyDescent="0.2">
      <c r="A113" s="169">
        <v>123</v>
      </c>
      <c r="B113" s="170" t="s">
        <v>212</v>
      </c>
      <c r="C113" s="191" t="s">
        <v>213</v>
      </c>
      <c r="D113" s="171" t="s">
        <v>183</v>
      </c>
      <c r="E113" s="172">
        <v>3</v>
      </c>
      <c r="F113" s="173"/>
      <c r="G113" s="174">
        <f t="shared" si="28"/>
        <v>0</v>
      </c>
      <c r="H113" s="175"/>
      <c r="I113" s="176">
        <f t="shared" si="29"/>
        <v>0</v>
      </c>
      <c r="J113" s="173"/>
      <c r="K113" s="174">
        <f t="shared" si="30"/>
        <v>0</v>
      </c>
      <c r="L113" s="174">
        <v>15</v>
      </c>
      <c r="M113" s="174">
        <f t="shared" si="31"/>
        <v>0</v>
      </c>
      <c r="N113" s="174">
        <v>4.8999999999999998E-4</v>
      </c>
      <c r="O113" s="174">
        <f t="shared" si="32"/>
        <v>0</v>
      </c>
      <c r="P113" s="174">
        <v>6.0000000000000001E-3</v>
      </c>
      <c r="Q113" s="174">
        <f t="shared" si="33"/>
        <v>0.02</v>
      </c>
      <c r="R113" s="174"/>
      <c r="S113" s="174" t="s">
        <v>130</v>
      </c>
      <c r="T113" s="177" t="s">
        <v>130</v>
      </c>
      <c r="U113" s="157">
        <v>0.27400000000000002</v>
      </c>
      <c r="V113" s="157">
        <f t="shared" si="34"/>
        <v>0.82</v>
      </c>
      <c r="W113" s="157"/>
      <c r="X113" s="157" t="s">
        <v>131</v>
      </c>
      <c r="Y113" s="178">
        <f t="shared" si="35"/>
        <v>0</v>
      </c>
      <c r="Z113" s="178">
        <f t="shared" si="36"/>
        <v>0</v>
      </c>
      <c r="AA113" s="178">
        <f t="shared" si="37"/>
        <v>0</v>
      </c>
      <c r="AB113" s="178">
        <f t="shared" si="38"/>
        <v>0</v>
      </c>
      <c r="AC113" s="178">
        <f t="shared" si="39"/>
        <v>0.02</v>
      </c>
      <c r="AD113" s="178">
        <f t="shared" si="40"/>
        <v>0.82</v>
      </c>
      <c r="AE113" s="179"/>
      <c r="AF113" s="178">
        <f t="shared" si="41"/>
        <v>0</v>
      </c>
      <c r="AG113" s="179" t="s">
        <v>132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124</v>
      </c>
      <c r="B114" s="170" t="s">
        <v>214</v>
      </c>
      <c r="C114" s="191" t="s">
        <v>215</v>
      </c>
      <c r="D114" s="171" t="s">
        <v>183</v>
      </c>
      <c r="E114" s="172">
        <v>1</v>
      </c>
      <c r="F114" s="173"/>
      <c r="G114" s="174">
        <f t="shared" si="28"/>
        <v>0</v>
      </c>
      <c r="H114" s="175"/>
      <c r="I114" s="176">
        <f t="shared" si="29"/>
        <v>0</v>
      </c>
      <c r="J114" s="173"/>
      <c r="K114" s="174">
        <f t="shared" si="30"/>
        <v>0</v>
      </c>
      <c r="L114" s="174">
        <v>15</v>
      </c>
      <c r="M114" s="174">
        <f t="shared" si="31"/>
        <v>0</v>
      </c>
      <c r="N114" s="174">
        <v>4.8999999999999998E-4</v>
      </c>
      <c r="O114" s="174">
        <f t="shared" si="32"/>
        <v>0</v>
      </c>
      <c r="P114" s="174">
        <v>1.2999999999999999E-2</v>
      </c>
      <c r="Q114" s="174">
        <f t="shared" si="33"/>
        <v>0.01</v>
      </c>
      <c r="R114" s="174"/>
      <c r="S114" s="174" t="s">
        <v>130</v>
      </c>
      <c r="T114" s="177" t="s">
        <v>130</v>
      </c>
      <c r="U114" s="157">
        <v>0.34200000000000003</v>
      </c>
      <c r="V114" s="157">
        <f t="shared" si="34"/>
        <v>0.34</v>
      </c>
      <c r="W114" s="157"/>
      <c r="X114" s="157" t="s">
        <v>131</v>
      </c>
      <c r="Y114" s="178">
        <f t="shared" si="35"/>
        <v>0</v>
      </c>
      <c r="Z114" s="178">
        <f t="shared" si="36"/>
        <v>0</v>
      </c>
      <c r="AA114" s="178">
        <f t="shared" si="37"/>
        <v>0</v>
      </c>
      <c r="AB114" s="178">
        <f t="shared" si="38"/>
        <v>0</v>
      </c>
      <c r="AC114" s="178">
        <f t="shared" si="39"/>
        <v>0.01</v>
      </c>
      <c r="AD114" s="178">
        <f t="shared" si="40"/>
        <v>0.34</v>
      </c>
      <c r="AE114" s="179"/>
      <c r="AF114" s="178">
        <f t="shared" si="41"/>
        <v>0</v>
      </c>
      <c r="AG114" s="179" t="s">
        <v>132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1" x14ac:dyDescent="0.2">
      <c r="A115" s="161" t="s">
        <v>125</v>
      </c>
      <c r="B115" s="162" t="s">
        <v>99</v>
      </c>
      <c r="C115" s="190" t="s">
        <v>93</v>
      </c>
      <c r="D115" s="163"/>
      <c r="E115" s="164"/>
      <c r="F115" s="165"/>
      <c r="G115" s="165">
        <f>SUM(AF116:AF138)</f>
        <v>0</v>
      </c>
      <c r="H115" s="166"/>
      <c r="I115" s="167">
        <f>SUM(Y116:Y138)</f>
        <v>0</v>
      </c>
      <c r="J115" s="165"/>
      <c r="K115" s="165">
        <f>SUM(Z116:Z138)</f>
        <v>0</v>
      </c>
      <c r="L115" s="165"/>
      <c r="M115" s="165">
        <f>SUM(AA116:AA138)</f>
        <v>0</v>
      </c>
      <c r="N115" s="165"/>
      <c r="O115" s="165">
        <f>SUM(AB116:AB138)</f>
        <v>0</v>
      </c>
      <c r="P115" s="165"/>
      <c r="Q115" s="165">
        <f>SUM(AC116:AC138)</f>
        <v>0</v>
      </c>
      <c r="R115" s="165"/>
      <c r="S115" s="165"/>
      <c r="T115" s="168"/>
      <c r="U115" s="160"/>
      <c r="V115" s="160">
        <f>SUM(AD116:AD138)</f>
        <v>0</v>
      </c>
      <c r="W115" s="160"/>
      <c r="X115" s="160"/>
      <c r="Y115" s="179"/>
      <c r="Z115" s="179"/>
      <c r="AA115" s="179"/>
      <c r="AB115" s="179"/>
      <c r="AC115" s="179"/>
      <c r="AD115" s="179"/>
      <c r="AE115" s="179"/>
      <c r="AF115" s="179"/>
      <c r="AG115" s="179" t="s">
        <v>126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82</v>
      </c>
      <c r="B116" s="170" t="s">
        <v>329</v>
      </c>
      <c r="C116" s="191" t="s">
        <v>330</v>
      </c>
      <c r="D116" s="171" t="s">
        <v>218</v>
      </c>
      <c r="E116" s="172">
        <v>1</v>
      </c>
      <c r="F116" s="173"/>
      <c r="G116" s="174">
        <f t="shared" ref="G116:G138" si="42">ROUND(E116*F116,2)</f>
        <v>0</v>
      </c>
      <c r="H116" s="175"/>
      <c r="I116" s="176">
        <f t="shared" ref="I116:I138" si="43">ROUND(E116*H116,2)</f>
        <v>0</v>
      </c>
      <c r="J116" s="173"/>
      <c r="K116" s="174">
        <f t="shared" ref="K116:K138" si="44">ROUND(E116*J116,2)</f>
        <v>0</v>
      </c>
      <c r="L116" s="174">
        <v>15</v>
      </c>
      <c r="M116" s="174">
        <f t="shared" ref="M116:M138" si="45">G116*(1+L116/100)</f>
        <v>0</v>
      </c>
      <c r="N116" s="174">
        <v>0</v>
      </c>
      <c r="O116" s="174">
        <f t="shared" ref="O116:O138" si="46">ROUND(E116*N116,2)</f>
        <v>0</v>
      </c>
      <c r="P116" s="174">
        <v>0</v>
      </c>
      <c r="Q116" s="174">
        <f t="shared" ref="Q116:Q138" si="47">ROUND(E116*P116,2)</f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ref="V116:V138" si="48">ROUND(E116*U116,2)</f>
        <v>0</v>
      </c>
      <c r="W116" s="157"/>
      <c r="X116" s="157" t="s">
        <v>93</v>
      </c>
      <c r="Y116" s="178">
        <f t="shared" ref="Y116:Y138" si="49">I116</f>
        <v>0</v>
      </c>
      <c r="Z116" s="178">
        <f t="shared" ref="Z116:Z138" si="50">K116</f>
        <v>0</v>
      </c>
      <c r="AA116" s="178">
        <f t="shared" ref="AA116:AA138" si="51">M116</f>
        <v>0</v>
      </c>
      <c r="AB116" s="178">
        <f t="shared" ref="AB116:AB138" si="52">O116</f>
        <v>0</v>
      </c>
      <c r="AC116" s="178">
        <f t="shared" ref="AC116:AC138" si="53">Q116</f>
        <v>0</v>
      </c>
      <c r="AD116" s="178">
        <f t="shared" ref="AD116:AD138" si="54">V116</f>
        <v>0</v>
      </c>
      <c r="AE116" s="179"/>
      <c r="AF116" s="178">
        <f t="shared" ref="AF116:AF138" si="55">G116</f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outlineLevel="2" x14ac:dyDescent="0.2">
      <c r="A117" s="169">
        <v>83</v>
      </c>
      <c r="B117" s="170" t="s">
        <v>331</v>
      </c>
      <c r="C117" s="191" t="s">
        <v>332</v>
      </c>
      <c r="D117" s="171" t="s">
        <v>183</v>
      </c>
      <c r="E117" s="172">
        <v>76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6.0000000000000002E-5</v>
      </c>
      <c r="O117" s="174">
        <f t="shared" si="46"/>
        <v>0</v>
      </c>
      <c r="P117" s="174">
        <v>0</v>
      </c>
      <c r="Q117" s="174">
        <f t="shared" si="47"/>
        <v>0</v>
      </c>
      <c r="R117" s="174" t="s">
        <v>226</v>
      </c>
      <c r="S117" s="174" t="s">
        <v>130</v>
      </c>
      <c r="T117" s="177" t="s">
        <v>130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outlineLevel="2" x14ac:dyDescent="0.2">
      <c r="A118" s="169">
        <v>84</v>
      </c>
      <c r="B118" s="170" t="s">
        <v>333</v>
      </c>
      <c r="C118" s="191" t="s">
        <v>334</v>
      </c>
      <c r="D118" s="171" t="s">
        <v>183</v>
      </c>
      <c r="E118" s="172">
        <v>15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2.0000000000000001E-4</v>
      </c>
      <c r="O118" s="174">
        <f t="shared" si="46"/>
        <v>0</v>
      </c>
      <c r="P118" s="174">
        <v>0</v>
      </c>
      <c r="Q118" s="174">
        <f t="shared" si="47"/>
        <v>0</v>
      </c>
      <c r="R118" s="174" t="s">
        <v>226</v>
      </c>
      <c r="S118" s="174" t="s">
        <v>130</v>
      </c>
      <c r="T118" s="177" t="s">
        <v>130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ht="22.5" outlineLevel="2" x14ac:dyDescent="0.2">
      <c r="A119" s="169">
        <v>87</v>
      </c>
      <c r="B119" s="170" t="s">
        <v>335</v>
      </c>
      <c r="C119" s="191" t="s">
        <v>336</v>
      </c>
      <c r="D119" s="171" t="s">
        <v>218</v>
      </c>
      <c r="E119" s="172">
        <v>4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/>
      <c r="S119" s="174" t="s">
        <v>219</v>
      </c>
      <c r="T119" s="177" t="s">
        <v>220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ht="22.5" outlineLevel="2" x14ac:dyDescent="0.2">
      <c r="A120" s="169">
        <v>89</v>
      </c>
      <c r="B120" s="170" t="s">
        <v>337</v>
      </c>
      <c r="C120" s="191" t="s">
        <v>338</v>
      </c>
      <c r="D120" s="171" t="s">
        <v>218</v>
      </c>
      <c r="E120" s="172">
        <v>3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0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220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ht="22.5" outlineLevel="2" x14ac:dyDescent="0.2">
      <c r="A121" s="169">
        <v>90</v>
      </c>
      <c r="B121" s="170" t="s">
        <v>339</v>
      </c>
      <c r="C121" s="191" t="s">
        <v>340</v>
      </c>
      <c r="D121" s="171" t="s">
        <v>218</v>
      </c>
      <c r="E121" s="172">
        <v>3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/>
      <c r="S121" s="174" t="s">
        <v>219</v>
      </c>
      <c r="T121" s="177" t="s">
        <v>220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91</v>
      </c>
      <c r="B122" s="170" t="s">
        <v>341</v>
      </c>
      <c r="C122" s="191" t="s">
        <v>342</v>
      </c>
      <c r="D122" s="171" t="s">
        <v>129</v>
      </c>
      <c r="E122" s="172">
        <v>3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92</v>
      </c>
      <c r="B123" s="170" t="s">
        <v>343</v>
      </c>
      <c r="C123" s="191" t="s">
        <v>238</v>
      </c>
      <c r="D123" s="171" t="s">
        <v>129</v>
      </c>
      <c r="E123" s="172">
        <v>4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5.0000000000000002E-5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130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94</v>
      </c>
      <c r="B124" s="170" t="s">
        <v>344</v>
      </c>
      <c r="C124" s="191" t="s">
        <v>345</v>
      </c>
      <c r="D124" s="171" t="s">
        <v>129</v>
      </c>
      <c r="E124" s="172">
        <v>8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0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96</v>
      </c>
      <c r="B125" s="170" t="s">
        <v>346</v>
      </c>
      <c r="C125" s="191" t="s">
        <v>347</v>
      </c>
      <c r="D125" s="171" t="s">
        <v>183</v>
      </c>
      <c r="E125" s="172">
        <v>79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98</v>
      </c>
      <c r="B126" s="170" t="s">
        <v>348</v>
      </c>
      <c r="C126" s="191" t="s">
        <v>349</v>
      </c>
      <c r="D126" s="171" t="s">
        <v>129</v>
      </c>
      <c r="E126" s="172">
        <v>1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/>
      <c r="S126" s="174" t="s">
        <v>219</v>
      </c>
      <c r="T126" s="177" t="s">
        <v>220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outlineLevel="2" x14ac:dyDescent="0.2">
      <c r="A127" s="169">
        <v>99</v>
      </c>
      <c r="B127" s="170" t="s">
        <v>350</v>
      </c>
      <c r="C127" s="191" t="s">
        <v>351</v>
      </c>
      <c r="D127" s="171" t="s">
        <v>129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1E-4</v>
      </c>
      <c r="O127" s="174">
        <f t="shared" si="46"/>
        <v>0</v>
      </c>
      <c r="P127" s="174">
        <v>0</v>
      </c>
      <c r="Q127" s="174">
        <f t="shared" si="47"/>
        <v>0</v>
      </c>
      <c r="R127" s="174" t="s">
        <v>226</v>
      </c>
      <c r="S127" s="174" t="s">
        <v>130</v>
      </c>
      <c r="T127" s="177" t="s">
        <v>130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101</v>
      </c>
      <c r="B128" s="170" t="s">
        <v>352</v>
      </c>
      <c r="C128" s="191" t="s">
        <v>353</v>
      </c>
      <c r="D128" s="171" t="s">
        <v>183</v>
      </c>
      <c r="E128" s="172">
        <v>45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0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103</v>
      </c>
      <c r="B129" s="170" t="s">
        <v>354</v>
      </c>
      <c r="C129" s="191" t="s">
        <v>355</v>
      </c>
      <c r="D129" s="171" t="s">
        <v>129</v>
      </c>
      <c r="E129" s="172">
        <v>2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0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ht="22.5" outlineLevel="2" x14ac:dyDescent="0.2">
      <c r="A130" s="169">
        <v>105</v>
      </c>
      <c r="B130" s="170" t="s">
        <v>356</v>
      </c>
      <c r="C130" s="191" t="s">
        <v>357</v>
      </c>
      <c r="D130" s="171" t="s">
        <v>218</v>
      </c>
      <c r="E130" s="172">
        <v>1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0</v>
      </c>
      <c r="O130" s="174">
        <f t="shared" si="46"/>
        <v>0</v>
      </c>
      <c r="P130" s="174">
        <v>0</v>
      </c>
      <c r="Q130" s="174">
        <f t="shared" si="47"/>
        <v>0</v>
      </c>
      <c r="R130" s="174"/>
      <c r="S130" s="174" t="s">
        <v>219</v>
      </c>
      <c r="T130" s="177" t="s">
        <v>220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107</v>
      </c>
      <c r="B131" s="170" t="s">
        <v>358</v>
      </c>
      <c r="C131" s="191" t="s">
        <v>359</v>
      </c>
      <c r="D131" s="171" t="s">
        <v>183</v>
      </c>
      <c r="E131" s="172">
        <v>6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2.0000000000000002E-5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outlineLevel="2" x14ac:dyDescent="0.2">
      <c r="A132" s="169">
        <v>109</v>
      </c>
      <c r="B132" s="170" t="s">
        <v>249</v>
      </c>
      <c r="C132" s="191" t="s">
        <v>250</v>
      </c>
      <c r="D132" s="171" t="s">
        <v>129</v>
      </c>
      <c r="E132" s="172">
        <v>4</v>
      </c>
      <c r="F132" s="173"/>
      <c r="G132" s="174">
        <f t="shared" si="42"/>
        <v>0</v>
      </c>
      <c r="H132" s="175"/>
      <c r="I132" s="176">
        <f t="shared" si="43"/>
        <v>0</v>
      </c>
      <c r="J132" s="173"/>
      <c r="K132" s="174">
        <f t="shared" si="44"/>
        <v>0</v>
      </c>
      <c r="L132" s="174">
        <v>15</v>
      </c>
      <c r="M132" s="174">
        <f t="shared" si="45"/>
        <v>0</v>
      </c>
      <c r="N132" s="174">
        <v>3.0000000000000001E-5</v>
      </c>
      <c r="O132" s="174">
        <f t="shared" si="46"/>
        <v>0</v>
      </c>
      <c r="P132" s="174">
        <v>0</v>
      </c>
      <c r="Q132" s="174">
        <f t="shared" si="47"/>
        <v>0</v>
      </c>
      <c r="R132" s="174" t="s">
        <v>226</v>
      </c>
      <c r="S132" s="174" t="s">
        <v>130</v>
      </c>
      <c r="T132" s="177" t="s">
        <v>130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110</v>
      </c>
      <c r="B133" s="170" t="s">
        <v>251</v>
      </c>
      <c r="C133" s="191" t="s">
        <v>252</v>
      </c>
      <c r="D133" s="171" t="s">
        <v>129</v>
      </c>
      <c r="E133" s="172">
        <v>2</v>
      </c>
      <c r="F133" s="173"/>
      <c r="G133" s="174">
        <f t="shared" si="42"/>
        <v>0</v>
      </c>
      <c r="H133" s="175"/>
      <c r="I133" s="176">
        <f t="shared" si="43"/>
        <v>0</v>
      </c>
      <c r="J133" s="173"/>
      <c r="K133" s="174">
        <f t="shared" si="44"/>
        <v>0</v>
      </c>
      <c r="L133" s="174">
        <v>15</v>
      </c>
      <c r="M133" s="174">
        <f t="shared" si="45"/>
        <v>0</v>
      </c>
      <c r="N133" s="174">
        <v>4.0000000000000003E-5</v>
      </c>
      <c r="O133" s="174">
        <f t="shared" si="46"/>
        <v>0</v>
      </c>
      <c r="P133" s="174">
        <v>0</v>
      </c>
      <c r="Q133" s="174">
        <f t="shared" si="47"/>
        <v>0</v>
      </c>
      <c r="R133" s="174" t="s">
        <v>226</v>
      </c>
      <c r="S133" s="174" t="s">
        <v>130</v>
      </c>
      <c r="T133" s="177" t="s">
        <v>130</v>
      </c>
      <c r="U133" s="157">
        <v>0</v>
      </c>
      <c r="V133" s="157">
        <f t="shared" si="48"/>
        <v>0</v>
      </c>
      <c r="W133" s="157"/>
      <c r="X133" s="157" t="s">
        <v>93</v>
      </c>
      <c r="Y133" s="178">
        <f t="shared" si="49"/>
        <v>0</v>
      </c>
      <c r="Z133" s="178">
        <f t="shared" si="50"/>
        <v>0</v>
      </c>
      <c r="AA133" s="178">
        <f t="shared" si="51"/>
        <v>0</v>
      </c>
      <c r="AB133" s="178">
        <f t="shared" si="52"/>
        <v>0</v>
      </c>
      <c r="AC133" s="178">
        <f t="shared" si="53"/>
        <v>0</v>
      </c>
      <c r="AD133" s="178">
        <f t="shared" si="54"/>
        <v>0</v>
      </c>
      <c r="AE133" s="179"/>
      <c r="AF133" s="178">
        <f t="shared" si="55"/>
        <v>0</v>
      </c>
      <c r="AG133" s="179" t="s">
        <v>221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113</v>
      </c>
      <c r="B134" s="170" t="s">
        <v>253</v>
      </c>
      <c r="C134" s="191" t="s">
        <v>254</v>
      </c>
      <c r="D134" s="171" t="s">
        <v>129</v>
      </c>
      <c r="E134" s="172">
        <v>1</v>
      </c>
      <c r="F134" s="173"/>
      <c r="G134" s="174">
        <f t="shared" si="42"/>
        <v>0</v>
      </c>
      <c r="H134" s="175"/>
      <c r="I134" s="176">
        <f t="shared" si="43"/>
        <v>0</v>
      </c>
      <c r="J134" s="173"/>
      <c r="K134" s="174">
        <f t="shared" si="44"/>
        <v>0</v>
      </c>
      <c r="L134" s="174">
        <v>15</v>
      </c>
      <c r="M134" s="174">
        <f t="shared" si="45"/>
        <v>0</v>
      </c>
      <c r="N134" s="174">
        <v>0</v>
      </c>
      <c r="O134" s="174">
        <f t="shared" si="46"/>
        <v>0</v>
      </c>
      <c r="P134" s="174">
        <v>0</v>
      </c>
      <c r="Q134" s="174">
        <f t="shared" si="47"/>
        <v>0</v>
      </c>
      <c r="R134" s="174" t="s">
        <v>226</v>
      </c>
      <c r="S134" s="174" t="s">
        <v>130</v>
      </c>
      <c r="T134" s="177" t="s">
        <v>130</v>
      </c>
      <c r="U134" s="157">
        <v>0</v>
      </c>
      <c r="V134" s="157">
        <f t="shared" si="48"/>
        <v>0</v>
      </c>
      <c r="W134" s="157"/>
      <c r="X134" s="157" t="s">
        <v>93</v>
      </c>
      <c r="Y134" s="178">
        <f t="shared" si="49"/>
        <v>0</v>
      </c>
      <c r="Z134" s="178">
        <f t="shared" si="50"/>
        <v>0</v>
      </c>
      <c r="AA134" s="178">
        <f t="shared" si="51"/>
        <v>0</v>
      </c>
      <c r="AB134" s="178">
        <f t="shared" si="52"/>
        <v>0</v>
      </c>
      <c r="AC134" s="178">
        <f t="shared" si="53"/>
        <v>0</v>
      </c>
      <c r="AD134" s="178">
        <f t="shared" si="54"/>
        <v>0</v>
      </c>
      <c r="AE134" s="179"/>
      <c r="AF134" s="178">
        <f t="shared" si="55"/>
        <v>0</v>
      </c>
      <c r="AG134" s="179" t="s">
        <v>221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ht="22.5" outlineLevel="2" x14ac:dyDescent="0.2">
      <c r="A135" s="169">
        <v>118</v>
      </c>
      <c r="B135" s="170" t="s">
        <v>281</v>
      </c>
      <c r="C135" s="191" t="s">
        <v>282</v>
      </c>
      <c r="D135" s="171" t="s">
        <v>283</v>
      </c>
      <c r="E135" s="172">
        <v>1</v>
      </c>
      <c r="F135" s="173"/>
      <c r="G135" s="174">
        <f t="shared" si="42"/>
        <v>0</v>
      </c>
      <c r="H135" s="175"/>
      <c r="I135" s="176">
        <f t="shared" si="43"/>
        <v>0</v>
      </c>
      <c r="J135" s="173"/>
      <c r="K135" s="174">
        <f t="shared" si="44"/>
        <v>0</v>
      </c>
      <c r="L135" s="174">
        <v>15</v>
      </c>
      <c r="M135" s="174">
        <f t="shared" si="45"/>
        <v>0</v>
      </c>
      <c r="N135" s="174">
        <v>0</v>
      </c>
      <c r="O135" s="174">
        <f t="shared" si="46"/>
        <v>0</v>
      </c>
      <c r="P135" s="174">
        <v>0</v>
      </c>
      <c r="Q135" s="174">
        <f t="shared" si="47"/>
        <v>0</v>
      </c>
      <c r="R135" s="174" t="s">
        <v>226</v>
      </c>
      <c r="S135" s="174" t="s">
        <v>130</v>
      </c>
      <c r="T135" s="177" t="s">
        <v>130</v>
      </c>
      <c r="U135" s="157">
        <v>0</v>
      </c>
      <c r="V135" s="157">
        <f t="shared" si="48"/>
        <v>0</v>
      </c>
      <c r="W135" s="157"/>
      <c r="X135" s="157" t="s">
        <v>93</v>
      </c>
      <c r="Y135" s="178">
        <f t="shared" si="49"/>
        <v>0</v>
      </c>
      <c r="Z135" s="178">
        <f t="shared" si="50"/>
        <v>0</v>
      </c>
      <c r="AA135" s="178">
        <f t="shared" si="51"/>
        <v>0</v>
      </c>
      <c r="AB135" s="178">
        <f t="shared" si="52"/>
        <v>0</v>
      </c>
      <c r="AC135" s="178">
        <f t="shared" si="53"/>
        <v>0</v>
      </c>
      <c r="AD135" s="178">
        <f t="shared" si="54"/>
        <v>0</v>
      </c>
      <c r="AE135" s="179"/>
      <c r="AF135" s="178">
        <f t="shared" si="55"/>
        <v>0</v>
      </c>
      <c r="AG135" s="179" t="s">
        <v>221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outlineLevel="2" x14ac:dyDescent="0.2">
      <c r="A136" s="169">
        <v>119</v>
      </c>
      <c r="B136" s="170" t="s">
        <v>284</v>
      </c>
      <c r="C136" s="191" t="s">
        <v>285</v>
      </c>
      <c r="D136" s="171" t="s">
        <v>286</v>
      </c>
      <c r="E136" s="172">
        <v>1</v>
      </c>
      <c r="F136" s="173"/>
      <c r="G136" s="174">
        <f t="shared" si="42"/>
        <v>0</v>
      </c>
      <c r="H136" s="175"/>
      <c r="I136" s="176">
        <f t="shared" si="43"/>
        <v>0</v>
      </c>
      <c r="J136" s="173"/>
      <c r="K136" s="174">
        <f t="shared" si="44"/>
        <v>0</v>
      </c>
      <c r="L136" s="174">
        <v>15</v>
      </c>
      <c r="M136" s="174">
        <f t="shared" si="45"/>
        <v>0</v>
      </c>
      <c r="N136" s="174">
        <v>0</v>
      </c>
      <c r="O136" s="174">
        <f t="shared" si="46"/>
        <v>0</v>
      </c>
      <c r="P136" s="174">
        <v>0</v>
      </c>
      <c r="Q136" s="174">
        <f t="shared" si="47"/>
        <v>0</v>
      </c>
      <c r="R136" s="174" t="s">
        <v>226</v>
      </c>
      <c r="S136" s="174" t="s">
        <v>130</v>
      </c>
      <c r="T136" s="177" t="s">
        <v>130</v>
      </c>
      <c r="U136" s="157">
        <v>0</v>
      </c>
      <c r="V136" s="157">
        <f t="shared" si="48"/>
        <v>0</v>
      </c>
      <c r="W136" s="157"/>
      <c r="X136" s="157" t="s">
        <v>93</v>
      </c>
      <c r="Y136" s="178">
        <f t="shared" si="49"/>
        <v>0</v>
      </c>
      <c r="Z136" s="178">
        <f t="shared" si="50"/>
        <v>0</v>
      </c>
      <c r="AA136" s="178">
        <f t="shared" si="51"/>
        <v>0</v>
      </c>
      <c r="AB136" s="178">
        <f t="shared" si="52"/>
        <v>0</v>
      </c>
      <c r="AC136" s="178">
        <f t="shared" si="53"/>
        <v>0</v>
      </c>
      <c r="AD136" s="178">
        <f t="shared" si="54"/>
        <v>0</v>
      </c>
      <c r="AE136" s="179"/>
      <c r="AF136" s="178">
        <f t="shared" si="55"/>
        <v>0</v>
      </c>
      <c r="AG136" s="179" t="s">
        <v>221</v>
      </c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</row>
    <row r="137" spans="1:60" outlineLevel="2" x14ac:dyDescent="0.2">
      <c r="A137" s="169">
        <v>120</v>
      </c>
      <c r="B137" s="170" t="s">
        <v>287</v>
      </c>
      <c r="C137" s="191" t="s">
        <v>288</v>
      </c>
      <c r="D137" s="171" t="s">
        <v>286</v>
      </c>
      <c r="E137" s="172">
        <v>1</v>
      </c>
      <c r="F137" s="173"/>
      <c r="G137" s="174">
        <f t="shared" si="42"/>
        <v>0</v>
      </c>
      <c r="H137" s="175"/>
      <c r="I137" s="176">
        <f t="shared" si="43"/>
        <v>0</v>
      </c>
      <c r="J137" s="173"/>
      <c r="K137" s="174">
        <f t="shared" si="44"/>
        <v>0</v>
      </c>
      <c r="L137" s="174">
        <v>15</v>
      </c>
      <c r="M137" s="174">
        <f t="shared" si="45"/>
        <v>0</v>
      </c>
      <c r="N137" s="174">
        <v>0</v>
      </c>
      <c r="O137" s="174">
        <f t="shared" si="46"/>
        <v>0</v>
      </c>
      <c r="P137" s="174">
        <v>0</v>
      </c>
      <c r="Q137" s="174">
        <f t="shared" si="47"/>
        <v>0</v>
      </c>
      <c r="R137" s="174" t="s">
        <v>226</v>
      </c>
      <c r="S137" s="174" t="s">
        <v>130</v>
      </c>
      <c r="T137" s="177" t="s">
        <v>130</v>
      </c>
      <c r="U137" s="157">
        <v>0</v>
      </c>
      <c r="V137" s="157">
        <f t="shared" si="48"/>
        <v>0</v>
      </c>
      <c r="W137" s="157"/>
      <c r="X137" s="157" t="s">
        <v>93</v>
      </c>
      <c r="Y137" s="178">
        <f t="shared" si="49"/>
        <v>0</v>
      </c>
      <c r="Z137" s="178">
        <f t="shared" si="50"/>
        <v>0</v>
      </c>
      <c r="AA137" s="178">
        <f t="shared" si="51"/>
        <v>0</v>
      </c>
      <c r="AB137" s="178">
        <f t="shared" si="52"/>
        <v>0</v>
      </c>
      <c r="AC137" s="178">
        <f t="shared" si="53"/>
        <v>0</v>
      </c>
      <c r="AD137" s="178">
        <f t="shared" si="54"/>
        <v>0</v>
      </c>
      <c r="AE137" s="179"/>
      <c r="AF137" s="178">
        <f t="shared" si="55"/>
        <v>0</v>
      </c>
      <c r="AG137" s="179" t="s">
        <v>221</v>
      </c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</row>
    <row r="138" spans="1:60" outlineLevel="2" x14ac:dyDescent="0.2">
      <c r="A138" s="180">
        <v>121</v>
      </c>
      <c r="B138" s="181" t="s">
        <v>289</v>
      </c>
      <c r="C138" s="192" t="s">
        <v>290</v>
      </c>
      <c r="D138" s="182" t="s">
        <v>218</v>
      </c>
      <c r="E138" s="183">
        <v>12</v>
      </c>
      <c r="F138" s="184"/>
      <c r="G138" s="185">
        <f t="shared" si="42"/>
        <v>0</v>
      </c>
      <c r="H138" s="186"/>
      <c r="I138" s="187">
        <f t="shared" si="43"/>
        <v>0</v>
      </c>
      <c r="J138" s="184"/>
      <c r="K138" s="185">
        <f t="shared" si="44"/>
        <v>0</v>
      </c>
      <c r="L138" s="185">
        <v>15</v>
      </c>
      <c r="M138" s="185">
        <f t="shared" si="45"/>
        <v>0</v>
      </c>
      <c r="N138" s="185">
        <v>0</v>
      </c>
      <c r="O138" s="185">
        <f t="shared" si="46"/>
        <v>0</v>
      </c>
      <c r="P138" s="185">
        <v>0</v>
      </c>
      <c r="Q138" s="185">
        <f t="shared" si="47"/>
        <v>0</v>
      </c>
      <c r="R138" s="185"/>
      <c r="S138" s="185" t="s">
        <v>219</v>
      </c>
      <c r="T138" s="188" t="s">
        <v>220</v>
      </c>
      <c r="U138" s="157">
        <v>0</v>
      </c>
      <c r="V138" s="157">
        <f t="shared" si="48"/>
        <v>0</v>
      </c>
      <c r="W138" s="157"/>
      <c r="X138" s="157" t="s">
        <v>93</v>
      </c>
      <c r="Y138" s="178">
        <f t="shared" si="49"/>
        <v>0</v>
      </c>
      <c r="Z138" s="178">
        <f t="shared" si="50"/>
        <v>0</v>
      </c>
      <c r="AA138" s="178">
        <f t="shared" si="51"/>
        <v>0</v>
      </c>
      <c r="AB138" s="178">
        <f t="shared" si="52"/>
        <v>0</v>
      </c>
      <c r="AC138" s="178">
        <f t="shared" si="53"/>
        <v>0</v>
      </c>
      <c r="AD138" s="178">
        <f t="shared" si="54"/>
        <v>0</v>
      </c>
      <c r="AE138" s="179"/>
      <c r="AF138" s="178">
        <f t="shared" si="55"/>
        <v>0</v>
      </c>
      <c r="AG138" s="179" t="s">
        <v>221</v>
      </c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</row>
    <row r="139" spans="1:60" x14ac:dyDescent="0.2">
      <c r="A139" s="3"/>
      <c r="B139" s="4"/>
      <c r="C139" s="19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E139">
        <v>15</v>
      </c>
      <c r="AF139">
        <v>21</v>
      </c>
      <c r="AG139" t="s">
        <v>112</v>
      </c>
    </row>
    <row r="140" spans="1:60" x14ac:dyDescent="0.2">
      <c r="A140" s="151"/>
      <c r="B140" s="152" t="s">
        <v>31</v>
      </c>
      <c r="C140" s="194"/>
      <c r="D140" s="153"/>
      <c r="E140" s="154"/>
      <c r="F140" s="154"/>
      <c r="G140" s="189">
        <f>G8+G92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f>SUMIF(L7:L138,AE139,G7:G138)</f>
        <v>0</v>
      </c>
      <c r="AF140">
        <f>SUMIF(L7:L138,AF139,G7:G138)</f>
        <v>0</v>
      </c>
      <c r="AG140" t="s">
        <v>360</v>
      </c>
    </row>
    <row r="141" spans="1:60" x14ac:dyDescent="0.2">
      <c r="A141" s="3"/>
      <c r="B141" s="4"/>
      <c r="C141" s="19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3"/>
      <c r="B142" s="4"/>
      <c r="C142" s="19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1" t="s">
        <v>361</v>
      </c>
      <c r="B143" s="261"/>
      <c r="C143" s="262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3"/>
      <c r="B144" s="264"/>
      <c r="C144" s="265"/>
      <c r="D144" s="264"/>
      <c r="E144" s="264"/>
      <c r="F144" s="264"/>
      <c r="G144" s="26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G144" t="s">
        <v>362</v>
      </c>
    </row>
    <row r="145" spans="1:33" x14ac:dyDescent="0.2">
      <c r="A145" s="267"/>
      <c r="B145" s="268"/>
      <c r="C145" s="269"/>
      <c r="D145" s="268"/>
      <c r="E145" s="268"/>
      <c r="F145" s="268"/>
      <c r="G145" s="27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267"/>
      <c r="B146" s="268"/>
      <c r="C146" s="269"/>
      <c r="D146" s="268"/>
      <c r="E146" s="268"/>
      <c r="F146" s="268"/>
      <c r="G146" s="27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A147" s="267"/>
      <c r="B147" s="268"/>
      <c r="C147" s="269"/>
      <c r="D147" s="268"/>
      <c r="E147" s="268"/>
      <c r="F147" s="268"/>
      <c r="G147" s="27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33" x14ac:dyDescent="0.2">
      <c r="A148" s="271"/>
      <c r="B148" s="272"/>
      <c r="C148" s="273"/>
      <c r="D148" s="272"/>
      <c r="E148" s="272"/>
      <c r="F148" s="272"/>
      <c r="G148" s="27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33" x14ac:dyDescent="0.2">
      <c r="A149" s="3"/>
      <c r="B149" s="4"/>
      <c r="C149" s="19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33" x14ac:dyDescent="0.2">
      <c r="C150" s="195"/>
      <c r="D150" s="10"/>
      <c r="AG150" t="s">
        <v>363</v>
      </c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44:G148"/>
    <mergeCell ref="A1:G1"/>
    <mergeCell ref="C2:G2"/>
    <mergeCell ref="C3:G3"/>
    <mergeCell ref="C4:G4"/>
    <mergeCell ref="A143:C14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6EA0-8559-4309-9B4E-A8E5F950D7D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9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41" width="0" hidden="1" customWidth="1"/>
  </cols>
  <sheetData>
    <row r="1" spans="1:60" ht="15.75" customHeight="1" x14ac:dyDescent="0.25">
      <c r="A1" s="254" t="s">
        <v>7</v>
      </c>
      <c r="B1" s="254"/>
      <c r="C1" s="254"/>
      <c r="D1" s="254"/>
      <c r="E1" s="254"/>
      <c r="F1" s="254"/>
      <c r="G1" s="254"/>
      <c r="H1" s="146"/>
      <c r="I1" s="146"/>
      <c r="AG1" t="s">
        <v>100</v>
      </c>
    </row>
    <row r="2" spans="1:60" ht="25.15" customHeight="1" x14ac:dyDescent="0.2">
      <c r="A2" s="138" t="s">
        <v>8</v>
      </c>
      <c r="B2" s="48" t="s">
        <v>45</v>
      </c>
      <c r="C2" s="255" t="s">
        <v>46</v>
      </c>
      <c r="D2" s="256"/>
      <c r="E2" s="256"/>
      <c r="F2" s="256"/>
      <c r="G2" s="257"/>
      <c r="H2" s="146"/>
      <c r="I2" s="146"/>
      <c r="AG2" t="s">
        <v>101</v>
      </c>
    </row>
    <row r="3" spans="1:60" ht="25.15" customHeight="1" x14ac:dyDescent="0.2">
      <c r="A3" s="138" t="s">
        <v>9</v>
      </c>
      <c r="B3" s="48" t="s">
        <v>60</v>
      </c>
      <c r="C3" s="255" t="s">
        <v>61</v>
      </c>
      <c r="D3" s="256"/>
      <c r="E3" s="256"/>
      <c r="F3" s="256"/>
      <c r="G3" s="257"/>
      <c r="H3" s="146"/>
      <c r="I3" s="146"/>
      <c r="AC3" s="121" t="s">
        <v>101</v>
      </c>
      <c r="AG3" t="s">
        <v>102</v>
      </c>
    </row>
    <row r="4" spans="1:60" ht="25.15" customHeight="1" x14ac:dyDescent="0.2">
      <c r="A4" s="139" t="s">
        <v>10</v>
      </c>
      <c r="B4" s="140" t="s">
        <v>71</v>
      </c>
      <c r="C4" s="258" t="s">
        <v>72</v>
      </c>
      <c r="D4" s="259"/>
      <c r="E4" s="259"/>
      <c r="F4" s="259"/>
      <c r="G4" s="260"/>
      <c r="H4" s="146"/>
      <c r="I4" s="146"/>
      <c r="AG4" t="s">
        <v>103</v>
      </c>
    </row>
    <row r="5" spans="1:60" x14ac:dyDescent="0.2">
      <c r="D5" s="10"/>
      <c r="H5" s="146"/>
      <c r="I5" s="146"/>
    </row>
    <row r="6" spans="1:60" ht="38.25" x14ac:dyDescent="0.2">
      <c r="A6" s="142" t="s">
        <v>104</v>
      </c>
      <c r="B6" s="144" t="s">
        <v>105</v>
      </c>
      <c r="C6" s="144" t="s">
        <v>106</v>
      </c>
      <c r="D6" s="143" t="s">
        <v>107</v>
      </c>
      <c r="E6" s="142" t="s">
        <v>108</v>
      </c>
      <c r="F6" s="141" t="s">
        <v>109</v>
      </c>
      <c r="G6" s="142" t="s">
        <v>31</v>
      </c>
      <c r="H6" s="147" t="s">
        <v>32</v>
      </c>
      <c r="I6" s="147" t="s">
        <v>110</v>
      </c>
      <c r="J6" s="145" t="s">
        <v>33</v>
      </c>
      <c r="K6" s="145" t="s">
        <v>111</v>
      </c>
      <c r="L6" s="145" t="s">
        <v>112</v>
      </c>
      <c r="M6" s="145" t="s">
        <v>113</v>
      </c>
      <c r="N6" s="145" t="s">
        <v>114</v>
      </c>
      <c r="O6" s="145" t="s">
        <v>115</v>
      </c>
      <c r="P6" s="145" t="s">
        <v>116</v>
      </c>
      <c r="Q6" s="145" t="s">
        <v>117</v>
      </c>
      <c r="R6" s="145" t="s">
        <v>118</v>
      </c>
      <c r="S6" s="145" t="s">
        <v>119</v>
      </c>
      <c r="T6" s="145" t="s">
        <v>120</v>
      </c>
      <c r="U6" s="145" t="s">
        <v>121</v>
      </c>
      <c r="V6" s="145" t="s">
        <v>122</v>
      </c>
      <c r="W6" s="145" t="s">
        <v>123</v>
      </c>
      <c r="X6" s="145" t="s">
        <v>124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50"/>
      <c r="I7" s="150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1" t="s">
        <v>125</v>
      </c>
      <c r="B8" s="162" t="s">
        <v>89</v>
      </c>
      <c r="C8" s="190" t="s">
        <v>90</v>
      </c>
      <c r="D8" s="163"/>
      <c r="E8" s="164"/>
      <c r="F8" s="165"/>
      <c r="G8" s="165">
        <f>SUM(AF9:AF88)</f>
        <v>0</v>
      </c>
      <c r="H8" s="166"/>
      <c r="I8" s="167">
        <f>SUM(Y9:Y88)</f>
        <v>0</v>
      </c>
      <c r="J8" s="165"/>
      <c r="K8" s="165">
        <f>SUM(Z9:Z88)</f>
        <v>0</v>
      </c>
      <c r="L8" s="165"/>
      <c r="M8" s="165">
        <f>SUM(AA9:AA88)</f>
        <v>0</v>
      </c>
      <c r="N8" s="165"/>
      <c r="O8" s="165">
        <f>SUM(AB9:AB88)</f>
        <v>0.19</v>
      </c>
      <c r="P8" s="165"/>
      <c r="Q8" s="165">
        <f>SUM(AC9:AC88)</f>
        <v>0.41000000000000003</v>
      </c>
      <c r="R8" s="165"/>
      <c r="S8" s="165"/>
      <c r="T8" s="168"/>
      <c r="U8" s="160"/>
      <c r="V8" s="160">
        <f>SUM(AD9:AD88)</f>
        <v>125.01</v>
      </c>
      <c r="W8" s="160"/>
      <c r="X8" s="160"/>
      <c r="AG8" t="s">
        <v>126</v>
      </c>
    </row>
    <row r="9" spans="1:60" outlineLevel="1" x14ac:dyDescent="0.2">
      <c r="A9" s="161" t="s">
        <v>125</v>
      </c>
      <c r="B9" s="162" t="s">
        <v>91</v>
      </c>
      <c r="C9" s="190" t="s">
        <v>33</v>
      </c>
      <c r="D9" s="163"/>
      <c r="E9" s="164"/>
      <c r="F9" s="165"/>
      <c r="G9" s="165">
        <f>SUM(AF10:AF49)</f>
        <v>0</v>
      </c>
      <c r="H9" s="166"/>
      <c r="I9" s="167">
        <f>SUM(Y10:Y49)</f>
        <v>0</v>
      </c>
      <c r="J9" s="165"/>
      <c r="K9" s="165">
        <f>SUM(Z10:Z49)</f>
        <v>0</v>
      </c>
      <c r="L9" s="165"/>
      <c r="M9" s="165">
        <f>SUM(AA10:AA49)</f>
        <v>0</v>
      </c>
      <c r="N9" s="165"/>
      <c r="O9" s="165">
        <f>SUM(AB10:AB49)</f>
        <v>0.08</v>
      </c>
      <c r="P9" s="165"/>
      <c r="Q9" s="165">
        <f>SUM(AC10:AC49)</f>
        <v>0.41000000000000003</v>
      </c>
      <c r="R9" s="165"/>
      <c r="S9" s="165"/>
      <c r="T9" s="168"/>
      <c r="U9" s="160"/>
      <c r="V9" s="160">
        <f>SUM(AD10:AD49)</f>
        <v>100.34</v>
      </c>
      <c r="W9" s="160"/>
      <c r="X9" s="160"/>
      <c r="Y9" s="179"/>
      <c r="Z9" s="179"/>
      <c r="AA9" s="179"/>
      <c r="AB9" s="179"/>
      <c r="AC9" s="179"/>
      <c r="AD9" s="179"/>
      <c r="AE9" s="179"/>
      <c r="AF9" s="179"/>
      <c r="AG9" s="179" t="s">
        <v>126</v>
      </c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1:60" outlineLevel="2" x14ac:dyDescent="0.2">
      <c r="A10" s="169">
        <v>2</v>
      </c>
      <c r="B10" s="170" t="s">
        <v>127</v>
      </c>
      <c r="C10" s="191" t="s">
        <v>128</v>
      </c>
      <c r="D10" s="171" t="s">
        <v>129</v>
      </c>
      <c r="E10" s="172">
        <v>1</v>
      </c>
      <c r="F10" s="173"/>
      <c r="G10" s="174">
        <f t="shared" ref="G10:G49" si="0">ROUND(E10*F10,2)</f>
        <v>0</v>
      </c>
      <c r="H10" s="175"/>
      <c r="I10" s="176">
        <f t="shared" ref="I10:I49" si="1">ROUND(E10*H10,2)</f>
        <v>0</v>
      </c>
      <c r="J10" s="173"/>
      <c r="K10" s="174">
        <f t="shared" ref="K10:K49" si="2">ROUND(E10*J10,2)</f>
        <v>0</v>
      </c>
      <c r="L10" s="174">
        <v>15</v>
      </c>
      <c r="M10" s="174">
        <f t="shared" ref="M10:M49" si="3">G10*(1+L10/100)</f>
        <v>0</v>
      </c>
      <c r="N10" s="174">
        <v>9.1E-4</v>
      </c>
      <c r="O10" s="174">
        <f t="shared" ref="O10:O49" si="4">ROUND(E10*N10,2)</f>
        <v>0</v>
      </c>
      <c r="P10" s="174">
        <v>4.9000000000000002E-2</v>
      </c>
      <c r="Q10" s="174">
        <f t="shared" ref="Q10:Q49" si="5">ROUND(E10*P10,2)</f>
        <v>0.05</v>
      </c>
      <c r="R10" s="174"/>
      <c r="S10" s="174" t="s">
        <v>130</v>
      </c>
      <c r="T10" s="177" t="s">
        <v>130</v>
      </c>
      <c r="U10" s="157">
        <v>0.80300000000000005</v>
      </c>
      <c r="V10" s="157">
        <f t="shared" ref="V10:V49" si="6">ROUND(E10*U10,2)</f>
        <v>0.8</v>
      </c>
      <c r="W10" s="157"/>
      <c r="X10" s="157" t="s">
        <v>131</v>
      </c>
      <c r="Y10" s="178">
        <f t="shared" ref="Y10:Y49" si="7">I10</f>
        <v>0</v>
      </c>
      <c r="Z10" s="178">
        <f t="shared" ref="Z10:Z49" si="8">K10</f>
        <v>0</v>
      </c>
      <c r="AA10" s="178">
        <f t="shared" ref="AA10:AA49" si="9">M10</f>
        <v>0</v>
      </c>
      <c r="AB10" s="178">
        <f t="shared" ref="AB10:AB49" si="10">O10</f>
        <v>0</v>
      </c>
      <c r="AC10" s="178">
        <f t="shared" ref="AC10:AC49" si="11">Q10</f>
        <v>0.05</v>
      </c>
      <c r="AD10" s="178">
        <f t="shared" ref="AD10:AD49" si="12">V10</f>
        <v>0.8</v>
      </c>
      <c r="AE10" s="179"/>
      <c r="AF10" s="178">
        <f t="shared" ref="AF10:AF49" si="13">G10</f>
        <v>0</v>
      </c>
      <c r="AG10" s="179" t="s">
        <v>132</v>
      </c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1:60" ht="22.5" outlineLevel="2" x14ac:dyDescent="0.2">
      <c r="A11" s="169">
        <v>3</v>
      </c>
      <c r="B11" s="170" t="s">
        <v>133</v>
      </c>
      <c r="C11" s="191" t="s">
        <v>134</v>
      </c>
      <c r="D11" s="171" t="s">
        <v>129</v>
      </c>
      <c r="E11" s="172">
        <v>1</v>
      </c>
      <c r="F11" s="173"/>
      <c r="G11" s="174">
        <f t="shared" si="0"/>
        <v>0</v>
      </c>
      <c r="H11" s="175"/>
      <c r="I11" s="176">
        <f t="shared" si="1"/>
        <v>0</v>
      </c>
      <c r="J11" s="173"/>
      <c r="K11" s="174">
        <f t="shared" si="2"/>
        <v>0</v>
      </c>
      <c r="L11" s="174">
        <v>15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 t="s">
        <v>130</v>
      </c>
      <c r="T11" s="177" t="s">
        <v>130</v>
      </c>
      <c r="U11" s="157">
        <v>0.66</v>
      </c>
      <c r="V11" s="157">
        <f t="shared" si="6"/>
        <v>0.66</v>
      </c>
      <c r="W11" s="157"/>
      <c r="X11" s="157" t="s">
        <v>131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  <c r="AD11" s="178">
        <f t="shared" si="12"/>
        <v>0.66</v>
      </c>
      <c r="AE11" s="179"/>
      <c r="AF11" s="178">
        <f t="shared" si="13"/>
        <v>0</v>
      </c>
      <c r="AG11" s="179" t="s">
        <v>132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</row>
    <row r="12" spans="1:60" outlineLevel="2" x14ac:dyDescent="0.2">
      <c r="A12" s="169">
        <v>4</v>
      </c>
      <c r="B12" s="170" t="s">
        <v>135</v>
      </c>
      <c r="C12" s="191" t="s">
        <v>136</v>
      </c>
      <c r="D12" s="171" t="s">
        <v>129</v>
      </c>
      <c r="E12" s="172">
        <v>1</v>
      </c>
      <c r="F12" s="173"/>
      <c r="G12" s="174">
        <f t="shared" si="0"/>
        <v>0</v>
      </c>
      <c r="H12" s="175"/>
      <c r="I12" s="176">
        <f t="shared" si="1"/>
        <v>0</v>
      </c>
      <c r="J12" s="173"/>
      <c r="K12" s="174">
        <f t="shared" si="2"/>
        <v>0</v>
      </c>
      <c r="L12" s="174">
        <v>15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 t="s">
        <v>130</v>
      </c>
      <c r="T12" s="177" t="s">
        <v>130</v>
      </c>
      <c r="U12" s="157">
        <v>8.2170000000000007E-2</v>
      </c>
      <c r="V12" s="157">
        <f t="shared" si="6"/>
        <v>0.08</v>
      </c>
      <c r="W12" s="157"/>
      <c r="X12" s="157" t="s">
        <v>131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  <c r="AD12" s="178">
        <f t="shared" si="12"/>
        <v>0.08</v>
      </c>
      <c r="AE12" s="179"/>
      <c r="AF12" s="178">
        <f t="shared" si="13"/>
        <v>0</v>
      </c>
      <c r="AG12" s="179" t="s">
        <v>132</v>
      </c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</row>
    <row r="13" spans="1:60" outlineLevel="2" x14ac:dyDescent="0.2">
      <c r="A13" s="169">
        <v>5</v>
      </c>
      <c r="B13" s="170" t="s">
        <v>137</v>
      </c>
      <c r="C13" s="191" t="s">
        <v>138</v>
      </c>
      <c r="D13" s="171" t="s">
        <v>129</v>
      </c>
      <c r="E13" s="172">
        <v>5</v>
      </c>
      <c r="F13" s="173"/>
      <c r="G13" s="174">
        <f t="shared" si="0"/>
        <v>0</v>
      </c>
      <c r="H13" s="175"/>
      <c r="I13" s="176">
        <f t="shared" si="1"/>
        <v>0</v>
      </c>
      <c r="J13" s="173"/>
      <c r="K13" s="174">
        <f t="shared" si="2"/>
        <v>0</v>
      </c>
      <c r="L13" s="174">
        <v>15</v>
      </c>
      <c r="M13" s="174">
        <f t="shared" si="3"/>
        <v>0</v>
      </c>
      <c r="N13" s="174">
        <v>0</v>
      </c>
      <c r="O13" s="174">
        <f t="shared" si="4"/>
        <v>0</v>
      </c>
      <c r="P13" s="174">
        <v>0</v>
      </c>
      <c r="Q13" s="174">
        <f t="shared" si="5"/>
        <v>0</v>
      </c>
      <c r="R13" s="174"/>
      <c r="S13" s="174" t="s">
        <v>130</v>
      </c>
      <c r="T13" s="177" t="s">
        <v>130</v>
      </c>
      <c r="U13" s="157">
        <v>0.05</v>
      </c>
      <c r="V13" s="157">
        <f t="shared" si="6"/>
        <v>0.25</v>
      </c>
      <c r="W13" s="157"/>
      <c r="X13" s="157" t="s">
        <v>131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  <c r="AD13" s="178">
        <f t="shared" si="12"/>
        <v>0.25</v>
      </c>
      <c r="AE13" s="179"/>
      <c r="AF13" s="178">
        <f t="shared" si="13"/>
        <v>0</v>
      </c>
      <c r="AG13" s="179" t="s">
        <v>132</v>
      </c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60" outlineLevel="2" x14ac:dyDescent="0.2">
      <c r="A14" s="169">
        <v>6</v>
      </c>
      <c r="B14" s="170" t="s">
        <v>139</v>
      </c>
      <c r="C14" s="191" t="s">
        <v>140</v>
      </c>
      <c r="D14" s="171" t="s">
        <v>129</v>
      </c>
      <c r="E14" s="172">
        <v>41</v>
      </c>
      <c r="F14" s="173"/>
      <c r="G14" s="174">
        <f t="shared" si="0"/>
        <v>0</v>
      </c>
      <c r="H14" s="175"/>
      <c r="I14" s="176">
        <f t="shared" si="1"/>
        <v>0</v>
      </c>
      <c r="J14" s="173"/>
      <c r="K14" s="174">
        <f t="shared" si="2"/>
        <v>0</v>
      </c>
      <c r="L14" s="174">
        <v>15</v>
      </c>
      <c r="M14" s="174">
        <f t="shared" si="3"/>
        <v>0</v>
      </c>
      <c r="N14" s="174">
        <v>0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 t="s">
        <v>130</v>
      </c>
      <c r="T14" s="177" t="s">
        <v>130</v>
      </c>
      <c r="U14" s="157">
        <v>5.0500000000000003E-2</v>
      </c>
      <c r="V14" s="157">
        <f t="shared" si="6"/>
        <v>2.0699999999999998</v>
      </c>
      <c r="W14" s="157"/>
      <c r="X14" s="157" t="s">
        <v>131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  <c r="AD14" s="178">
        <f t="shared" si="12"/>
        <v>2.0699999999999998</v>
      </c>
      <c r="AE14" s="179"/>
      <c r="AF14" s="178">
        <f t="shared" si="13"/>
        <v>0</v>
      </c>
      <c r="AG14" s="179" t="s">
        <v>132</v>
      </c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</row>
    <row r="15" spans="1:60" outlineLevel="2" x14ac:dyDescent="0.2">
      <c r="A15" s="169">
        <v>7</v>
      </c>
      <c r="B15" s="170" t="s">
        <v>141</v>
      </c>
      <c r="C15" s="191" t="s">
        <v>142</v>
      </c>
      <c r="D15" s="171" t="s">
        <v>129</v>
      </c>
      <c r="E15" s="172">
        <v>1</v>
      </c>
      <c r="F15" s="173"/>
      <c r="G15" s="174">
        <f t="shared" si="0"/>
        <v>0</v>
      </c>
      <c r="H15" s="175"/>
      <c r="I15" s="176">
        <f t="shared" si="1"/>
        <v>0</v>
      </c>
      <c r="J15" s="173"/>
      <c r="K15" s="174">
        <f t="shared" si="2"/>
        <v>0</v>
      </c>
      <c r="L15" s="174">
        <v>15</v>
      </c>
      <c r="M15" s="174">
        <f t="shared" si="3"/>
        <v>0</v>
      </c>
      <c r="N15" s="174">
        <v>0</v>
      </c>
      <c r="O15" s="174">
        <f t="shared" si="4"/>
        <v>0</v>
      </c>
      <c r="P15" s="174">
        <v>0</v>
      </c>
      <c r="Q15" s="174">
        <f t="shared" si="5"/>
        <v>0</v>
      </c>
      <c r="R15" s="174"/>
      <c r="S15" s="174" t="s">
        <v>130</v>
      </c>
      <c r="T15" s="177" t="s">
        <v>130</v>
      </c>
      <c r="U15" s="157">
        <v>0.42166999999999999</v>
      </c>
      <c r="V15" s="157">
        <f t="shared" si="6"/>
        <v>0.42</v>
      </c>
      <c r="W15" s="157"/>
      <c r="X15" s="157" t="s">
        <v>131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  <c r="AD15" s="178">
        <f t="shared" si="12"/>
        <v>0.42</v>
      </c>
      <c r="AE15" s="179"/>
      <c r="AF15" s="178">
        <f t="shared" si="13"/>
        <v>0</v>
      </c>
      <c r="AG15" s="179" t="s">
        <v>132</v>
      </c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60" outlineLevel="2" x14ac:dyDescent="0.2">
      <c r="A16" s="169">
        <v>8</v>
      </c>
      <c r="B16" s="170" t="s">
        <v>143</v>
      </c>
      <c r="C16" s="191" t="s">
        <v>144</v>
      </c>
      <c r="D16" s="171" t="s">
        <v>129</v>
      </c>
      <c r="E16" s="172">
        <v>13</v>
      </c>
      <c r="F16" s="173"/>
      <c r="G16" s="174">
        <f t="shared" si="0"/>
        <v>0</v>
      </c>
      <c r="H16" s="175"/>
      <c r="I16" s="176">
        <f t="shared" si="1"/>
        <v>0</v>
      </c>
      <c r="J16" s="173"/>
      <c r="K16" s="174">
        <f t="shared" si="2"/>
        <v>0</v>
      </c>
      <c r="L16" s="174">
        <v>15</v>
      </c>
      <c r="M16" s="174">
        <f t="shared" si="3"/>
        <v>0</v>
      </c>
      <c r="N16" s="174">
        <v>0</v>
      </c>
      <c r="O16" s="174">
        <f t="shared" si="4"/>
        <v>0</v>
      </c>
      <c r="P16" s="174">
        <v>0</v>
      </c>
      <c r="Q16" s="174">
        <f t="shared" si="5"/>
        <v>0</v>
      </c>
      <c r="R16" s="174"/>
      <c r="S16" s="174" t="s">
        <v>130</v>
      </c>
      <c r="T16" s="177" t="s">
        <v>130</v>
      </c>
      <c r="U16" s="157">
        <v>0.34799999999999998</v>
      </c>
      <c r="V16" s="157">
        <f t="shared" si="6"/>
        <v>4.5199999999999996</v>
      </c>
      <c r="W16" s="157"/>
      <c r="X16" s="157" t="s">
        <v>131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  <c r="AD16" s="178">
        <f t="shared" si="12"/>
        <v>4.5199999999999996</v>
      </c>
      <c r="AE16" s="179"/>
      <c r="AF16" s="178">
        <f t="shared" si="13"/>
        <v>0</v>
      </c>
      <c r="AG16" s="179" t="s">
        <v>132</v>
      </c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</row>
    <row r="17" spans="1:60" outlineLevel="2" x14ac:dyDescent="0.2">
      <c r="A17" s="169">
        <v>9</v>
      </c>
      <c r="B17" s="170" t="s">
        <v>145</v>
      </c>
      <c r="C17" s="191" t="s">
        <v>146</v>
      </c>
      <c r="D17" s="171" t="s">
        <v>129</v>
      </c>
      <c r="E17" s="172">
        <v>1</v>
      </c>
      <c r="F17" s="173"/>
      <c r="G17" s="174">
        <f t="shared" si="0"/>
        <v>0</v>
      </c>
      <c r="H17" s="175"/>
      <c r="I17" s="176">
        <f t="shared" si="1"/>
        <v>0</v>
      </c>
      <c r="J17" s="173"/>
      <c r="K17" s="174">
        <f t="shared" si="2"/>
        <v>0</v>
      </c>
      <c r="L17" s="174">
        <v>15</v>
      </c>
      <c r="M17" s="174">
        <f t="shared" si="3"/>
        <v>0</v>
      </c>
      <c r="N17" s="174">
        <v>0</v>
      </c>
      <c r="O17" s="174">
        <f t="shared" si="4"/>
        <v>0</v>
      </c>
      <c r="P17" s="174">
        <v>0</v>
      </c>
      <c r="Q17" s="174">
        <f t="shared" si="5"/>
        <v>0</v>
      </c>
      <c r="R17" s="174"/>
      <c r="S17" s="174" t="s">
        <v>130</v>
      </c>
      <c r="T17" s="177" t="s">
        <v>130</v>
      </c>
      <c r="U17" s="157">
        <v>0.1</v>
      </c>
      <c r="V17" s="157">
        <f t="shared" si="6"/>
        <v>0.1</v>
      </c>
      <c r="W17" s="157"/>
      <c r="X17" s="157" t="s">
        <v>131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  <c r="AD17" s="178">
        <f t="shared" si="12"/>
        <v>0.1</v>
      </c>
      <c r="AE17" s="179"/>
      <c r="AF17" s="178">
        <f t="shared" si="13"/>
        <v>0</v>
      </c>
      <c r="AG17" s="179" t="s">
        <v>132</v>
      </c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</row>
    <row r="18" spans="1:60" ht="22.5" outlineLevel="2" x14ac:dyDescent="0.2">
      <c r="A18" s="169">
        <v>10</v>
      </c>
      <c r="B18" s="170" t="s">
        <v>147</v>
      </c>
      <c r="C18" s="191" t="s">
        <v>148</v>
      </c>
      <c r="D18" s="171" t="s">
        <v>129</v>
      </c>
      <c r="E18" s="172">
        <v>14</v>
      </c>
      <c r="F18" s="173"/>
      <c r="G18" s="174">
        <f t="shared" si="0"/>
        <v>0</v>
      </c>
      <c r="H18" s="175"/>
      <c r="I18" s="176">
        <f t="shared" si="1"/>
        <v>0</v>
      </c>
      <c r="J18" s="173"/>
      <c r="K18" s="174">
        <f t="shared" si="2"/>
        <v>0</v>
      </c>
      <c r="L18" s="174">
        <v>15</v>
      </c>
      <c r="M18" s="174">
        <f t="shared" si="3"/>
        <v>0</v>
      </c>
      <c r="N18" s="174">
        <v>1.0000000000000001E-5</v>
      </c>
      <c r="O18" s="174">
        <f t="shared" si="4"/>
        <v>0</v>
      </c>
      <c r="P18" s="174">
        <v>0</v>
      </c>
      <c r="Q18" s="174">
        <f t="shared" si="5"/>
        <v>0</v>
      </c>
      <c r="R18" s="174"/>
      <c r="S18" s="174" t="s">
        <v>130</v>
      </c>
      <c r="T18" s="177" t="s">
        <v>130</v>
      </c>
      <c r="U18" s="157">
        <v>2.5000000000000001E-2</v>
      </c>
      <c r="V18" s="157">
        <f t="shared" si="6"/>
        <v>0.35</v>
      </c>
      <c r="W18" s="157"/>
      <c r="X18" s="157" t="s">
        <v>131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  <c r="AD18" s="178">
        <f t="shared" si="12"/>
        <v>0.35</v>
      </c>
      <c r="AE18" s="179"/>
      <c r="AF18" s="178">
        <f t="shared" si="13"/>
        <v>0</v>
      </c>
      <c r="AG18" s="179" t="s">
        <v>132</v>
      </c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outlineLevel="2" x14ac:dyDescent="0.2">
      <c r="A19" s="169">
        <v>11</v>
      </c>
      <c r="B19" s="170" t="s">
        <v>149</v>
      </c>
      <c r="C19" s="191" t="s">
        <v>150</v>
      </c>
      <c r="D19" s="171" t="s">
        <v>129</v>
      </c>
      <c r="E19" s="172">
        <v>30</v>
      </c>
      <c r="F19" s="173"/>
      <c r="G19" s="174">
        <f t="shared" si="0"/>
        <v>0</v>
      </c>
      <c r="H19" s="175"/>
      <c r="I19" s="176">
        <f t="shared" si="1"/>
        <v>0</v>
      </c>
      <c r="J19" s="173"/>
      <c r="K19" s="174">
        <f t="shared" si="2"/>
        <v>0</v>
      </c>
      <c r="L19" s="174">
        <v>15</v>
      </c>
      <c r="M19" s="174">
        <f t="shared" si="3"/>
        <v>0</v>
      </c>
      <c r="N19" s="174">
        <v>0</v>
      </c>
      <c r="O19" s="174">
        <f t="shared" si="4"/>
        <v>0</v>
      </c>
      <c r="P19" s="174">
        <v>0</v>
      </c>
      <c r="Q19" s="174">
        <f t="shared" si="5"/>
        <v>0</v>
      </c>
      <c r="R19" s="174"/>
      <c r="S19" s="174" t="s">
        <v>130</v>
      </c>
      <c r="T19" s="177" t="s">
        <v>130</v>
      </c>
      <c r="U19" s="157">
        <v>2.5170000000000001E-2</v>
      </c>
      <c r="V19" s="157">
        <f t="shared" si="6"/>
        <v>0.76</v>
      </c>
      <c r="W19" s="157"/>
      <c r="X19" s="157" t="s">
        <v>131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  <c r="AD19" s="178">
        <f t="shared" si="12"/>
        <v>0.76</v>
      </c>
      <c r="AE19" s="179"/>
      <c r="AF19" s="178">
        <f t="shared" si="13"/>
        <v>0</v>
      </c>
      <c r="AG19" s="179" t="s">
        <v>132</v>
      </c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outlineLevel="2" x14ac:dyDescent="0.2">
      <c r="A20" s="169">
        <v>13</v>
      </c>
      <c r="B20" s="170" t="s">
        <v>151</v>
      </c>
      <c r="C20" s="191" t="s">
        <v>152</v>
      </c>
      <c r="D20" s="171" t="s">
        <v>129</v>
      </c>
      <c r="E20" s="172">
        <v>2</v>
      </c>
      <c r="F20" s="173"/>
      <c r="G20" s="174">
        <f t="shared" si="0"/>
        <v>0</v>
      </c>
      <c r="H20" s="175"/>
      <c r="I20" s="176">
        <f t="shared" si="1"/>
        <v>0</v>
      </c>
      <c r="J20" s="173"/>
      <c r="K20" s="174">
        <f t="shared" si="2"/>
        <v>0</v>
      </c>
      <c r="L20" s="174">
        <v>15</v>
      </c>
      <c r="M20" s="174">
        <f t="shared" si="3"/>
        <v>0</v>
      </c>
      <c r="N20" s="174">
        <v>0</v>
      </c>
      <c r="O20" s="174">
        <f t="shared" si="4"/>
        <v>0</v>
      </c>
      <c r="P20" s="174">
        <v>0</v>
      </c>
      <c r="Q20" s="174">
        <f t="shared" si="5"/>
        <v>0</v>
      </c>
      <c r="R20" s="174"/>
      <c r="S20" s="174" t="s">
        <v>130</v>
      </c>
      <c r="T20" s="177" t="s">
        <v>130</v>
      </c>
      <c r="U20" s="157">
        <v>0.4</v>
      </c>
      <c r="V20" s="157">
        <f t="shared" si="6"/>
        <v>0.8</v>
      </c>
      <c r="W20" s="157"/>
      <c r="X20" s="157" t="s">
        <v>131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  <c r="AD20" s="178">
        <f t="shared" si="12"/>
        <v>0.8</v>
      </c>
      <c r="AE20" s="179"/>
      <c r="AF20" s="178">
        <f t="shared" si="13"/>
        <v>0</v>
      </c>
      <c r="AG20" s="179" t="s">
        <v>132</v>
      </c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22.5" outlineLevel="2" x14ac:dyDescent="0.2">
      <c r="A21" s="169">
        <v>14</v>
      </c>
      <c r="B21" s="170" t="s">
        <v>153</v>
      </c>
      <c r="C21" s="191" t="s">
        <v>154</v>
      </c>
      <c r="D21" s="171" t="s">
        <v>129</v>
      </c>
      <c r="E21" s="172">
        <v>8</v>
      </c>
      <c r="F21" s="173"/>
      <c r="G21" s="174">
        <f t="shared" si="0"/>
        <v>0</v>
      </c>
      <c r="H21" s="175"/>
      <c r="I21" s="176">
        <f t="shared" si="1"/>
        <v>0</v>
      </c>
      <c r="J21" s="173"/>
      <c r="K21" s="174">
        <f t="shared" si="2"/>
        <v>0</v>
      </c>
      <c r="L21" s="174">
        <v>15</v>
      </c>
      <c r="M21" s="174">
        <f t="shared" si="3"/>
        <v>0</v>
      </c>
      <c r="N21" s="174">
        <v>0</v>
      </c>
      <c r="O21" s="174">
        <f t="shared" si="4"/>
        <v>0</v>
      </c>
      <c r="P21" s="174">
        <v>0</v>
      </c>
      <c r="Q21" s="174">
        <f t="shared" si="5"/>
        <v>0</v>
      </c>
      <c r="R21" s="174"/>
      <c r="S21" s="174" t="s">
        <v>130</v>
      </c>
      <c r="T21" s="177" t="s">
        <v>130</v>
      </c>
      <c r="U21" s="157">
        <v>0.09</v>
      </c>
      <c r="V21" s="157">
        <f t="shared" si="6"/>
        <v>0.72</v>
      </c>
      <c r="W21" s="157"/>
      <c r="X21" s="157" t="s">
        <v>131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  <c r="AD21" s="178">
        <f t="shared" si="12"/>
        <v>0.72</v>
      </c>
      <c r="AE21" s="179"/>
      <c r="AF21" s="178">
        <f t="shared" si="13"/>
        <v>0</v>
      </c>
      <c r="AG21" s="179" t="s">
        <v>132</v>
      </c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outlineLevel="2" x14ac:dyDescent="0.2">
      <c r="A22" s="169">
        <v>20</v>
      </c>
      <c r="B22" s="170" t="s">
        <v>155</v>
      </c>
      <c r="C22" s="191" t="s">
        <v>156</v>
      </c>
      <c r="D22" s="171" t="s">
        <v>129</v>
      </c>
      <c r="E22" s="172">
        <v>2</v>
      </c>
      <c r="F22" s="173"/>
      <c r="G22" s="174">
        <f t="shared" si="0"/>
        <v>0</v>
      </c>
      <c r="H22" s="175"/>
      <c r="I22" s="176">
        <f t="shared" si="1"/>
        <v>0</v>
      </c>
      <c r="J22" s="173"/>
      <c r="K22" s="174">
        <f t="shared" si="2"/>
        <v>0</v>
      </c>
      <c r="L22" s="174">
        <v>15</v>
      </c>
      <c r="M22" s="174">
        <f t="shared" si="3"/>
        <v>0</v>
      </c>
      <c r="N22" s="174">
        <v>0</v>
      </c>
      <c r="O22" s="174">
        <f t="shared" si="4"/>
        <v>0</v>
      </c>
      <c r="P22" s="174">
        <v>0</v>
      </c>
      <c r="Q22" s="174">
        <f t="shared" si="5"/>
        <v>0</v>
      </c>
      <c r="R22" s="174"/>
      <c r="S22" s="174" t="s">
        <v>130</v>
      </c>
      <c r="T22" s="177" t="s">
        <v>130</v>
      </c>
      <c r="U22" s="157">
        <v>0.14749999999999999</v>
      </c>
      <c r="V22" s="157">
        <f t="shared" si="6"/>
        <v>0.3</v>
      </c>
      <c r="W22" s="157"/>
      <c r="X22" s="157" t="s">
        <v>131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  <c r="AD22" s="178">
        <f t="shared" si="12"/>
        <v>0.3</v>
      </c>
      <c r="AE22" s="179"/>
      <c r="AF22" s="178">
        <f t="shared" si="13"/>
        <v>0</v>
      </c>
      <c r="AG22" s="179" t="s">
        <v>132</v>
      </c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outlineLevel="2" x14ac:dyDescent="0.2">
      <c r="A23" s="169">
        <v>21</v>
      </c>
      <c r="B23" s="170" t="s">
        <v>157</v>
      </c>
      <c r="C23" s="191" t="s">
        <v>158</v>
      </c>
      <c r="D23" s="171" t="s">
        <v>129</v>
      </c>
      <c r="E23" s="172">
        <v>3</v>
      </c>
      <c r="F23" s="173"/>
      <c r="G23" s="174">
        <f t="shared" si="0"/>
        <v>0</v>
      </c>
      <c r="H23" s="175"/>
      <c r="I23" s="176">
        <f t="shared" si="1"/>
        <v>0</v>
      </c>
      <c r="J23" s="173"/>
      <c r="K23" s="174">
        <f t="shared" si="2"/>
        <v>0</v>
      </c>
      <c r="L23" s="174">
        <v>15</v>
      </c>
      <c r="M23" s="174">
        <f t="shared" si="3"/>
        <v>0</v>
      </c>
      <c r="N23" s="174">
        <v>0</v>
      </c>
      <c r="O23" s="174">
        <f t="shared" si="4"/>
        <v>0</v>
      </c>
      <c r="P23" s="174">
        <v>0</v>
      </c>
      <c r="Q23" s="174">
        <f t="shared" si="5"/>
        <v>0</v>
      </c>
      <c r="R23" s="174"/>
      <c r="S23" s="174" t="s">
        <v>130</v>
      </c>
      <c r="T23" s="177" t="s">
        <v>130</v>
      </c>
      <c r="U23" s="157">
        <v>0.16866999999999999</v>
      </c>
      <c r="V23" s="157">
        <f t="shared" si="6"/>
        <v>0.51</v>
      </c>
      <c r="W23" s="157"/>
      <c r="X23" s="157" t="s">
        <v>131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  <c r="AD23" s="178">
        <f t="shared" si="12"/>
        <v>0.51</v>
      </c>
      <c r="AE23" s="179"/>
      <c r="AF23" s="178">
        <f t="shared" si="13"/>
        <v>0</v>
      </c>
      <c r="AG23" s="179" t="s">
        <v>132</v>
      </c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outlineLevel="2" x14ac:dyDescent="0.2">
      <c r="A24" s="169">
        <v>22</v>
      </c>
      <c r="B24" s="170" t="s">
        <v>159</v>
      </c>
      <c r="C24" s="191" t="s">
        <v>160</v>
      </c>
      <c r="D24" s="171" t="s">
        <v>129</v>
      </c>
      <c r="E24" s="172">
        <v>4</v>
      </c>
      <c r="F24" s="173"/>
      <c r="G24" s="174">
        <f t="shared" si="0"/>
        <v>0</v>
      </c>
      <c r="H24" s="175"/>
      <c r="I24" s="176">
        <f t="shared" si="1"/>
        <v>0</v>
      </c>
      <c r="J24" s="173"/>
      <c r="K24" s="174">
        <f t="shared" si="2"/>
        <v>0</v>
      </c>
      <c r="L24" s="174">
        <v>15</v>
      </c>
      <c r="M24" s="174">
        <f t="shared" si="3"/>
        <v>0</v>
      </c>
      <c r="N24" s="174">
        <v>0</v>
      </c>
      <c r="O24" s="174">
        <f t="shared" si="4"/>
        <v>0</v>
      </c>
      <c r="P24" s="174">
        <v>0</v>
      </c>
      <c r="Q24" s="174">
        <f t="shared" si="5"/>
        <v>0</v>
      </c>
      <c r="R24" s="174"/>
      <c r="S24" s="174" t="s">
        <v>130</v>
      </c>
      <c r="T24" s="177" t="s">
        <v>130</v>
      </c>
      <c r="U24" s="157">
        <v>0.16866999999999999</v>
      </c>
      <c r="V24" s="157">
        <f t="shared" si="6"/>
        <v>0.67</v>
      </c>
      <c r="W24" s="157"/>
      <c r="X24" s="157" t="s">
        <v>131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  <c r="AD24" s="178">
        <f t="shared" si="12"/>
        <v>0.67</v>
      </c>
      <c r="AE24" s="179"/>
      <c r="AF24" s="178">
        <f t="shared" si="13"/>
        <v>0</v>
      </c>
      <c r="AG24" s="179" t="s">
        <v>132</v>
      </c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outlineLevel="2" x14ac:dyDescent="0.2">
      <c r="A25" s="169">
        <v>25</v>
      </c>
      <c r="B25" s="170" t="s">
        <v>163</v>
      </c>
      <c r="C25" s="191" t="s">
        <v>164</v>
      </c>
      <c r="D25" s="171" t="s">
        <v>129</v>
      </c>
      <c r="E25" s="172">
        <v>1</v>
      </c>
      <c r="F25" s="173"/>
      <c r="G25" s="174">
        <f t="shared" si="0"/>
        <v>0</v>
      </c>
      <c r="H25" s="175"/>
      <c r="I25" s="176">
        <f t="shared" si="1"/>
        <v>0</v>
      </c>
      <c r="J25" s="173"/>
      <c r="K25" s="174">
        <f t="shared" si="2"/>
        <v>0</v>
      </c>
      <c r="L25" s="174">
        <v>15</v>
      </c>
      <c r="M25" s="174">
        <f t="shared" si="3"/>
        <v>0</v>
      </c>
      <c r="N25" s="174">
        <v>0</v>
      </c>
      <c r="O25" s="174">
        <f t="shared" si="4"/>
        <v>0</v>
      </c>
      <c r="P25" s="174">
        <v>0</v>
      </c>
      <c r="Q25" s="174">
        <f t="shared" si="5"/>
        <v>0</v>
      </c>
      <c r="R25" s="174"/>
      <c r="S25" s="174" t="s">
        <v>130</v>
      </c>
      <c r="T25" s="177" t="s">
        <v>130</v>
      </c>
      <c r="U25" s="157">
        <v>0.39</v>
      </c>
      <c r="V25" s="157">
        <f t="shared" si="6"/>
        <v>0.39</v>
      </c>
      <c r="W25" s="157"/>
      <c r="X25" s="157" t="s">
        <v>131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  <c r="AD25" s="178">
        <f t="shared" si="12"/>
        <v>0.39</v>
      </c>
      <c r="AE25" s="179"/>
      <c r="AF25" s="178">
        <f t="shared" si="13"/>
        <v>0</v>
      </c>
      <c r="AG25" s="179" t="s">
        <v>132</v>
      </c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outlineLevel="2" x14ac:dyDescent="0.2">
      <c r="A26" s="169">
        <v>27</v>
      </c>
      <c r="B26" s="170" t="s">
        <v>165</v>
      </c>
      <c r="C26" s="191" t="s">
        <v>166</v>
      </c>
      <c r="D26" s="171" t="s">
        <v>129</v>
      </c>
      <c r="E26" s="172">
        <v>32</v>
      </c>
      <c r="F26" s="173"/>
      <c r="G26" s="174">
        <f t="shared" si="0"/>
        <v>0</v>
      </c>
      <c r="H26" s="175"/>
      <c r="I26" s="176">
        <f t="shared" si="1"/>
        <v>0</v>
      </c>
      <c r="J26" s="173"/>
      <c r="K26" s="174">
        <f t="shared" si="2"/>
        <v>0</v>
      </c>
      <c r="L26" s="174">
        <v>15</v>
      </c>
      <c r="M26" s="174">
        <f t="shared" si="3"/>
        <v>0</v>
      </c>
      <c r="N26" s="174">
        <v>0</v>
      </c>
      <c r="O26" s="174">
        <f t="shared" si="4"/>
        <v>0</v>
      </c>
      <c r="P26" s="174">
        <v>0</v>
      </c>
      <c r="Q26" s="174">
        <f t="shared" si="5"/>
        <v>0</v>
      </c>
      <c r="R26" s="174"/>
      <c r="S26" s="174" t="s">
        <v>130</v>
      </c>
      <c r="T26" s="177" t="s">
        <v>130</v>
      </c>
      <c r="U26" s="157">
        <v>0.26</v>
      </c>
      <c r="V26" s="157">
        <f t="shared" si="6"/>
        <v>8.32</v>
      </c>
      <c r="W26" s="157"/>
      <c r="X26" s="157" t="s">
        <v>131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  <c r="AD26" s="178">
        <f t="shared" si="12"/>
        <v>8.32</v>
      </c>
      <c r="AE26" s="179"/>
      <c r="AF26" s="178">
        <f t="shared" si="13"/>
        <v>0</v>
      </c>
      <c r="AG26" s="179" t="s">
        <v>132</v>
      </c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outlineLevel="2" x14ac:dyDescent="0.2">
      <c r="A27" s="169">
        <v>30</v>
      </c>
      <c r="B27" s="170" t="s">
        <v>167</v>
      </c>
      <c r="C27" s="191" t="s">
        <v>168</v>
      </c>
      <c r="D27" s="171" t="s">
        <v>129</v>
      </c>
      <c r="E27" s="172">
        <v>1</v>
      </c>
      <c r="F27" s="173"/>
      <c r="G27" s="174">
        <f t="shared" si="0"/>
        <v>0</v>
      </c>
      <c r="H27" s="175"/>
      <c r="I27" s="176">
        <f t="shared" si="1"/>
        <v>0</v>
      </c>
      <c r="J27" s="173"/>
      <c r="K27" s="174">
        <f t="shared" si="2"/>
        <v>0</v>
      </c>
      <c r="L27" s="174">
        <v>15</v>
      </c>
      <c r="M27" s="174">
        <f t="shared" si="3"/>
        <v>0</v>
      </c>
      <c r="N27" s="174">
        <v>0</v>
      </c>
      <c r="O27" s="174">
        <f t="shared" si="4"/>
        <v>0</v>
      </c>
      <c r="P27" s="174">
        <v>0</v>
      </c>
      <c r="Q27" s="174">
        <f t="shared" si="5"/>
        <v>0</v>
      </c>
      <c r="R27" s="174"/>
      <c r="S27" s="174" t="s">
        <v>130</v>
      </c>
      <c r="T27" s="177" t="s">
        <v>130</v>
      </c>
      <c r="U27" s="157">
        <v>0.46383000000000002</v>
      </c>
      <c r="V27" s="157">
        <f t="shared" si="6"/>
        <v>0.46</v>
      </c>
      <c r="W27" s="157"/>
      <c r="X27" s="157" t="s">
        <v>131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  <c r="AD27" s="178">
        <f t="shared" si="12"/>
        <v>0.46</v>
      </c>
      <c r="AE27" s="179"/>
      <c r="AF27" s="178">
        <f t="shared" si="13"/>
        <v>0</v>
      </c>
      <c r="AG27" s="179" t="s">
        <v>132</v>
      </c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outlineLevel="2" x14ac:dyDescent="0.2">
      <c r="A28" s="169">
        <v>33</v>
      </c>
      <c r="B28" s="170" t="s">
        <v>169</v>
      </c>
      <c r="C28" s="191" t="s">
        <v>170</v>
      </c>
      <c r="D28" s="171" t="s">
        <v>129</v>
      </c>
      <c r="E28" s="172">
        <v>49</v>
      </c>
      <c r="F28" s="173"/>
      <c r="G28" s="174">
        <f t="shared" si="0"/>
        <v>0</v>
      </c>
      <c r="H28" s="175"/>
      <c r="I28" s="176">
        <f t="shared" si="1"/>
        <v>0</v>
      </c>
      <c r="J28" s="173"/>
      <c r="K28" s="174">
        <f t="shared" si="2"/>
        <v>0</v>
      </c>
      <c r="L28" s="174">
        <v>15</v>
      </c>
      <c r="M28" s="174">
        <f t="shared" si="3"/>
        <v>0</v>
      </c>
      <c r="N28" s="174">
        <v>0</v>
      </c>
      <c r="O28" s="174">
        <f t="shared" si="4"/>
        <v>0</v>
      </c>
      <c r="P28" s="174">
        <v>4.0999999999999999E-4</v>
      </c>
      <c r="Q28" s="174">
        <f t="shared" si="5"/>
        <v>0.02</v>
      </c>
      <c r="R28" s="174"/>
      <c r="S28" s="174" t="s">
        <v>130</v>
      </c>
      <c r="T28" s="177" t="s">
        <v>130</v>
      </c>
      <c r="U28" s="157">
        <v>0.14499999999999999</v>
      </c>
      <c r="V28" s="157">
        <f t="shared" si="6"/>
        <v>7.11</v>
      </c>
      <c r="W28" s="157"/>
      <c r="X28" s="157" t="s">
        <v>131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0.02</v>
      </c>
      <c r="AD28" s="178">
        <f t="shared" si="12"/>
        <v>7.11</v>
      </c>
      <c r="AE28" s="179"/>
      <c r="AF28" s="178">
        <f t="shared" si="13"/>
        <v>0</v>
      </c>
      <c r="AG28" s="179" t="s">
        <v>132</v>
      </c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</row>
    <row r="29" spans="1:60" outlineLevel="2" x14ac:dyDescent="0.2">
      <c r="A29" s="169">
        <v>34</v>
      </c>
      <c r="B29" s="170" t="s">
        <v>171</v>
      </c>
      <c r="C29" s="191" t="s">
        <v>172</v>
      </c>
      <c r="D29" s="171" t="s">
        <v>129</v>
      </c>
      <c r="E29" s="172">
        <v>44</v>
      </c>
      <c r="F29" s="173"/>
      <c r="G29" s="174">
        <f t="shared" si="0"/>
        <v>0</v>
      </c>
      <c r="H29" s="175"/>
      <c r="I29" s="176">
        <f t="shared" si="1"/>
        <v>0</v>
      </c>
      <c r="J29" s="173"/>
      <c r="K29" s="174">
        <f t="shared" si="2"/>
        <v>0</v>
      </c>
      <c r="L29" s="174">
        <v>15</v>
      </c>
      <c r="M29" s="174">
        <f t="shared" si="3"/>
        <v>0</v>
      </c>
      <c r="N29" s="174">
        <v>0</v>
      </c>
      <c r="O29" s="174">
        <f t="shared" si="4"/>
        <v>0</v>
      </c>
      <c r="P29" s="174">
        <v>0</v>
      </c>
      <c r="Q29" s="174">
        <f t="shared" si="5"/>
        <v>0</v>
      </c>
      <c r="R29" s="174"/>
      <c r="S29" s="174" t="s">
        <v>130</v>
      </c>
      <c r="T29" s="177" t="s">
        <v>130</v>
      </c>
      <c r="U29" s="157">
        <v>9.0670000000000001E-2</v>
      </c>
      <c r="V29" s="157">
        <f t="shared" si="6"/>
        <v>3.99</v>
      </c>
      <c r="W29" s="157"/>
      <c r="X29" s="157" t="s">
        <v>131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  <c r="AD29" s="178">
        <f t="shared" si="12"/>
        <v>3.99</v>
      </c>
      <c r="AE29" s="179"/>
      <c r="AF29" s="178">
        <f t="shared" si="13"/>
        <v>0</v>
      </c>
      <c r="AG29" s="179" t="s">
        <v>132</v>
      </c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</row>
    <row r="30" spans="1:60" outlineLevel="2" x14ac:dyDescent="0.2">
      <c r="A30" s="169">
        <v>35</v>
      </c>
      <c r="B30" s="170" t="s">
        <v>173</v>
      </c>
      <c r="C30" s="191" t="s">
        <v>174</v>
      </c>
      <c r="D30" s="171" t="s">
        <v>129</v>
      </c>
      <c r="E30" s="172">
        <v>5</v>
      </c>
      <c r="F30" s="173"/>
      <c r="G30" s="174">
        <f t="shared" si="0"/>
        <v>0</v>
      </c>
      <c r="H30" s="175"/>
      <c r="I30" s="176">
        <f t="shared" si="1"/>
        <v>0</v>
      </c>
      <c r="J30" s="173"/>
      <c r="K30" s="174">
        <f t="shared" si="2"/>
        <v>0</v>
      </c>
      <c r="L30" s="174">
        <v>15</v>
      </c>
      <c r="M30" s="174">
        <f t="shared" si="3"/>
        <v>0</v>
      </c>
      <c r="N30" s="174">
        <v>0</v>
      </c>
      <c r="O30" s="174">
        <f t="shared" si="4"/>
        <v>0</v>
      </c>
      <c r="P30" s="174">
        <v>0</v>
      </c>
      <c r="Q30" s="174">
        <f t="shared" si="5"/>
        <v>0</v>
      </c>
      <c r="R30" s="174"/>
      <c r="S30" s="174" t="s">
        <v>130</v>
      </c>
      <c r="T30" s="177" t="s">
        <v>130</v>
      </c>
      <c r="U30" s="157">
        <v>0.39017000000000002</v>
      </c>
      <c r="V30" s="157">
        <f t="shared" si="6"/>
        <v>1.95</v>
      </c>
      <c r="W30" s="157"/>
      <c r="X30" s="157" t="s">
        <v>131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  <c r="AD30" s="178">
        <f t="shared" si="12"/>
        <v>1.95</v>
      </c>
      <c r="AE30" s="179"/>
      <c r="AF30" s="178">
        <f t="shared" si="13"/>
        <v>0</v>
      </c>
      <c r="AG30" s="179" t="s">
        <v>132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</row>
    <row r="31" spans="1:60" outlineLevel="2" x14ac:dyDescent="0.2">
      <c r="A31" s="169">
        <v>37</v>
      </c>
      <c r="B31" s="170" t="s">
        <v>175</v>
      </c>
      <c r="C31" s="191" t="s">
        <v>176</v>
      </c>
      <c r="D31" s="171" t="s">
        <v>129</v>
      </c>
      <c r="E31" s="172">
        <v>1</v>
      </c>
      <c r="F31" s="173"/>
      <c r="G31" s="174">
        <f t="shared" si="0"/>
        <v>0</v>
      </c>
      <c r="H31" s="175"/>
      <c r="I31" s="176">
        <f t="shared" si="1"/>
        <v>0</v>
      </c>
      <c r="J31" s="173"/>
      <c r="K31" s="174">
        <f t="shared" si="2"/>
        <v>0</v>
      </c>
      <c r="L31" s="174">
        <v>15</v>
      </c>
      <c r="M31" s="174">
        <f t="shared" si="3"/>
        <v>0</v>
      </c>
      <c r="N31" s="174">
        <v>0</v>
      </c>
      <c r="O31" s="174">
        <f t="shared" si="4"/>
        <v>0</v>
      </c>
      <c r="P31" s="174">
        <v>0</v>
      </c>
      <c r="Q31" s="174">
        <f t="shared" si="5"/>
        <v>0</v>
      </c>
      <c r="R31" s="174"/>
      <c r="S31" s="174" t="s">
        <v>130</v>
      </c>
      <c r="T31" s="177" t="s">
        <v>130</v>
      </c>
      <c r="U31" s="157">
        <v>0.40083000000000002</v>
      </c>
      <c r="V31" s="157">
        <f t="shared" si="6"/>
        <v>0.4</v>
      </c>
      <c r="W31" s="157"/>
      <c r="X31" s="157" t="s">
        <v>131</v>
      </c>
      <c r="Y31" s="178">
        <f t="shared" si="7"/>
        <v>0</v>
      </c>
      <c r="Z31" s="178">
        <f t="shared" si="8"/>
        <v>0</v>
      </c>
      <c r="AA31" s="178">
        <f t="shared" si="9"/>
        <v>0</v>
      </c>
      <c r="AB31" s="178">
        <f t="shared" si="10"/>
        <v>0</v>
      </c>
      <c r="AC31" s="178">
        <f t="shared" si="11"/>
        <v>0</v>
      </c>
      <c r="AD31" s="178">
        <f t="shared" si="12"/>
        <v>0.4</v>
      </c>
      <c r="AE31" s="179"/>
      <c r="AF31" s="178">
        <f t="shared" si="13"/>
        <v>0</v>
      </c>
      <c r="AG31" s="179" t="s">
        <v>132</v>
      </c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outlineLevel="2" x14ac:dyDescent="0.2">
      <c r="A32" s="169">
        <v>38</v>
      </c>
      <c r="B32" s="170" t="s">
        <v>177</v>
      </c>
      <c r="C32" s="191" t="s">
        <v>178</v>
      </c>
      <c r="D32" s="171" t="s">
        <v>129</v>
      </c>
      <c r="E32" s="172">
        <v>1</v>
      </c>
      <c r="F32" s="173"/>
      <c r="G32" s="174">
        <f t="shared" si="0"/>
        <v>0</v>
      </c>
      <c r="H32" s="175"/>
      <c r="I32" s="176">
        <f t="shared" si="1"/>
        <v>0</v>
      </c>
      <c r="J32" s="173"/>
      <c r="K32" s="174">
        <f t="shared" si="2"/>
        <v>0</v>
      </c>
      <c r="L32" s="174">
        <v>15</v>
      </c>
      <c r="M32" s="174">
        <f t="shared" si="3"/>
        <v>0</v>
      </c>
      <c r="N32" s="174">
        <v>0</v>
      </c>
      <c r="O32" s="174">
        <f t="shared" si="4"/>
        <v>0</v>
      </c>
      <c r="P32" s="174">
        <v>1.67E-3</v>
      </c>
      <c r="Q32" s="174">
        <f t="shared" si="5"/>
        <v>0</v>
      </c>
      <c r="R32" s="174"/>
      <c r="S32" s="174" t="s">
        <v>130</v>
      </c>
      <c r="T32" s="177" t="s">
        <v>130</v>
      </c>
      <c r="U32" s="157">
        <v>0.15</v>
      </c>
      <c r="V32" s="157">
        <f t="shared" si="6"/>
        <v>0.15</v>
      </c>
      <c r="W32" s="157"/>
      <c r="X32" s="157" t="s">
        <v>131</v>
      </c>
      <c r="Y32" s="178">
        <f t="shared" si="7"/>
        <v>0</v>
      </c>
      <c r="Z32" s="178">
        <f t="shared" si="8"/>
        <v>0</v>
      </c>
      <c r="AA32" s="178">
        <f t="shared" si="9"/>
        <v>0</v>
      </c>
      <c r="AB32" s="178">
        <f t="shared" si="10"/>
        <v>0</v>
      </c>
      <c r="AC32" s="178">
        <f t="shared" si="11"/>
        <v>0</v>
      </c>
      <c r="AD32" s="178">
        <f t="shared" si="12"/>
        <v>0.15</v>
      </c>
      <c r="AE32" s="179"/>
      <c r="AF32" s="178">
        <f t="shared" si="13"/>
        <v>0</v>
      </c>
      <c r="AG32" s="179" t="s">
        <v>132</v>
      </c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</row>
    <row r="33" spans="1:60" outlineLevel="2" x14ac:dyDescent="0.2">
      <c r="A33" s="169">
        <v>39</v>
      </c>
      <c r="B33" s="170" t="s">
        <v>179</v>
      </c>
      <c r="C33" s="191" t="s">
        <v>180</v>
      </c>
      <c r="D33" s="171" t="s">
        <v>129</v>
      </c>
      <c r="E33" s="172">
        <v>6</v>
      </c>
      <c r="F33" s="173"/>
      <c r="G33" s="174">
        <f t="shared" si="0"/>
        <v>0</v>
      </c>
      <c r="H33" s="175"/>
      <c r="I33" s="176">
        <f t="shared" si="1"/>
        <v>0</v>
      </c>
      <c r="J33" s="173"/>
      <c r="K33" s="174">
        <f t="shared" si="2"/>
        <v>0</v>
      </c>
      <c r="L33" s="174">
        <v>15</v>
      </c>
      <c r="M33" s="174">
        <f t="shared" si="3"/>
        <v>0</v>
      </c>
      <c r="N33" s="174">
        <v>0</v>
      </c>
      <c r="O33" s="174">
        <f t="shared" si="4"/>
        <v>0</v>
      </c>
      <c r="P33" s="174">
        <v>0</v>
      </c>
      <c r="Q33" s="174">
        <f t="shared" si="5"/>
        <v>0</v>
      </c>
      <c r="R33" s="174"/>
      <c r="S33" s="174" t="s">
        <v>130</v>
      </c>
      <c r="T33" s="177" t="s">
        <v>130</v>
      </c>
      <c r="U33" s="157">
        <v>2.3E-2</v>
      </c>
      <c r="V33" s="157">
        <f t="shared" si="6"/>
        <v>0.14000000000000001</v>
      </c>
      <c r="W33" s="157"/>
      <c r="X33" s="157" t="s">
        <v>131</v>
      </c>
      <c r="Y33" s="178">
        <f t="shared" si="7"/>
        <v>0</v>
      </c>
      <c r="Z33" s="178">
        <f t="shared" si="8"/>
        <v>0</v>
      </c>
      <c r="AA33" s="178">
        <f t="shared" si="9"/>
        <v>0</v>
      </c>
      <c r="AB33" s="178">
        <f t="shared" si="10"/>
        <v>0</v>
      </c>
      <c r="AC33" s="178">
        <f t="shared" si="11"/>
        <v>0</v>
      </c>
      <c r="AD33" s="178">
        <f t="shared" si="12"/>
        <v>0.14000000000000001</v>
      </c>
      <c r="AE33" s="179"/>
      <c r="AF33" s="178">
        <f t="shared" si="13"/>
        <v>0</v>
      </c>
      <c r="AG33" s="179" t="s">
        <v>132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</row>
    <row r="34" spans="1:60" outlineLevel="2" x14ac:dyDescent="0.2">
      <c r="A34" s="169">
        <v>41</v>
      </c>
      <c r="B34" s="170" t="s">
        <v>181</v>
      </c>
      <c r="C34" s="191" t="s">
        <v>182</v>
      </c>
      <c r="D34" s="171" t="s">
        <v>183</v>
      </c>
      <c r="E34" s="172">
        <v>2</v>
      </c>
      <c r="F34" s="173"/>
      <c r="G34" s="174">
        <f t="shared" si="0"/>
        <v>0</v>
      </c>
      <c r="H34" s="175"/>
      <c r="I34" s="176">
        <f t="shared" si="1"/>
        <v>0</v>
      </c>
      <c r="J34" s="173"/>
      <c r="K34" s="174">
        <f t="shared" si="2"/>
        <v>0</v>
      </c>
      <c r="L34" s="174">
        <v>15</v>
      </c>
      <c r="M34" s="174">
        <f t="shared" si="3"/>
        <v>0</v>
      </c>
      <c r="N34" s="174">
        <v>0</v>
      </c>
      <c r="O34" s="174">
        <f t="shared" si="4"/>
        <v>0</v>
      </c>
      <c r="P34" s="174">
        <v>0</v>
      </c>
      <c r="Q34" s="174">
        <f t="shared" si="5"/>
        <v>0</v>
      </c>
      <c r="R34" s="174"/>
      <c r="S34" s="174" t="s">
        <v>130</v>
      </c>
      <c r="T34" s="177" t="s">
        <v>130</v>
      </c>
      <c r="U34" s="157">
        <v>4.6330000000000003E-2</v>
      </c>
      <c r="V34" s="157">
        <f t="shared" si="6"/>
        <v>0.09</v>
      </c>
      <c r="W34" s="157"/>
      <c r="X34" s="157" t="s">
        <v>131</v>
      </c>
      <c r="Y34" s="178">
        <f t="shared" si="7"/>
        <v>0</v>
      </c>
      <c r="Z34" s="178">
        <f t="shared" si="8"/>
        <v>0</v>
      </c>
      <c r="AA34" s="178">
        <f t="shared" si="9"/>
        <v>0</v>
      </c>
      <c r="AB34" s="178">
        <f t="shared" si="10"/>
        <v>0</v>
      </c>
      <c r="AC34" s="178">
        <f t="shared" si="11"/>
        <v>0</v>
      </c>
      <c r="AD34" s="178">
        <f t="shared" si="12"/>
        <v>0.09</v>
      </c>
      <c r="AE34" s="179"/>
      <c r="AF34" s="178">
        <f t="shared" si="13"/>
        <v>0</v>
      </c>
      <c r="AG34" s="179" t="s">
        <v>132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outlineLevel="2" x14ac:dyDescent="0.2">
      <c r="A35" s="169">
        <v>43</v>
      </c>
      <c r="B35" s="170" t="s">
        <v>184</v>
      </c>
      <c r="C35" s="191" t="s">
        <v>185</v>
      </c>
      <c r="D35" s="171" t="s">
        <v>129</v>
      </c>
      <c r="E35" s="172">
        <v>1</v>
      </c>
      <c r="F35" s="173"/>
      <c r="G35" s="174">
        <f t="shared" si="0"/>
        <v>0</v>
      </c>
      <c r="H35" s="175"/>
      <c r="I35" s="176">
        <f t="shared" si="1"/>
        <v>0</v>
      </c>
      <c r="J35" s="173"/>
      <c r="K35" s="174">
        <f t="shared" si="2"/>
        <v>0</v>
      </c>
      <c r="L35" s="174">
        <v>15</v>
      </c>
      <c r="M35" s="174">
        <f t="shared" si="3"/>
        <v>0</v>
      </c>
      <c r="N35" s="174">
        <v>0</v>
      </c>
      <c r="O35" s="174">
        <f t="shared" si="4"/>
        <v>0</v>
      </c>
      <c r="P35" s="174">
        <v>0</v>
      </c>
      <c r="Q35" s="174">
        <f t="shared" si="5"/>
        <v>0</v>
      </c>
      <c r="R35" s="174"/>
      <c r="S35" s="174" t="s">
        <v>130</v>
      </c>
      <c r="T35" s="177" t="s">
        <v>130</v>
      </c>
      <c r="U35" s="157">
        <v>4.4999999999999998E-2</v>
      </c>
      <c r="V35" s="157">
        <f t="shared" si="6"/>
        <v>0.05</v>
      </c>
      <c r="W35" s="157"/>
      <c r="X35" s="157" t="s">
        <v>131</v>
      </c>
      <c r="Y35" s="178">
        <f t="shared" si="7"/>
        <v>0</v>
      </c>
      <c r="Z35" s="178">
        <f t="shared" si="8"/>
        <v>0</v>
      </c>
      <c r="AA35" s="178">
        <f t="shared" si="9"/>
        <v>0</v>
      </c>
      <c r="AB35" s="178">
        <f t="shared" si="10"/>
        <v>0</v>
      </c>
      <c r="AC35" s="178">
        <f t="shared" si="11"/>
        <v>0</v>
      </c>
      <c r="AD35" s="178">
        <f t="shared" si="12"/>
        <v>0.05</v>
      </c>
      <c r="AE35" s="179"/>
      <c r="AF35" s="178">
        <f t="shared" si="13"/>
        <v>0</v>
      </c>
      <c r="AG35" s="179" t="s">
        <v>132</v>
      </c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</row>
    <row r="36" spans="1:60" outlineLevel="2" x14ac:dyDescent="0.2">
      <c r="A36" s="169">
        <v>48</v>
      </c>
      <c r="B36" s="170" t="s">
        <v>186</v>
      </c>
      <c r="C36" s="191" t="s">
        <v>187</v>
      </c>
      <c r="D36" s="171" t="s">
        <v>183</v>
      </c>
      <c r="E36" s="172">
        <v>32</v>
      </c>
      <c r="F36" s="173"/>
      <c r="G36" s="174">
        <f t="shared" si="0"/>
        <v>0</v>
      </c>
      <c r="H36" s="175"/>
      <c r="I36" s="176">
        <f t="shared" si="1"/>
        <v>0</v>
      </c>
      <c r="J36" s="173"/>
      <c r="K36" s="174">
        <f t="shared" si="2"/>
        <v>0</v>
      </c>
      <c r="L36" s="174">
        <v>15</v>
      </c>
      <c r="M36" s="174">
        <f t="shared" si="3"/>
        <v>0</v>
      </c>
      <c r="N36" s="174">
        <v>0</v>
      </c>
      <c r="O36" s="174">
        <f t="shared" si="4"/>
        <v>0</v>
      </c>
      <c r="P36" s="174">
        <v>0</v>
      </c>
      <c r="Q36" s="174">
        <f t="shared" si="5"/>
        <v>0</v>
      </c>
      <c r="R36" s="174"/>
      <c r="S36" s="174" t="s">
        <v>130</v>
      </c>
      <c r="T36" s="177" t="s">
        <v>130</v>
      </c>
      <c r="U36" s="157">
        <v>9.0499999999999997E-2</v>
      </c>
      <c r="V36" s="157">
        <f t="shared" si="6"/>
        <v>2.9</v>
      </c>
      <c r="W36" s="157"/>
      <c r="X36" s="157" t="s">
        <v>131</v>
      </c>
      <c r="Y36" s="178">
        <f t="shared" si="7"/>
        <v>0</v>
      </c>
      <c r="Z36" s="178">
        <f t="shared" si="8"/>
        <v>0</v>
      </c>
      <c r="AA36" s="178">
        <f t="shared" si="9"/>
        <v>0</v>
      </c>
      <c r="AB36" s="178">
        <f t="shared" si="10"/>
        <v>0</v>
      </c>
      <c r="AC36" s="178">
        <f t="shared" si="11"/>
        <v>0</v>
      </c>
      <c r="AD36" s="178">
        <f t="shared" si="12"/>
        <v>2.9</v>
      </c>
      <c r="AE36" s="179"/>
      <c r="AF36" s="178">
        <f t="shared" si="13"/>
        <v>0</v>
      </c>
      <c r="AG36" s="179" t="s">
        <v>132</v>
      </c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</row>
    <row r="37" spans="1:60" ht="22.5" outlineLevel="2" x14ac:dyDescent="0.2">
      <c r="A37" s="169">
        <v>49</v>
      </c>
      <c r="B37" s="170" t="s">
        <v>188</v>
      </c>
      <c r="C37" s="191" t="s">
        <v>189</v>
      </c>
      <c r="D37" s="171" t="s">
        <v>129</v>
      </c>
      <c r="E37" s="172">
        <v>4</v>
      </c>
      <c r="F37" s="173"/>
      <c r="G37" s="174">
        <f t="shared" si="0"/>
        <v>0</v>
      </c>
      <c r="H37" s="175"/>
      <c r="I37" s="176">
        <f t="shared" si="1"/>
        <v>0</v>
      </c>
      <c r="J37" s="173"/>
      <c r="K37" s="174">
        <f t="shared" si="2"/>
        <v>0</v>
      </c>
      <c r="L37" s="174">
        <v>15</v>
      </c>
      <c r="M37" s="174">
        <f t="shared" si="3"/>
        <v>0</v>
      </c>
      <c r="N37" s="174">
        <v>2.5000000000000001E-4</v>
      </c>
      <c r="O37" s="174">
        <f t="shared" si="4"/>
        <v>0</v>
      </c>
      <c r="P37" s="174">
        <v>0</v>
      </c>
      <c r="Q37" s="174">
        <f t="shared" si="5"/>
        <v>0</v>
      </c>
      <c r="R37" s="174"/>
      <c r="S37" s="174" t="s">
        <v>130</v>
      </c>
      <c r="T37" s="177" t="s">
        <v>130</v>
      </c>
      <c r="U37" s="157">
        <v>0.26417000000000002</v>
      </c>
      <c r="V37" s="157">
        <f t="shared" si="6"/>
        <v>1.06</v>
      </c>
      <c r="W37" s="157"/>
      <c r="X37" s="157" t="s">
        <v>131</v>
      </c>
      <c r="Y37" s="178">
        <f t="shared" si="7"/>
        <v>0</v>
      </c>
      <c r="Z37" s="178">
        <f t="shared" si="8"/>
        <v>0</v>
      </c>
      <c r="AA37" s="178">
        <f t="shared" si="9"/>
        <v>0</v>
      </c>
      <c r="AB37" s="178">
        <f t="shared" si="10"/>
        <v>0</v>
      </c>
      <c r="AC37" s="178">
        <f t="shared" si="11"/>
        <v>0</v>
      </c>
      <c r="AD37" s="178">
        <f t="shared" si="12"/>
        <v>1.06</v>
      </c>
      <c r="AE37" s="179"/>
      <c r="AF37" s="178">
        <f t="shared" si="13"/>
        <v>0</v>
      </c>
      <c r="AG37" s="179" t="s">
        <v>132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</row>
    <row r="38" spans="1:60" outlineLevel="2" x14ac:dyDescent="0.2">
      <c r="A38" s="169">
        <v>51</v>
      </c>
      <c r="B38" s="170" t="s">
        <v>190</v>
      </c>
      <c r="C38" s="191" t="s">
        <v>191</v>
      </c>
      <c r="D38" s="171" t="s">
        <v>183</v>
      </c>
      <c r="E38" s="172">
        <v>7</v>
      </c>
      <c r="F38" s="173"/>
      <c r="G38" s="174">
        <f t="shared" si="0"/>
        <v>0</v>
      </c>
      <c r="H38" s="175"/>
      <c r="I38" s="176">
        <f t="shared" si="1"/>
        <v>0</v>
      </c>
      <c r="J38" s="173"/>
      <c r="K38" s="174">
        <f t="shared" si="2"/>
        <v>0</v>
      </c>
      <c r="L38" s="174">
        <v>15</v>
      </c>
      <c r="M38" s="174">
        <f t="shared" si="3"/>
        <v>0</v>
      </c>
      <c r="N38" s="174">
        <v>0</v>
      </c>
      <c r="O38" s="174">
        <f t="shared" si="4"/>
        <v>0</v>
      </c>
      <c r="P38" s="174">
        <v>0</v>
      </c>
      <c r="Q38" s="174">
        <f t="shared" si="5"/>
        <v>0</v>
      </c>
      <c r="R38" s="174"/>
      <c r="S38" s="174" t="s">
        <v>130</v>
      </c>
      <c r="T38" s="177" t="s">
        <v>130</v>
      </c>
      <c r="U38" s="157">
        <v>9.0499999999999997E-2</v>
      </c>
      <c r="V38" s="157">
        <f t="shared" si="6"/>
        <v>0.63</v>
      </c>
      <c r="W38" s="157"/>
      <c r="X38" s="157" t="s">
        <v>131</v>
      </c>
      <c r="Y38" s="178">
        <f t="shared" si="7"/>
        <v>0</v>
      </c>
      <c r="Z38" s="178">
        <f t="shared" si="8"/>
        <v>0</v>
      </c>
      <c r="AA38" s="178">
        <f t="shared" si="9"/>
        <v>0</v>
      </c>
      <c r="AB38" s="178">
        <f t="shared" si="10"/>
        <v>0</v>
      </c>
      <c r="AC38" s="178">
        <f t="shared" si="11"/>
        <v>0</v>
      </c>
      <c r="AD38" s="178">
        <f t="shared" si="12"/>
        <v>0.63</v>
      </c>
      <c r="AE38" s="179"/>
      <c r="AF38" s="178">
        <f t="shared" si="13"/>
        <v>0</v>
      </c>
      <c r="AG38" s="179" t="s">
        <v>132</v>
      </c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</row>
    <row r="39" spans="1:60" ht="22.5" outlineLevel="2" x14ac:dyDescent="0.2">
      <c r="A39" s="169">
        <v>53</v>
      </c>
      <c r="B39" s="170" t="s">
        <v>192</v>
      </c>
      <c r="C39" s="191" t="s">
        <v>193</v>
      </c>
      <c r="D39" s="171" t="s">
        <v>183</v>
      </c>
      <c r="E39" s="172">
        <v>11</v>
      </c>
      <c r="F39" s="173"/>
      <c r="G39" s="174">
        <f t="shared" si="0"/>
        <v>0</v>
      </c>
      <c r="H39" s="175"/>
      <c r="I39" s="176">
        <f t="shared" si="1"/>
        <v>0</v>
      </c>
      <c r="J39" s="173"/>
      <c r="K39" s="174">
        <f t="shared" si="2"/>
        <v>0</v>
      </c>
      <c r="L39" s="174">
        <v>15</v>
      </c>
      <c r="M39" s="174">
        <f t="shared" si="3"/>
        <v>0</v>
      </c>
      <c r="N39" s="174">
        <v>0</v>
      </c>
      <c r="O39" s="174">
        <f t="shared" si="4"/>
        <v>0</v>
      </c>
      <c r="P39" s="174">
        <v>0</v>
      </c>
      <c r="Q39" s="174">
        <f t="shared" si="5"/>
        <v>0</v>
      </c>
      <c r="R39" s="174"/>
      <c r="S39" s="174" t="s">
        <v>130</v>
      </c>
      <c r="T39" s="177" t="s">
        <v>130</v>
      </c>
      <c r="U39" s="157">
        <v>0.10431</v>
      </c>
      <c r="V39" s="157">
        <f t="shared" si="6"/>
        <v>1.1499999999999999</v>
      </c>
      <c r="W39" s="157"/>
      <c r="X39" s="157" t="s">
        <v>131</v>
      </c>
      <c r="Y39" s="178">
        <f t="shared" si="7"/>
        <v>0</v>
      </c>
      <c r="Z39" s="178">
        <f t="shared" si="8"/>
        <v>0</v>
      </c>
      <c r="AA39" s="178">
        <f t="shared" si="9"/>
        <v>0</v>
      </c>
      <c r="AB39" s="178">
        <f t="shared" si="10"/>
        <v>0</v>
      </c>
      <c r="AC39" s="178">
        <f t="shared" si="11"/>
        <v>0</v>
      </c>
      <c r="AD39" s="178">
        <f t="shared" si="12"/>
        <v>1.1499999999999999</v>
      </c>
      <c r="AE39" s="179"/>
      <c r="AF39" s="178">
        <f t="shared" si="13"/>
        <v>0</v>
      </c>
      <c r="AG39" s="179" t="s">
        <v>132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</row>
    <row r="40" spans="1:60" outlineLevel="2" x14ac:dyDescent="0.2">
      <c r="A40" s="169">
        <v>55</v>
      </c>
      <c r="B40" s="170" t="s">
        <v>194</v>
      </c>
      <c r="C40" s="191" t="s">
        <v>195</v>
      </c>
      <c r="D40" s="171" t="s">
        <v>183</v>
      </c>
      <c r="E40" s="172">
        <v>13</v>
      </c>
      <c r="F40" s="173"/>
      <c r="G40" s="174">
        <f t="shared" si="0"/>
        <v>0</v>
      </c>
      <c r="H40" s="175"/>
      <c r="I40" s="176">
        <f t="shared" si="1"/>
        <v>0</v>
      </c>
      <c r="J40" s="173"/>
      <c r="K40" s="174">
        <f t="shared" si="2"/>
        <v>0</v>
      </c>
      <c r="L40" s="174">
        <v>15</v>
      </c>
      <c r="M40" s="174">
        <f t="shared" si="3"/>
        <v>0</v>
      </c>
      <c r="N40" s="174">
        <v>0</v>
      </c>
      <c r="O40" s="174">
        <f t="shared" si="4"/>
        <v>0</v>
      </c>
      <c r="P40" s="174">
        <v>0</v>
      </c>
      <c r="Q40" s="174">
        <f t="shared" si="5"/>
        <v>0</v>
      </c>
      <c r="R40" s="174"/>
      <c r="S40" s="174" t="s">
        <v>130</v>
      </c>
      <c r="T40" s="177" t="s">
        <v>130</v>
      </c>
      <c r="U40" s="157">
        <v>7.2459999999999997E-2</v>
      </c>
      <c r="V40" s="157">
        <f t="shared" si="6"/>
        <v>0.94</v>
      </c>
      <c r="W40" s="157"/>
      <c r="X40" s="157" t="s">
        <v>131</v>
      </c>
      <c r="Y40" s="178">
        <f t="shared" si="7"/>
        <v>0</v>
      </c>
      <c r="Z40" s="178">
        <f t="shared" si="8"/>
        <v>0</v>
      </c>
      <c r="AA40" s="178">
        <f t="shared" si="9"/>
        <v>0</v>
      </c>
      <c r="AB40" s="178">
        <f t="shared" si="10"/>
        <v>0</v>
      </c>
      <c r="AC40" s="178">
        <f t="shared" si="11"/>
        <v>0</v>
      </c>
      <c r="AD40" s="178">
        <f t="shared" si="12"/>
        <v>0.94</v>
      </c>
      <c r="AE40" s="179"/>
      <c r="AF40" s="178">
        <f t="shared" si="13"/>
        <v>0</v>
      </c>
      <c r="AG40" s="179" t="s">
        <v>132</v>
      </c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</row>
    <row r="41" spans="1:60" outlineLevel="2" x14ac:dyDescent="0.2">
      <c r="A41" s="169">
        <v>57</v>
      </c>
      <c r="B41" s="170" t="s">
        <v>196</v>
      </c>
      <c r="C41" s="191" t="s">
        <v>197</v>
      </c>
      <c r="D41" s="171" t="s">
        <v>183</v>
      </c>
      <c r="E41" s="172">
        <v>198</v>
      </c>
      <c r="F41" s="173"/>
      <c r="G41" s="174">
        <f t="shared" si="0"/>
        <v>0</v>
      </c>
      <c r="H41" s="175"/>
      <c r="I41" s="176">
        <f t="shared" si="1"/>
        <v>0</v>
      </c>
      <c r="J41" s="173"/>
      <c r="K41" s="174">
        <f t="shared" si="2"/>
        <v>0</v>
      </c>
      <c r="L41" s="174">
        <v>15</v>
      </c>
      <c r="M41" s="174">
        <f t="shared" si="3"/>
        <v>0</v>
      </c>
      <c r="N41" s="174">
        <v>0</v>
      </c>
      <c r="O41" s="174">
        <f t="shared" si="4"/>
        <v>0</v>
      </c>
      <c r="P41" s="174">
        <v>0</v>
      </c>
      <c r="Q41" s="174">
        <f t="shared" si="5"/>
        <v>0</v>
      </c>
      <c r="R41" s="174"/>
      <c r="S41" s="174" t="s">
        <v>130</v>
      </c>
      <c r="T41" s="177" t="s">
        <v>130</v>
      </c>
      <c r="U41" s="157">
        <v>7.0000000000000007E-2</v>
      </c>
      <c r="V41" s="157">
        <f t="shared" si="6"/>
        <v>13.86</v>
      </c>
      <c r="W41" s="157"/>
      <c r="X41" s="157" t="s">
        <v>131</v>
      </c>
      <c r="Y41" s="178">
        <f t="shared" si="7"/>
        <v>0</v>
      </c>
      <c r="Z41" s="178">
        <f t="shared" si="8"/>
        <v>0</v>
      </c>
      <c r="AA41" s="178">
        <f t="shared" si="9"/>
        <v>0</v>
      </c>
      <c r="AB41" s="178">
        <f t="shared" si="10"/>
        <v>0</v>
      </c>
      <c r="AC41" s="178">
        <f t="shared" si="11"/>
        <v>0</v>
      </c>
      <c r="AD41" s="178">
        <f t="shared" si="12"/>
        <v>13.86</v>
      </c>
      <c r="AE41" s="179"/>
      <c r="AF41" s="178">
        <f t="shared" si="13"/>
        <v>0</v>
      </c>
      <c r="AG41" s="179" t="s">
        <v>132</v>
      </c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</row>
    <row r="42" spans="1:60" outlineLevel="2" x14ac:dyDescent="0.2">
      <c r="A42" s="169">
        <v>59</v>
      </c>
      <c r="B42" s="170" t="s">
        <v>198</v>
      </c>
      <c r="C42" s="191" t="s">
        <v>199</v>
      </c>
      <c r="D42" s="171" t="s">
        <v>183</v>
      </c>
      <c r="E42" s="172">
        <v>10</v>
      </c>
      <c r="F42" s="173"/>
      <c r="G42" s="174">
        <f t="shared" si="0"/>
        <v>0</v>
      </c>
      <c r="H42" s="175"/>
      <c r="I42" s="176">
        <f t="shared" si="1"/>
        <v>0</v>
      </c>
      <c r="J42" s="173"/>
      <c r="K42" s="174">
        <f t="shared" si="2"/>
        <v>0</v>
      </c>
      <c r="L42" s="174">
        <v>15</v>
      </c>
      <c r="M42" s="174">
        <f t="shared" si="3"/>
        <v>0</v>
      </c>
      <c r="N42" s="174">
        <v>0</v>
      </c>
      <c r="O42" s="174">
        <f t="shared" si="4"/>
        <v>0</v>
      </c>
      <c r="P42" s="174">
        <v>0</v>
      </c>
      <c r="Q42" s="174">
        <f t="shared" si="5"/>
        <v>0</v>
      </c>
      <c r="R42" s="174"/>
      <c r="S42" s="174" t="s">
        <v>130</v>
      </c>
      <c r="T42" s="177" t="s">
        <v>130</v>
      </c>
      <c r="U42" s="157">
        <v>7.0000000000000007E-2</v>
      </c>
      <c r="V42" s="157">
        <f t="shared" si="6"/>
        <v>0.7</v>
      </c>
      <c r="W42" s="157"/>
      <c r="X42" s="157" t="s">
        <v>131</v>
      </c>
      <c r="Y42" s="178">
        <f t="shared" si="7"/>
        <v>0</v>
      </c>
      <c r="Z42" s="178">
        <f t="shared" si="8"/>
        <v>0</v>
      </c>
      <c r="AA42" s="178">
        <f t="shared" si="9"/>
        <v>0</v>
      </c>
      <c r="AB42" s="178">
        <f t="shared" si="10"/>
        <v>0</v>
      </c>
      <c r="AC42" s="178">
        <f t="shared" si="11"/>
        <v>0</v>
      </c>
      <c r="AD42" s="178">
        <f t="shared" si="12"/>
        <v>0.7</v>
      </c>
      <c r="AE42" s="179"/>
      <c r="AF42" s="178">
        <f t="shared" si="13"/>
        <v>0</v>
      </c>
      <c r="AG42" s="179" t="s">
        <v>132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</row>
    <row r="43" spans="1:60" outlineLevel="2" x14ac:dyDescent="0.2">
      <c r="A43" s="169">
        <v>62</v>
      </c>
      <c r="B43" s="170" t="s">
        <v>200</v>
      </c>
      <c r="C43" s="191" t="s">
        <v>201</v>
      </c>
      <c r="D43" s="171" t="s">
        <v>183</v>
      </c>
      <c r="E43" s="172">
        <v>234</v>
      </c>
      <c r="F43" s="173"/>
      <c r="G43" s="174">
        <f t="shared" si="0"/>
        <v>0</v>
      </c>
      <c r="H43" s="175"/>
      <c r="I43" s="176">
        <f t="shared" si="1"/>
        <v>0</v>
      </c>
      <c r="J43" s="173"/>
      <c r="K43" s="174">
        <f t="shared" si="2"/>
        <v>0</v>
      </c>
      <c r="L43" s="174">
        <v>15</v>
      </c>
      <c r="M43" s="174">
        <f t="shared" si="3"/>
        <v>0</v>
      </c>
      <c r="N43" s="174">
        <v>0</v>
      </c>
      <c r="O43" s="174">
        <f t="shared" si="4"/>
        <v>0</v>
      </c>
      <c r="P43" s="174">
        <v>0</v>
      </c>
      <c r="Q43" s="174">
        <f t="shared" si="5"/>
        <v>0</v>
      </c>
      <c r="R43" s="174"/>
      <c r="S43" s="174" t="s">
        <v>130</v>
      </c>
      <c r="T43" s="177" t="s">
        <v>130</v>
      </c>
      <c r="U43" s="157">
        <v>7.0000000000000007E-2</v>
      </c>
      <c r="V43" s="157">
        <f t="shared" si="6"/>
        <v>16.38</v>
      </c>
      <c r="W43" s="157"/>
      <c r="X43" s="157" t="s">
        <v>131</v>
      </c>
      <c r="Y43" s="178">
        <f t="shared" si="7"/>
        <v>0</v>
      </c>
      <c r="Z43" s="178">
        <f t="shared" si="8"/>
        <v>0</v>
      </c>
      <c r="AA43" s="178">
        <f t="shared" si="9"/>
        <v>0</v>
      </c>
      <c r="AB43" s="178">
        <f t="shared" si="10"/>
        <v>0</v>
      </c>
      <c r="AC43" s="178">
        <f t="shared" si="11"/>
        <v>0</v>
      </c>
      <c r="AD43" s="178">
        <f t="shared" si="12"/>
        <v>16.38</v>
      </c>
      <c r="AE43" s="179"/>
      <c r="AF43" s="178">
        <f t="shared" si="13"/>
        <v>0</v>
      </c>
      <c r="AG43" s="179" t="s">
        <v>132</v>
      </c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</row>
    <row r="44" spans="1:60" outlineLevel="2" x14ac:dyDescent="0.2">
      <c r="A44" s="169">
        <v>63</v>
      </c>
      <c r="B44" s="170" t="s">
        <v>202</v>
      </c>
      <c r="C44" s="191" t="s">
        <v>203</v>
      </c>
      <c r="D44" s="171" t="s">
        <v>129</v>
      </c>
      <c r="E44" s="172">
        <v>1</v>
      </c>
      <c r="F44" s="173"/>
      <c r="G44" s="174">
        <f t="shared" si="0"/>
        <v>0</v>
      </c>
      <c r="H44" s="175"/>
      <c r="I44" s="176">
        <f t="shared" si="1"/>
        <v>0</v>
      </c>
      <c r="J44" s="173"/>
      <c r="K44" s="174">
        <f t="shared" si="2"/>
        <v>0</v>
      </c>
      <c r="L44" s="174">
        <v>15</v>
      </c>
      <c r="M44" s="174">
        <f t="shared" si="3"/>
        <v>0</v>
      </c>
      <c r="N44" s="174">
        <v>0</v>
      </c>
      <c r="O44" s="174">
        <f t="shared" si="4"/>
        <v>0</v>
      </c>
      <c r="P44" s="174">
        <v>0</v>
      </c>
      <c r="Q44" s="174">
        <f t="shared" si="5"/>
        <v>0</v>
      </c>
      <c r="R44" s="174"/>
      <c r="S44" s="174" t="s">
        <v>130</v>
      </c>
      <c r="T44" s="177" t="s">
        <v>130</v>
      </c>
      <c r="U44" s="157">
        <v>0.22</v>
      </c>
      <c r="V44" s="157">
        <f t="shared" si="6"/>
        <v>0.22</v>
      </c>
      <c r="W44" s="157"/>
      <c r="X44" s="157" t="s">
        <v>131</v>
      </c>
      <c r="Y44" s="178">
        <f t="shared" si="7"/>
        <v>0</v>
      </c>
      <c r="Z44" s="178">
        <f t="shared" si="8"/>
        <v>0</v>
      </c>
      <c r="AA44" s="178">
        <f t="shared" si="9"/>
        <v>0</v>
      </c>
      <c r="AB44" s="178">
        <f t="shared" si="10"/>
        <v>0</v>
      </c>
      <c r="AC44" s="178">
        <f t="shared" si="11"/>
        <v>0</v>
      </c>
      <c r="AD44" s="178">
        <f t="shared" si="12"/>
        <v>0.22</v>
      </c>
      <c r="AE44" s="179"/>
      <c r="AF44" s="178">
        <f t="shared" si="13"/>
        <v>0</v>
      </c>
      <c r="AG44" s="179" t="s">
        <v>132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</row>
    <row r="45" spans="1:60" ht="22.5" outlineLevel="2" x14ac:dyDescent="0.2">
      <c r="A45" s="169">
        <v>68</v>
      </c>
      <c r="B45" s="170" t="s">
        <v>204</v>
      </c>
      <c r="C45" s="191" t="s">
        <v>205</v>
      </c>
      <c r="D45" s="171" t="s">
        <v>129</v>
      </c>
      <c r="E45" s="172">
        <v>2</v>
      </c>
      <c r="F45" s="173"/>
      <c r="G45" s="174">
        <f t="shared" si="0"/>
        <v>0</v>
      </c>
      <c r="H45" s="175"/>
      <c r="I45" s="176">
        <f t="shared" si="1"/>
        <v>0</v>
      </c>
      <c r="J45" s="173"/>
      <c r="K45" s="174">
        <f t="shared" si="2"/>
        <v>0</v>
      </c>
      <c r="L45" s="174">
        <v>15</v>
      </c>
      <c r="M45" s="174">
        <f t="shared" si="3"/>
        <v>0</v>
      </c>
      <c r="N45" s="174">
        <v>7.79E-3</v>
      </c>
      <c r="O45" s="174">
        <f t="shared" si="4"/>
        <v>0.02</v>
      </c>
      <c r="P45" s="174">
        <v>0</v>
      </c>
      <c r="Q45" s="174">
        <f t="shared" si="5"/>
        <v>0</v>
      </c>
      <c r="R45" s="174"/>
      <c r="S45" s="174" t="s">
        <v>130</v>
      </c>
      <c r="T45" s="177" t="s">
        <v>130</v>
      </c>
      <c r="U45" s="157">
        <v>1.921</v>
      </c>
      <c r="V45" s="157">
        <f t="shared" si="6"/>
        <v>3.84</v>
      </c>
      <c r="W45" s="157"/>
      <c r="X45" s="157" t="s">
        <v>131</v>
      </c>
      <c r="Y45" s="178">
        <f t="shared" si="7"/>
        <v>0</v>
      </c>
      <c r="Z45" s="178">
        <f t="shared" si="8"/>
        <v>0</v>
      </c>
      <c r="AA45" s="178">
        <f t="shared" si="9"/>
        <v>0</v>
      </c>
      <c r="AB45" s="178">
        <f t="shared" si="10"/>
        <v>0.02</v>
      </c>
      <c r="AC45" s="178">
        <f t="shared" si="11"/>
        <v>0</v>
      </c>
      <c r="AD45" s="178">
        <f t="shared" si="12"/>
        <v>3.84</v>
      </c>
      <c r="AE45" s="179"/>
      <c r="AF45" s="178">
        <f t="shared" si="13"/>
        <v>0</v>
      </c>
      <c r="AG45" s="179" t="s">
        <v>132</v>
      </c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</row>
    <row r="46" spans="1:60" ht="22.5" outlineLevel="2" x14ac:dyDescent="0.2">
      <c r="A46" s="169">
        <v>69</v>
      </c>
      <c r="B46" s="170" t="s">
        <v>208</v>
      </c>
      <c r="C46" s="191" t="s">
        <v>209</v>
      </c>
      <c r="D46" s="171" t="s">
        <v>129</v>
      </c>
      <c r="E46" s="172">
        <v>4</v>
      </c>
      <c r="F46" s="173"/>
      <c r="G46" s="174">
        <f t="shared" si="0"/>
        <v>0</v>
      </c>
      <c r="H46" s="175"/>
      <c r="I46" s="176">
        <f t="shared" si="1"/>
        <v>0</v>
      </c>
      <c r="J46" s="173"/>
      <c r="K46" s="174">
        <f t="shared" si="2"/>
        <v>0</v>
      </c>
      <c r="L46" s="174">
        <v>15</v>
      </c>
      <c r="M46" s="174">
        <f t="shared" si="3"/>
        <v>0</v>
      </c>
      <c r="N46" s="174">
        <v>2.7200000000000002E-3</v>
      </c>
      <c r="O46" s="174">
        <f t="shared" si="4"/>
        <v>0.01</v>
      </c>
      <c r="P46" s="174">
        <v>0</v>
      </c>
      <c r="Q46" s="174">
        <f t="shared" si="5"/>
        <v>0</v>
      </c>
      <c r="R46" s="174"/>
      <c r="S46" s="174" t="s">
        <v>130</v>
      </c>
      <c r="T46" s="177" t="s">
        <v>130</v>
      </c>
      <c r="U46" s="157">
        <v>0.33700000000000002</v>
      </c>
      <c r="V46" s="157">
        <f t="shared" si="6"/>
        <v>1.35</v>
      </c>
      <c r="W46" s="157"/>
      <c r="X46" s="157" t="s">
        <v>131</v>
      </c>
      <c r="Y46" s="178">
        <f t="shared" si="7"/>
        <v>0</v>
      </c>
      <c r="Z46" s="178">
        <f t="shared" si="8"/>
        <v>0</v>
      </c>
      <c r="AA46" s="178">
        <f t="shared" si="9"/>
        <v>0</v>
      </c>
      <c r="AB46" s="178">
        <f t="shared" si="10"/>
        <v>0.01</v>
      </c>
      <c r="AC46" s="178">
        <f t="shared" si="11"/>
        <v>0</v>
      </c>
      <c r="AD46" s="178">
        <f t="shared" si="12"/>
        <v>1.35</v>
      </c>
      <c r="AE46" s="179"/>
      <c r="AF46" s="178">
        <f t="shared" si="13"/>
        <v>0</v>
      </c>
      <c r="AG46" s="179" t="s">
        <v>132</v>
      </c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</row>
    <row r="47" spans="1:60" outlineLevel="2" x14ac:dyDescent="0.2">
      <c r="A47" s="169">
        <v>70</v>
      </c>
      <c r="B47" s="170" t="s">
        <v>210</v>
      </c>
      <c r="C47" s="191" t="s">
        <v>211</v>
      </c>
      <c r="D47" s="171" t="s">
        <v>183</v>
      </c>
      <c r="E47" s="172">
        <v>69</v>
      </c>
      <c r="F47" s="173"/>
      <c r="G47" s="174">
        <f t="shared" si="0"/>
        <v>0</v>
      </c>
      <c r="H47" s="175"/>
      <c r="I47" s="176">
        <f t="shared" si="1"/>
        <v>0</v>
      </c>
      <c r="J47" s="173"/>
      <c r="K47" s="174">
        <f t="shared" si="2"/>
        <v>0</v>
      </c>
      <c r="L47" s="174">
        <v>15</v>
      </c>
      <c r="M47" s="174">
        <f t="shared" si="3"/>
        <v>0</v>
      </c>
      <c r="N47" s="174">
        <v>4.8999999999999998E-4</v>
      </c>
      <c r="O47" s="174">
        <f t="shared" si="4"/>
        <v>0.03</v>
      </c>
      <c r="P47" s="174">
        <v>2E-3</v>
      </c>
      <c r="Q47" s="174">
        <f t="shared" si="5"/>
        <v>0.14000000000000001</v>
      </c>
      <c r="R47" s="174"/>
      <c r="S47" s="174" t="s">
        <v>130</v>
      </c>
      <c r="T47" s="177" t="s">
        <v>130</v>
      </c>
      <c r="U47" s="157">
        <v>0.17599999999999999</v>
      </c>
      <c r="V47" s="157">
        <f t="shared" si="6"/>
        <v>12.14</v>
      </c>
      <c r="W47" s="157"/>
      <c r="X47" s="157" t="s">
        <v>131</v>
      </c>
      <c r="Y47" s="178">
        <f t="shared" si="7"/>
        <v>0</v>
      </c>
      <c r="Z47" s="178">
        <f t="shared" si="8"/>
        <v>0</v>
      </c>
      <c r="AA47" s="178">
        <f t="shared" si="9"/>
        <v>0</v>
      </c>
      <c r="AB47" s="178">
        <f t="shared" si="10"/>
        <v>0.03</v>
      </c>
      <c r="AC47" s="178">
        <f t="shared" si="11"/>
        <v>0.14000000000000001</v>
      </c>
      <c r="AD47" s="178">
        <f t="shared" si="12"/>
        <v>12.14</v>
      </c>
      <c r="AE47" s="179"/>
      <c r="AF47" s="178">
        <f t="shared" si="13"/>
        <v>0</v>
      </c>
      <c r="AG47" s="179" t="s">
        <v>132</v>
      </c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</row>
    <row r="48" spans="1:60" outlineLevel="2" x14ac:dyDescent="0.2">
      <c r="A48" s="169">
        <v>71</v>
      </c>
      <c r="B48" s="170" t="s">
        <v>212</v>
      </c>
      <c r="C48" s="191" t="s">
        <v>213</v>
      </c>
      <c r="D48" s="171" t="s">
        <v>183</v>
      </c>
      <c r="E48" s="172">
        <v>32</v>
      </c>
      <c r="F48" s="173"/>
      <c r="G48" s="174">
        <f t="shared" si="0"/>
        <v>0</v>
      </c>
      <c r="H48" s="175"/>
      <c r="I48" s="176">
        <f t="shared" si="1"/>
        <v>0</v>
      </c>
      <c r="J48" s="173"/>
      <c r="K48" s="174">
        <f t="shared" si="2"/>
        <v>0</v>
      </c>
      <c r="L48" s="174">
        <v>15</v>
      </c>
      <c r="M48" s="174">
        <f t="shared" si="3"/>
        <v>0</v>
      </c>
      <c r="N48" s="174">
        <v>4.8999999999999998E-4</v>
      </c>
      <c r="O48" s="174">
        <f t="shared" si="4"/>
        <v>0.02</v>
      </c>
      <c r="P48" s="174">
        <v>6.0000000000000001E-3</v>
      </c>
      <c r="Q48" s="174">
        <f t="shared" si="5"/>
        <v>0.19</v>
      </c>
      <c r="R48" s="174"/>
      <c r="S48" s="174" t="s">
        <v>130</v>
      </c>
      <c r="T48" s="177" t="s">
        <v>130</v>
      </c>
      <c r="U48" s="157">
        <v>0.27400000000000002</v>
      </c>
      <c r="V48" s="157">
        <f t="shared" si="6"/>
        <v>8.77</v>
      </c>
      <c r="W48" s="157"/>
      <c r="X48" s="157" t="s">
        <v>131</v>
      </c>
      <c r="Y48" s="178">
        <f t="shared" si="7"/>
        <v>0</v>
      </c>
      <c r="Z48" s="178">
        <f t="shared" si="8"/>
        <v>0</v>
      </c>
      <c r="AA48" s="178">
        <f t="shared" si="9"/>
        <v>0</v>
      </c>
      <c r="AB48" s="178">
        <f t="shared" si="10"/>
        <v>0.02</v>
      </c>
      <c r="AC48" s="178">
        <f t="shared" si="11"/>
        <v>0.19</v>
      </c>
      <c r="AD48" s="178">
        <f t="shared" si="12"/>
        <v>8.77</v>
      </c>
      <c r="AE48" s="179"/>
      <c r="AF48" s="178">
        <f t="shared" si="13"/>
        <v>0</v>
      </c>
      <c r="AG48" s="179" t="s">
        <v>132</v>
      </c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</row>
    <row r="49" spans="1:60" outlineLevel="2" x14ac:dyDescent="0.2">
      <c r="A49" s="169">
        <v>72</v>
      </c>
      <c r="B49" s="170" t="s">
        <v>214</v>
      </c>
      <c r="C49" s="191" t="s">
        <v>215</v>
      </c>
      <c r="D49" s="171" t="s">
        <v>183</v>
      </c>
      <c r="E49" s="172">
        <v>1</v>
      </c>
      <c r="F49" s="173"/>
      <c r="G49" s="174">
        <f t="shared" si="0"/>
        <v>0</v>
      </c>
      <c r="H49" s="175"/>
      <c r="I49" s="176">
        <f t="shared" si="1"/>
        <v>0</v>
      </c>
      <c r="J49" s="173"/>
      <c r="K49" s="174">
        <f t="shared" si="2"/>
        <v>0</v>
      </c>
      <c r="L49" s="174">
        <v>15</v>
      </c>
      <c r="M49" s="174">
        <f t="shared" si="3"/>
        <v>0</v>
      </c>
      <c r="N49" s="174">
        <v>4.8999999999999998E-4</v>
      </c>
      <c r="O49" s="174">
        <f t="shared" si="4"/>
        <v>0</v>
      </c>
      <c r="P49" s="174">
        <v>1.2999999999999999E-2</v>
      </c>
      <c r="Q49" s="174">
        <f t="shared" si="5"/>
        <v>0.01</v>
      </c>
      <c r="R49" s="174"/>
      <c r="S49" s="174" t="s">
        <v>130</v>
      </c>
      <c r="T49" s="177" t="s">
        <v>130</v>
      </c>
      <c r="U49" s="157">
        <v>0.34200000000000003</v>
      </c>
      <c r="V49" s="157">
        <f t="shared" si="6"/>
        <v>0.34</v>
      </c>
      <c r="W49" s="157"/>
      <c r="X49" s="157" t="s">
        <v>131</v>
      </c>
      <c r="Y49" s="178">
        <f t="shared" si="7"/>
        <v>0</v>
      </c>
      <c r="Z49" s="178">
        <f t="shared" si="8"/>
        <v>0</v>
      </c>
      <c r="AA49" s="178">
        <f t="shared" si="9"/>
        <v>0</v>
      </c>
      <c r="AB49" s="178">
        <f t="shared" si="10"/>
        <v>0</v>
      </c>
      <c r="AC49" s="178">
        <f t="shared" si="11"/>
        <v>0.01</v>
      </c>
      <c r="AD49" s="178">
        <f t="shared" si="12"/>
        <v>0.34</v>
      </c>
      <c r="AE49" s="179"/>
      <c r="AF49" s="178">
        <f t="shared" si="13"/>
        <v>0</v>
      </c>
      <c r="AG49" s="179" t="s">
        <v>132</v>
      </c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</row>
    <row r="50" spans="1:60" outlineLevel="1" x14ac:dyDescent="0.2">
      <c r="A50" s="161" t="s">
        <v>125</v>
      </c>
      <c r="B50" s="162" t="s">
        <v>92</v>
      </c>
      <c r="C50" s="190" t="s">
        <v>93</v>
      </c>
      <c r="D50" s="163"/>
      <c r="E50" s="164"/>
      <c r="F50" s="165"/>
      <c r="G50" s="165">
        <f>SUM(AF51:AF83)</f>
        <v>0</v>
      </c>
      <c r="H50" s="166"/>
      <c r="I50" s="167">
        <f>SUM(Y51:Y83)</f>
        <v>0</v>
      </c>
      <c r="J50" s="165"/>
      <c r="K50" s="165">
        <f>SUM(Z51:Z83)</f>
        <v>0</v>
      </c>
      <c r="L50" s="165"/>
      <c r="M50" s="165">
        <f>SUM(AA51:AA83)</f>
        <v>0</v>
      </c>
      <c r="N50" s="165"/>
      <c r="O50" s="165">
        <f>SUM(AB51:AB83)</f>
        <v>0.11</v>
      </c>
      <c r="P50" s="165"/>
      <c r="Q50" s="165">
        <f>SUM(AC51:AC83)</f>
        <v>0</v>
      </c>
      <c r="R50" s="165"/>
      <c r="S50" s="165"/>
      <c r="T50" s="168"/>
      <c r="U50" s="160"/>
      <c r="V50" s="160">
        <f>SUM(AD51:AD83)</f>
        <v>0</v>
      </c>
      <c r="W50" s="160"/>
      <c r="X50" s="160"/>
      <c r="Y50" s="179"/>
      <c r="Z50" s="179"/>
      <c r="AA50" s="179"/>
      <c r="AB50" s="179"/>
      <c r="AC50" s="179"/>
      <c r="AD50" s="179"/>
      <c r="AE50" s="179"/>
      <c r="AF50" s="179"/>
      <c r="AG50" s="179" t="s">
        <v>126</v>
      </c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</row>
    <row r="51" spans="1:60" ht="22.5" outlineLevel="2" x14ac:dyDescent="0.2">
      <c r="A51" s="169">
        <v>1</v>
      </c>
      <c r="B51" s="170" t="s">
        <v>216</v>
      </c>
      <c r="C51" s="191" t="s">
        <v>217</v>
      </c>
      <c r="D51" s="171" t="s">
        <v>218</v>
      </c>
      <c r="E51" s="172">
        <v>1</v>
      </c>
      <c r="F51" s="173"/>
      <c r="G51" s="174">
        <f t="shared" ref="G51:G83" si="14">ROUND(E51*F51,2)</f>
        <v>0</v>
      </c>
      <c r="H51" s="175"/>
      <c r="I51" s="176">
        <f t="shared" ref="I51:I83" si="15">ROUND(E51*H51,2)</f>
        <v>0</v>
      </c>
      <c r="J51" s="173"/>
      <c r="K51" s="174">
        <f t="shared" ref="K51:K83" si="16">ROUND(E51*J51,2)</f>
        <v>0</v>
      </c>
      <c r="L51" s="174">
        <v>15</v>
      </c>
      <c r="M51" s="174">
        <f t="shared" ref="M51:M83" si="17">G51*(1+L51/100)</f>
        <v>0</v>
      </c>
      <c r="N51" s="174">
        <v>0</v>
      </c>
      <c r="O51" s="174">
        <f t="shared" ref="O51:O83" si="18">ROUND(E51*N51,2)</f>
        <v>0</v>
      </c>
      <c r="P51" s="174">
        <v>0</v>
      </c>
      <c r="Q51" s="174">
        <f t="shared" ref="Q51:Q83" si="19">ROUND(E51*P51,2)</f>
        <v>0</v>
      </c>
      <c r="R51" s="174"/>
      <c r="S51" s="174" t="s">
        <v>219</v>
      </c>
      <c r="T51" s="177" t="s">
        <v>220</v>
      </c>
      <c r="U51" s="157">
        <v>0</v>
      </c>
      <c r="V51" s="157">
        <f t="shared" ref="V51:V83" si="20">ROUND(E51*U51,2)</f>
        <v>0</v>
      </c>
      <c r="W51" s="157"/>
      <c r="X51" s="157" t="s">
        <v>93</v>
      </c>
      <c r="Y51" s="178">
        <f t="shared" ref="Y51:Y83" si="21">I51</f>
        <v>0</v>
      </c>
      <c r="Z51" s="178">
        <f t="shared" ref="Z51:Z83" si="22">K51</f>
        <v>0</v>
      </c>
      <c r="AA51" s="178">
        <f t="shared" ref="AA51:AA83" si="23">M51</f>
        <v>0</v>
      </c>
      <c r="AB51" s="178">
        <f t="shared" ref="AB51:AB83" si="24">O51</f>
        <v>0</v>
      </c>
      <c r="AC51" s="178">
        <f t="shared" ref="AC51:AC83" si="25">Q51</f>
        <v>0</v>
      </c>
      <c r="AD51" s="178">
        <f t="shared" ref="AD51:AD83" si="26">V51</f>
        <v>0</v>
      </c>
      <c r="AE51" s="179"/>
      <c r="AF51" s="178">
        <f t="shared" ref="AF51:AF83" si="27">G51</f>
        <v>0</v>
      </c>
      <c r="AG51" s="179" t="s">
        <v>221</v>
      </c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</row>
    <row r="52" spans="1:60" ht="22.5" outlineLevel="2" x14ac:dyDescent="0.2">
      <c r="A52" s="169">
        <v>12</v>
      </c>
      <c r="B52" s="170" t="s">
        <v>222</v>
      </c>
      <c r="C52" s="191" t="s">
        <v>223</v>
      </c>
      <c r="D52" s="171" t="s">
        <v>218</v>
      </c>
      <c r="E52" s="172">
        <v>2</v>
      </c>
      <c r="F52" s="173"/>
      <c r="G52" s="174">
        <f t="shared" si="14"/>
        <v>0</v>
      </c>
      <c r="H52" s="175"/>
      <c r="I52" s="176">
        <f t="shared" si="15"/>
        <v>0</v>
      </c>
      <c r="J52" s="173"/>
      <c r="K52" s="174">
        <f t="shared" si="16"/>
        <v>0</v>
      </c>
      <c r="L52" s="174">
        <v>15</v>
      </c>
      <c r="M52" s="174">
        <f t="shared" si="17"/>
        <v>0</v>
      </c>
      <c r="N52" s="174">
        <v>0</v>
      </c>
      <c r="O52" s="174">
        <f t="shared" si="18"/>
        <v>0</v>
      </c>
      <c r="P52" s="174">
        <v>0</v>
      </c>
      <c r="Q52" s="174">
        <f t="shared" si="19"/>
        <v>0</v>
      </c>
      <c r="R52" s="174"/>
      <c r="S52" s="174" t="s">
        <v>219</v>
      </c>
      <c r="T52" s="177" t="s">
        <v>220</v>
      </c>
      <c r="U52" s="157">
        <v>0</v>
      </c>
      <c r="V52" s="157">
        <f t="shared" si="20"/>
        <v>0</v>
      </c>
      <c r="W52" s="157"/>
      <c r="X52" s="157" t="s">
        <v>93</v>
      </c>
      <c r="Y52" s="178">
        <f t="shared" si="21"/>
        <v>0</v>
      </c>
      <c r="Z52" s="178">
        <f t="shared" si="22"/>
        <v>0</v>
      </c>
      <c r="AA52" s="178">
        <f t="shared" si="23"/>
        <v>0</v>
      </c>
      <c r="AB52" s="178">
        <f t="shared" si="24"/>
        <v>0</v>
      </c>
      <c r="AC52" s="178">
        <f t="shared" si="25"/>
        <v>0</v>
      </c>
      <c r="AD52" s="178">
        <f t="shared" si="26"/>
        <v>0</v>
      </c>
      <c r="AE52" s="179"/>
      <c r="AF52" s="178">
        <f t="shared" si="27"/>
        <v>0</v>
      </c>
      <c r="AG52" s="179" t="s">
        <v>221</v>
      </c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</row>
    <row r="53" spans="1:60" outlineLevel="2" x14ac:dyDescent="0.2">
      <c r="A53" s="169">
        <v>15</v>
      </c>
      <c r="B53" s="170" t="s">
        <v>224</v>
      </c>
      <c r="C53" s="191" t="s">
        <v>225</v>
      </c>
      <c r="D53" s="171" t="s">
        <v>129</v>
      </c>
      <c r="E53" s="172">
        <v>2</v>
      </c>
      <c r="F53" s="173"/>
      <c r="G53" s="174">
        <f t="shared" si="14"/>
        <v>0</v>
      </c>
      <c r="H53" s="175"/>
      <c r="I53" s="176">
        <f t="shared" si="15"/>
        <v>0</v>
      </c>
      <c r="J53" s="173"/>
      <c r="K53" s="174">
        <f t="shared" si="16"/>
        <v>0</v>
      </c>
      <c r="L53" s="174">
        <v>15</v>
      </c>
      <c r="M53" s="174">
        <f t="shared" si="17"/>
        <v>0</v>
      </c>
      <c r="N53" s="174">
        <v>1.0000000000000001E-5</v>
      </c>
      <c r="O53" s="174">
        <f t="shared" si="18"/>
        <v>0</v>
      </c>
      <c r="P53" s="174">
        <v>0</v>
      </c>
      <c r="Q53" s="174">
        <f t="shared" si="19"/>
        <v>0</v>
      </c>
      <c r="R53" s="174" t="s">
        <v>226</v>
      </c>
      <c r="S53" s="174" t="s">
        <v>130</v>
      </c>
      <c r="T53" s="177" t="s">
        <v>130</v>
      </c>
      <c r="U53" s="157">
        <v>0</v>
      </c>
      <c r="V53" s="157">
        <f t="shared" si="20"/>
        <v>0</v>
      </c>
      <c r="W53" s="157"/>
      <c r="X53" s="157" t="s">
        <v>93</v>
      </c>
      <c r="Y53" s="178">
        <f t="shared" si="21"/>
        <v>0</v>
      </c>
      <c r="Z53" s="178">
        <f t="shared" si="22"/>
        <v>0</v>
      </c>
      <c r="AA53" s="178">
        <f t="shared" si="23"/>
        <v>0</v>
      </c>
      <c r="AB53" s="178">
        <f t="shared" si="24"/>
        <v>0</v>
      </c>
      <c r="AC53" s="178">
        <f t="shared" si="25"/>
        <v>0</v>
      </c>
      <c r="AD53" s="178">
        <f t="shared" si="26"/>
        <v>0</v>
      </c>
      <c r="AE53" s="179"/>
      <c r="AF53" s="178">
        <f t="shared" si="27"/>
        <v>0</v>
      </c>
      <c r="AG53" s="179" t="s">
        <v>221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</row>
    <row r="54" spans="1:60" outlineLevel="2" x14ac:dyDescent="0.2">
      <c r="A54" s="169">
        <v>16</v>
      </c>
      <c r="B54" s="170" t="s">
        <v>227</v>
      </c>
      <c r="C54" s="191" t="s">
        <v>228</v>
      </c>
      <c r="D54" s="171" t="s">
        <v>129</v>
      </c>
      <c r="E54" s="172">
        <v>3</v>
      </c>
      <c r="F54" s="173"/>
      <c r="G54" s="174">
        <f t="shared" si="14"/>
        <v>0</v>
      </c>
      <c r="H54" s="175"/>
      <c r="I54" s="176">
        <f t="shared" si="15"/>
        <v>0</v>
      </c>
      <c r="J54" s="173"/>
      <c r="K54" s="174">
        <f t="shared" si="16"/>
        <v>0</v>
      </c>
      <c r="L54" s="174">
        <v>15</v>
      </c>
      <c r="M54" s="174">
        <f t="shared" si="17"/>
        <v>0</v>
      </c>
      <c r="N54" s="174">
        <v>5.0000000000000002E-5</v>
      </c>
      <c r="O54" s="174">
        <f t="shared" si="18"/>
        <v>0</v>
      </c>
      <c r="P54" s="174">
        <v>0</v>
      </c>
      <c r="Q54" s="174">
        <f t="shared" si="19"/>
        <v>0</v>
      </c>
      <c r="R54" s="174" t="s">
        <v>226</v>
      </c>
      <c r="S54" s="174" t="s">
        <v>130</v>
      </c>
      <c r="T54" s="177" t="s">
        <v>130</v>
      </c>
      <c r="U54" s="157">
        <v>0</v>
      </c>
      <c r="V54" s="157">
        <f t="shared" si="20"/>
        <v>0</v>
      </c>
      <c r="W54" s="157"/>
      <c r="X54" s="157" t="s">
        <v>93</v>
      </c>
      <c r="Y54" s="178">
        <f t="shared" si="21"/>
        <v>0</v>
      </c>
      <c r="Z54" s="178">
        <f t="shared" si="22"/>
        <v>0</v>
      </c>
      <c r="AA54" s="178">
        <f t="shared" si="23"/>
        <v>0</v>
      </c>
      <c r="AB54" s="178">
        <f t="shared" si="24"/>
        <v>0</v>
      </c>
      <c r="AC54" s="178">
        <f t="shared" si="25"/>
        <v>0</v>
      </c>
      <c r="AD54" s="178">
        <f t="shared" si="26"/>
        <v>0</v>
      </c>
      <c r="AE54" s="179"/>
      <c r="AF54" s="178">
        <f t="shared" si="27"/>
        <v>0</v>
      </c>
      <c r="AG54" s="179" t="s">
        <v>221</v>
      </c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</row>
    <row r="55" spans="1:60" outlineLevel="2" x14ac:dyDescent="0.2">
      <c r="A55" s="169">
        <v>17</v>
      </c>
      <c r="B55" s="170" t="s">
        <v>229</v>
      </c>
      <c r="C55" s="191" t="s">
        <v>230</v>
      </c>
      <c r="D55" s="171" t="s">
        <v>129</v>
      </c>
      <c r="E55" s="172">
        <v>4</v>
      </c>
      <c r="F55" s="173"/>
      <c r="G55" s="174">
        <f t="shared" si="14"/>
        <v>0</v>
      </c>
      <c r="H55" s="175"/>
      <c r="I55" s="176">
        <f t="shared" si="15"/>
        <v>0</v>
      </c>
      <c r="J55" s="173"/>
      <c r="K55" s="174">
        <f t="shared" si="16"/>
        <v>0</v>
      </c>
      <c r="L55" s="174">
        <v>15</v>
      </c>
      <c r="M55" s="174">
        <f t="shared" si="17"/>
        <v>0</v>
      </c>
      <c r="N55" s="174">
        <v>4.0000000000000003E-5</v>
      </c>
      <c r="O55" s="174">
        <f t="shared" si="18"/>
        <v>0</v>
      </c>
      <c r="P55" s="174">
        <v>0</v>
      </c>
      <c r="Q55" s="174">
        <f t="shared" si="19"/>
        <v>0</v>
      </c>
      <c r="R55" s="174" t="s">
        <v>226</v>
      </c>
      <c r="S55" s="174" t="s">
        <v>130</v>
      </c>
      <c r="T55" s="177" t="s">
        <v>130</v>
      </c>
      <c r="U55" s="157">
        <v>0</v>
      </c>
      <c r="V55" s="157">
        <f t="shared" si="20"/>
        <v>0</v>
      </c>
      <c r="W55" s="157"/>
      <c r="X55" s="157" t="s">
        <v>93</v>
      </c>
      <c r="Y55" s="178">
        <f t="shared" si="21"/>
        <v>0</v>
      </c>
      <c r="Z55" s="178">
        <f t="shared" si="22"/>
        <v>0</v>
      </c>
      <c r="AA55" s="178">
        <f t="shared" si="23"/>
        <v>0</v>
      </c>
      <c r="AB55" s="178">
        <f t="shared" si="24"/>
        <v>0</v>
      </c>
      <c r="AC55" s="178">
        <f t="shared" si="25"/>
        <v>0</v>
      </c>
      <c r="AD55" s="178">
        <f t="shared" si="26"/>
        <v>0</v>
      </c>
      <c r="AE55" s="179"/>
      <c r="AF55" s="178">
        <f t="shared" si="27"/>
        <v>0</v>
      </c>
      <c r="AG55" s="179" t="s">
        <v>221</v>
      </c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</row>
    <row r="56" spans="1:60" outlineLevel="2" x14ac:dyDescent="0.2">
      <c r="A56" s="169">
        <v>18</v>
      </c>
      <c r="B56" s="170" t="s">
        <v>233</v>
      </c>
      <c r="C56" s="191" t="s">
        <v>234</v>
      </c>
      <c r="D56" s="171" t="s">
        <v>129</v>
      </c>
      <c r="E56" s="172">
        <v>6</v>
      </c>
      <c r="F56" s="173"/>
      <c r="G56" s="174">
        <f t="shared" si="14"/>
        <v>0</v>
      </c>
      <c r="H56" s="175"/>
      <c r="I56" s="176">
        <f t="shared" si="15"/>
        <v>0</v>
      </c>
      <c r="J56" s="173"/>
      <c r="K56" s="174">
        <f t="shared" si="16"/>
        <v>0</v>
      </c>
      <c r="L56" s="174">
        <v>15</v>
      </c>
      <c r="M56" s="174">
        <f t="shared" si="17"/>
        <v>0</v>
      </c>
      <c r="N56" s="174">
        <v>1.0000000000000001E-5</v>
      </c>
      <c r="O56" s="174">
        <f t="shared" si="18"/>
        <v>0</v>
      </c>
      <c r="P56" s="174">
        <v>0</v>
      </c>
      <c r="Q56" s="174">
        <f t="shared" si="19"/>
        <v>0</v>
      </c>
      <c r="R56" s="174" t="s">
        <v>226</v>
      </c>
      <c r="S56" s="174" t="s">
        <v>130</v>
      </c>
      <c r="T56" s="177" t="s">
        <v>130</v>
      </c>
      <c r="U56" s="157">
        <v>0</v>
      </c>
      <c r="V56" s="157">
        <f t="shared" si="20"/>
        <v>0</v>
      </c>
      <c r="W56" s="157"/>
      <c r="X56" s="157" t="s">
        <v>93</v>
      </c>
      <c r="Y56" s="178">
        <f t="shared" si="21"/>
        <v>0</v>
      </c>
      <c r="Z56" s="178">
        <f t="shared" si="22"/>
        <v>0</v>
      </c>
      <c r="AA56" s="178">
        <f t="shared" si="23"/>
        <v>0</v>
      </c>
      <c r="AB56" s="178">
        <f t="shared" si="24"/>
        <v>0</v>
      </c>
      <c r="AC56" s="178">
        <f t="shared" si="25"/>
        <v>0</v>
      </c>
      <c r="AD56" s="178">
        <f t="shared" si="26"/>
        <v>0</v>
      </c>
      <c r="AE56" s="179"/>
      <c r="AF56" s="178">
        <f t="shared" si="27"/>
        <v>0</v>
      </c>
      <c r="AG56" s="179" t="s">
        <v>221</v>
      </c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</row>
    <row r="57" spans="1:60" outlineLevel="2" x14ac:dyDescent="0.2">
      <c r="A57" s="169">
        <v>19</v>
      </c>
      <c r="B57" s="170" t="s">
        <v>235</v>
      </c>
      <c r="C57" s="191" t="s">
        <v>236</v>
      </c>
      <c r="D57" s="171" t="s">
        <v>129</v>
      </c>
      <c r="E57" s="172">
        <v>3</v>
      </c>
      <c r="F57" s="173"/>
      <c r="G57" s="174">
        <f t="shared" si="14"/>
        <v>0</v>
      </c>
      <c r="H57" s="175"/>
      <c r="I57" s="176">
        <f t="shared" si="15"/>
        <v>0</v>
      </c>
      <c r="J57" s="173"/>
      <c r="K57" s="174">
        <f t="shared" si="16"/>
        <v>0</v>
      </c>
      <c r="L57" s="174">
        <v>15</v>
      </c>
      <c r="M57" s="174">
        <f t="shared" si="17"/>
        <v>0</v>
      </c>
      <c r="N57" s="174">
        <v>4.0000000000000003E-5</v>
      </c>
      <c r="O57" s="174">
        <f t="shared" si="18"/>
        <v>0</v>
      </c>
      <c r="P57" s="174">
        <v>0</v>
      </c>
      <c r="Q57" s="174">
        <f t="shared" si="19"/>
        <v>0</v>
      </c>
      <c r="R57" s="174" t="s">
        <v>226</v>
      </c>
      <c r="S57" s="174" t="s">
        <v>130</v>
      </c>
      <c r="T57" s="177" t="s">
        <v>130</v>
      </c>
      <c r="U57" s="157">
        <v>0</v>
      </c>
      <c r="V57" s="157">
        <f t="shared" si="20"/>
        <v>0</v>
      </c>
      <c r="W57" s="157"/>
      <c r="X57" s="157" t="s">
        <v>93</v>
      </c>
      <c r="Y57" s="178">
        <f t="shared" si="21"/>
        <v>0</v>
      </c>
      <c r="Z57" s="178">
        <f t="shared" si="22"/>
        <v>0</v>
      </c>
      <c r="AA57" s="178">
        <f t="shared" si="23"/>
        <v>0</v>
      </c>
      <c r="AB57" s="178">
        <f t="shared" si="24"/>
        <v>0</v>
      </c>
      <c r="AC57" s="178">
        <f t="shared" si="25"/>
        <v>0</v>
      </c>
      <c r="AD57" s="178">
        <f t="shared" si="26"/>
        <v>0</v>
      </c>
      <c r="AE57" s="179"/>
      <c r="AF57" s="178">
        <f t="shared" si="27"/>
        <v>0</v>
      </c>
      <c r="AG57" s="179" t="s">
        <v>221</v>
      </c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</row>
    <row r="58" spans="1:60" outlineLevel="2" x14ac:dyDescent="0.2">
      <c r="A58" s="169">
        <v>23</v>
      </c>
      <c r="B58" s="170" t="s">
        <v>237</v>
      </c>
      <c r="C58" s="191" t="s">
        <v>238</v>
      </c>
      <c r="D58" s="171" t="s">
        <v>129</v>
      </c>
      <c r="E58" s="172">
        <v>41</v>
      </c>
      <c r="F58" s="173"/>
      <c r="G58" s="174">
        <f t="shared" si="14"/>
        <v>0</v>
      </c>
      <c r="H58" s="175"/>
      <c r="I58" s="176">
        <f t="shared" si="15"/>
        <v>0</v>
      </c>
      <c r="J58" s="173"/>
      <c r="K58" s="174">
        <f t="shared" si="16"/>
        <v>0</v>
      </c>
      <c r="L58" s="174">
        <v>15</v>
      </c>
      <c r="M58" s="174">
        <f t="shared" si="17"/>
        <v>0</v>
      </c>
      <c r="N58" s="174">
        <v>5.0000000000000002E-5</v>
      </c>
      <c r="O58" s="174">
        <f t="shared" si="18"/>
        <v>0</v>
      </c>
      <c r="P58" s="174">
        <v>0</v>
      </c>
      <c r="Q58" s="174">
        <f t="shared" si="19"/>
        <v>0</v>
      </c>
      <c r="R58" s="174" t="s">
        <v>226</v>
      </c>
      <c r="S58" s="174" t="s">
        <v>130</v>
      </c>
      <c r="T58" s="177" t="s">
        <v>130</v>
      </c>
      <c r="U58" s="157">
        <v>0</v>
      </c>
      <c r="V58" s="157">
        <f t="shared" si="20"/>
        <v>0</v>
      </c>
      <c r="W58" s="157"/>
      <c r="X58" s="157" t="s">
        <v>93</v>
      </c>
      <c r="Y58" s="178">
        <f t="shared" si="21"/>
        <v>0</v>
      </c>
      <c r="Z58" s="178">
        <f t="shared" si="22"/>
        <v>0</v>
      </c>
      <c r="AA58" s="178">
        <f t="shared" si="23"/>
        <v>0</v>
      </c>
      <c r="AB58" s="178">
        <f t="shared" si="24"/>
        <v>0</v>
      </c>
      <c r="AC58" s="178">
        <f t="shared" si="25"/>
        <v>0</v>
      </c>
      <c r="AD58" s="178">
        <f t="shared" si="26"/>
        <v>0</v>
      </c>
      <c r="AE58" s="179"/>
      <c r="AF58" s="178">
        <f t="shared" si="27"/>
        <v>0</v>
      </c>
      <c r="AG58" s="179" t="s">
        <v>221</v>
      </c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</row>
    <row r="59" spans="1:60" outlineLevel="2" x14ac:dyDescent="0.2">
      <c r="A59" s="169">
        <v>24</v>
      </c>
      <c r="B59" s="170" t="s">
        <v>239</v>
      </c>
      <c r="C59" s="191" t="s">
        <v>240</v>
      </c>
      <c r="D59" s="171" t="s">
        <v>129</v>
      </c>
      <c r="E59" s="172">
        <v>1</v>
      </c>
      <c r="F59" s="173"/>
      <c r="G59" s="174">
        <f t="shared" si="14"/>
        <v>0</v>
      </c>
      <c r="H59" s="175"/>
      <c r="I59" s="176">
        <f t="shared" si="15"/>
        <v>0</v>
      </c>
      <c r="J59" s="173"/>
      <c r="K59" s="174">
        <f t="shared" si="16"/>
        <v>0</v>
      </c>
      <c r="L59" s="174">
        <v>15</v>
      </c>
      <c r="M59" s="174">
        <f t="shared" si="17"/>
        <v>0</v>
      </c>
      <c r="N59" s="174">
        <v>4.0000000000000003E-5</v>
      </c>
      <c r="O59" s="174">
        <f t="shared" si="18"/>
        <v>0</v>
      </c>
      <c r="P59" s="174">
        <v>0</v>
      </c>
      <c r="Q59" s="174">
        <f t="shared" si="19"/>
        <v>0</v>
      </c>
      <c r="R59" s="174"/>
      <c r="S59" s="174" t="s">
        <v>219</v>
      </c>
      <c r="T59" s="177" t="s">
        <v>220</v>
      </c>
      <c r="U59" s="157">
        <v>0</v>
      </c>
      <c r="V59" s="157">
        <f t="shared" si="20"/>
        <v>0</v>
      </c>
      <c r="W59" s="157"/>
      <c r="X59" s="157" t="s">
        <v>93</v>
      </c>
      <c r="Y59" s="178">
        <f t="shared" si="21"/>
        <v>0</v>
      </c>
      <c r="Z59" s="178">
        <f t="shared" si="22"/>
        <v>0</v>
      </c>
      <c r="AA59" s="178">
        <f t="shared" si="23"/>
        <v>0</v>
      </c>
      <c r="AB59" s="178">
        <f t="shared" si="24"/>
        <v>0</v>
      </c>
      <c r="AC59" s="178">
        <f t="shared" si="25"/>
        <v>0</v>
      </c>
      <c r="AD59" s="178">
        <f t="shared" si="26"/>
        <v>0</v>
      </c>
      <c r="AE59" s="179"/>
      <c r="AF59" s="178">
        <f t="shared" si="27"/>
        <v>0</v>
      </c>
      <c r="AG59" s="179" t="s">
        <v>221</v>
      </c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</row>
    <row r="60" spans="1:60" ht="22.5" outlineLevel="2" x14ac:dyDescent="0.2">
      <c r="A60" s="169">
        <v>26</v>
      </c>
      <c r="B60" s="170" t="s">
        <v>241</v>
      </c>
      <c r="C60" s="191" t="s">
        <v>242</v>
      </c>
      <c r="D60" s="171" t="s">
        <v>129</v>
      </c>
      <c r="E60" s="172">
        <v>32</v>
      </c>
      <c r="F60" s="173"/>
      <c r="G60" s="174">
        <f t="shared" si="14"/>
        <v>0</v>
      </c>
      <c r="H60" s="175"/>
      <c r="I60" s="176">
        <f t="shared" si="15"/>
        <v>0</v>
      </c>
      <c r="J60" s="173"/>
      <c r="K60" s="174">
        <f t="shared" si="16"/>
        <v>0</v>
      </c>
      <c r="L60" s="174">
        <v>15</v>
      </c>
      <c r="M60" s="174">
        <f t="shared" si="17"/>
        <v>0</v>
      </c>
      <c r="N60" s="174">
        <v>1.0000000000000001E-5</v>
      </c>
      <c r="O60" s="174">
        <f t="shared" si="18"/>
        <v>0</v>
      </c>
      <c r="P60" s="174">
        <v>0</v>
      </c>
      <c r="Q60" s="174">
        <f t="shared" si="19"/>
        <v>0</v>
      </c>
      <c r="R60" s="174" t="s">
        <v>226</v>
      </c>
      <c r="S60" s="174" t="s">
        <v>130</v>
      </c>
      <c r="T60" s="177" t="s">
        <v>130</v>
      </c>
      <c r="U60" s="157">
        <v>0</v>
      </c>
      <c r="V60" s="157">
        <f t="shared" si="20"/>
        <v>0</v>
      </c>
      <c r="W60" s="157"/>
      <c r="X60" s="157" t="s">
        <v>93</v>
      </c>
      <c r="Y60" s="178">
        <f t="shared" si="21"/>
        <v>0</v>
      </c>
      <c r="Z60" s="178">
        <f t="shared" si="22"/>
        <v>0</v>
      </c>
      <c r="AA60" s="178">
        <f t="shared" si="23"/>
        <v>0</v>
      </c>
      <c r="AB60" s="178">
        <f t="shared" si="24"/>
        <v>0</v>
      </c>
      <c r="AC60" s="178">
        <f t="shared" si="25"/>
        <v>0</v>
      </c>
      <c r="AD60" s="178">
        <f t="shared" si="26"/>
        <v>0</v>
      </c>
      <c r="AE60" s="179"/>
      <c r="AF60" s="178">
        <f t="shared" si="27"/>
        <v>0</v>
      </c>
      <c r="AG60" s="179" t="s">
        <v>221</v>
      </c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</row>
    <row r="61" spans="1:60" ht="22.5" outlineLevel="2" x14ac:dyDescent="0.2">
      <c r="A61" s="169">
        <v>28</v>
      </c>
      <c r="B61" s="170" t="s">
        <v>243</v>
      </c>
      <c r="C61" s="191" t="s">
        <v>244</v>
      </c>
      <c r="D61" s="171" t="s">
        <v>245</v>
      </c>
      <c r="E61" s="172">
        <v>2</v>
      </c>
      <c r="F61" s="173"/>
      <c r="G61" s="174">
        <f t="shared" si="14"/>
        <v>0</v>
      </c>
      <c r="H61" s="175"/>
      <c r="I61" s="176">
        <f t="shared" si="15"/>
        <v>0</v>
      </c>
      <c r="J61" s="173"/>
      <c r="K61" s="174">
        <f t="shared" si="16"/>
        <v>0</v>
      </c>
      <c r="L61" s="174">
        <v>15</v>
      </c>
      <c r="M61" s="174">
        <f t="shared" si="17"/>
        <v>0</v>
      </c>
      <c r="N61" s="174">
        <v>0</v>
      </c>
      <c r="O61" s="174">
        <f t="shared" si="18"/>
        <v>0</v>
      </c>
      <c r="P61" s="174">
        <v>0</v>
      </c>
      <c r="Q61" s="174">
        <f t="shared" si="19"/>
        <v>0</v>
      </c>
      <c r="R61" s="174"/>
      <c r="S61" s="174" t="s">
        <v>219</v>
      </c>
      <c r="T61" s="177" t="s">
        <v>220</v>
      </c>
      <c r="U61" s="157">
        <v>0</v>
      </c>
      <c r="V61" s="157">
        <f t="shared" si="20"/>
        <v>0</v>
      </c>
      <c r="W61" s="157"/>
      <c r="X61" s="157" t="s">
        <v>93</v>
      </c>
      <c r="Y61" s="178">
        <f t="shared" si="21"/>
        <v>0</v>
      </c>
      <c r="Z61" s="178">
        <f t="shared" si="22"/>
        <v>0</v>
      </c>
      <c r="AA61" s="178">
        <f t="shared" si="23"/>
        <v>0</v>
      </c>
      <c r="AB61" s="178">
        <f t="shared" si="24"/>
        <v>0</v>
      </c>
      <c r="AC61" s="178">
        <f t="shared" si="25"/>
        <v>0</v>
      </c>
      <c r="AD61" s="178">
        <f t="shared" si="26"/>
        <v>0</v>
      </c>
      <c r="AE61" s="179"/>
      <c r="AF61" s="178">
        <f t="shared" si="27"/>
        <v>0</v>
      </c>
      <c r="AG61" s="179" t="s">
        <v>221</v>
      </c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</row>
    <row r="62" spans="1:60" ht="22.5" outlineLevel="2" x14ac:dyDescent="0.2">
      <c r="A62" s="169">
        <v>29</v>
      </c>
      <c r="B62" s="170" t="s">
        <v>246</v>
      </c>
      <c r="C62" s="191" t="s">
        <v>247</v>
      </c>
      <c r="D62" s="171" t="s">
        <v>218</v>
      </c>
      <c r="E62" s="172">
        <v>1</v>
      </c>
      <c r="F62" s="173"/>
      <c r="G62" s="174">
        <f t="shared" si="14"/>
        <v>0</v>
      </c>
      <c r="H62" s="175"/>
      <c r="I62" s="176">
        <f t="shared" si="15"/>
        <v>0</v>
      </c>
      <c r="J62" s="173"/>
      <c r="K62" s="174">
        <f t="shared" si="16"/>
        <v>0</v>
      </c>
      <c r="L62" s="174">
        <v>15</v>
      </c>
      <c r="M62" s="174">
        <f t="shared" si="17"/>
        <v>0</v>
      </c>
      <c r="N62" s="174">
        <v>0</v>
      </c>
      <c r="O62" s="174">
        <f t="shared" si="18"/>
        <v>0</v>
      </c>
      <c r="P62" s="174">
        <v>0</v>
      </c>
      <c r="Q62" s="174">
        <f t="shared" si="19"/>
        <v>0</v>
      </c>
      <c r="R62" s="174"/>
      <c r="S62" s="174" t="s">
        <v>219</v>
      </c>
      <c r="T62" s="177" t="s">
        <v>220</v>
      </c>
      <c r="U62" s="157">
        <v>0</v>
      </c>
      <c r="V62" s="157">
        <f t="shared" si="20"/>
        <v>0</v>
      </c>
      <c r="W62" s="157"/>
      <c r="X62" s="157" t="s">
        <v>93</v>
      </c>
      <c r="Y62" s="178">
        <f t="shared" si="21"/>
        <v>0</v>
      </c>
      <c r="Z62" s="178">
        <f t="shared" si="22"/>
        <v>0</v>
      </c>
      <c r="AA62" s="178">
        <f t="shared" si="23"/>
        <v>0</v>
      </c>
      <c r="AB62" s="178">
        <f t="shared" si="24"/>
        <v>0</v>
      </c>
      <c r="AC62" s="178">
        <f t="shared" si="25"/>
        <v>0</v>
      </c>
      <c r="AD62" s="178">
        <f t="shared" si="26"/>
        <v>0</v>
      </c>
      <c r="AE62" s="179"/>
      <c r="AF62" s="178">
        <f t="shared" si="27"/>
        <v>0</v>
      </c>
      <c r="AG62" s="179" t="s">
        <v>221</v>
      </c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</row>
    <row r="63" spans="1:60" outlineLevel="2" x14ac:dyDescent="0.2">
      <c r="A63" s="169">
        <v>31</v>
      </c>
      <c r="B63" s="170" t="s">
        <v>249</v>
      </c>
      <c r="C63" s="191" t="s">
        <v>250</v>
      </c>
      <c r="D63" s="171" t="s">
        <v>129</v>
      </c>
      <c r="E63" s="172">
        <v>44</v>
      </c>
      <c r="F63" s="173"/>
      <c r="G63" s="174">
        <f t="shared" si="14"/>
        <v>0</v>
      </c>
      <c r="H63" s="175"/>
      <c r="I63" s="176">
        <f t="shared" si="15"/>
        <v>0</v>
      </c>
      <c r="J63" s="173"/>
      <c r="K63" s="174">
        <f t="shared" si="16"/>
        <v>0</v>
      </c>
      <c r="L63" s="174">
        <v>15</v>
      </c>
      <c r="M63" s="174">
        <f t="shared" si="17"/>
        <v>0</v>
      </c>
      <c r="N63" s="174">
        <v>3.0000000000000001E-5</v>
      </c>
      <c r="O63" s="174">
        <f t="shared" si="18"/>
        <v>0</v>
      </c>
      <c r="P63" s="174">
        <v>0</v>
      </c>
      <c r="Q63" s="174">
        <f t="shared" si="19"/>
        <v>0</v>
      </c>
      <c r="R63" s="174" t="s">
        <v>226</v>
      </c>
      <c r="S63" s="174" t="s">
        <v>130</v>
      </c>
      <c r="T63" s="177" t="s">
        <v>130</v>
      </c>
      <c r="U63" s="157">
        <v>0</v>
      </c>
      <c r="V63" s="157">
        <f t="shared" si="20"/>
        <v>0</v>
      </c>
      <c r="W63" s="157"/>
      <c r="X63" s="157" t="s">
        <v>93</v>
      </c>
      <c r="Y63" s="178">
        <f t="shared" si="21"/>
        <v>0</v>
      </c>
      <c r="Z63" s="178">
        <f t="shared" si="22"/>
        <v>0</v>
      </c>
      <c r="AA63" s="178">
        <f t="shared" si="23"/>
        <v>0</v>
      </c>
      <c r="AB63" s="178">
        <f t="shared" si="24"/>
        <v>0</v>
      </c>
      <c r="AC63" s="178">
        <f t="shared" si="25"/>
        <v>0</v>
      </c>
      <c r="AD63" s="178">
        <f t="shared" si="26"/>
        <v>0</v>
      </c>
      <c r="AE63" s="179"/>
      <c r="AF63" s="178">
        <f t="shared" si="27"/>
        <v>0</v>
      </c>
      <c r="AG63" s="179" t="s">
        <v>221</v>
      </c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</row>
    <row r="64" spans="1:60" outlineLevel="2" x14ac:dyDescent="0.2">
      <c r="A64" s="169">
        <v>32</v>
      </c>
      <c r="B64" s="170" t="s">
        <v>251</v>
      </c>
      <c r="C64" s="191" t="s">
        <v>252</v>
      </c>
      <c r="D64" s="171" t="s">
        <v>129</v>
      </c>
      <c r="E64" s="172">
        <v>5</v>
      </c>
      <c r="F64" s="173"/>
      <c r="G64" s="174">
        <f t="shared" si="14"/>
        <v>0</v>
      </c>
      <c r="H64" s="175"/>
      <c r="I64" s="176">
        <f t="shared" si="15"/>
        <v>0</v>
      </c>
      <c r="J64" s="173"/>
      <c r="K64" s="174">
        <f t="shared" si="16"/>
        <v>0</v>
      </c>
      <c r="L64" s="174">
        <v>15</v>
      </c>
      <c r="M64" s="174">
        <f t="shared" si="17"/>
        <v>0</v>
      </c>
      <c r="N64" s="174">
        <v>4.0000000000000003E-5</v>
      </c>
      <c r="O64" s="174">
        <f t="shared" si="18"/>
        <v>0</v>
      </c>
      <c r="P64" s="174">
        <v>0</v>
      </c>
      <c r="Q64" s="174">
        <f t="shared" si="19"/>
        <v>0</v>
      </c>
      <c r="R64" s="174" t="s">
        <v>226</v>
      </c>
      <c r="S64" s="174" t="s">
        <v>130</v>
      </c>
      <c r="T64" s="177" t="s">
        <v>130</v>
      </c>
      <c r="U64" s="157">
        <v>0</v>
      </c>
      <c r="V64" s="157">
        <f t="shared" si="20"/>
        <v>0</v>
      </c>
      <c r="W64" s="157"/>
      <c r="X64" s="157" t="s">
        <v>93</v>
      </c>
      <c r="Y64" s="178">
        <f t="shared" si="21"/>
        <v>0</v>
      </c>
      <c r="Z64" s="178">
        <f t="shared" si="22"/>
        <v>0</v>
      </c>
      <c r="AA64" s="178">
        <f t="shared" si="23"/>
        <v>0</v>
      </c>
      <c r="AB64" s="178">
        <f t="shared" si="24"/>
        <v>0</v>
      </c>
      <c r="AC64" s="178">
        <f t="shared" si="25"/>
        <v>0</v>
      </c>
      <c r="AD64" s="178">
        <f t="shared" si="26"/>
        <v>0</v>
      </c>
      <c r="AE64" s="179"/>
      <c r="AF64" s="178">
        <f t="shared" si="27"/>
        <v>0</v>
      </c>
      <c r="AG64" s="179" t="s">
        <v>221</v>
      </c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</row>
    <row r="65" spans="1:60" outlineLevel="2" x14ac:dyDescent="0.2">
      <c r="A65" s="169">
        <v>36</v>
      </c>
      <c r="B65" s="170" t="s">
        <v>253</v>
      </c>
      <c r="C65" s="191" t="s">
        <v>254</v>
      </c>
      <c r="D65" s="171" t="s">
        <v>129</v>
      </c>
      <c r="E65" s="172">
        <v>1</v>
      </c>
      <c r="F65" s="173"/>
      <c r="G65" s="174">
        <f t="shared" si="14"/>
        <v>0</v>
      </c>
      <c r="H65" s="175"/>
      <c r="I65" s="176">
        <f t="shared" si="15"/>
        <v>0</v>
      </c>
      <c r="J65" s="173"/>
      <c r="K65" s="174">
        <f t="shared" si="16"/>
        <v>0</v>
      </c>
      <c r="L65" s="174">
        <v>15</v>
      </c>
      <c r="M65" s="174">
        <f t="shared" si="17"/>
        <v>0</v>
      </c>
      <c r="N65" s="174">
        <v>0</v>
      </c>
      <c r="O65" s="174">
        <f t="shared" si="18"/>
        <v>0</v>
      </c>
      <c r="P65" s="174">
        <v>0</v>
      </c>
      <c r="Q65" s="174">
        <f t="shared" si="19"/>
        <v>0</v>
      </c>
      <c r="R65" s="174" t="s">
        <v>226</v>
      </c>
      <c r="S65" s="174" t="s">
        <v>130</v>
      </c>
      <c r="T65" s="177" t="s">
        <v>130</v>
      </c>
      <c r="U65" s="157">
        <v>0</v>
      </c>
      <c r="V65" s="157">
        <f t="shared" si="20"/>
        <v>0</v>
      </c>
      <c r="W65" s="157"/>
      <c r="X65" s="157" t="s">
        <v>93</v>
      </c>
      <c r="Y65" s="178">
        <f t="shared" si="21"/>
        <v>0</v>
      </c>
      <c r="Z65" s="178">
        <f t="shared" si="22"/>
        <v>0</v>
      </c>
      <c r="AA65" s="178">
        <f t="shared" si="23"/>
        <v>0</v>
      </c>
      <c r="AB65" s="178">
        <f t="shared" si="24"/>
        <v>0</v>
      </c>
      <c r="AC65" s="178">
        <f t="shared" si="25"/>
        <v>0</v>
      </c>
      <c r="AD65" s="178">
        <f t="shared" si="26"/>
        <v>0</v>
      </c>
      <c r="AE65" s="179"/>
      <c r="AF65" s="178">
        <f t="shared" si="27"/>
        <v>0</v>
      </c>
      <c r="AG65" s="179" t="s">
        <v>221</v>
      </c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</row>
    <row r="66" spans="1:60" ht="22.5" outlineLevel="2" x14ac:dyDescent="0.2">
      <c r="A66" s="169">
        <v>40</v>
      </c>
      <c r="B66" s="170" t="s">
        <v>255</v>
      </c>
      <c r="C66" s="191" t="s">
        <v>256</v>
      </c>
      <c r="D66" s="171" t="s">
        <v>183</v>
      </c>
      <c r="E66" s="172">
        <v>2</v>
      </c>
      <c r="F66" s="173"/>
      <c r="G66" s="174">
        <f t="shared" si="14"/>
        <v>0</v>
      </c>
      <c r="H66" s="175"/>
      <c r="I66" s="176">
        <f t="shared" si="15"/>
        <v>0</v>
      </c>
      <c r="J66" s="173"/>
      <c r="K66" s="174">
        <f t="shared" si="16"/>
        <v>0</v>
      </c>
      <c r="L66" s="174">
        <v>15</v>
      </c>
      <c r="M66" s="174">
        <f t="shared" si="17"/>
        <v>0</v>
      </c>
      <c r="N66" s="174">
        <v>2.5999999999999998E-4</v>
      </c>
      <c r="O66" s="174">
        <f t="shared" si="18"/>
        <v>0</v>
      </c>
      <c r="P66" s="174">
        <v>0</v>
      </c>
      <c r="Q66" s="174">
        <f t="shared" si="19"/>
        <v>0</v>
      </c>
      <c r="R66" s="174" t="s">
        <v>226</v>
      </c>
      <c r="S66" s="174" t="s">
        <v>130</v>
      </c>
      <c r="T66" s="177" t="s">
        <v>130</v>
      </c>
      <c r="U66" s="157">
        <v>0</v>
      </c>
      <c r="V66" s="157">
        <f t="shared" si="20"/>
        <v>0</v>
      </c>
      <c r="W66" s="157"/>
      <c r="X66" s="157" t="s">
        <v>93</v>
      </c>
      <c r="Y66" s="178">
        <f t="shared" si="21"/>
        <v>0</v>
      </c>
      <c r="Z66" s="178">
        <f t="shared" si="22"/>
        <v>0</v>
      </c>
      <c r="AA66" s="178">
        <f t="shared" si="23"/>
        <v>0</v>
      </c>
      <c r="AB66" s="178">
        <f t="shared" si="24"/>
        <v>0</v>
      </c>
      <c r="AC66" s="178">
        <f t="shared" si="25"/>
        <v>0</v>
      </c>
      <c r="AD66" s="178">
        <f t="shared" si="26"/>
        <v>0</v>
      </c>
      <c r="AE66" s="179"/>
      <c r="AF66" s="178">
        <f t="shared" si="27"/>
        <v>0</v>
      </c>
      <c r="AG66" s="179" t="s">
        <v>221</v>
      </c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</row>
    <row r="67" spans="1:60" ht="22.5" outlineLevel="2" x14ac:dyDescent="0.2">
      <c r="A67" s="169">
        <v>42</v>
      </c>
      <c r="B67" s="170" t="s">
        <v>257</v>
      </c>
      <c r="C67" s="191" t="s">
        <v>258</v>
      </c>
      <c r="D67" s="171" t="s">
        <v>218</v>
      </c>
      <c r="E67" s="172">
        <v>1</v>
      </c>
      <c r="F67" s="173"/>
      <c r="G67" s="174">
        <f t="shared" si="14"/>
        <v>0</v>
      </c>
      <c r="H67" s="175"/>
      <c r="I67" s="176">
        <f t="shared" si="15"/>
        <v>0</v>
      </c>
      <c r="J67" s="173"/>
      <c r="K67" s="174">
        <f t="shared" si="16"/>
        <v>0</v>
      </c>
      <c r="L67" s="174">
        <v>15</v>
      </c>
      <c r="M67" s="174">
        <f t="shared" si="17"/>
        <v>0</v>
      </c>
      <c r="N67" s="174">
        <v>0</v>
      </c>
      <c r="O67" s="174">
        <f t="shared" si="18"/>
        <v>0</v>
      </c>
      <c r="P67" s="174">
        <v>0</v>
      </c>
      <c r="Q67" s="174">
        <f t="shared" si="19"/>
        <v>0</v>
      </c>
      <c r="R67" s="174"/>
      <c r="S67" s="174" t="s">
        <v>219</v>
      </c>
      <c r="T67" s="177" t="s">
        <v>220</v>
      </c>
      <c r="U67" s="157">
        <v>0</v>
      </c>
      <c r="V67" s="157">
        <f t="shared" si="20"/>
        <v>0</v>
      </c>
      <c r="W67" s="157"/>
      <c r="X67" s="157" t="s">
        <v>93</v>
      </c>
      <c r="Y67" s="178">
        <f t="shared" si="21"/>
        <v>0</v>
      </c>
      <c r="Z67" s="178">
        <f t="shared" si="22"/>
        <v>0</v>
      </c>
      <c r="AA67" s="178">
        <f t="shared" si="23"/>
        <v>0</v>
      </c>
      <c r="AB67" s="178">
        <f t="shared" si="24"/>
        <v>0</v>
      </c>
      <c r="AC67" s="178">
        <f t="shared" si="25"/>
        <v>0</v>
      </c>
      <c r="AD67" s="178">
        <f t="shared" si="26"/>
        <v>0</v>
      </c>
      <c r="AE67" s="179"/>
      <c r="AF67" s="178">
        <f t="shared" si="27"/>
        <v>0</v>
      </c>
      <c r="AG67" s="179" t="s">
        <v>221</v>
      </c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</row>
    <row r="68" spans="1:60" outlineLevel="2" x14ac:dyDescent="0.2">
      <c r="A68" s="169">
        <v>44</v>
      </c>
      <c r="B68" s="170" t="s">
        <v>259</v>
      </c>
      <c r="C68" s="191" t="s">
        <v>260</v>
      </c>
      <c r="D68" s="171" t="s">
        <v>129</v>
      </c>
      <c r="E68" s="172">
        <v>22</v>
      </c>
      <c r="F68" s="173"/>
      <c r="G68" s="174">
        <f t="shared" si="14"/>
        <v>0</v>
      </c>
      <c r="H68" s="175"/>
      <c r="I68" s="176">
        <f t="shared" si="15"/>
        <v>0</v>
      </c>
      <c r="J68" s="173"/>
      <c r="K68" s="174">
        <f t="shared" si="16"/>
        <v>0</v>
      </c>
      <c r="L68" s="174">
        <v>15</v>
      </c>
      <c r="M68" s="174">
        <f t="shared" si="17"/>
        <v>0</v>
      </c>
      <c r="N68" s="174">
        <v>0</v>
      </c>
      <c r="O68" s="174">
        <f t="shared" si="18"/>
        <v>0</v>
      </c>
      <c r="P68" s="174">
        <v>0</v>
      </c>
      <c r="Q68" s="174">
        <f t="shared" si="19"/>
        <v>0</v>
      </c>
      <c r="R68" s="174" t="s">
        <v>226</v>
      </c>
      <c r="S68" s="174" t="s">
        <v>130</v>
      </c>
      <c r="T68" s="177" t="s">
        <v>130</v>
      </c>
      <c r="U68" s="157">
        <v>0</v>
      </c>
      <c r="V68" s="157">
        <f t="shared" si="20"/>
        <v>0</v>
      </c>
      <c r="W68" s="157"/>
      <c r="X68" s="157" t="s">
        <v>93</v>
      </c>
      <c r="Y68" s="178">
        <f t="shared" si="21"/>
        <v>0</v>
      </c>
      <c r="Z68" s="178">
        <f t="shared" si="22"/>
        <v>0</v>
      </c>
      <c r="AA68" s="178">
        <f t="shared" si="23"/>
        <v>0</v>
      </c>
      <c r="AB68" s="178">
        <f t="shared" si="24"/>
        <v>0</v>
      </c>
      <c r="AC68" s="178">
        <f t="shared" si="25"/>
        <v>0</v>
      </c>
      <c r="AD68" s="178">
        <f t="shared" si="26"/>
        <v>0</v>
      </c>
      <c r="AE68" s="179"/>
      <c r="AF68" s="178">
        <f t="shared" si="27"/>
        <v>0</v>
      </c>
      <c r="AG68" s="179" t="s">
        <v>221</v>
      </c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</row>
    <row r="69" spans="1:60" outlineLevel="2" x14ac:dyDescent="0.2">
      <c r="A69" s="169">
        <v>45</v>
      </c>
      <c r="B69" s="170" t="s">
        <v>261</v>
      </c>
      <c r="C69" s="191" t="s">
        <v>262</v>
      </c>
      <c r="D69" s="171" t="s">
        <v>129</v>
      </c>
      <c r="E69" s="172">
        <v>30</v>
      </c>
      <c r="F69" s="173"/>
      <c r="G69" s="174">
        <f t="shared" si="14"/>
        <v>0</v>
      </c>
      <c r="H69" s="175"/>
      <c r="I69" s="176">
        <f t="shared" si="15"/>
        <v>0</v>
      </c>
      <c r="J69" s="173"/>
      <c r="K69" s="174">
        <f t="shared" si="16"/>
        <v>0</v>
      </c>
      <c r="L69" s="174">
        <v>15</v>
      </c>
      <c r="M69" s="174">
        <f t="shared" si="17"/>
        <v>0</v>
      </c>
      <c r="N69" s="174">
        <v>0</v>
      </c>
      <c r="O69" s="174">
        <f t="shared" si="18"/>
        <v>0</v>
      </c>
      <c r="P69" s="174">
        <v>0</v>
      </c>
      <c r="Q69" s="174">
        <f t="shared" si="19"/>
        <v>0</v>
      </c>
      <c r="R69" s="174" t="s">
        <v>226</v>
      </c>
      <c r="S69" s="174" t="s">
        <v>130</v>
      </c>
      <c r="T69" s="177" t="s">
        <v>130</v>
      </c>
      <c r="U69" s="157">
        <v>0</v>
      </c>
      <c r="V69" s="157">
        <f t="shared" si="20"/>
        <v>0</v>
      </c>
      <c r="W69" s="157"/>
      <c r="X69" s="157" t="s">
        <v>93</v>
      </c>
      <c r="Y69" s="178">
        <f t="shared" si="21"/>
        <v>0</v>
      </c>
      <c r="Z69" s="178">
        <f t="shared" si="22"/>
        <v>0</v>
      </c>
      <c r="AA69" s="178">
        <f t="shared" si="23"/>
        <v>0</v>
      </c>
      <c r="AB69" s="178">
        <f t="shared" si="24"/>
        <v>0</v>
      </c>
      <c r="AC69" s="178">
        <f t="shared" si="25"/>
        <v>0</v>
      </c>
      <c r="AD69" s="178">
        <f t="shared" si="26"/>
        <v>0</v>
      </c>
      <c r="AE69" s="179"/>
      <c r="AF69" s="178">
        <f t="shared" si="27"/>
        <v>0</v>
      </c>
      <c r="AG69" s="179" t="s">
        <v>221</v>
      </c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</row>
    <row r="70" spans="1:60" outlineLevel="2" x14ac:dyDescent="0.2">
      <c r="A70" s="169">
        <v>46</v>
      </c>
      <c r="B70" s="170" t="s">
        <v>263</v>
      </c>
      <c r="C70" s="191" t="s">
        <v>264</v>
      </c>
      <c r="D70" s="171" t="s">
        <v>129</v>
      </c>
      <c r="E70" s="172">
        <v>12</v>
      </c>
      <c r="F70" s="173"/>
      <c r="G70" s="174">
        <f t="shared" si="14"/>
        <v>0</v>
      </c>
      <c r="H70" s="175"/>
      <c r="I70" s="176">
        <f t="shared" si="15"/>
        <v>0</v>
      </c>
      <c r="J70" s="173"/>
      <c r="K70" s="174">
        <f t="shared" si="16"/>
        <v>0</v>
      </c>
      <c r="L70" s="174">
        <v>15</v>
      </c>
      <c r="M70" s="174">
        <f t="shared" si="17"/>
        <v>0</v>
      </c>
      <c r="N70" s="174">
        <v>0</v>
      </c>
      <c r="O70" s="174">
        <f t="shared" si="18"/>
        <v>0</v>
      </c>
      <c r="P70" s="174">
        <v>0</v>
      </c>
      <c r="Q70" s="174">
        <f t="shared" si="19"/>
        <v>0</v>
      </c>
      <c r="R70" s="174" t="s">
        <v>226</v>
      </c>
      <c r="S70" s="174" t="s">
        <v>130</v>
      </c>
      <c r="T70" s="177" t="s">
        <v>130</v>
      </c>
      <c r="U70" s="157">
        <v>0</v>
      </c>
      <c r="V70" s="157">
        <f t="shared" si="20"/>
        <v>0</v>
      </c>
      <c r="W70" s="157"/>
      <c r="X70" s="157" t="s">
        <v>93</v>
      </c>
      <c r="Y70" s="178">
        <f t="shared" si="21"/>
        <v>0</v>
      </c>
      <c r="Z70" s="178">
        <f t="shared" si="22"/>
        <v>0</v>
      </c>
      <c r="AA70" s="178">
        <f t="shared" si="23"/>
        <v>0</v>
      </c>
      <c r="AB70" s="178">
        <f t="shared" si="24"/>
        <v>0</v>
      </c>
      <c r="AC70" s="178">
        <f t="shared" si="25"/>
        <v>0</v>
      </c>
      <c r="AD70" s="178">
        <f t="shared" si="26"/>
        <v>0</v>
      </c>
      <c r="AE70" s="179"/>
      <c r="AF70" s="178">
        <f t="shared" si="27"/>
        <v>0</v>
      </c>
      <c r="AG70" s="179" t="s">
        <v>221</v>
      </c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</row>
    <row r="71" spans="1:60" outlineLevel="2" x14ac:dyDescent="0.2">
      <c r="A71" s="169">
        <v>47</v>
      </c>
      <c r="B71" s="170" t="s">
        <v>265</v>
      </c>
      <c r="C71" s="191" t="s">
        <v>266</v>
      </c>
      <c r="D71" s="171" t="s">
        <v>183</v>
      </c>
      <c r="E71" s="172">
        <v>32</v>
      </c>
      <c r="F71" s="173"/>
      <c r="G71" s="174">
        <f t="shared" si="14"/>
        <v>0</v>
      </c>
      <c r="H71" s="175"/>
      <c r="I71" s="176">
        <f t="shared" si="15"/>
        <v>0</v>
      </c>
      <c r="J71" s="173"/>
      <c r="K71" s="174">
        <f t="shared" si="16"/>
        <v>0</v>
      </c>
      <c r="L71" s="174">
        <v>15</v>
      </c>
      <c r="M71" s="174">
        <f t="shared" si="17"/>
        <v>0</v>
      </c>
      <c r="N71" s="174">
        <v>4.0000000000000003E-5</v>
      </c>
      <c r="O71" s="174">
        <f t="shared" si="18"/>
        <v>0</v>
      </c>
      <c r="P71" s="174">
        <v>0</v>
      </c>
      <c r="Q71" s="174">
        <f t="shared" si="19"/>
        <v>0</v>
      </c>
      <c r="R71" s="174"/>
      <c r="S71" s="174" t="s">
        <v>219</v>
      </c>
      <c r="T71" s="177" t="s">
        <v>220</v>
      </c>
      <c r="U71" s="157">
        <v>0</v>
      </c>
      <c r="V71" s="157">
        <f t="shared" si="20"/>
        <v>0</v>
      </c>
      <c r="W71" s="157"/>
      <c r="X71" s="157" t="s">
        <v>93</v>
      </c>
      <c r="Y71" s="178">
        <f t="shared" si="21"/>
        <v>0</v>
      </c>
      <c r="Z71" s="178">
        <f t="shared" si="22"/>
        <v>0</v>
      </c>
      <c r="AA71" s="178">
        <f t="shared" si="23"/>
        <v>0</v>
      </c>
      <c r="AB71" s="178">
        <f t="shared" si="24"/>
        <v>0</v>
      </c>
      <c r="AC71" s="178">
        <f t="shared" si="25"/>
        <v>0</v>
      </c>
      <c r="AD71" s="178">
        <f t="shared" si="26"/>
        <v>0</v>
      </c>
      <c r="AE71" s="179"/>
      <c r="AF71" s="178">
        <f t="shared" si="27"/>
        <v>0</v>
      </c>
      <c r="AG71" s="179" t="s">
        <v>221</v>
      </c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</row>
    <row r="72" spans="1:60" outlineLevel="2" x14ac:dyDescent="0.2">
      <c r="A72" s="169">
        <v>50</v>
      </c>
      <c r="B72" s="170" t="s">
        <v>267</v>
      </c>
      <c r="C72" s="191" t="s">
        <v>268</v>
      </c>
      <c r="D72" s="171" t="s">
        <v>183</v>
      </c>
      <c r="E72" s="172">
        <v>7</v>
      </c>
      <c r="F72" s="173"/>
      <c r="G72" s="174">
        <f t="shared" si="14"/>
        <v>0</v>
      </c>
      <c r="H72" s="175"/>
      <c r="I72" s="176">
        <f t="shared" si="15"/>
        <v>0</v>
      </c>
      <c r="J72" s="173"/>
      <c r="K72" s="174">
        <f t="shared" si="16"/>
        <v>0</v>
      </c>
      <c r="L72" s="174">
        <v>15</v>
      </c>
      <c r="M72" s="174">
        <f t="shared" si="17"/>
        <v>0</v>
      </c>
      <c r="N72" s="174">
        <v>1.6000000000000001E-4</v>
      </c>
      <c r="O72" s="174">
        <f t="shared" si="18"/>
        <v>0</v>
      </c>
      <c r="P72" s="174">
        <v>0</v>
      </c>
      <c r="Q72" s="174">
        <f t="shared" si="19"/>
        <v>0</v>
      </c>
      <c r="R72" s="174" t="s">
        <v>226</v>
      </c>
      <c r="S72" s="174" t="s">
        <v>130</v>
      </c>
      <c r="T72" s="177" t="s">
        <v>130</v>
      </c>
      <c r="U72" s="157">
        <v>0</v>
      </c>
      <c r="V72" s="157">
        <f t="shared" si="20"/>
        <v>0</v>
      </c>
      <c r="W72" s="157"/>
      <c r="X72" s="157" t="s">
        <v>93</v>
      </c>
      <c r="Y72" s="178">
        <f t="shared" si="21"/>
        <v>0</v>
      </c>
      <c r="Z72" s="178">
        <f t="shared" si="22"/>
        <v>0</v>
      </c>
      <c r="AA72" s="178">
        <f t="shared" si="23"/>
        <v>0</v>
      </c>
      <c r="AB72" s="178">
        <f t="shared" si="24"/>
        <v>0</v>
      </c>
      <c r="AC72" s="178">
        <f t="shared" si="25"/>
        <v>0</v>
      </c>
      <c r="AD72" s="178">
        <f t="shared" si="26"/>
        <v>0</v>
      </c>
      <c r="AE72" s="179"/>
      <c r="AF72" s="178">
        <f t="shared" si="27"/>
        <v>0</v>
      </c>
      <c r="AG72" s="179" t="s">
        <v>221</v>
      </c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</row>
    <row r="73" spans="1:60" outlineLevel="2" x14ac:dyDescent="0.2">
      <c r="A73" s="169">
        <v>52</v>
      </c>
      <c r="B73" s="170" t="s">
        <v>269</v>
      </c>
      <c r="C73" s="191" t="s">
        <v>270</v>
      </c>
      <c r="D73" s="171" t="s">
        <v>183</v>
      </c>
      <c r="E73" s="172">
        <v>11</v>
      </c>
      <c r="F73" s="173"/>
      <c r="G73" s="174">
        <f t="shared" si="14"/>
        <v>0</v>
      </c>
      <c r="H73" s="175"/>
      <c r="I73" s="176">
        <f t="shared" si="15"/>
        <v>0</v>
      </c>
      <c r="J73" s="173"/>
      <c r="K73" s="174">
        <f t="shared" si="16"/>
        <v>0</v>
      </c>
      <c r="L73" s="174">
        <v>15</v>
      </c>
      <c r="M73" s="174">
        <f t="shared" si="17"/>
        <v>0</v>
      </c>
      <c r="N73" s="174">
        <v>5.2999999999999998E-4</v>
      </c>
      <c r="O73" s="174">
        <f t="shared" si="18"/>
        <v>0.01</v>
      </c>
      <c r="P73" s="174">
        <v>0</v>
      </c>
      <c r="Q73" s="174">
        <f t="shared" si="19"/>
        <v>0</v>
      </c>
      <c r="R73" s="174" t="s">
        <v>226</v>
      </c>
      <c r="S73" s="174" t="s">
        <v>130</v>
      </c>
      <c r="T73" s="177" t="s">
        <v>130</v>
      </c>
      <c r="U73" s="157">
        <v>0</v>
      </c>
      <c r="V73" s="157">
        <f t="shared" si="20"/>
        <v>0</v>
      </c>
      <c r="W73" s="157"/>
      <c r="X73" s="157" t="s">
        <v>93</v>
      </c>
      <c r="Y73" s="178">
        <f t="shared" si="21"/>
        <v>0</v>
      </c>
      <c r="Z73" s="178">
        <f t="shared" si="22"/>
        <v>0</v>
      </c>
      <c r="AA73" s="178">
        <f t="shared" si="23"/>
        <v>0</v>
      </c>
      <c r="AB73" s="178">
        <f t="shared" si="24"/>
        <v>0.01</v>
      </c>
      <c r="AC73" s="178">
        <f t="shared" si="25"/>
        <v>0</v>
      </c>
      <c r="AD73" s="178">
        <f t="shared" si="26"/>
        <v>0</v>
      </c>
      <c r="AE73" s="179"/>
      <c r="AF73" s="178">
        <f t="shared" si="27"/>
        <v>0</v>
      </c>
      <c r="AG73" s="179" t="s">
        <v>221</v>
      </c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</row>
    <row r="74" spans="1:60" outlineLevel="2" x14ac:dyDescent="0.2">
      <c r="A74" s="169">
        <v>54</v>
      </c>
      <c r="B74" s="170" t="s">
        <v>271</v>
      </c>
      <c r="C74" s="191" t="s">
        <v>272</v>
      </c>
      <c r="D74" s="171" t="s">
        <v>183</v>
      </c>
      <c r="E74" s="172">
        <v>13</v>
      </c>
      <c r="F74" s="173"/>
      <c r="G74" s="174">
        <f t="shared" si="14"/>
        <v>0</v>
      </c>
      <c r="H74" s="175"/>
      <c r="I74" s="176">
        <f t="shared" si="15"/>
        <v>0</v>
      </c>
      <c r="J74" s="173"/>
      <c r="K74" s="174">
        <f t="shared" si="16"/>
        <v>0</v>
      </c>
      <c r="L74" s="174">
        <v>15</v>
      </c>
      <c r="M74" s="174">
        <f t="shared" si="17"/>
        <v>0</v>
      </c>
      <c r="N74" s="174">
        <v>2.9999999999999997E-4</v>
      </c>
      <c r="O74" s="174">
        <f t="shared" si="18"/>
        <v>0</v>
      </c>
      <c r="P74" s="174">
        <v>0</v>
      </c>
      <c r="Q74" s="174">
        <f t="shared" si="19"/>
        <v>0</v>
      </c>
      <c r="R74" s="174" t="s">
        <v>226</v>
      </c>
      <c r="S74" s="174" t="s">
        <v>130</v>
      </c>
      <c r="T74" s="177" t="s">
        <v>130</v>
      </c>
      <c r="U74" s="157">
        <v>0</v>
      </c>
      <c r="V74" s="157">
        <f t="shared" si="20"/>
        <v>0</v>
      </c>
      <c r="W74" s="157"/>
      <c r="X74" s="157" t="s">
        <v>93</v>
      </c>
      <c r="Y74" s="178">
        <f t="shared" si="21"/>
        <v>0</v>
      </c>
      <c r="Z74" s="178">
        <f t="shared" si="22"/>
        <v>0</v>
      </c>
      <c r="AA74" s="178">
        <f t="shared" si="23"/>
        <v>0</v>
      </c>
      <c r="AB74" s="178">
        <f t="shared" si="24"/>
        <v>0</v>
      </c>
      <c r="AC74" s="178">
        <f t="shared" si="25"/>
        <v>0</v>
      </c>
      <c r="AD74" s="178">
        <f t="shared" si="26"/>
        <v>0</v>
      </c>
      <c r="AE74" s="179"/>
      <c r="AF74" s="178">
        <f t="shared" si="27"/>
        <v>0</v>
      </c>
      <c r="AG74" s="179" t="s">
        <v>221</v>
      </c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</row>
    <row r="75" spans="1:60" outlineLevel="2" x14ac:dyDescent="0.2">
      <c r="A75" s="169">
        <v>56</v>
      </c>
      <c r="B75" s="170" t="s">
        <v>273</v>
      </c>
      <c r="C75" s="191" t="s">
        <v>274</v>
      </c>
      <c r="D75" s="171" t="s">
        <v>183</v>
      </c>
      <c r="E75" s="172">
        <v>198</v>
      </c>
      <c r="F75" s="173"/>
      <c r="G75" s="174">
        <f t="shared" si="14"/>
        <v>0</v>
      </c>
      <c r="H75" s="175"/>
      <c r="I75" s="176">
        <f t="shared" si="15"/>
        <v>0</v>
      </c>
      <c r="J75" s="173"/>
      <c r="K75" s="174">
        <f t="shared" si="16"/>
        <v>0</v>
      </c>
      <c r="L75" s="174">
        <v>15</v>
      </c>
      <c r="M75" s="174">
        <f t="shared" si="17"/>
        <v>0</v>
      </c>
      <c r="N75" s="174">
        <v>2.2000000000000001E-4</v>
      </c>
      <c r="O75" s="174">
        <f t="shared" si="18"/>
        <v>0.04</v>
      </c>
      <c r="P75" s="174">
        <v>0</v>
      </c>
      <c r="Q75" s="174">
        <f t="shared" si="19"/>
        <v>0</v>
      </c>
      <c r="R75" s="174" t="s">
        <v>226</v>
      </c>
      <c r="S75" s="174" t="s">
        <v>130</v>
      </c>
      <c r="T75" s="177" t="s">
        <v>130</v>
      </c>
      <c r="U75" s="157">
        <v>0</v>
      </c>
      <c r="V75" s="157">
        <f t="shared" si="20"/>
        <v>0</v>
      </c>
      <c r="W75" s="157"/>
      <c r="X75" s="157" t="s">
        <v>93</v>
      </c>
      <c r="Y75" s="178">
        <f t="shared" si="21"/>
        <v>0</v>
      </c>
      <c r="Z75" s="178">
        <f t="shared" si="22"/>
        <v>0</v>
      </c>
      <c r="AA75" s="178">
        <f t="shared" si="23"/>
        <v>0</v>
      </c>
      <c r="AB75" s="178">
        <f t="shared" si="24"/>
        <v>0.04</v>
      </c>
      <c r="AC75" s="178">
        <f t="shared" si="25"/>
        <v>0</v>
      </c>
      <c r="AD75" s="178">
        <f t="shared" si="26"/>
        <v>0</v>
      </c>
      <c r="AE75" s="179"/>
      <c r="AF75" s="178">
        <f t="shared" si="27"/>
        <v>0</v>
      </c>
      <c r="AG75" s="179" t="s">
        <v>221</v>
      </c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</row>
    <row r="76" spans="1:60" outlineLevel="2" x14ac:dyDescent="0.2">
      <c r="A76" s="169">
        <v>58</v>
      </c>
      <c r="B76" s="170" t="s">
        <v>275</v>
      </c>
      <c r="C76" s="191" t="s">
        <v>276</v>
      </c>
      <c r="D76" s="171" t="s">
        <v>183</v>
      </c>
      <c r="E76" s="172">
        <v>10</v>
      </c>
      <c r="F76" s="173"/>
      <c r="G76" s="174">
        <f t="shared" si="14"/>
        <v>0</v>
      </c>
      <c r="H76" s="175"/>
      <c r="I76" s="176">
        <f t="shared" si="15"/>
        <v>0</v>
      </c>
      <c r="J76" s="173"/>
      <c r="K76" s="174">
        <f t="shared" si="16"/>
        <v>0</v>
      </c>
      <c r="L76" s="174">
        <v>15</v>
      </c>
      <c r="M76" s="174">
        <f t="shared" si="17"/>
        <v>0</v>
      </c>
      <c r="N76" s="174">
        <v>2.1000000000000001E-4</v>
      </c>
      <c r="O76" s="174">
        <f t="shared" si="18"/>
        <v>0</v>
      </c>
      <c r="P76" s="174">
        <v>0</v>
      </c>
      <c r="Q76" s="174">
        <f t="shared" si="19"/>
        <v>0</v>
      </c>
      <c r="R76" s="174" t="s">
        <v>226</v>
      </c>
      <c r="S76" s="174" t="s">
        <v>130</v>
      </c>
      <c r="T76" s="177" t="s">
        <v>130</v>
      </c>
      <c r="U76" s="157">
        <v>0</v>
      </c>
      <c r="V76" s="157">
        <f t="shared" si="20"/>
        <v>0</v>
      </c>
      <c r="W76" s="157"/>
      <c r="X76" s="157" t="s">
        <v>93</v>
      </c>
      <c r="Y76" s="178">
        <f t="shared" si="21"/>
        <v>0</v>
      </c>
      <c r="Z76" s="178">
        <f t="shared" si="22"/>
        <v>0</v>
      </c>
      <c r="AA76" s="178">
        <f t="shared" si="23"/>
        <v>0</v>
      </c>
      <c r="AB76" s="178">
        <f t="shared" si="24"/>
        <v>0</v>
      </c>
      <c r="AC76" s="178">
        <f t="shared" si="25"/>
        <v>0</v>
      </c>
      <c r="AD76" s="178">
        <f t="shared" si="26"/>
        <v>0</v>
      </c>
      <c r="AE76" s="179"/>
      <c r="AF76" s="178">
        <f t="shared" si="27"/>
        <v>0</v>
      </c>
      <c r="AG76" s="179" t="s">
        <v>221</v>
      </c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</row>
    <row r="77" spans="1:60" outlineLevel="2" x14ac:dyDescent="0.2">
      <c r="A77" s="169">
        <v>60</v>
      </c>
      <c r="B77" s="170" t="s">
        <v>277</v>
      </c>
      <c r="C77" s="191" t="s">
        <v>278</v>
      </c>
      <c r="D77" s="171" t="s">
        <v>183</v>
      </c>
      <c r="E77" s="172">
        <v>206</v>
      </c>
      <c r="F77" s="173"/>
      <c r="G77" s="174">
        <f t="shared" si="14"/>
        <v>0</v>
      </c>
      <c r="H77" s="175"/>
      <c r="I77" s="176">
        <f t="shared" si="15"/>
        <v>0</v>
      </c>
      <c r="J77" s="173"/>
      <c r="K77" s="174">
        <f t="shared" si="16"/>
        <v>0</v>
      </c>
      <c r="L77" s="174">
        <v>15</v>
      </c>
      <c r="M77" s="174">
        <f t="shared" si="17"/>
        <v>0</v>
      </c>
      <c r="N77" s="174">
        <v>1.6000000000000001E-4</v>
      </c>
      <c r="O77" s="174">
        <f t="shared" si="18"/>
        <v>0.03</v>
      </c>
      <c r="P77" s="174">
        <v>0</v>
      </c>
      <c r="Q77" s="174">
        <f t="shared" si="19"/>
        <v>0</v>
      </c>
      <c r="R77" s="174" t="s">
        <v>226</v>
      </c>
      <c r="S77" s="174" t="s">
        <v>130</v>
      </c>
      <c r="T77" s="177" t="s">
        <v>130</v>
      </c>
      <c r="U77" s="157">
        <v>0</v>
      </c>
      <c r="V77" s="157">
        <f t="shared" si="20"/>
        <v>0</v>
      </c>
      <c r="W77" s="157"/>
      <c r="X77" s="157" t="s">
        <v>93</v>
      </c>
      <c r="Y77" s="178">
        <f t="shared" si="21"/>
        <v>0</v>
      </c>
      <c r="Z77" s="178">
        <f t="shared" si="22"/>
        <v>0</v>
      </c>
      <c r="AA77" s="178">
        <f t="shared" si="23"/>
        <v>0</v>
      </c>
      <c r="AB77" s="178">
        <f t="shared" si="24"/>
        <v>0.03</v>
      </c>
      <c r="AC77" s="178">
        <f t="shared" si="25"/>
        <v>0</v>
      </c>
      <c r="AD77" s="178">
        <f t="shared" si="26"/>
        <v>0</v>
      </c>
      <c r="AE77" s="179"/>
      <c r="AF77" s="178">
        <f t="shared" si="27"/>
        <v>0</v>
      </c>
      <c r="AG77" s="179" t="s">
        <v>221</v>
      </c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</row>
    <row r="78" spans="1:60" ht="22.5" outlineLevel="2" x14ac:dyDescent="0.2">
      <c r="A78" s="169">
        <v>61</v>
      </c>
      <c r="B78" s="170" t="s">
        <v>279</v>
      </c>
      <c r="C78" s="191" t="s">
        <v>280</v>
      </c>
      <c r="D78" s="171" t="s">
        <v>183</v>
      </c>
      <c r="E78" s="172">
        <v>28</v>
      </c>
      <c r="F78" s="173"/>
      <c r="G78" s="174">
        <f t="shared" si="14"/>
        <v>0</v>
      </c>
      <c r="H78" s="175"/>
      <c r="I78" s="176">
        <f t="shared" si="15"/>
        <v>0</v>
      </c>
      <c r="J78" s="173"/>
      <c r="K78" s="174">
        <f t="shared" si="16"/>
        <v>0</v>
      </c>
      <c r="L78" s="174">
        <v>15</v>
      </c>
      <c r="M78" s="174">
        <f t="shared" si="17"/>
        <v>0</v>
      </c>
      <c r="N78" s="174">
        <v>1.6000000000000001E-4</v>
      </c>
      <c r="O78" s="174">
        <f t="shared" si="18"/>
        <v>0</v>
      </c>
      <c r="P78" s="174">
        <v>0</v>
      </c>
      <c r="Q78" s="174">
        <f t="shared" si="19"/>
        <v>0</v>
      </c>
      <c r="R78" s="174" t="s">
        <v>226</v>
      </c>
      <c r="S78" s="174" t="s">
        <v>130</v>
      </c>
      <c r="T78" s="177" t="s">
        <v>130</v>
      </c>
      <c r="U78" s="157">
        <v>0</v>
      </c>
      <c r="V78" s="157">
        <f t="shared" si="20"/>
        <v>0</v>
      </c>
      <c r="W78" s="157"/>
      <c r="X78" s="157" t="s">
        <v>93</v>
      </c>
      <c r="Y78" s="178">
        <f t="shared" si="21"/>
        <v>0</v>
      </c>
      <c r="Z78" s="178">
        <f t="shared" si="22"/>
        <v>0</v>
      </c>
      <c r="AA78" s="178">
        <f t="shared" si="23"/>
        <v>0</v>
      </c>
      <c r="AB78" s="178">
        <f t="shared" si="24"/>
        <v>0</v>
      </c>
      <c r="AC78" s="178">
        <f t="shared" si="25"/>
        <v>0</v>
      </c>
      <c r="AD78" s="178">
        <f t="shared" si="26"/>
        <v>0</v>
      </c>
      <c r="AE78" s="179"/>
      <c r="AF78" s="178">
        <f t="shared" si="27"/>
        <v>0</v>
      </c>
      <c r="AG78" s="179" t="s">
        <v>221</v>
      </c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</row>
    <row r="79" spans="1:60" ht="22.5" outlineLevel="2" x14ac:dyDescent="0.2">
      <c r="A79" s="169">
        <v>64</v>
      </c>
      <c r="B79" s="170" t="s">
        <v>281</v>
      </c>
      <c r="C79" s="191" t="s">
        <v>282</v>
      </c>
      <c r="D79" s="171" t="s">
        <v>283</v>
      </c>
      <c r="E79" s="172">
        <v>2</v>
      </c>
      <c r="F79" s="173"/>
      <c r="G79" s="174">
        <f t="shared" si="14"/>
        <v>0</v>
      </c>
      <c r="H79" s="175"/>
      <c r="I79" s="176">
        <f t="shared" si="15"/>
        <v>0</v>
      </c>
      <c r="J79" s="173"/>
      <c r="K79" s="174">
        <f t="shared" si="16"/>
        <v>0</v>
      </c>
      <c r="L79" s="174">
        <v>15</v>
      </c>
      <c r="M79" s="174">
        <f t="shared" si="17"/>
        <v>0</v>
      </c>
      <c r="N79" s="174">
        <v>0</v>
      </c>
      <c r="O79" s="174">
        <f t="shared" si="18"/>
        <v>0</v>
      </c>
      <c r="P79" s="174">
        <v>0</v>
      </c>
      <c r="Q79" s="174">
        <f t="shared" si="19"/>
        <v>0</v>
      </c>
      <c r="R79" s="174" t="s">
        <v>226</v>
      </c>
      <c r="S79" s="174" t="s">
        <v>130</v>
      </c>
      <c r="T79" s="177" t="s">
        <v>130</v>
      </c>
      <c r="U79" s="157">
        <v>0</v>
      </c>
      <c r="V79" s="157">
        <f t="shared" si="20"/>
        <v>0</v>
      </c>
      <c r="W79" s="157"/>
      <c r="X79" s="157" t="s">
        <v>93</v>
      </c>
      <c r="Y79" s="178">
        <f t="shared" si="21"/>
        <v>0</v>
      </c>
      <c r="Z79" s="178">
        <f t="shared" si="22"/>
        <v>0</v>
      </c>
      <c r="AA79" s="178">
        <f t="shared" si="23"/>
        <v>0</v>
      </c>
      <c r="AB79" s="178">
        <f t="shared" si="24"/>
        <v>0</v>
      </c>
      <c r="AC79" s="178">
        <f t="shared" si="25"/>
        <v>0</v>
      </c>
      <c r="AD79" s="178">
        <f t="shared" si="26"/>
        <v>0</v>
      </c>
      <c r="AE79" s="179"/>
      <c r="AF79" s="178">
        <f t="shared" si="27"/>
        <v>0</v>
      </c>
      <c r="AG79" s="179" t="s">
        <v>221</v>
      </c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</row>
    <row r="80" spans="1:60" outlineLevel="2" x14ac:dyDescent="0.2">
      <c r="A80" s="169">
        <v>65</v>
      </c>
      <c r="B80" s="170" t="s">
        <v>284</v>
      </c>
      <c r="C80" s="191" t="s">
        <v>285</v>
      </c>
      <c r="D80" s="171" t="s">
        <v>286</v>
      </c>
      <c r="E80" s="172">
        <v>2</v>
      </c>
      <c r="F80" s="173"/>
      <c r="G80" s="174">
        <f t="shared" si="14"/>
        <v>0</v>
      </c>
      <c r="H80" s="175"/>
      <c r="I80" s="176">
        <f t="shared" si="15"/>
        <v>0</v>
      </c>
      <c r="J80" s="173"/>
      <c r="K80" s="174">
        <f t="shared" si="16"/>
        <v>0</v>
      </c>
      <c r="L80" s="174">
        <v>15</v>
      </c>
      <c r="M80" s="174">
        <f t="shared" si="17"/>
        <v>0</v>
      </c>
      <c r="N80" s="174">
        <v>0</v>
      </c>
      <c r="O80" s="174">
        <f t="shared" si="18"/>
        <v>0</v>
      </c>
      <c r="P80" s="174">
        <v>0</v>
      </c>
      <c r="Q80" s="174">
        <f t="shared" si="19"/>
        <v>0</v>
      </c>
      <c r="R80" s="174" t="s">
        <v>226</v>
      </c>
      <c r="S80" s="174" t="s">
        <v>130</v>
      </c>
      <c r="T80" s="177" t="s">
        <v>130</v>
      </c>
      <c r="U80" s="157">
        <v>0</v>
      </c>
      <c r="V80" s="157">
        <f t="shared" si="20"/>
        <v>0</v>
      </c>
      <c r="W80" s="157"/>
      <c r="X80" s="157" t="s">
        <v>93</v>
      </c>
      <c r="Y80" s="178">
        <f t="shared" si="21"/>
        <v>0</v>
      </c>
      <c r="Z80" s="178">
        <f t="shared" si="22"/>
        <v>0</v>
      </c>
      <c r="AA80" s="178">
        <f t="shared" si="23"/>
        <v>0</v>
      </c>
      <c r="AB80" s="178">
        <f t="shared" si="24"/>
        <v>0</v>
      </c>
      <c r="AC80" s="178">
        <f t="shared" si="25"/>
        <v>0</v>
      </c>
      <c r="AD80" s="178">
        <f t="shared" si="26"/>
        <v>0</v>
      </c>
      <c r="AE80" s="179"/>
      <c r="AF80" s="178">
        <f t="shared" si="27"/>
        <v>0</v>
      </c>
      <c r="AG80" s="179" t="s">
        <v>221</v>
      </c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</row>
    <row r="81" spans="1:60" outlineLevel="2" x14ac:dyDescent="0.2">
      <c r="A81" s="169">
        <v>66</v>
      </c>
      <c r="B81" s="170" t="s">
        <v>287</v>
      </c>
      <c r="C81" s="191" t="s">
        <v>288</v>
      </c>
      <c r="D81" s="171" t="s">
        <v>286</v>
      </c>
      <c r="E81" s="172">
        <v>1</v>
      </c>
      <c r="F81" s="173"/>
      <c r="G81" s="174">
        <f t="shared" si="14"/>
        <v>0</v>
      </c>
      <c r="H81" s="175"/>
      <c r="I81" s="176">
        <f t="shared" si="15"/>
        <v>0</v>
      </c>
      <c r="J81" s="173"/>
      <c r="K81" s="174">
        <f t="shared" si="16"/>
        <v>0</v>
      </c>
      <c r="L81" s="174">
        <v>15</v>
      </c>
      <c r="M81" s="174">
        <f t="shared" si="17"/>
        <v>0</v>
      </c>
      <c r="N81" s="174">
        <v>0</v>
      </c>
      <c r="O81" s="174">
        <f t="shared" si="18"/>
        <v>0</v>
      </c>
      <c r="P81" s="174">
        <v>0</v>
      </c>
      <c r="Q81" s="174">
        <f t="shared" si="19"/>
        <v>0</v>
      </c>
      <c r="R81" s="174" t="s">
        <v>226</v>
      </c>
      <c r="S81" s="174" t="s">
        <v>130</v>
      </c>
      <c r="T81" s="177" t="s">
        <v>130</v>
      </c>
      <c r="U81" s="157">
        <v>0</v>
      </c>
      <c r="V81" s="157">
        <f t="shared" si="20"/>
        <v>0</v>
      </c>
      <c r="W81" s="157"/>
      <c r="X81" s="157" t="s">
        <v>93</v>
      </c>
      <c r="Y81" s="178">
        <f t="shared" si="21"/>
        <v>0</v>
      </c>
      <c r="Z81" s="178">
        <f t="shared" si="22"/>
        <v>0</v>
      </c>
      <c r="AA81" s="178">
        <f t="shared" si="23"/>
        <v>0</v>
      </c>
      <c r="AB81" s="178">
        <f t="shared" si="24"/>
        <v>0</v>
      </c>
      <c r="AC81" s="178">
        <f t="shared" si="25"/>
        <v>0</v>
      </c>
      <c r="AD81" s="178">
        <f t="shared" si="26"/>
        <v>0</v>
      </c>
      <c r="AE81" s="179"/>
      <c r="AF81" s="178">
        <f t="shared" si="27"/>
        <v>0</v>
      </c>
      <c r="AG81" s="179" t="s">
        <v>221</v>
      </c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</row>
    <row r="82" spans="1:60" outlineLevel="2" x14ac:dyDescent="0.2">
      <c r="A82" s="169">
        <v>67</v>
      </c>
      <c r="B82" s="170" t="s">
        <v>289</v>
      </c>
      <c r="C82" s="191" t="s">
        <v>290</v>
      </c>
      <c r="D82" s="171" t="s">
        <v>218</v>
      </c>
      <c r="E82" s="172">
        <v>40</v>
      </c>
      <c r="F82" s="173"/>
      <c r="G82" s="174">
        <f t="shared" si="14"/>
        <v>0</v>
      </c>
      <c r="H82" s="175"/>
      <c r="I82" s="176">
        <f t="shared" si="15"/>
        <v>0</v>
      </c>
      <c r="J82" s="173"/>
      <c r="K82" s="174">
        <f t="shared" si="16"/>
        <v>0</v>
      </c>
      <c r="L82" s="174">
        <v>15</v>
      </c>
      <c r="M82" s="174">
        <f t="shared" si="17"/>
        <v>0</v>
      </c>
      <c r="N82" s="174">
        <v>0</v>
      </c>
      <c r="O82" s="174">
        <f t="shared" si="18"/>
        <v>0</v>
      </c>
      <c r="P82" s="174">
        <v>0</v>
      </c>
      <c r="Q82" s="174">
        <f t="shared" si="19"/>
        <v>0</v>
      </c>
      <c r="R82" s="174"/>
      <c r="S82" s="174" t="s">
        <v>219</v>
      </c>
      <c r="T82" s="177" t="s">
        <v>220</v>
      </c>
      <c r="U82" s="157">
        <v>0</v>
      </c>
      <c r="V82" s="157">
        <f t="shared" si="20"/>
        <v>0</v>
      </c>
      <c r="W82" s="157"/>
      <c r="X82" s="157" t="s">
        <v>93</v>
      </c>
      <c r="Y82" s="178">
        <f t="shared" si="21"/>
        <v>0</v>
      </c>
      <c r="Z82" s="178">
        <f t="shared" si="22"/>
        <v>0</v>
      </c>
      <c r="AA82" s="178">
        <f t="shared" si="23"/>
        <v>0</v>
      </c>
      <c r="AB82" s="178">
        <f t="shared" si="24"/>
        <v>0</v>
      </c>
      <c r="AC82" s="178">
        <f t="shared" si="25"/>
        <v>0</v>
      </c>
      <c r="AD82" s="178">
        <f t="shared" si="26"/>
        <v>0</v>
      </c>
      <c r="AE82" s="179"/>
      <c r="AF82" s="178">
        <f t="shared" si="27"/>
        <v>0</v>
      </c>
      <c r="AG82" s="179" t="s">
        <v>221</v>
      </c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</row>
    <row r="83" spans="1:60" outlineLevel="2" x14ac:dyDescent="0.2">
      <c r="A83" s="169">
        <v>73</v>
      </c>
      <c r="B83" s="170" t="s">
        <v>291</v>
      </c>
      <c r="C83" s="191" t="s">
        <v>292</v>
      </c>
      <c r="D83" s="171" t="s">
        <v>293</v>
      </c>
      <c r="E83" s="172">
        <v>30</v>
      </c>
      <c r="F83" s="173"/>
      <c r="G83" s="174">
        <f t="shared" si="14"/>
        <v>0</v>
      </c>
      <c r="H83" s="175"/>
      <c r="I83" s="176">
        <f t="shared" si="15"/>
        <v>0</v>
      </c>
      <c r="J83" s="173"/>
      <c r="K83" s="174">
        <f t="shared" si="16"/>
        <v>0</v>
      </c>
      <c r="L83" s="174">
        <v>15</v>
      </c>
      <c r="M83" s="174">
        <f t="shared" si="17"/>
        <v>0</v>
      </c>
      <c r="N83" s="174">
        <v>1E-3</v>
      </c>
      <c r="O83" s="174">
        <f t="shared" si="18"/>
        <v>0.03</v>
      </c>
      <c r="P83" s="174">
        <v>0</v>
      </c>
      <c r="Q83" s="174">
        <f t="shared" si="19"/>
        <v>0</v>
      </c>
      <c r="R83" s="174" t="s">
        <v>226</v>
      </c>
      <c r="S83" s="174" t="s">
        <v>130</v>
      </c>
      <c r="T83" s="177" t="s">
        <v>130</v>
      </c>
      <c r="U83" s="157">
        <v>0</v>
      </c>
      <c r="V83" s="157">
        <f t="shared" si="20"/>
        <v>0</v>
      </c>
      <c r="W83" s="157"/>
      <c r="X83" s="157" t="s">
        <v>93</v>
      </c>
      <c r="Y83" s="178">
        <f t="shared" si="21"/>
        <v>0</v>
      </c>
      <c r="Z83" s="178">
        <f t="shared" si="22"/>
        <v>0</v>
      </c>
      <c r="AA83" s="178">
        <f t="shared" si="23"/>
        <v>0</v>
      </c>
      <c r="AB83" s="178">
        <f t="shared" si="24"/>
        <v>0.03</v>
      </c>
      <c r="AC83" s="178">
        <f t="shared" si="25"/>
        <v>0</v>
      </c>
      <c r="AD83" s="178">
        <f t="shared" si="26"/>
        <v>0</v>
      </c>
      <c r="AE83" s="179"/>
      <c r="AF83" s="178">
        <f t="shared" si="27"/>
        <v>0</v>
      </c>
      <c r="AG83" s="179" t="s">
        <v>221</v>
      </c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</row>
    <row r="84" spans="1:60" outlineLevel="1" x14ac:dyDescent="0.2">
      <c r="A84" s="161" t="s">
        <v>125</v>
      </c>
      <c r="B84" s="162" t="s">
        <v>94</v>
      </c>
      <c r="C84" s="190" t="s">
        <v>95</v>
      </c>
      <c r="D84" s="163"/>
      <c r="E84" s="164"/>
      <c r="F84" s="165"/>
      <c r="G84" s="165">
        <f>SUM(AF85:AF88)</f>
        <v>0</v>
      </c>
      <c r="H84" s="166"/>
      <c r="I84" s="167">
        <f>SUM(Y85:Y88)</f>
        <v>0</v>
      </c>
      <c r="J84" s="165"/>
      <c r="K84" s="165">
        <f>SUM(Z85:Z88)</f>
        <v>0</v>
      </c>
      <c r="L84" s="165"/>
      <c r="M84" s="165">
        <f>SUM(AA85:AA88)</f>
        <v>0</v>
      </c>
      <c r="N84" s="165"/>
      <c r="O84" s="165">
        <f>SUM(AB85:AB88)</f>
        <v>0</v>
      </c>
      <c r="P84" s="165"/>
      <c r="Q84" s="165">
        <f>SUM(AC85:AC88)</f>
        <v>0</v>
      </c>
      <c r="R84" s="165"/>
      <c r="S84" s="165"/>
      <c r="T84" s="168"/>
      <c r="U84" s="160"/>
      <c r="V84" s="160">
        <f>SUM(AD85:AD88)</f>
        <v>24.67</v>
      </c>
      <c r="W84" s="160"/>
      <c r="X84" s="160"/>
      <c r="Y84" s="179"/>
      <c r="Z84" s="179"/>
      <c r="AA84" s="179"/>
      <c r="AB84" s="179"/>
      <c r="AC84" s="179"/>
      <c r="AD84" s="179"/>
      <c r="AE84" s="179"/>
      <c r="AF84" s="179"/>
      <c r="AG84" s="179" t="s">
        <v>126</v>
      </c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</row>
    <row r="85" spans="1:60" outlineLevel="2" x14ac:dyDescent="0.2">
      <c r="A85" s="169">
        <v>74</v>
      </c>
      <c r="B85" s="170" t="s">
        <v>294</v>
      </c>
      <c r="C85" s="191" t="s">
        <v>295</v>
      </c>
      <c r="D85" s="171" t="s">
        <v>296</v>
      </c>
      <c r="E85" s="172">
        <v>8</v>
      </c>
      <c r="F85" s="173"/>
      <c r="G85" s="174">
        <f>ROUND(E85*F85,2)</f>
        <v>0</v>
      </c>
      <c r="H85" s="175"/>
      <c r="I85" s="176">
        <f>ROUND(E85*H85,2)</f>
        <v>0</v>
      </c>
      <c r="J85" s="173"/>
      <c r="K85" s="174">
        <f>ROUND(E85*J85,2)</f>
        <v>0</v>
      </c>
      <c r="L85" s="174">
        <v>15</v>
      </c>
      <c r="M85" s="174">
        <f>G85*(1+L85/100)</f>
        <v>0</v>
      </c>
      <c r="N85" s="174">
        <v>0</v>
      </c>
      <c r="O85" s="174">
        <f>ROUND(E85*N85,2)</f>
        <v>0</v>
      </c>
      <c r="P85" s="174">
        <v>0</v>
      </c>
      <c r="Q85" s="174">
        <f>ROUND(E85*P85,2)</f>
        <v>0</v>
      </c>
      <c r="R85" s="174"/>
      <c r="S85" s="174" t="s">
        <v>219</v>
      </c>
      <c r="T85" s="177" t="s">
        <v>220</v>
      </c>
      <c r="U85" s="157">
        <v>0</v>
      </c>
      <c r="V85" s="157">
        <f>ROUND(E85*U85,2)</f>
        <v>0</v>
      </c>
      <c r="W85" s="157"/>
      <c r="X85" s="157" t="s">
        <v>95</v>
      </c>
      <c r="Y85" s="178">
        <f>I85</f>
        <v>0</v>
      </c>
      <c r="Z85" s="178">
        <f>K85</f>
        <v>0</v>
      </c>
      <c r="AA85" s="178">
        <f>M85</f>
        <v>0</v>
      </c>
      <c r="AB85" s="178">
        <f>O85</f>
        <v>0</v>
      </c>
      <c r="AC85" s="178">
        <f>Q85</f>
        <v>0</v>
      </c>
      <c r="AD85" s="178">
        <f>V85</f>
        <v>0</v>
      </c>
      <c r="AE85" s="179"/>
      <c r="AF85" s="178">
        <f>G85</f>
        <v>0</v>
      </c>
      <c r="AG85" s="179" t="s">
        <v>297</v>
      </c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</row>
    <row r="86" spans="1:60" outlineLevel="2" x14ac:dyDescent="0.2">
      <c r="A86" s="169">
        <v>75</v>
      </c>
      <c r="B86" s="170" t="s">
        <v>298</v>
      </c>
      <c r="C86" s="191" t="s">
        <v>299</v>
      </c>
      <c r="D86" s="171" t="s">
        <v>300</v>
      </c>
      <c r="E86" s="172">
        <v>1</v>
      </c>
      <c r="F86" s="173"/>
      <c r="G86" s="174">
        <f>ROUND(E86*F86,2)</f>
        <v>0</v>
      </c>
      <c r="H86" s="175"/>
      <c r="I86" s="176">
        <f>ROUND(E86*H86,2)</f>
        <v>0</v>
      </c>
      <c r="J86" s="173"/>
      <c r="K86" s="174">
        <f>ROUND(E86*J86,2)</f>
        <v>0</v>
      </c>
      <c r="L86" s="174">
        <v>15</v>
      </c>
      <c r="M86" s="174">
        <f>G86*(1+L86/100)</f>
        <v>0</v>
      </c>
      <c r="N86" s="174">
        <v>0</v>
      </c>
      <c r="O86" s="174">
        <f>ROUND(E86*N86,2)</f>
        <v>0</v>
      </c>
      <c r="P86" s="174">
        <v>0</v>
      </c>
      <c r="Q86" s="174">
        <f>ROUND(E86*P86,2)</f>
        <v>0</v>
      </c>
      <c r="R86" s="174"/>
      <c r="S86" s="174" t="s">
        <v>219</v>
      </c>
      <c r="T86" s="177" t="s">
        <v>220</v>
      </c>
      <c r="U86" s="157">
        <v>0</v>
      </c>
      <c r="V86" s="157">
        <f>ROUND(E86*U86,2)</f>
        <v>0</v>
      </c>
      <c r="W86" s="157"/>
      <c r="X86" s="157" t="s">
        <v>95</v>
      </c>
      <c r="Y86" s="178">
        <f>I86</f>
        <v>0</v>
      </c>
      <c r="Z86" s="178">
        <f>K86</f>
        <v>0</v>
      </c>
      <c r="AA86" s="178">
        <f>M86</f>
        <v>0</v>
      </c>
      <c r="AB86" s="178">
        <f>O86</f>
        <v>0</v>
      </c>
      <c r="AC86" s="178">
        <f>Q86</f>
        <v>0</v>
      </c>
      <c r="AD86" s="178">
        <f>V86</f>
        <v>0</v>
      </c>
      <c r="AE86" s="179"/>
      <c r="AF86" s="178">
        <f>G86</f>
        <v>0</v>
      </c>
      <c r="AG86" s="179" t="s">
        <v>297</v>
      </c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</row>
    <row r="87" spans="1:60" outlineLevel="2" x14ac:dyDescent="0.2">
      <c r="A87" s="169">
        <v>76</v>
      </c>
      <c r="B87" s="170" t="s">
        <v>301</v>
      </c>
      <c r="C87" s="191" t="s">
        <v>302</v>
      </c>
      <c r="D87" s="171" t="s">
        <v>300</v>
      </c>
      <c r="E87" s="172">
        <v>1</v>
      </c>
      <c r="F87" s="173"/>
      <c r="G87" s="174">
        <f>ROUND(E87*F87,2)</f>
        <v>0</v>
      </c>
      <c r="H87" s="175"/>
      <c r="I87" s="176">
        <f>ROUND(E87*H87,2)</f>
        <v>0</v>
      </c>
      <c r="J87" s="173"/>
      <c r="K87" s="174">
        <f>ROUND(E87*J87,2)</f>
        <v>0</v>
      </c>
      <c r="L87" s="174">
        <v>15</v>
      </c>
      <c r="M87" s="174">
        <f>G87*(1+L87/100)</f>
        <v>0</v>
      </c>
      <c r="N87" s="174">
        <v>0</v>
      </c>
      <c r="O87" s="174">
        <f>ROUND(E87*N87,2)</f>
        <v>0</v>
      </c>
      <c r="P87" s="174">
        <v>0</v>
      </c>
      <c r="Q87" s="174">
        <f>ROUND(E87*P87,2)</f>
        <v>0</v>
      </c>
      <c r="R87" s="174"/>
      <c r="S87" s="174" t="s">
        <v>219</v>
      </c>
      <c r="T87" s="177" t="s">
        <v>220</v>
      </c>
      <c r="U87" s="157">
        <v>0</v>
      </c>
      <c r="V87" s="157">
        <f>ROUND(E87*U87,2)</f>
        <v>0</v>
      </c>
      <c r="W87" s="157"/>
      <c r="X87" s="157" t="s">
        <v>95</v>
      </c>
      <c r="Y87" s="178">
        <f>I87</f>
        <v>0</v>
      </c>
      <c r="Z87" s="178">
        <f>K87</f>
        <v>0</v>
      </c>
      <c r="AA87" s="178">
        <f>M87</f>
        <v>0</v>
      </c>
      <c r="AB87" s="178">
        <f>O87</f>
        <v>0</v>
      </c>
      <c r="AC87" s="178">
        <f>Q87</f>
        <v>0</v>
      </c>
      <c r="AD87" s="178">
        <f>V87</f>
        <v>0</v>
      </c>
      <c r="AE87" s="179"/>
      <c r="AF87" s="178">
        <f>G87</f>
        <v>0</v>
      </c>
      <c r="AG87" s="179" t="s">
        <v>297</v>
      </c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</row>
    <row r="88" spans="1:60" ht="22.5" outlineLevel="2" x14ac:dyDescent="0.2">
      <c r="A88" s="169">
        <v>77</v>
      </c>
      <c r="B88" s="170" t="s">
        <v>303</v>
      </c>
      <c r="C88" s="191" t="s">
        <v>304</v>
      </c>
      <c r="D88" s="171" t="s">
        <v>218</v>
      </c>
      <c r="E88" s="172">
        <v>1</v>
      </c>
      <c r="F88" s="173"/>
      <c r="G88" s="174">
        <f>ROUND(E88*F88,2)</f>
        <v>0</v>
      </c>
      <c r="H88" s="175"/>
      <c r="I88" s="176">
        <f>ROUND(E88*H88,2)</f>
        <v>0</v>
      </c>
      <c r="J88" s="173"/>
      <c r="K88" s="174">
        <f>ROUND(E88*J88,2)</f>
        <v>0</v>
      </c>
      <c r="L88" s="174">
        <v>15</v>
      </c>
      <c r="M88" s="174">
        <f>G88*(1+L88/100)</f>
        <v>0</v>
      </c>
      <c r="N88" s="174">
        <v>0</v>
      </c>
      <c r="O88" s="174">
        <f>ROUND(E88*N88,2)</f>
        <v>0</v>
      </c>
      <c r="P88" s="174">
        <v>0</v>
      </c>
      <c r="Q88" s="174">
        <f>ROUND(E88*P88,2)</f>
        <v>0</v>
      </c>
      <c r="R88" s="174"/>
      <c r="S88" s="174" t="s">
        <v>219</v>
      </c>
      <c r="T88" s="177" t="s">
        <v>220</v>
      </c>
      <c r="U88" s="157">
        <v>24.67</v>
      </c>
      <c r="V88" s="157">
        <f>ROUND(E88*U88,2)</f>
        <v>24.67</v>
      </c>
      <c r="W88" s="157"/>
      <c r="X88" s="157" t="s">
        <v>95</v>
      </c>
      <c r="Y88" s="178">
        <f>I88</f>
        <v>0</v>
      </c>
      <c r="Z88" s="178">
        <f>K88</f>
        <v>0</v>
      </c>
      <c r="AA88" s="178">
        <f>M88</f>
        <v>0</v>
      </c>
      <c r="AB88" s="178">
        <f>O88</f>
        <v>0</v>
      </c>
      <c r="AC88" s="178">
        <f>Q88</f>
        <v>0</v>
      </c>
      <c r="AD88" s="178">
        <f>V88</f>
        <v>24.67</v>
      </c>
      <c r="AE88" s="179"/>
      <c r="AF88" s="178">
        <f>G88</f>
        <v>0</v>
      </c>
      <c r="AG88" s="179" t="s">
        <v>297</v>
      </c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</row>
    <row r="89" spans="1:60" x14ac:dyDescent="0.2">
      <c r="A89" s="161" t="s">
        <v>125</v>
      </c>
      <c r="B89" s="162" t="s">
        <v>96</v>
      </c>
      <c r="C89" s="190" t="s">
        <v>97</v>
      </c>
      <c r="D89" s="163"/>
      <c r="E89" s="164"/>
      <c r="F89" s="165"/>
      <c r="G89" s="165">
        <f>SUM(AF90:AF135)</f>
        <v>0</v>
      </c>
      <c r="H89" s="166"/>
      <c r="I89" s="167">
        <f>SUM(Y90:Y135)</f>
        <v>0</v>
      </c>
      <c r="J89" s="165"/>
      <c r="K89" s="165">
        <f>SUM(Z90:Z135)</f>
        <v>0</v>
      </c>
      <c r="L89" s="165"/>
      <c r="M89" s="165">
        <f>SUM(AA90:AA135)</f>
        <v>0</v>
      </c>
      <c r="N89" s="165"/>
      <c r="O89" s="165">
        <f>SUM(AB90:AB135)</f>
        <v>0</v>
      </c>
      <c r="P89" s="165"/>
      <c r="Q89" s="165">
        <f>SUM(AC90:AC135)</f>
        <v>0.05</v>
      </c>
      <c r="R89" s="165"/>
      <c r="S89" s="165"/>
      <c r="T89" s="168"/>
      <c r="U89" s="160"/>
      <c r="V89" s="160">
        <f>SUM(AD90:AD135)</f>
        <v>23.04</v>
      </c>
      <c r="W89" s="160"/>
      <c r="X89" s="160"/>
      <c r="AG89" t="s">
        <v>126</v>
      </c>
    </row>
    <row r="90" spans="1:60" outlineLevel="1" x14ac:dyDescent="0.2">
      <c r="A90" s="161" t="s">
        <v>125</v>
      </c>
      <c r="B90" s="162" t="s">
        <v>98</v>
      </c>
      <c r="C90" s="190" t="s">
        <v>33</v>
      </c>
      <c r="D90" s="163"/>
      <c r="E90" s="164"/>
      <c r="F90" s="165"/>
      <c r="G90" s="165">
        <f>SUM(AF91:AF111)</f>
        <v>0</v>
      </c>
      <c r="H90" s="166"/>
      <c r="I90" s="167">
        <f>SUM(Y91:Y111)</f>
        <v>0</v>
      </c>
      <c r="J90" s="165"/>
      <c r="K90" s="165">
        <f>SUM(Z91:Z111)</f>
        <v>0</v>
      </c>
      <c r="L90" s="165"/>
      <c r="M90" s="165">
        <f>SUM(AA91:AA111)</f>
        <v>0</v>
      </c>
      <c r="N90" s="165"/>
      <c r="O90" s="165">
        <f>SUM(AB91:AB111)</f>
        <v>0</v>
      </c>
      <c r="P90" s="165"/>
      <c r="Q90" s="165">
        <f>SUM(AC91:AC111)</f>
        <v>0.05</v>
      </c>
      <c r="R90" s="165"/>
      <c r="S90" s="165"/>
      <c r="T90" s="168"/>
      <c r="U90" s="160"/>
      <c r="V90" s="160">
        <f>SUM(AD91:AD111)</f>
        <v>23.04</v>
      </c>
      <c r="W90" s="160"/>
      <c r="X90" s="160"/>
      <c r="Y90" s="179"/>
      <c r="Z90" s="179"/>
      <c r="AA90" s="179"/>
      <c r="AB90" s="179"/>
      <c r="AC90" s="179"/>
      <c r="AD90" s="179"/>
      <c r="AE90" s="179"/>
      <c r="AF90" s="179"/>
      <c r="AG90" s="179" t="s">
        <v>126</v>
      </c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</row>
    <row r="91" spans="1:60" outlineLevel="2" x14ac:dyDescent="0.2">
      <c r="A91" s="169">
        <v>78</v>
      </c>
      <c r="B91" s="170" t="s">
        <v>305</v>
      </c>
      <c r="C91" s="191" t="s">
        <v>306</v>
      </c>
      <c r="D91" s="171" t="s">
        <v>129</v>
      </c>
      <c r="E91" s="172">
        <v>1</v>
      </c>
      <c r="F91" s="173"/>
      <c r="G91" s="174">
        <f t="shared" ref="G91:G111" si="28">ROUND(E91*F91,2)</f>
        <v>0</v>
      </c>
      <c r="H91" s="175"/>
      <c r="I91" s="176">
        <f t="shared" ref="I91:I111" si="29">ROUND(E91*H91,2)</f>
        <v>0</v>
      </c>
      <c r="J91" s="173"/>
      <c r="K91" s="174">
        <f t="shared" ref="K91:K111" si="30">ROUND(E91*J91,2)</f>
        <v>0</v>
      </c>
      <c r="L91" s="174">
        <v>15</v>
      </c>
      <c r="M91" s="174">
        <f t="shared" ref="M91:M111" si="31">G91*(1+L91/100)</f>
        <v>0</v>
      </c>
      <c r="N91" s="174">
        <v>0</v>
      </c>
      <c r="O91" s="174">
        <f t="shared" ref="O91:O111" si="32">ROUND(E91*N91,2)</f>
        <v>0</v>
      </c>
      <c r="P91" s="174">
        <v>0</v>
      </c>
      <c r="Q91" s="174">
        <f t="shared" ref="Q91:Q111" si="33">ROUND(E91*P91,2)</f>
        <v>0</v>
      </c>
      <c r="R91" s="174"/>
      <c r="S91" s="174" t="s">
        <v>130</v>
      </c>
      <c r="T91" s="177" t="s">
        <v>130</v>
      </c>
      <c r="U91" s="157">
        <v>1</v>
      </c>
      <c r="V91" s="157">
        <f t="shared" ref="V91:V111" si="34">ROUND(E91*U91,2)</f>
        <v>1</v>
      </c>
      <c r="W91" s="157"/>
      <c r="X91" s="157" t="s">
        <v>131</v>
      </c>
      <c r="Y91" s="178">
        <f t="shared" ref="Y91:Y111" si="35">I91</f>
        <v>0</v>
      </c>
      <c r="Z91" s="178">
        <f t="shared" ref="Z91:Z111" si="36">K91</f>
        <v>0</v>
      </c>
      <c r="AA91" s="178">
        <f t="shared" ref="AA91:AA111" si="37">M91</f>
        <v>0</v>
      </c>
      <c r="AB91" s="178">
        <f t="shared" ref="AB91:AB111" si="38">O91</f>
        <v>0</v>
      </c>
      <c r="AC91" s="178">
        <f t="shared" ref="AC91:AC111" si="39">Q91</f>
        <v>0</v>
      </c>
      <c r="AD91" s="178">
        <f t="shared" ref="AD91:AD111" si="40">V91</f>
        <v>1</v>
      </c>
      <c r="AE91" s="179"/>
      <c r="AF91" s="178">
        <f t="shared" ref="AF91:AF111" si="41">G91</f>
        <v>0</v>
      </c>
      <c r="AG91" s="179" t="s">
        <v>132</v>
      </c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</row>
    <row r="92" spans="1:60" outlineLevel="2" x14ac:dyDescent="0.2">
      <c r="A92" s="169">
        <v>82</v>
      </c>
      <c r="B92" s="170" t="s">
        <v>307</v>
      </c>
      <c r="C92" s="191" t="s">
        <v>308</v>
      </c>
      <c r="D92" s="171" t="s">
        <v>183</v>
      </c>
      <c r="E92" s="172">
        <v>79</v>
      </c>
      <c r="F92" s="173"/>
      <c r="G92" s="174">
        <f t="shared" si="28"/>
        <v>0</v>
      </c>
      <c r="H92" s="175"/>
      <c r="I92" s="176">
        <f t="shared" si="29"/>
        <v>0</v>
      </c>
      <c r="J92" s="173"/>
      <c r="K92" s="174">
        <f t="shared" si="30"/>
        <v>0</v>
      </c>
      <c r="L92" s="174">
        <v>15</v>
      </c>
      <c r="M92" s="174">
        <f t="shared" si="31"/>
        <v>0</v>
      </c>
      <c r="N92" s="174">
        <v>0</v>
      </c>
      <c r="O92" s="174">
        <f t="shared" si="32"/>
        <v>0</v>
      </c>
      <c r="P92" s="174">
        <v>0</v>
      </c>
      <c r="Q92" s="174">
        <f t="shared" si="33"/>
        <v>0</v>
      </c>
      <c r="R92" s="174"/>
      <c r="S92" s="174" t="s">
        <v>130</v>
      </c>
      <c r="T92" s="177" t="s">
        <v>130</v>
      </c>
      <c r="U92" s="157">
        <v>8.0170000000000005E-2</v>
      </c>
      <c r="V92" s="157">
        <f t="shared" si="34"/>
        <v>6.33</v>
      </c>
      <c r="W92" s="157"/>
      <c r="X92" s="157" t="s">
        <v>131</v>
      </c>
      <c r="Y92" s="178">
        <f t="shared" si="35"/>
        <v>0</v>
      </c>
      <c r="Z92" s="178">
        <f t="shared" si="36"/>
        <v>0</v>
      </c>
      <c r="AA92" s="178">
        <f t="shared" si="37"/>
        <v>0</v>
      </c>
      <c r="AB92" s="178">
        <f t="shared" si="38"/>
        <v>0</v>
      </c>
      <c r="AC92" s="178">
        <f t="shared" si="39"/>
        <v>0</v>
      </c>
      <c r="AD92" s="178">
        <f t="shared" si="40"/>
        <v>6.33</v>
      </c>
      <c r="AE92" s="179"/>
      <c r="AF92" s="178">
        <f t="shared" si="41"/>
        <v>0</v>
      </c>
      <c r="AG92" s="179" t="s">
        <v>132</v>
      </c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</row>
    <row r="93" spans="1:60" outlineLevel="2" x14ac:dyDescent="0.2">
      <c r="A93" s="169">
        <v>83</v>
      </c>
      <c r="B93" s="170" t="s">
        <v>309</v>
      </c>
      <c r="C93" s="191" t="s">
        <v>310</v>
      </c>
      <c r="D93" s="171" t="s">
        <v>183</v>
      </c>
      <c r="E93" s="172">
        <v>10</v>
      </c>
      <c r="F93" s="173"/>
      <c r="G93" s="174">
        <f t="shared" si="28"/>
        <v>0</v>
      </c>
      <c r="H93" s="175"/>
      <c r="I93" s="176">
        <f t="shared" si="29"/>
        <v>0</v>
      </c>
      <c r="J93" s="173"/>
      <c r="K93" s="174">
        <f t="shared" si="30"/>
        <v>0</v>
      </c>
      <c r="L93" s="174">
        <v>15</v>
      </c>
      <c r="M93" s="174">
        <f t="shared" si="31"/>
        <v>0</v>
      </c>
      <c r="N93" s="174">
        <v>0</v>
      </c>
      <c r="O93" s="174">
        <f t="shared" si="32"/>
        <v>0</v>
      </c>
      <c r="P93" s="174">
        <v>0</v>
      </c>
      <c r="Q93" s="174">
        <f t="shared" si="33"/>
        <v>0</v>
      </c>
      <c r="R93" s="174"/>
      <c r="S93" s="174" t="s">
        <v>130</v>
      </c>
      <c r="T93" s="177" t="s">
        <v>130</v>
      </c>
      <c r="U93" s="157">
        <v>9.0670000000000001E-2</v>
      </c>
      <c r="V93" s="157">
        <f t="shared" si="34"/>
        <v>0.91</v>
      </c>
      <c r="W93" s="157"/>
      <c r="X93" s="157" t="s">
        <v>131</v>
      </c>
      <c r="Y93" s="178">
        <f t="shared" si="35"/>
        <v>0</v>
      </c>
      <c r="Z93" s="178">
        <f t="shared" si="36"/>
        <v>0</v>
      </c>
      <c r="AA93" s="178">
        <f t="shared" si="37"/>
        <v>0</v>
      </c>
      <c r="AB93" s="178">
        <f t="shared" si="38"/>
        <v>0</v>
      </c>
      <c r="AC93" s="178">
        <f t="shared" si="39"/>
        <v>0</v>
      </c>
      <c r="AD93" s="178">
        <f t="shared" si="40"/>
        <v>0.91</v>
      </c>
      <c r="AE93" s="179"/>
      <c r="AF93" s="178">
        <f t="shared" si="41"/>
        <v>0</v>
      </c>
      <c r="AG93" s="179" t="s">
        <v>132</v>
      </c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</row>
    <row r="94" spans="1:60" outlineLevel="2" x14ac:dyDescent="0.2">
      <c r="A94" s="169">
        <v>85</v>
      </c>
      <c r="B94" s="170" t="s">
        <v>311</v>
      </c>
      <c r="C94" s="191" t="s">
        <v>312</v>
      </c>
      <c r="D94" s="171" t="s">
        <v>129</v>
      </c>
      <c r="E94" s="172">
        <v>4</v>
      </c>
      <c r="F94" s="173"/>
      <c r="G94" s="174">
        <f t="shared" si="28"/>
        <v>0</v>
      </c>
      <c r="H94" s="175"/>
      <c r="I94" s="176">
        <f t="shared" si="29"/>
        <v>0</v>
      </c>
      <c r="J94" s="173"/>
      <c r="K94" s="174">
        <f t="shared" si="30"/>
        <v>0</v>
      </c>
      <c r="L94" s="174">
        <v>15</v>
      </c>
      <c r="M94" s="174">
        <f t="shared" si="31"/>
        <v>0</v>
      </c>
      <c r="N94" s="174">
        <v>0</v>
      </c>
      <c r="O94" s="174">
        <f t="shared" si="32"/>
        <v>0</v>
      </c>
      <c r="P94" s="174">
        <v>0</v>
      </c>
      <c r="Q94" s="174">
        <f t="shared" si="33"/>
        <v>0</v>
      </c>
      <c r="R94" s="174"/>
      <c r="S94" s="174" t="s">
        <v>219</v>
      </c>
      <c r="T94" s="177" t="s">
        <v>220</v>
      </c>
      <c r="U94" s="157">
        <v>0.18167</v>
      </c>
      <c r="V94" s="157">
        <f t="shared" si="34"/>
        <v>0.73</v>
      </c>
      <c r="W94" s="157"/>
      <c r="X94" s="157" t="s">
        <v>131</v>
      </c>
      <c r="Y94" s="178">
        <f t="shared" si="35"/>
        <v>0</v>
      </c>
      <c r="Z94" s="178">
        <f t="shared" si="36"/>
        <v>0</v>
      </c>
      <c r="AA94" s="178">
        <f t="shared" si="37"/>
        <v>0</v>
      </c>
      <c r="AB94" s="178">
        <f t="shared" si="38"/>
        <v>0</v>
      </c>
      <c r="AC94" s="178">
        <f t="shared" si="39"/>
        <v>0</v>
      </c>
      <c r="AD94" s="178">
        <f t="shared" si="40"/>
        <v>0.73</v>
      </c>
      <c r="AE94" s="179"/>
      <c r="AF94" s="178">
        <f t="shared" si="41"/>
        <v>0</v>
      </c>
      <c r="AG94" s="179" t="s">
        <v>132</v>
      </c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</row>
    <row r="95" spans="1:60" outlineLevel="2" x14ac:dyDescent="0.2">
      <c r="A95" s="169">
        <v>90</v>
      </c>
      <c r="B95" s="170" t="s">
        <v>313</v>
      </c>
      <c r="C95" s="191" t="s">
        <v>314</v>
      </c>
      <c r="D95" s="171" t="s">
        <v>129</v>
      </c>
      <c r="E95" s="172">
        <v>3</v>
      </c>
      <c r="F95" s="173"/>
      <c r="G95" s="174">
        <f t="shared" si="28"/>
        <v>0</v>
      </c>
      <c r="H95" s="175"/>
      <c r="I95" s="176">
        <f t="shared" si="29"/>
        <v>0</v>
      </c>
      <c r="J95" s="173"/>
      <c r="K95" s="174">
        <f t="shared" si="30"/>
        <v>0</v>
      </c>
      <c r="L95" s="174">
        <v>15</v>
      </c>
      <c r="M95" s="174">
        <f t="shared" si="31"/>
        <v>0</v>
      </c>
      <c r="N95" s="174">
        <v>0</v>
      </c>
      <c r="O95" s="174">
        <f t="shared" si="32"/>
        <v>0</v>
      </c>
      <c r="P95" s="174">
        <v>0</v>
      </c>
      <c r="Q95" s="174">
        <f t="shared" si="33"/>
        <v>0</v>
      </c>
      <c r="R95" s="174"/>
      <c r="S95" s="174" t="s">
        <v>130</v>
      </c>
      <c r="T95" s="177" t="s">
        <v>130</v>
      </c>
      <c r="U95" s="157">
        <v>0.14033000000000001</v>
      </c>
      <c r="V95" s="157">
        <f t="shared" si="34"/>
        <v>0.42</v>
      </c>
      <c r="W95" s="157"/>
      <c r="X95" s="157" t="s">
        <v>131</v>
      </c>
      <c r="Y95" s="178">
        <f t="shared" si="35"/>
        <v>0</v>
      </c>
      <c r="Z95" s="178">
        <f t="shared" si="36"/>
        <v>0</v>
      </c>
      <c r="AA95" s="178">
        <f t="shared" si="37"/>
        <v>0</v>
      </c>
      <c r="AB95" s="178">
        <f t="shared" si="38"/>
        <v>0</v>
      </c>
      <c r="AC95" s="178">
        <f t="shared" si="39"/>
        <v>0</v>
      </c>
      <c r="AD95" s="178">
        <f t="shared" si="40"/>
        <v>0.42</v>
      </c>
      <c r="AE95" s="179"/>
      <c r="AF95" s="178">
        <f t="shared" si="41"/>
        <v>0</v>
      </c>
      <c r="AG95" s="179" t="s">
        <v>132</v>
      </c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</row>
    <row r="96" spans="1:60" outlineLevel="2" x14ac:dyDescent="0.2">
      <c r="A96" s="169">
        <v>92</v>
      </c>
      <c r="B96" s="170" t="s">
        <v>315</v>
      </c>
      <c r="C96" s="191" t="s">
        <v>316</v>
      </c>
      <c r="D96" s="171" t="s">
        <v>129</v>
      </c>
      <c r="E96" s="172">
        <v>8</v>
      </c>
      <c r="F96" s="173"/>
      <c r="G96" s="174">
        <f t="shared" si="28"/>
        <v>0</v>
      </c>
      <c r="H96" s="175"/>
      <c r="I96" s="176">
        <f t="shared" si="29"/>
        <v>0</v>
      </c>
      <c r="J96" s="173"/>
      <c r="K96" s="174">
        <f t="shared" si="30"/>
        <v>0</v>
      </c>
      <c r="L96" s="174">
        <v>15</v>
      </c>
      <c r="M96" s="174">
        <f t="shared" si="31"/>
        <v>0</v>
      </c>
      <c r="N96" s="174">
        <v>0</v>
      </c>
      <c r="O96" s="174">
        <f t="shared" si="32"/>
        <v>0</v>
      </c>
      <c r="P96" s="174">
        <v>0</v>
      </c>
      <c r="Q96" s="174">
        <f t="shared" si="33"/>
        <v>0</v>
      </c>
      <c r="R96" s="174"/>
      <c r="S96" s="174" t="s">
        <v>130</v>
      </c>
      <c r="T96" s="177" t="s">
        <v>130</v>
      </c>
      <c r="U96" s="157">
        <v>5.3830000000000003E-2</v>
      </c>
      <c r="V96" s="157">
        <f t="shared" si="34"/>
        <v>0.43</v>
      </c>
      <c r="W96" s="157"/>
      <c r="X96" s="157" t="s">
        <v>131</v>
      </c>
      <c r="Y96" s="178">
        <f t="shared" si="35"/>
        <v>0</v>
      </c>
      <c r="Z96" s="178">
        <f t="shared" si="36"/>
        <v>0</v>
      </c>
      <c r="AA96" s="178">
        <f t="shared" si="37"/>
        <v>0</v>
      </c>
      <c r="AB96" s="178">
        <f t="shared" si="38"/>
        <v>0</v>
      </c>
      <c r="AC96" s="178">
        <f t="shared" si="39"/>
        <v>0</v>
      </c>
      <c r="AD96" s="178">
        <f t="shared" si="40"/>
        <v>0.43</v>
      </c>
      <c r="AE96" s="179"/>
      <c r="AF96" s="178">
        <f t="shared" si="41"/>
        <v>0</v>
      </c>
      <c r="AG96" s="179" t="s">
        <v>132</v>
      </c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</row>
    <row r="97" spans="1:60" outlineLevel="2" x14ac:dyDescent="0.2">
      <c r="A97" s="169">
        <v>94</v>
      </c>
      <c r="B97" s="170" t="s">
        <v>317</v>
      </c>
      <c r="C97" s="191" t="s">
        <v>318</v>
      </c>
      <c r="D97" s="171" t="s">
        <v>183</v>
      </c>
      <c r="E97" s="172">
        <v>74</v>
      </c>
      <c r="F97" s="173"/>
      <c r="G97" s="174">
        <f t="shared" si="28"/>
        <v>0</v>
      </c>
      <c r="H97" s="175"/>
      <c r="I97" s="176">
        <f t="shared" si="29"/>
        <v>0</v>
      </c>
      <c r="J97" s="173"/>
      <c r="K97" s="174">
        <f t="shared" si="30"/>
        <v>0</v>
      </c>
      <c r="L97" s="174">
        <v>15</v>
      </c>
      <c r="M97" s="174">
        <f t="shared" si="31"/>
        <v>0</v>
      </c>
      <c r="N97" s="174">
        <v>0</v>
      </c>
      <c r="O97" s="174">
        <f t="shared" si="32"/>
        <v>0</v>
      </c>
      <c r="P97" s="174">
        <v>0</v>
      </c>
      <c r="Q97" s="174">
        <f t="shared" si="33"/>
        <v>0</v>
      </c>
      <c r="R97" s="174"/>
      <c r="S97" s="174" t="s">
        <v>130</v>
      </c>
      <c r="T97" s="177" t="s">
        <v>130</v>
      </c>
      <c r="U97" s="157">
        <v>5.7829999999999999E-2</v>
      </c>
      <c r="V97" s="157">
        <f t="shared" si="34"/>
        <v>4.28</v>
      </c>
      <c r="W97" s="157"/>
      <c r="X97" s="157" t="s">
        <v>131</v>
      </c>
      <c r="Y97" s="178">
        <f t="shared" si="35"/>
        <v>0</v>
      </c>
      <c r="Z97" s="178">
        <f t="shared" si="36"/>
        <v>0</v>
      </c>
      <c r="AA97" s="178">
        <f t="shared" si="37"/>
        <v>0</v>
      </c>
      <c r="AB97" s="178">
        <f t="shared" si="38"/>
        <v>0</v>
      </c>
      <c r="AC97" s="178">
        <f t="shared" si="39"/>
        <v>0</v>
      </c>
      <c r="AD97" s="178">
        <f t="shared" si="40"/>
        <v>4.28</v>
      </c>
      <c r="AE97" s="179"/>
      <c r="AF97" s="178">
        <f t="shared" si="41"/>
        <v>0</v>
      </c>
      <c r="AG97" s="179" t="s">
        <v>132</v>
      </c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</row>
    <row r="98" spans="1:60" outlineLevel="2" x14ac:dyDescent="0.2">
      <c r="A98" s="169">
        <v>97</v>
      </c>
      <c r="B98" s="170" t="s">
        <v>319</v>
      </c>
      <c r="C98" s="191" t="s">
        <v>320</v>
      </c>
      <c r="D98" s="171" t="s">
        <v>129</v>
      </c>
      <c r="E98" s="172">
        <v>1</v>
      </c>
      <c r="F98" s="173"/>
      <c r="G98" s="174">
        <f t="shared" si="28"/>
        <v>0</v>
      </c>
      <c r="H98" s="175"/>
      <c r="I98" s="176">
        <f t="shared" si="29"/>
        <v>0</v>
      </c>
      <c r="J98" s="173"/>
      <c r="K98" s="174">
        <f t="shared" si="30"/>
        <v>0</v>
      </c>
      <c r="L98" s="174">
        <v>15</v>
      </c>
      <c r="M98" s="174">
        <f t="shared" si="31"/>
        <v>0</v>
      </c>
      <c r="N98" s="174">
        <v>0</v>
      </c>
      <c r="O98" s="174">
        <f t="shared" si="32"/>
        <v>0</v>
      </c>
      <c r="P98" s="174">
        <v>0</v>
      </c>
      <c r="Q98" s="174">
        <f t="shared" si="33"/>
        <v>0</v>
      </c>
      <c r="R98" s="174"/>
      <c r="S98" s="174" t="s">
        <v>130</v>
      </c>
      <c r="T98" s="177" t="s">
        <v>130</v>
      </c>
      <c r="U98" s="157">
        <v>0.20033000000000001</v>
      </c>
      <c r="V98" s="157">
        <f t="shared" si="34"/>
        <v>0.2</v>
      </c>
      <c r="W98" s="157"/>
      <c r="X98" s="157" t="s">
        <v>131</v>
      </c>
      <c r="Y98" s="178">
        <f t="shared" si="35"/>
        <v>0</v>
      </c>
      <c r="Z98" s="178">
        <f t="shared" si="36"/>
        <v>0</v>
      </c>
      <c r="AA98" s="178">
        <f t="shared" si="37"/>
        <v>0</v>
      </c>
      <c r="AB98" s="178">
        <f t="shared" si="38"/>
        <v>0</v>
      </c>
      <c r="AC98" s="178">
        <f t="shared" si="39"/>
        <v>0</v>
      </c>
      <c r="AD98" s="178">
        <f t="shared" si="40"/>
        <v>0.2</v>
      </c>
      <c r="AE98" s="179"/>
      <c r="AF98" s="178">
        <f t="shared" si="41"/>
        <v>0</v>
      </c>
      <c r="AG98" s="179" t="s">
        <v>132</v>
      </c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</row>
    <row r="99" spans="1:60" outlineLevel="2" x14ac:dyDescent="0.2">
      <c r="A99" s="169">
        <v>99</v>
      </c>
      <c r="B99" s="170" t="s">
        <v>321</v>
      </c>
      <c r="C99" s="191" t="s">
        <v>322</v>
      </c>
      <c r="D99" s="171" t="s">
        <v>183</v>
      </c>
      <c r="E99" s="172">
        <v>45</v>
      </c>
      <c r="F99" s="173"/>
      <c r="G99" s="174">
        <f t="shared" si="28"/>
        <v>0</v>
      </c>
      <c r="H99" s="175"/>
      <c r="I99" s="176">
        <f t="shared" si="29"/>
        <v>0</v>
      </c>
      <c r="J99" s="173"/>
      <c r="K99" s="174">
        <f t="shared" si="30"/>
        <v>0</v>
      </c>
      <c r="L99" s="174">
        <v>15</v>
      </c>
      <c r="M99" s="174">
        <f t="shared" si="31"/>
        <v>0</v>
      </c>
      <c r="N99" s="174">
        <v>0</v>
      </c>
      <c r="O99" s="174">
        <f t="shared" si="32"/>
        <v>0</v>
      </c>
      <c r="P99" s="174">
        <v>0</v>
      </c>
      <c r="Q99" s="174">
        <f t="shared" si="33"/>
        <v>0</v>
      </c>
      <c r="R99" s="174"/>
      <c r="S99" s="174" t="s">
        <v>219</v>
      </c>
      <c r="T99" s="177" t="s">
        <v>220</v>
      </c>
      <c r="U99" s="157">
        <v>4.487E-2</v>
      </c>
      <c r="V99" s="157">
        <f t="shared" si="34"/>
        <v>2.02</v>
      </c>
      <c r="W99" s="157"/>
      <c r="X99" s="157" t="s">
        <v>131</v>
      </c>
      <c r="Y99" s="178">
        <f t="shared" si="35"/>
        <v>0</v>
      </c>
      <c r="Z99" s="178">
        <f t="shared" si="36"/>
        <v>0</v>
      </c>
      <c r="AA99" s="178">
        <f t="shared" si="37"/>
        <v>0</v>
      </c>
      <c r="AB99" s="178">
        <f t="shared" si="38"/>
        <v>0</v>
      </c>
      <c r="AC99" s="178">
        <f t="shared" si="39"/>
        <v>0</v>
      </c>
      <c r="AD99" s="178">
        <f t="shared" si="40"/>
        <v>2.02</v>
      </c>
      <c r="AE99" s="179"/>
      <c r="AF99" s="178">
        <f t="shared" si="41"/>
        <v>0</v>
      </c>
      <c r="AG99" s="179" t="s">
        <v>132</v>
      </c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</row>
    <row r="100" spans="1:60" ht="22.5" outlineLevel="2" x14ac:dyDescent="0.2">
      <c r="A100" s="169">
        <v>101</v>
      </c>
      <c r="B100" s="170" t="s">
        <v>323</v>
      </c>
      <c r="C100" s="191" t="s">
        <v>324</v>
      </c>
      <c r="D100" s="171" t="s">
        <v>129</v>
      </c>
      <c r="E100" s="172">
        <v>2</v>
      </c>
      <c r="F100" s="173"/>
      <c r="G100" s="174">
        <f t="shared" si="28"/>
        <v>0</v>
      </c>
      <c r="H100" s="175"/>
      <c r="I100" s="176">
        <f t="shared" si="29"/>
        <v>0</v>
      </c>
      <c r="J100" s="173"/>
      <c r="K100" s="174">
        <f t="shared" si="30"/>
        <v>0</v>
      </c>
      <c r="L100" s="174">
        <v>15</v>
      </c>
      <c r="M100" s="174">
        <f t="shared" si="31"/>
        <v>0</v>
      </c>
      <c r="N100" s="174">
        <v>0</v>
      </c>
      <c r="O100" s="174">
        <f t="shared" si="32"/>
        <v>0</v>
      </c>
      <c r="P100" s="174">
        <v>0</v>
      </c>
      <c r="Q100" s="174">
        <f t="shared" si="33"/>
        <v>0</v>
      </c>
      <c r="R100" s="174"/>
      <c r="S100" s="174" t="s">
        <v>130</v>
      </c>
      <c r="T100" s="177" t="s">
        <v>130</v>
      </c>
      <c r="U100" s="157">
        <v>0.22900000000000001</v>
      </c>
      <c r="V100" s="157">
        <f t="shared" si="34"/>
        <v>0.46</v>
      </c>
      <c r="W100" s="157"/>
      <c r="X100" s="157" t="s">
        <v>131</v>
      </c>
      <c r="Y100" s="178">
        <f t="shared" si="35"/>
        <v>0</v>
      </c>
      <c r="Z100" s="178">
        <f t="shared" si="36"/>
        <v>0</v>
      </c>
      <c r="AA100" s="178">
        <f t="shared" si="37"/>
        <v>0</v>
      </c>
      <c r="AB100" s="178">
        <f t="shared" si="38"/>
        <v>0</v>
      </c>
      <c r="AC100" s="178">
        <f t="shared" si="39"/>
        <v>0</v>
      </c>
      <c r="AD100" s="178">
        <f t="shared" si="40"/>
        <v>0.46</v>
      </c>
      <c r="AE100" s="179"/>
      <c r="AF100" s="178">
        <f t="shared" si="41"/>
        <v>0</v>
      </c>
      <c r="AG100" s="179" t="s">
        <v>132</v>
      </c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</row>
    <row r="101" spans="1:60" outlineLevel="2" x14ac:dyDescent="0.2">
      <c r="A101" s="169">
        <v>103</v>
      </c>
      <c r="B101" s="170" t="s">
        <v>325</v>
      </c>
      <c r="C101" s="191" t="s">
        <v>326</v>
      </c>
      <c r="D101" s="171" t="s">
        <v>129</v>
      </c>
      <c r="E101" s="172">
        <v>1</v>
      </c>
      <c r="F101" s="173"/>
      <c r="G101" s="174">
        <f t="shared" si="28"/>
        <v>0</v>
      </c>
      <c r="H101" s="175"/>
      <c r="I101" s="176">
        <f t="shared" si="29"/>
        <v>0</v>
      </c>
      <c r="J101" s="173"/>
      <c r="K101" s="174">
        <f t="shared" si="30"/>
        <v>0</v>
      </c>
      <c r="L101" s="174">
        <v>15</v>
      </c>
      <c r="M101" s="174">
        <f t="shared" si="31"/>
        <v>0</v>
      </c>
      <c r="N101" s="174">
        <v>0</v>
      </c>
      <c r="O101" s="174">
        <f t="shared" si="32"/>
        <v>0</v>
      </c>
      <c r="P101" s="174">
        <v>0</v>
      </c>
      <c r="Q101" s="174">
        <f t="shared" si="33"/>
        <v>0</v>
      </c>
      <c r="R101" s="174"/>
      <c r="S101" s="174" t="s">
        <v>130</v>
      </c>
      <c r="T101" s="177" t="s">
        <v>130</v>
      </c>
      <c r="U101" s="157">
        <v>0.67759999999999998</v>
      </c>
      <c r="V101" s="157">
        <f t="shared" si="34"/>
        <v>0.68</v>
      </c>
      <c r="W101" s="157"/>
      <c r="X101" s="157" t="s">
        <v>131</v>
      </c>
      <c r="Y101" s="178">
        <f t="shared" si="35"/>
        <v>0</v>
      </c>
      <c r="Z101" s="178">
        <f t="shared" si="36"/>
        <v>0</v>
      </c>
      <c r="AA101" s="178">
        <f t="shared" si="37"/>
        <v>0</v>
      </c>
      <c r="AB101" s="178">
        <f t="shared" si="38"/>
        <v>0</v>
      </c>
      <c r="AC101" s="178">
        <f t="shared" si="39"/>
        <v>0</v>
      </c>
      <c r="AD101" s="178">
        <f t="shared" si="40"/>
        <v>0.68</v>
      </c>
      <c r="AE101" s="179"/>
      <c r="AF101" s="178">
        <f t="shared" si="41"/>
        <v>0</v>
      </c>
      <c r="AG101" s="179" t="s">
        <v>132</v>
      </c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</row>
    <row r="102" spans="1:60" outlineLevel="2" x14ac:dyDescent="0.2">
      <c r="A102" s="169">
        <v>105</v>
      </c>
      <c r="B102" s="170" t="s">
        <v>327</v>
      </c>
      <c r="C102" s="191" t="s">
        <v>328</v>
      </c>
      <c r="D102" s="171" t="s">
        <v>183</v>
      </c>
      <c r="E102" s="172">
        <v>6</v>
      </c>
      <c r="F102" s="173"/>
      <c r="G102" s="174">
        <f t="shared" si="28"/>
        <v>0</v>
      </c>
      <c r="H102" s="175"/>
      <c r="I102" s="176">
        <f t="shared" si="29"/>
        <v>0</v>
      </c>
      <c r="J102" s="173"/>
      <c r="K102" s="174">
        <f t="shared" si="30"/>
        <v>0</v>
      </c>
      <c r="L102" s="174">
        <v>15</v>
      </c>
      <c r="M102" s="174">
        <f t="shared" si="31"/>
        <v>0</v>
      </c>
      <c r="N102" s="174">
        <v>0</v>
      </c>
      <c r="O102" s="174">
        <f t="shared" si="32"/>
        <v>0</v>
      </c>
      <c r="P102" s="174">
        <v>0</v>
      </c>
      <c r="Q102" s="174">
        <f t="shared" si="33"/>
        <v>0</v>
      </c>
      <c r="R102" s="174"/>
      <c r="S102" s="174" t="s">
        <v>219</v>
      </c>
      <c r="T102" s="177" t="s">
        <v>220</v>
      </c>
      <c r="U102" s="157">
        <v>6.2829999999999997E-2</v>
      </c>
      <c r="V102" s="157">
        <f t="shared" si="34"/>
        <v>0.38</v>
      </c>
      <c r="W102" s="157"/>
      <c r="X102" s="157" t="s">
        <v>131</v>
      </c>
      <c r="Y102" s="178">
        <f t="shared" si="35"/>
        <v>0</v>
      </c>
      <c r="Z102" s="178">
        <f t="shared" si="36"/>
        <v>0</v>
      </c>
      <c r="AA102" s="178">
        <f t="shared" si="37"/>
        <v>0</v>
      </c>
      <c r="AB102" s="178">
        <f t="shared" si="38"/>
        <v>0</v>
      </c>
      <c r="AC102" s="178">
        <f t="shared" si="39"/>
        <v>0</v>
      </c>
      <c r="AD102" s="178">
        <f t="shared" si="40"/>
        <v>0.38</v>
      </c>
      <c r="AE102" s="179"/>
      <c r="AF102" s="178">
        <f t="shared" si="41"/>
        <v>0</v>
      </c>
      <c r="AG102" s="179" t="s">
        <v>132</v>
      </c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</row>
    <row r="103" spans="1:60" outlineLevel="2" x14ac:dyDescent="0.2">
      <c r="A103" s="169">
        <v>108</v>
      </c>
      <c r="B103" s="170" t="s">
        <v>169</v>
      </c>
      <c r="C103" s="191" t="s">
        <v>170</v>
      </c>
      <c r="D103" s="171" t="s">
        <v>129</v>
      </c>
      <c r="E103" s="172">
        <v>6</v>
      </c>
      <c r="F103" s="173"/>
      <c r="G103" s="174">
        <f t="shared" si="28"/>
        <v>0</v>
      </c>
      <c r="H103" s="175"/>
      <c r="I103" s="176">
        <f t="shared" si="29"/>
        <v>0</v>
      </c>
      <c r="J103" s="173"/>
      <c r="K103" s="174">
        <f t="shared" si="30"/>
        <v>0</v>
      </c>
      <c r="L103" s="174">
        <v>15</v>
      </c>
      <c r="M103" s="174">
        <f t="shared" si="31"/>
        <v>0</v>
      </c>
      <c r="N103" s="174">
        <v>0</v>
      </c>
      <c r="O103" s="174">
        <f t="shared" si="32"/>
        <v>0</v>
      </c>
      <c r="P103" s="174">
        <v>4.0999999999999999E-4</v>
      </c>
      <c r="Q103" s="174">
        <f t="shared" si="33"/>
        <v>0</v>
      </c>
      <c r="R103" s="174"/>
      <c r="S103" s="174" t="s">
        <v>130</v>
      </c>
      <c r="T103" s="177" t="s">
        <v>130</v>
      </c>
      <c r="U103" s="157">
        <v>0.14499999999999999</v>
      </c>
      <c r="V103" s="157">
        <f t="shared" si="34"/>
        <v>0.87</v>
      </c>
      <c r="W103" s="157"/>
      <c r="X103" s="157" t="s">
        <v>131</v>
      </c>
      <c r="Y103" s="178">
        <f t="shared" si="35"/>
        <v>0</v>
      </c>
      <c r="Z103" s="178">
        <f t="shared" si="36"/>
        <v>0</v>
      </c>
      <c r="AA103" s="178">
        <f t="shared" si="37"/>
        <v>0</v>
      </c>
      <c r="AB103" s="178">
        <f t="shared" si="38"/>
        <v>0</v>
      </c>
      <c r="AC103" s="178">
        <f t="shared" si="39"/>
        <v>0</v>
      </c>
      <c r="AD103" s="178">
        <f t="shared" si="40"/>
        <v>0.87</v>
      </c>
      <c r="AE103" s="179"/>
      <c r="AF103" s="178">
        <f t="shared" si="41"/>
        <v>0</v>
      </c>
      <c r="AG103" s="179" t="s">
        <v>132</v>
      </c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</row>
    <row r="104" spans="1:60" outlineLevel="2" x14ac:dyDescent="0.2">
      <c r="A104" s="169">
        <v>109</v>
      </c>
      <c r="B104" s="170" t="s">
        <v>171</v>
      </c>
      <c r="C104" s="191" t="s">
        <v>172</v>
      </c>
      <c r="D104" s="171" t="s">
        <v>129</v>
      </c>
      <c r="E104" s="172">
        <v>6</v>
      </c>
      <c r="F104" s="173"/>
      <c r="G104" s="174">
        <f t="shared" si="28"/>
        <v>0</v>
      </c>
      <c r="H104" s="175"/>
      <c r="I104" s="176">
        <f t="shared" si="29"/>
        <v>0</v>
      </c>
      <c r="J104" s="173"/>
      <c r="K104" s="174">
        <f t="shared" si="30"/>
        <v>0</v>
      </c>
      <c r="L104" s="174">
        <v>15</v>
      </c>
      <c r="M104" s="174">
        <f t="shared" si="31"/>
        <v>0</v>
      </c>
      <c r="N104" s="174">
        <v>0</v>
      </c>
      <c r="O104" s="174">
        <f t="shared" si="32"/>
        <v>0</v>
      </c>
      <c r="P104" s="174">
        <v>0</v>
      </c>
      <c r="Q104" s="174">
        <f t="shared" si="33"/>
        <v>0</v>
      </c>
      <c r="R104" s="174"/>
      <c r="S104" s="174" t="s">
        <v>130</v>
      </c>
      <c r="T104" s="177" t="s">
        <v>130</v>
      </c>
      <c r="U104" s="157">
        <v>9.0670000000000001E-2</v>
      </c>
      <c r="V104" s="157">
        <f t="shared" si="34"/>
        <v>0.54</v>
      </c>
      <c r="W104" s="157"/>
      <c r="X104" s="157" t="s">
        <v>131</v>
      </c>
      <c r="Y104" s="178">
        <f t="shared" si="35"/>
        <v>0</v>
      </c>
      <c r="Z104" s="178">
        <f t="shared" si="36"/>
        <v>0</v>
      </c>
      <c r="AA104" s="178">
        <f t="shared" si="37"/>
        <v>0</v>
      </c>
      <c r="AB104" s="178">
        <f t="shared" si="38"/>
        <v>0</v>
      </c>
      <c r="AC104" s="178">
        <f t="shared" si="39"/>
        <v>0</v>
      </c>
      <c r="AD104" s="178">
        <f t="shared" si="40"/>
        <v>0.54</v>
      </c>
      <c r="AE104" s="179"/>
      <c r="AF104" s="178">
        <f t="shared" si="41"/>
        <v>0</v>
      </c>
      <c r="AG104" s="179" t="s">
        <v>132</v>
      </c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</row>
    <row r="105" spans="1:60" outlineLevel="2" x14ac:dyDescent="0.2">
      <c r="A105" s="169">
        <v>111</v>
      </c>
      <c r="B105" s="170" t="s">
        <v>175</v>
      </c>
      <c r="C105" s="191" t="s">
        <v>176</v>
      </c>
      <c r="D105" s="171" t="s">
        <v>129</v>
      </c>
      <c r="E105" s="172">
        <v>1</v>
      </c>
      <c r="F105" s="173"/>
      <c r="G105" s="174">
        <f t="shared" si="28"/>
        <v>0</v>
      </c>
      <c r="H105" s="175"/>
      <c r="I105" s="176">
        <f t="shared" si="29"/>
        <v>0</v>
      </c>
      <c r="J105" s="173"/>
      <c r="K105" s="174">
        <f t="shared" si="30"/>
        <v>0</v>
      </c>
      <c r="L105" s="174">
        <v>15</v>
      </c>
      <c r="M105" s="174">
        <f t="shared" si="31"/>
        <v>0</v>
      </c>
      <c r="N105" s="174">
        <v>0</v>
      </c>
      <c r="O105" s="174">
        <f t="shared" si="32"/>
        <v>0</v>
      </c>
      <c r="P105" s="174">
        <v>0</v>
      </c>
      <c r="Q105" s="174">
        <f t="shared" si="33"/>
        <v>0</v>
      </c>
      <c r="R105" s="174"/>
      <c r="S105" s="174" t="s">
        <v>130</v>
      </c>
      <c r="T105" s="177" t="s">
        <v>130</v>
      </c>
      <c r="U105" s="157">
        <v>0.40083000000000002</v>
      </c>
      <c r="V105" s="157">
        <f t="shared" si="34"/>
        <v>0.4</v>
      </c>
      <c r="W105" s="157"/>
      <c r="X105" s="157" t="s">
        <v>131</v>
      </c>
      <c r="Y105" s="178">
        <f t="shared" si="35"/>
        <v>0</v>
      </c>
      <c r="Z105" s="178">
        <f t="shared" si="36"/>
        <v>0</v>
      </c>
      <c r="AA105" s="178">
        <f t="shared" si="37"/>
        <v>0</v>
      </c>
      <c r="AB105" s="178">
        <f t="shared" si="38"/>
        <v>0</v>
      </c>
      <c r="AC105" s="178">
        <f t="shared" si="39"/>
        <v>0</v>
      </c>
      <c r="AD105" s="178">
        <f t="shared" si="40"/>
        <v>0.4</v>
      </c>
      <c r="AE105" s="179"/>
      <c r="AF105" s="178">
        <f t="shared" si="41"/>
        <v>0</v>
      </c>
      <c r="AG105" s="179" t="s">
        <v>132</v>
      </c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</row>
    <row r="106" spans="1:60" outlineLevel="2" x14ac:dyDescent="0.2">
      <c r="A106" s="169">
        <v>112</v>
      </c>
      <c r="B106" s="170" t="s">
        <v>177</v>
      </c>
      <c r="C106" s="191" t="s">
        <v>178</v>
      </c>
      <c r="D106" s="171" t="s">
        <v>129</v>
      </c>
      <c r="E106" s="172">
        <v>1</v>
      </c>
      <c r="F106" s="173"/>
      <c r="G106" s="174">
        <f t="shared" si="28"/>
        <v>0</v>
      </c>
      <c r="H106" s="175"/>
      <c r="I106" s="176">
        <f t="shared" si="29"/>
        <v>0</v>
      </c>
      <c r="J106" s="173"/>
      <c r="K106" s="174">
        <f t="shared" si="30"/>
        <v>0</v>
      </c>
      <c r="L106" s="174">
        <v>15</v>
      </c>
      <c r="M106" s="174">
        <f t="shared" si="31"/>
        <v>0</v>
      </c>
      <c r="N106" s="174">
        <v>0</v>
      </c>
      <c r="O106" s="174">
        <f t="shared" si="32"/>
        <v>0</v>
      </c>
      <c r="P106" s="174">
        <v>1.67E-3</v>
      </c>
      <c r="Q106" s="174">
        <f t="shared" si="33"/>
        <v>0</v>
      </c>
      <c r="R106" s="174"/>
      <c r="S106" s="174" t="s">
        <v>130</v>
      </c>
      <c r="T106" s="177" t="s">
        <v>130</v>
      </c>
      <c r="U106" s="157">
        <v>0.15</v>
      </c>
      <c r="V106" s="157">
        <f t="shared" si="34"/>
        <v>0.15</v>
      </c>
      <c r="W106" s="157"/>
      <c r="X106" s="157" t="s">
        <v>131</v>
      </c>
      <c r="Y106" s="178">
        <f t="shared" si="35"/>
        <v>0</v>
      </c>
      <c r="Z106" s="178">
        <f t="shared" si="36"/>
        <v>0</v>
      </c>
      <c r="AA106" s="178">
        <f t="shared" si="37"/>
        <v>0</v>
      </c>
      <c r="AB106" s="178">
        <f t="shared" si="38"/>
        <v>0</v>
      </c>
      <c r="AC106" s="178">
        <f t="shared" si="39"/>
        <v>0</v>
      </c>
      <c r="AD106" s="178">
        <f t="shared" si="40"/>
        <v>0.15</v>
      </c>
      <c r="AE106" s="179"/>
      <c r="AF106" s="178">
        <f t="shared" si="41"/>
        <v>0</v>
      </c>
      <c r="AG106" s="179" t="s">
        <v>132</v>
      </c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</row>
    <row r="107" spans="1:60" outlineLevel="2" x14ac:dyDescent="0.2">
      <c r="A107" s="169">
        <v>113</v>
      </c>
      <c r="B107" s="170" t="s">
        <v>179</v>
      </c>
      <c r="C107" s="191" t="s">
        <v>180</v>
      </c>
      <c r="D107" s="171" t="s">
        <v>129</v>
      </c>
      <c r="E107" s="172">
        <v>3</v>
      </c>
      <c r="F107" s="173"/>
      <c r="G107" s="174">
        <f t="shared" si="28"/>
        <v>0</v>
      </c>
      <c r="H107" s="175"/>
      <c r="I107" s="176">
        <f t="shared" si="29"/>
        <v>0</v>
      </c>
      <c r="J107" s="173"/>
      <c r="K107" s="174">
        <f t="shared" si="30"/>
        <v>0</v>
      </c>
      <c r="L107" s="174">
        <v>15</v>
      </c>
      <c r="M107" s="174">
        <f t="shared" si="31"/>
        <v>0</v>
      </c>
      <c r="N107" s="174">
        <v>0</v>
      </c>
      <c r="O107" s="174">
        <f t="shared" si="32"/>
        <v>0</v>
      </c>
      <c r="P107" s="174">
        <v>0</v>
      </c>
      <c r="Q107" s="174">
        <f t="shared" si="33"/>
        <v>0</v>
      </c>
      <c r="R107" s="174"/>
      <c r="S107" s="174" t="s">
        <v>130</v>
      </c>
      <c r="T107" s="177" t="s">
        <v>130</v>
      </c>
      <c r="U107" s="157">
        <v>2.3E-2</v>
      </c>
      <c r="V107" s="157">
        <f t="shared" si="34"/>
        <v>7.0000000000000007E-2</v>
      </c>
      <c r="W107" s="157"/>
      <c r="X107" s="157" t="s">
        <v>131</v>
      </c>
      <c r="Y107" s="178">
        <f t="shared" si="35"/>
        <v>0</v>
      </c>
      <c r="Z107" s="178">
        <f t="shared" si="36"/>
        <v>0</v>
      </c>
      <c r="AA107" s="178">
        <f t="shared" si="37"/>
        <v>0</v>
      </c>
      <c r="AB107" s="178">
        <f t="shared" si="38"/>
        <v>0</v>
      </c>
      <c r="AC107" s="178">
        <f t="shared" si="39"/>
        <v>0</v>
      </c>
      <c r="AD107" s="178">
        <f t="shared" si="40"/>
        <v>7.0000000000000007E-2</v>
      </c>
      <c r="AE107" s="179"/>
      <c r="AF107" s="178">
        <f t="shared" si="41"/>
        <v>0</v>
      </c>
      <c r="AG107" s="179" t="s">
        <v>132</v>
      </c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</row>
    <row r="108" spans="1:60" outlineLevel="2" x14ac:dyDescent="0.2">
      <c r="A108" s="169">
        <v>114</v>
      </c>
      <c r="B108" s="170" t="s">
        <v>149</v>
      </c>
      <c r="C108" s="191" t="s">
        <v>150</v>
      </c>
      <c r="D108" s="171" t="s">
        <v>129</v>
      </c>
      <c r="E108" s="172">
        <v>10</v>
      </c>
      <c r="F108" s="173"/>
      <c r="G108" s="174">
        <f t="shared" si="28"/>
        <v>0</v>
      </c>
      <c r="H108" s="175"/>
      <c r="I108" s="176">
        <f t="shared" si="29"/>
        <v>0</v>
      </c>
      <c r="J108" s="173"/>
      <c r="K108" s="174">
        <f t="shared" si="30"/>
        <v>0</v>
      </c>
      <c r="L108" s="174">
        <v>15</v>
      </c>
      <c r="M108" s="174">
        <f t="shared" si="31"/>
        <v>0</v>
      </c>
      <c r="N108" s="174">
        <v>0</v>
      </c>
      <c r="O108" s="174">
        <f t="shared" si="32"/>
        <v>0</v>
      </c>
      <c r="P108" s="174">
        <v>0</v>
      </c>
      <c r="Q108" s="174">
        <f t="shared" si="33"/>
        <v>0</v>
      </c>
      <c r="R108" s="174"/>
      <c r="S108" s="174" t="s">
        <v>130</v>
      </c>
      <c r="T108" s="177" t="s">
        <v>130</v>
      </c>
      <c r="U108" s="157">
        <v>2.5170000000000001E-2</v>
      </c>
      <c r="V108" s="157">
        <f t="shared" si="34"/>
        <v>0.25</v>
      </c>
      <c r="W108" s="157"/>
      <c r="X108" s="157" t="s">
        <v>131</v>
      </c>
      <c r="Y108" s="178">
        <f t="shared" si="35"/>
        <v>0</v>
      </c>
      <c r="Z108" s="178">
        <f t="shared" si="36"/>
        <v>0</v>
      </c>
      <c r="AA108" s="178">
        <f t="shared" si="37"/>
        <v>0</v>
      </c>
      <c r="AB108" s="178">
        <f t="shared" si="38"/>
        <v>0</v>
      </c>
      <c r="AC108" s="178">
        <f t="shared" si="39"/>
        <v>0</v>
      </c>
      <c r="AD108" s="178">
        <f t="shared" si="40"/>
        <v>0.25</v>
      </c>
      <c r="AE108" s="179"/>
      <c r="AF108" s="178">
        <f t="shared" si="41"/>
        <v>0</v>
      </c>
      <c r="AG108" s="179" t="s">
        <v>132</v>
      </c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</row>
    <row r="109" spans="1:60" outlineLevel="2" x14ac:dyDescent="0.2">
      <c r="A109" s="169">
        <v>119</v>
      </c>
      <c r="B109" s="170" t="s">
        <v>210</v>
      </c>
      <c r="C109" s="191" t="s">
        <v>211</v>
      </c>
      <c r="D109" s="171" t="s">
        <v>183</v>
      </c>
      <c r="E109" s="172">
        <v>10</v>
      </c>
      <c r="F109" s="173"/>
      <c r="G109" s="174">
        <f t="shared" si="28"/>
        <v>0</v>
      </c>
      <c r="H109" s="175"/>
      <c r="I109" s="176">
        <f t="shared" si="29"/>
        <v>0</v>
      </c>
      <c r="J109" s="173"/>
      <c r="K109" s="174">
        <f t="shared" si="30"/>
        <v>0</v>
      </c>
      <c r="L109" s="174">
        <v>15</v>
      </c>
      <c r="M109" s="174">
        <f t="shared" si="31"/>
        <v>0</v>
      </c>
      <c r="N109" s="174">
        <v>4.8999999999999998E-4</v>
      </c>
      <c r="O109" s="174">
        <f t="shared" si="32"/>
        <v>0</v>
      </c>
      <c r="P109" s="174">
        <v>2E-3</v>
      </c>
      <c r="Q109" s="174">
        <f t="shared" si="33"/>
        <v>0.02</v>
      </c>
      <c r="R109" s="174"/>
      <c r="S109" s="174" t="s">
        <v>130</v>
      </c>
      <c r="T109" s="177" t="s">
        <v>130</v>
      </c>
      <c r="U109" s="157">
        <v>0.17599999999999999</v>
      </c>
      <c r="V109" s="157">
        <f t="shared" si="34"/>
        <v>1.76</v>
      </c>
      <c r="W109" s="157"/>
      <c r="X109" s="157" t="s">
        <v>131</v>
      </c>
      <c r="Y109" s="178">
        <f t="shared" si="35"/>
        <v>0</v>
      </c>
      <c r="Z109" s="178">
        <f t="shared" si="36"/>
        <v>0</v>
      </c>
      <c r="AA109" s="178">
        <f t="shared" si="37"/>
        <v>0</v>
      </c>
      <c r="AB109" s="178">
        <f t="shared" si="38"/>
        <v>0</v>
      </c>
      <c r="AC109" s="178">
        <f t="shared" si="39"/>
        <v>0.02</v>
      </c>
      <c r="AD109" s="178">
        <f t="shared" si="40"/>
        <v>1.76</v>
      </c>
      <c r="AE109" s="179"/>
      <c r="AF109" s="178">
        <f t="shared" si="41"/>
        <v>0</v>
      </c>
      <c r="AG109" s="179" t="s">
        <v>132</v>
      </c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</row>
    <row r="110" spans="1:60" outlineLevel="2" x14ac:dyDescent="0.2">
      <c r="A110" s="169">
        <v>120</v>
      </c>
      <c r="B110" s="170" t="s">
        <v>212</v>
      </c>
      <c r="C110" s="191" t="s">
        <v>213</v>
      </c>
      <c r="D110" s="171" t="s">
        <v>183</v>
      </c>
      <c r="E110" s="172">
        <v>3</v>
      </c>
      <c r="F110" s="173"/>
      <c r="G110" s="174">
        <f t="shared" si="28"/>
        <v>0</v>
      </c>
      <c r="H110" s="175"/>
      <c r="I110" s="176">
        <f t="shared" si="29"/>
        <v>0</v>
      </c>
      <c r="J110" s="173"/>
      <c r="K110" s="174">
        <f t="shared" si="30"/>
        <v>0</v>
      </c>
      <c r="L110" s="174">
        <v>15</v>
      </c>
      <c r="M110" s="174">
        <f t="shared" si="31"/>
        <v>0</v>
      </c>
      <c r="N110" s="174">
        <v>4.8999999999999998E-4</v>
      </c>
      <c r="O110" s="174">
        <f t="shared" si="32"/>
        <v>0</v>
      </c>
      <c r="P110" s="174">
        <v>6.0000000000000001E-3</v>
      </c>
      <c r="Q110" s="174">
        <f t="shared" si="33"/>
        <v>0.02</v>
      </c>
      <c r="R110" s="174"/>
      <c r="S110" s="174" t="s">
        <v>130</v>
      </c>
      <c r="T110" s="177" t="s">
        <v>130</v>
      </c>
      <c r="U110" s="157">
        <v>0.27400000000000002</v>
      </c>
      <c r="V110" s="157">
        <f t="shared" si="34"/>
        <v>0.82</v>
      </c>
      <c r="W110" s="157"/>
      <c r="X110" s="157" t="s">
        <v>131</v>
      </c>
      <c r="Y110" s="178">
        <f t="shared" si="35"/>
        <v>0</v>
      </c>
      <c r="Z110" s="178">
        <f t="shared" si="36"/>
        <v>0</v>
      </c>
      <c r="AA110" s="178">
        <f t="shared" si="37"/>
        <v>0</v>
      </c>
      <c r="AB110" s="178">
        <f t="shared" si="38"/>
        <v>0</v>
      </c>
      <c r="AC110" s="178">
        <f t="shared" si="39"/>
        <v>0.02</v>
      </c>
      <c r="AD110" s="178">
        <f t="shared" si="40"/>
        <v>0.82</v>
      </c>
      <c r="AE110" s="179"/>
      <c r="AF110" s="178">
        <f t="shared" si="41"/>
        <v>0</v>
      </c>
      <c r="AG110" s="179" t="s">
        <v>132</v>
      </c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</row>
    <row r="111" spans="1:60" outlineLevel="2" x14ac:dyDescent="0.2">
      <c r="A111" s="169">
        <v>121</v>
      </c>
      <c r="B111" s="170" t="s">
        <v>214</v>
      </c>
      <c r="C111" s="191" t="s">
        <v>215</v>
      </c>
      <c r="D111" s="171" t="s">
        <v>183</v>
      </c>
      <c r="E111" s="172">
        <v>1</v>
      </c>
      <c r="F111" s="173"/>
      <c r="G111" s="174">
        <f t="shared" si="28"/>
        <v>0</v>
      </c>
      <c r="H111" s="175"/>
      <c r="I111" s="176">
        <f t="shared" si="29"/>
        <v>0</v>
      </c>
      <c r="J111" s="173"/>
      <c r="K111" s="174">
        <f t="shared" si="30"/>
        <v>0</v>
      </c>
      <c r="L111" s="174">
        <v>15</v>
      </c>
      <c r="M111" s="174">
        <f t="shared" si="31"/>
        <v>0</v>
      </c>
      <c r="N111" s="174">
        <v>4.8999999999999998E-4</v>
      </c>
      <c r="O111" s="174">
        <f t="shared" si="32"/>
        <v>0</v>
      </c>
      <c r="P111" s="174">
        <v>1.2999999999999999E-2</v>
      </c>
      <c r="Q111" s="174">
        <f t="shared" si="33"/>
        <v>0.01</v>
      </c>
      <c r="R111" s="174"/>
      <c r="S111" s="174" t="s">
        <v>130</v>
      </c>
      <c r="T111" s="177" t="s">
        <v>130</v>
      </c>
      <c r="U111" s="157">
        <v>0.34200000000000003</v>
      </c>
      <c r="V111" s="157">
        <f t="shared" si="34"/>
        <v>0.34</v>
      </c>
      <c r="W111" s="157"/>
      <c r="X111" s="157" t="s">
        <v>131</v>
      </c>
      <c r="Y111" s="178">
        <f t="shared" si="35"/>
        <v>0</v>
      </c>
      <c r="Z111" s="178">
        <f t="shared" si="36"/>
        <v>0</v>
      </c>
      <c r="AA111" s="178">
        <f t="shared" si="37"/>
        <v>0</v>
      </c>
      <c r="AB111" s="178">
        <f t="shared" si="38"/>
        <v>0</v>
      </c>
      <c r="AC111" s="178">
        <f t="shared" si="39"/>
        <v>0.01</v>
      </c>
      <c r="AD111" s="178">
        <f t="shared" si="40"/>
        <v>0.34</v>
      </c>
      <c r="AE111" s="179"/>
      <c r="AF111" s="178">
        <f t="shared" si="41"/>
        <v>0</v>
      </c>
      <c r="AG111" s="179" t="s">
        <v>132</v>
      </c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</row>
    <row r="112" spans="1:60" outlineLevel="1" x14ac:dyDescent="0.2">
      <c r="A112" s="161" t="s">
        <v>125</v>
      </c>
      <c r="B112" s="162" t="s">
        <v>99</v>
      </c>
      <c r="C112" s="190" t="s">
        <v>93</v>
      </c>
      <c r="D112" s="163"/>
      <c r="E112" s="164"/>
      <c r="F112" s="165"/>
      <c r="G112" s="165">
        <f>SUM(AF113:AF135)</f>
        <v>0</v>
      </c>
      <c r="H112" s="166"/>
      <c r="I112" s="167">
        <f>SUM(Y113:Y135)</f>
        <v>0</v>
      </c>
      <c r="J112" s="165"/>
      <c r="K112" s="165">
        <f>SUM(Z113:Z135)</f>
        <v>0</v>
      </c>
      <c r="L112" s="165"/>
      <c r="M112" s="165">
        <f>SUM(AA113:AA135)</f>
        <v>0</v>
      </c>
      <c r="N112" s="165"/>
      <c r="O112" s="165">
        <f>SUM(AB113:AB135)</f>
        <v>0</v>
      </c>
      <c r="P112" s="165"/>
      <c r="Q112" s="165">
        <f>SUM(AC113:AC135)</f>
        <v>0</v>
      </c>
      <c r="R112" s="165"/>
      <c r="S112" s="165"/>
      <c r="T112" s="168"/>
      <c r="U112" s="160"/>
      <c r="V112" s="160">
        <f>SUM(AD113:AD135)</f>
        <v>0</v>
      </c>
      <c r="W112" s="160"/>
      <c r="X112" s="160"/>
      <c r="Y112" s="179"/>
      <c r="Z112" s="179"/>
      <c r="AA112" s="179"/>
      <c r="AB112" s="179"/>
      <c r="AC112" s="179"/>
      <c r="AD112" s="179"/>
      <c r="AE112" s="179"/>
      <c r="AF112" s="179"/>
      <c r="AG112" s="179" t="s">
        <v>126</v>
      </c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</row>
    <row r="113" spans="1:60" ht="22.5" outlineLevel="2" x14ac:dyDescent="0.2">
      <c r="A113" s="169">
        <v>79</v>
      </c>
      <c r="B113" s="170" t="s">
        <v>329</v>
      </c>
      <c r="C113" s="191" t="s">
        <v>330</v>
      </c>
      <c r="D113" s="171" t="s">
        <v>218</v>
      </c>
      <c r="E113" s="172">
        <v>1</v>
      </c>
      <c r="F113" s="173"/>
      <c r="G113" s="174">
        <f t="shared" ref="G113:G135" si="42">ROUND(E113*F113,2)</f>
        <v>0</v>
      </c>
      <c r="H113" s="175"/>
      <c r="I113" s="176">
        <f t="shared" ref="I113:I135" si="43">ROUND(E113*H113,2)</f>
        <v>0</v>
      </c>
      <c r="J113" s="173"/>
      <c r="K113" s="174">
        <f t="shared" ref="K113:K135" si="44">ROUND(E113*J113,2)</f>
        <v>0</v>
      </c>
      <c r="L113" s="174">
        <v>15</v>
      </c>
      <c r="M113" s="174">
        <f t="shared" ref="M113:M135" si="45">G113*(1+L113/100)</f>
        <v>0</v>
      </c>
      <c r="N113" s="174">
        <v>0</v>
      </c>
      <c r="O113" s="174">
        <f t="shared" ref="O113:O135" si="46">ROUND(E113*N113,2)</f>
        <v>0</v>
      </c>
      <c r="P113" s="174">
        <v>0</v>
      </c>
      <c r="Q113" s="174">
        <f t="shared" ref="Q113:Q135" si="47">ROUND(E113*P113,2)</f>
        <v>0</v>
      </c>
      <c r="R113" s="174"/>
      <c r="S113" s="174" t="s">
        <v>219</v>
      </c>
      <c r="T113" s="177" t="s">
        <v>220</v>
      </c>
      <c r="U113" s="157">
        <v>0</v>
      </c>
      <c r="V113" s="157">
        <f t="shared" ref="V113:V135" si="48">ROUND(E113*U113,2)</f>
        <v>0</v>
      </c>
      <c r="W113" s="157"/>
      <c r="X113" s="157" t="s">
        <v>93</v>
      </c>
      <c r="Y113" s="178">
        <f t="shared" ref="Y113:Y135" si="49">I113</f>
        <v>0</v>
      </c>
      <c r="Z113" s="178">
        <f t="shared" ref="Z113:Z135" si="50">K113</f>
        <v>0</v>
      </c>
      <c r="AA113" s="178">
        <f t="shared" ref="AA113:AA135" si="51">M113</f>
        <v>0</v>
      </c>
      <c r="AB113" s="178">
        <f t="shared" ref="AB113:AB135" si="52">O113</f>
        <v>0</v>
      </c>
      <c r="AC113" s="178">
        <f t="shared" ref="AC113:AC135" si="53">Q113</f>
        <v>0</v>
      </c>
      <c r="AD113" s="178">
        <f t="shared" ref="AD113:AD135" si="54">V113</f>
        <v>0</v>
      </c>
      <c r="AE113" s="179"/>
      <c r="AF113" s="178">
        <f t="shared" ref="AF113:AF135" si="55">G113</f>
        <v>0</v>
      </c>
      <c r="AG113" s="179" t="s">
        <v>221</v>
      </c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</row>
    <row r="114" spans="1:60" outlineLevel="2" x14ac:dyDescent="0.2">
      <c r="A114" s="169">
        <v>80</v>
      </c>
      <c r="B114" s="170" t="s">
        <v>331</v>
      </c>
      <c r="C114" s="191" t="s">
        <v>332</v>
      </c>
      <c r="D114" s="171" t="s">
        <v>183</v>
      </c>
      <c r="E114" s="172">
        <v>79</v>
      </c>
      <c r="F114" s="173"/>
      <c r="G114" s="174">
        <f t="shared" si="42"/>
        <v>0</v>
      </c>
      <c r="H114" s="175"/>
      <c r="I114" s="176">
        <f t="shared" si="43"/>
        <v>0</v>
      </c>
      <c r="J114" s="173"/>
      <c r="K114" s="174">
        <f t="shared" si="44"/>
        <v>0</v>
      </c>
      <c r="L114" s="174">
        <v>15</v>
      </c>
      <c r="M114" s="174">
        <f t="shared" si="45"/>
        <v>0</v>
      </c>
      <c r="N114" s="174">
        <v>6.0000000000000002E-5</v>
      </c>
      <c r="O114" s="174">
        <f t="shared" si="46"/>
        <v>0</v>
      </c>
      <c r="P114" s="174">
        <v>0</v>
      </c>
      <c r="Q114" s="174">
        <f t="shared" si="47"/>
        <v>0</v>
      </c>
      <c r="R114" s="174" t="s">
        <v>226</v>
      </c>
      <c r="S114" s="174" t="s">
        <v>130</v>
      </c>
      <c r="T114" s="177" t="s">
        <v>130</v>
      </c>
      <c r="U114" s="157">
        <v>0</v>
      </c>
      <c r="V114" s="157">
        <f t="shared" si="48"/>
        <v>0</v>
      </c>
      <c r="W114" s="157"/>
      <c r="X114" s="157" t="s">
        <v>93</v>
      </c>
      <c r="Y114" s="178">
        <f t="shared" si="49"/>
        <v>0</v>
      </c>
      <c r="Z114" s="178">
        <f t="shared" si="50"/>
        <v>0</v>
      </c>
      <c r="AA114" s="178">
        <f t="shared" si="51"/>
        <v>0</v>
      </c>
      <c r="AB114" s="178">
        <f t="shared" si="52"/>
        <v>0</v>
      </c>
      <c r="AC114" s="178">
        <f t="shared" si="53"/>
        <v>0</v>
      </c>
      <c r="AD114" s="178">
        <f t="shared" si="54"/>
        <v>0</v>
      </c>
      <c r="AE114" s="179"/>
      <c r="AF114" s="178">
        <f t="shared" si="55"/>
        <v>0</v>
      </c>
      <c r="AG114" s="179" t="s">
        <v>221</v>
      </c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</row>
    <row r="115" spans="1:60" outlineLevel="2" x14ac:dyDescent="0.2">
      <c r="A115" s="169">
        <v>81</v>
      </c>
      <c r="B115" s="170" t="s">
        <v>333</v>
      </c>
      <c r="C115" s="191" t="s">
        <v>334</v>
      </c>
      <c r="D115" s="171" t="s">
        <v>183</v>
      </c>
      <c r="E115" s="172">
        <v>10</v>
      </c>
      <c r="F115" s="173"/>
      <c r="G115" s="174">
        <f t="shared" si="42"/>
        <v>0</v>
      </c>
      <c r="H115" s="175"/>
      <c r="I115" s="176">
        <f t="shared" si="43"/>
        <v>0</v>
      </c>
      <c r="J115" s="173"/>
      <c r="K115" s="174">
        <f t="shared" si="44"/>
        <v>0</v>
      </c>
      <c r="L115" s="174">
        <v>15</v>
      </c>
      <c r="M115" s="174">
        <f t="shared" si="45"/>
        <v>0</v>
      </c>
      <c r="N115" s="174">
        <v>2.0000000000000001E-4</v>
      </c>
      <c r="O115" s="174">
        <f t="shared" si="46"/>
        <v>0</v>
      </c>
      <c r="P115" s="174">
        <v>0</v>
      </c>
      <c r="Q115" s="174">
        <f t="shared" si="47"/>
        <v>0</v>
      </c>
      <c r="R115" s="174" t="s">
        <v>226</v>
      </c>
      <c r="S115" s="174" t="s">
        <v>130</v>
      </c>
      <c r="T115" s="177" t="s">
        <v>130</v>
      </c>
      <c r="U115" s="157">
        <v>0</v>
      </c>
      <c r="V115" s="157">
        <f t="shared" si="48"/>
        <v>0</v>
      </c>
      <c r="W115" s="157"/>
      <c r="X115" s="157" t="s">
        <v>93</v>
      </c>
      <c r="Y115" s="178">
        <f t="shared" si="49"/>
        <v>0</v>
      </c>
      <c r="Z115" s="178">
        <f t="shared" si="50"/>
        <v>0</v>
      </c>
      <c r="AA115" s="178">
        <f t="shared" si="51"/>
        <v>0</v>
      </c>
      <c r="AB115" s="178">
        <f t="shared" si="52"/>
        <v>0</v>
      </c>
      <c r="AC115" s="178">
        <f t="shared" si="53"/>
        <v>0</v>
      </c>
      <c r="AD115" s="178">
        <f t="shared" si="54"/>
        <v>0</v>
      </c>
      <c r="AE115" s="179"/>
      <c r="AF115" s="178">
        <f t="shared" si="55"/>
        <v>0</v>
      </c>
      <c r="AG115" s="179" t="s">
        <v>221</v>
      </c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</row>
    <row r="116" spans="1:60" ht="22.5" outlineLevel="2" x14ac:dyDescent="0.2">
      <c r="A116" s="169">
        <v>84</v>
      </c>
      <c r="B116" s="170" t="s">
        <v>335</v>
      </c>
      <c r="C116" s="191" t="s">
        <v>336</v>
      </c>
      <c r="D116" s="171" t="s">
        <v>218</v>
      </c>
      <c r="E116" s="172">
        <v>4</v>
      </c>
      <c r="F116" s="173"/>
      <c r="G116" s="174">
        <f t="shared" si="42"/>
        <v>0</v>
      </c>
      <c r="H116" s="175"/>
      <c r="I116" s="176">
        <f t="shared" si="43"/>
        <v>0</v>
      </c>
      <c r="J116" s="173"/>
      <c r="K116" s="174">
        <f t="shared" si="44"/>
        <v>0</v>
      </c>
      <c r="L116" s="174">
        <v>15</v>
      </c>
      <c r="M116" s="174">
        <f t="shared" si="45"/>
        <v>0</v>
      </c>
      <c r="N116" s="174">
        <v>0</v>
      </c>
      <c r="O116" s="174">
        <f t="shared" si="46"/>
        <v>0</v>
      </c>
      <c r="P116" s="174">
        <v>0</v>
      </c>
      <c r="Q116" s="174">
        <f t="shared" si="47"/>
        <v>0</v>
      </c>
      <c r="R116" s="174"/>
      <c r="S116" s="174" t="s">
        <v>219</v>
      </c>
      <c r="T116" s="177" t="s">
        <v>220</v>
      </c>
      <c r="U116" s="157">
        <v>0</v>
      </c>
      <c r="V116" s="157">
        <f t="shared" si="48"/>
        <v>0</v>
      </c>
      <c r="W116" s="157"/>
      <c r="X116" s="157" t="s">
        <v>93</v>
      </c>
      <c r="Y116" s="178">
        <f t="shared" si="49"/>
        <v>0</v>
      </c>
      <c r="Z116" s="178">
        <f t="shared" si="50"/>
        <v>0</v>
      </c>
      <c r="AA116" s="178">
        <f t="shared" si="51"/>
        <v>0</v>
      </c>
      <c r="AB116" s="178">
        <f t="shared" si="52"/>
        <v>0</v>
      </c>
      <c r="AC116" s="178">
        <f t="shared" si="53"/>
        <v>0</v>
      </c>
      <c r="AD116" s="178">
        <f t="shared" si="54"/>
        <v>0</v>
      </c>
      <c r="AE116" s="179"/>
      <c r="AF116" s="178">
        <f t="shared" si="55"/>
        <v>0</v>
      </c>
      <c r="AG116" s="179" t="s">
        <v>221</v>
      </c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</row>
    <row r="117" spans="1:60" ht="22.5" outlineLevel="2" x14ac:dyDescent="0.2">
      <c r="A117" s="169">
        <v>86</v>
      </c>
      <c r="B117" s="170" t="s">
        <v>337</v>
      </c>
      <c r="C117" s="191" t="s">
        <v>338</v>
      </c>
      <c r="D117" s="171" t="s">
        <v>218</v>
      </c>
      <c r="E117" s="172">
        <v>3</v>
      </c>
      <c r="F117" s="173"/>
      <c r="G117" s="174">
        <f t="shared" si="42"/>
        <v>0</v>
      </c>
      <c r="H117" s="175"/>
      <c r="I117" s="176">
        <f t="shared" si="43"/>
        <v>0</v>
      </c>
      <c r="J117" s="173"/>
      <c r="K117" s="174">
        <f t="shared" si="44"/>
        <v>0</v>
      </c>
      <c r="L117" s="174">
        <v>15</v>
      </c>
      <c r="M117" s="174">
        <f t="shared" si="45"/>
        <v>0</v>
      </c>
      <c r="N117" s="174">
        <v>0</v>
      </c>
      <c r="O117" s="174">
        <f t="shared" si="46"/>
        <v>0</v>
      </c>
      <c r="P117" s="174">
        <v>0</v>
      </c>
      <c r="Q117" s="174">
        <f t="shared" si="47"/>
        <v>0</v>
      </c>
      <c r="R117" s="174"/>
      <c r="S117" s="174" t="s">
        <v>219</v>
      </c>
      <c r="T117" s="177" t="s">
        <v>220</v>
      </c>
      <c r="U117" s="157">
        <v>0</v>
      </c>
      <c r="V117" s="157">
        <f t="shared" si="48"/>
        <v>0</v>
      </c>
      <c r="W117" s="157"/>
      <c r="X117" s="157" t="s">
        <v>93</v>
      </c>
      <c r="Y117" s="178">
        <f t="shared" si="49"/>
        <v>0</v>
      </c>
      <c r="Z117" s="178">
        <f t="shared" si="50"/>
        <v>0</v>
      </c>
      <c r="AA117" s="178">
        <f t="shared" si="51"/>
        <v>0</v>
      </c>
      <c r="AB117" s="178">
        <f t="shared" si="52"/>
        <v>0</v>
      </c>
      <c r="AC117" s="178">
        <f t="shared" si="53"/>
        <v>0</v>
      </c>
      <c r="AD117" s="178">
        <f t="shared" si="54"/>
        <v>0</v>
      </c>
      <c r="AE117" s="179"/>
      <c r="AF117" s="178">
        <f t="shared" si="55"/>
        <v>0</v>
      </c>
      <c r="AG117" s="179" t="s">
        <v>221</v>
      </c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</row>
    <row r="118" spans="1:60" ht="22.5" outlineLevel="2" x14ac:dyDescent="0.2">
      <c r="A118" s="169">
        <v>87</v>
      </c>
      <c r="B118" s="170" t="s">
        <v>339</v>
      </c>
      <c r="C118" s="191" t="s">
        <v>340</v>
      </c>
      <c r="D118" s="171" t="s">
        <v>218</v>
      </c>
      <c r="E118" s="172">
        <v>3</v>
      </c>
      <c r="F118" s="173"/>
      <c r="G118" s="174">
        <f t="shared" si="42"/>
        <v>0</v>
      </c>
      <c r="H118" s="175"/>
      <c r="I118" s="176">
        <f t="shared" si="43"/>
        <v>0</v>
      </c>
      <c r="J118" s="173"/>
      <c r="K118" s="174">
        <f t="shared" si="44"/>
        <v>0</v>
      </c>
      <c r="L118" s="174">
        <v>15</v>
      </c>
      <c r="M118" s="174">
        <f t="shared" si="45"/>
        <v>0</v>
      </c>
      <c r="N118" s="174">
        <v>0</v>
      </c>
      <c r="O118" s="174">
        <f t="shared" si="46"/>
        <v>0</v>
      </c>
      <c r="P118" s="174">
        <v>0</v>
      </c>
      <c r="Q118" s="174">
        <f t="shared" si="47"/>
        <v>0</v>
      </c>
      <c r="R118" s="174"/>
      <c r="S118" s="174" t="s">
        <v>219</v>
      </c>
      <c r="T118" s="177" t="s">
        <v>220</v>
      </c>
      <c r="U118" s="157">
        <v>0</v>
      </c>
      <c r="V118" s="157">
        <f t="shared" si="48"/>
        <v>0</v>
      </c>
      <c r="W118" s="157"/>
      <c r="X118" s="157" t="s">
        <v>93</v>
      </c>
      <c r="Y118" s="178">
        <f t="shared" si="49"/>
        <v>0</v>
      </c>
      <c r="Z118" s="178">
        <f t="shared" si="50"/>
        <v>0</v>
      </c>
      <c r="AA118" s="178">
        <f t="shared" si="51"/>
        <v>0</v>
      </c>
      <c r="AB118" s="178">
        <f t="shared" si="52"/>
        <v>0</v>
      </c>
      <c r="AC118" s="178">
        <f t="shared" si="53"/>
        <v>0</v>
      </c>
      <c r="AD118" s="178">
        <f t="shared" si="54"/>
        <v>0</v>
      </c>
      <c r="AE118" s="179"/>
      <c r="AF118" s="178">
        <f t="shared" si="55"/>
        <v>0</v>
      </c>
      <c r="AG118" s="179" t="s">
        <v>221</v>
      </c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</row>
    <row r="119" spans="1:60" outlineLevel="2" x14ac:dyDescent="0.2">
      <c r="A119" s="169">
        <v>88</v>
      </c>
      <c r="B119" s="170" t="s">
        <v>341</v>
      </c>
      <c r="C119" s="191" t="s">
        <v>342</v>
      </c>
      <c r="D119" s="171" t="s">
        <v>129</v>
      </c>
      <c r="E119" s="172">
        <v>3</v>
      </c>
      <c r="F119" s="173"/>
      <c r="G119" s="174">
        <f t="shared" si="42"/>
        <v>0</v>
      </c>
      <c r="H119" s="175"/>
      <c r="I119" s="176">
        <f t="shared" si="43"/>
        <v>0</v>
      </c>
      <c r="J119" s="173"/>
      <c r="K119" s="174">
        <f t="shared" si="44"/>
        <v>0</v>
      </c>
      <c r="L119" s="174">
        <v>15</v>
      </c>
      <c r="M119" s="174">
        <f t="shared" si="45"/>
        <v>0</v>
      </c>
      <c r="N119" s="174">
        <v>0</v>
      </c>
      <c r="O119" s="174">
        <f t="shared" si="46"/>
        <v>0</v>
      </c>
      <c r="P119" s="174">
        <v>0</v>
      </c>
      <c r="Q119" s="174">
        <f t="shared" si="47"/>
        <v>0</v>
      </c>
      <c r="R119" s="174" t="s">
        <v>226</v>
      </c>
      <c r="S119" s="174" t="s">
        <v>130</v>
      </c>
      <c r="T119" s="177" t="s">
        <v>130</v>
      </c>
      <c r="U119" s="157">
        <v>0</v>
      </c>
      <c r="V119" s="157">
        <f t="shared" si="48"/>
        <v>0</v>
      </c>
      <c r="W119" s="157"/>
      <c r="X119" s="157" t="s">
        <v>93</v>
      </c>
      <c r="Y119" s="178">
        <f t="shared" si="49"/>
        <v>0</v>
      </c>
      <c r="Z119" s="178">
        <f t="shared" si="50"/>
        <v>0</v>
      </c>
      <c r="AA119" s="178">
        <f t="shared" si="51"/>
        <v>0</v>
      </c>
      <c r="AB119" s="178">
        <f t="shared" si="52"/>
        <v>0</v>
      </c>
      <c r="AC119" s="178">
        <f t="shared" si="53"/>
        <v>0</v>
      </c>
      <c r="AD119" s="178">
        <f t="shared" si="54"/>
        <v>0</v>
      </c>
      <c r="AE119" s="179"/>
      <c r="AF119" s="178">
        <f t="shared" si="55"/>
        <v>0</v>
      </c>
      <c r="AG119" s="179" t="s">
        <v>221</v>
      </c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</row>
    <row r="120" spans="1:60" outlineLevel="2" x14ac:dyDescent="0.2">
      <c r="A120" s="169">
        <v>89</v>
      </c>
      <c r="B120" s="170" t="s">
        <v>343</v>
      </c>
      <c r="C120" s="191" t="s">
        <v>238</v>
      </c>
      <c r="D120" s="171" t="s">
        <v>129</v>
      </c>
      <c r="E120" s="172">
        <v>4</v>
      </c>
      <c r="F120" s="173"/>
      <c r="G120" s="174">
        <f t="shared" si="42"/>
        <v>0</v>
      </c>
      <c r="H120" s="175"/>
      <c r="I120" s="176">
        <f t="shared" si="43"/>
        <v>0</v>
      </c>
      <c r="J120" s="173"/>
      <c r="K120" s="174">
        <f t="shared" si="44"/>
        <v>0</v>
      </c>
      <c r="L120" s="174">
        <v>15</v>
      </c>
      <c r="M120" s="174">
        <f t="shared" si="45"/>
        <v>0</v>
      </c>
      <c r="N120" s="174">
        <v>5.0000000000000002E-5</v>
      </c>
      <c r="O120" s="174">
        <f t="shared" si="46"/>
        <v>0</v>
      </c>
      <c r="P120" s="174">
        <v>0</v>
      </c>
      <c r="Q120" s="174">
        <f t="shared" si="47"/>
        <v>0</v>
      </c>
      <c r="R120" s="174"/>
      <c r="S120" s="174" t="s">
        <v>219</v>
      </c>
      <c r="T120" s="177" t="s">
        <v>130</v>
      </c>
      <c r="U120" s="157">
        <v>0</v>
      </c>
      <c r="V120" s="157">
        <f t="shared" si="48"/>
        <v>0</v>
      </c>
      <c r="W120" s="157"/>
      <c r="X120" s="157" t="s">
        <v>93</v>
      </c>
      <c r="Y120" s="178">
        <f t="shared" si="49"/>
        <v>0</v>
      </c>
      <c r="Z120" s="178">
        <f t="shared" si="50"/>
        <v>0</v>
      </c>
      <c r="AA120" s="178">
        <f t="shared" si="51"/>
        <v>0</v>
      </c>
      <c r="AB120" s="178">
        <f t="shared" si="52"/>
        <v>0</v>
      </c>
      <c r="AC120" s="178">
        <f t="shared" si="53"/>
        <v>0</v>
      </c>
      <c r="AD120" s="178">
        <f t="shared" si="54"/>
        <v>0</v>
      </c>
      <c r="AE120" s="179"/>
      <c r="AF120" s="178">
        <f t="shared" si="55"/>
        <v>0</v>
      </c>
      <c r="AG120" s="179" t="s">
        <v>221</v>
      </c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</row>
    <row r="121" spans="1:60" outlineLevel="2" x14ac:dyDescent="0.2">
      <c r="A121" s="169">
        <v>91</v>
      </c>
      <c r="B121" s="170" t="s">
        <v>344</v>
      </c>
      <c r="C121" s="191" t="s">
        <v>345</v>
      </c>
      <c r="D121" s="171" t="s">
        <v>129</v>
      </c>
      <c r="E121" s="172">
        <v>8</v>
      </c>
      <c r="F121" s="173"/>
      <c r="G121" s="174">
        <f t="shared" si="42"/>
        <v>0</v>
      </c>
      <c r="H121" s="175"/>
      <c r="I121" s="176">
        <f t="shared" si="43"/>
        <v>0</v>
      </c>
      <c r="J121" s="173"/>
      <c r="K121" s="174">
        <f t="shared" si="44"/>
        <v>0</v>
      </c>
      <c r="L121" s="174">
        <v>15</v>
      </c>
      <c r="M121" s="174">
        <f t="shared" si="45"/>
        <v>0</v>
      </c>
      <c r="N121" s="174">
        <v>0</v>
      </c>
      <c r="O121" s="174">
        <f t="shared" si="46"/>
        <v>0</v>
      </c>
      <c r="P121" s="174">
        <v>0</v>
      </c>
      <c r="Q121" s="174">
        <f t="shared" si="47"/>
        <v>0</v>
      </c>
      <c r="R121" s="174" t="s">
        <v>226</v>
      </c>
      <c r="S121" s="174" t="s">
        <v>130</v>
      </c>
      <c r="T121" s="177" t="s">
        <v>130</v>
      </c>
      <c r="U121" s="157">
        <v>0</v>
      </c>
      <c r="V121" s="157">
        <f t="shared" si="48"/>
        <v>0</v>
      </c>
      <c r="W121" s="157"/>
      <c r="X121" s="157" t="s">
        <v>93</v>
      </c>
      <c r="Y121" s="178">
        <f t="shared" si="49"/>
        <v>0</v>
      </c>
      <c r="Z121" s="178">
        <f t="shared" si="50"/>
        <v>0</v>
      </c>
      <c r="AA121" s="178">
        <f t="shared" si="51"/>
        <v>0</v>
      </c>
      <c r="AB121" s="178">
        <f t="shared" si="52"/>
        <v>0</v>
      </c>
      <c r="AC121" s="178">
        <f t="shared" si="53"/>
        <v>0</v>
      </c>
      <c r="AD121" s="178">
        <f t="shared" si="54"/>
        <v>0</v>
      </c>
      <c r="AE121" s="179"/>
      <c r="AF121" s="178">
        <f t="shared" si="55"/>
        <v>0</v>
      </c>
      <c r="AG121" s="179" t="s">
        <v>221</v>
      </c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</row>
    <row r="122" spans="1:60" outlineLevel="2" x14ac:dyDescent="0.2">
      <c r="A122" s="169">
        <v>93</v>
      </c>
      <c r="B122" s="170" t="s">
        <v>346</v>
      </c>
      <c r="C122" s="191" t="s">
        <v>347</v>
      </c>
      <c r="D122" s="171" t="s">
        <v>183</v>
      </c>
      <c r="E122" s="172">
        <v>74</v>
      </c>
      <c r="F122" s="173"/>
      <c r="G122" s="174">
        <f t="shared" si="42"/>
        <v>0</v>
      </c>
      <c r="H122" s="175"/>
      <c r="I122" s="176">
        <f t="shared" si="43"/>
        <v>0</v>
      </c>
      <c r="J122" s="173"/>
      <c r="K122" s="174">
        <f t="shared" si="44"/>
        <v>0</v>
      </c>
      <c r="L122" s="174">
        <v>15</v>
      </c>
      <c r="M122" s="174">
        <f t="shared" si="45"/>
        <v>0</v>
      </c>
      <c r="N122" s="174">
        <v>0</v>
      </c>
      <c r="O122" s="174">
        <f t="shared" si="46"/>
        <v>0</v>
      </c>
      <c r="P122" s="174">
        <v>0</v>
      </c>
      <c r="Q122" s="174">
        <f t="shared" si="47"/>
        <v>0</v>
      </c>
      <c r="R122" s="174" t="s">
        <v>226</v>
      </c>
      <c r="S122" s="174" t="s">
        <v>130</v>
      </c>
      <c r="T122" s="177" t="s">
        <v>130</v>
      </c>
      <c r="U122" s="157">
        <v>0</v>
      </c>
      <c r="V122" s="157">
        <f t="shared" si="48"/>
        <v>0</v>
      </c>
      <c r="W122" s="157"/>
      <c r="X122" s="157" t="s">
        <v>93</v>
      </c>
      <c r="Y122" s="178">
        <f t="shared" si="49"/>
        <v>0</v>
      </c>
      <c r="Z122" s="178">
        <f t="shared" si="50"/>
        <v>0</v>
      </c>
      <c r="AA122" s="178">
        <f t="shared" si="51"/>
        <v>0</v>
      </c>
      <c r="AB122" s="178">
        <f t="shared" si="52"/>
        <v>0</v>
      </c>
      <c r="AC122" s="178">
        <f t="shared" si="53"/>
        <v>0</v>
      </c>
      <c r="AD122" s="178">
        <f t="shared" si="54"/>
        <v>0</v>
      </c>
      <c r="AE122" s="179"/>
      <c r="AF122" s="178">
        <f t="shared" si="55"/>
        <v>0</v>
      </c>
      <c r="AG122" s="179" t="s">
        <v>221</v>
      </c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</row>
    <row r="123" spans="1:60" outlineLevel="2" x14ac:dyDescent="0.2">
      <c r="A123" s="169">
        <v>95</v>
      </c>
      <c r="B123" s="170" t="s">
        <v>348</v>
      </c>
      <c r="C123" s="191" t="s">
        <v>349</v>
      </c>
      <c r="D123" s="171" t="s">
        <v>129</v>
      </c>
      <c r="E123" s="172">
        <v>1</v>
      </c>
      <c r="F123" s="173"/>
      <c r="G123" s="174">
        <f t="shared" si="42"/>
        <v>0</v>
      </c>
      <c r="H123" s="175"/>
      <c r="I123" s="176">
        <f t="shared" si="43"/>
        <v>0</v>
      </c>
      <c r="J123" s="173"/>
      <c r="K123" s="174">
        <f t="shared" si="44"/>
        <v>0</v>
      </c>
      <c r="L123" s="174">
        <v>15</v>
      </c>
      <c r="M123" s="174">
        <f t="shared" si="45"/>
        <v>0</v>
      </c>
      <c r="N123" s="174">
        <v>0</v>
      </c>
      <c r="O123" s="174">
        <f t="shared" si="46"/>
        <v>0</v>
      </c>
      <c r="P123" s="174">
        <v>0</v>
      </c>
      <c r="Q123" s="174">
        <f t="shared" si="47"/>
        <v>0</v>
      </c>
      <c r="R123" s="174"/>
      <c r="S123" s="174" t="s">
        <v>219</v>
      </c>
      <c r="T123" s="177" t="s">
        <v>220</v>
      </c>
      <c r="U123" s="157">
        <v>0</v>
      </c>
      <c r="V123" s="157">
        <f t="shared" si="48"/>
        <v>0</v>
      </c>
      <c r="W123" s="157"/>
      <c r="X123" s="157" t="s">
        <v>93</v>
      </c>
      <c r="Y123" s="178">
        <f t="shared" si="49"/>
        <v>0</v>
      </c>
      <c r="Z123" s="178">
        <f t="shared" si="50"/>
        <v>0</v>
      </c>
      <c r="AA123" s="178">
        <f t="shared" si="51"/>
        <v>0</v>
      </c>
      <c r="AB123" s="178">
        <f t="shared" si="52"/>
        <v>0</v>
      </c>
      <c r="AC123" s="178">
        <f t="shared" si="53"/>
        <v>0</v>
      </c>
      <c r="AD123" s="178">
        <f t="shared" si="54"/>
        <v>0</v>
      </c>
      <c r="AE123" s="179"/>
      <c r="AF123" s="178">
        <f t="shared" si="55"/>
        <v>0</v>
      </c>
      <c r="AG123" s="179" t="s">
        <v>221</v>
      </c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</row>
    <row r="124" spans="1:60" outlineLevel="2" x14ac:dyDescent="0.2">
      <c r="A124" s="169">
        <v>96</v>
      </c>
      <c r="B124" s="170" t="s">
        <v>350</v>
      </c>
      <c r="C124" s="191" t="s">
        <v>351</v>
      </c>
      <c r="D124" s="171" t="s">
        <v>129</v>
      </c>
      <c r="E124" s="172">
        <v>1</v>
      </c>
      <c r="F124" s="173"/>
      <c r="G124" s="174">
        <f t="shared" si="42"/>
        <v>0</v>
      </c>
      <c r="H124" s="175"/>
      <c r="I124" s="176">
        <f t="shared" si="43"/>
        <v>0</v>
      </c>
      <c r="J124" s="173"/>
      <c r="K124" s="174">
        <f t="shared" si="44"/>
        <v>0</v>
      </c>
      <c r="L124" s="174">
        <v>15</v>
      </c>
      <c r="M124" s="174">
        <f t="shared" si="45"/>
        <v>0</v>
      </c>
      <c r="N124" s="174">
        <v>1E-4</v>
      </c>
      <c r="O124" s="174">
        <f t="shared" si="46"/>
        <v>0</v>
      </c>
      <c r="P124" s="174">
        <v>0</v>
      </c>
      <c r="Q124" s="174">
        <f t="shared" si="47"/>
        <v>0</v>
      </c>
      <c r="R124" s="174" t="s">
        <v>226</v>
      </c>
      <c r="S124" s="174" t="s">
        <v>130</v>
      </c>
      <c r="T124" s="177" t="s">
        <v>130</v>
      </c>
      <c r="U124" s="157">
        <v>0</v>
      </c>
      <c r="V124" s="157">
        <f t="shared" si="48"/>
        <v>0</v>
      </c>
      <c r="W124" s="157"/>
      <c r="X124" s="157" t="s">
        <v>93</v>
      </c>
      <c r="Y124" s="178">
        <f t="shared" si="49"/>
        <v>0</v>
      </c>
      <c r="Z124" s="178">
        <f t="shared" si="50"/>
        <v>0</v>
      </c>
      <c r="AA124" s="178">
        <f t="shared" si="51"/>
        <v>0</v>
      </c>
      <c r="AB124" s="178">
        <f t="shared" si="52"/>
        <v>0</v>
      </c>
      <c r="AC124" s="178">
        <f t="shared" si="53"/>
        <v>0</v>
      </c>
      <c r="AD124" s="178">
        <f t="shared" si="54"/>
        <v>0</v>
      </c>
      <c r="AE124" s="179"/>
      <c r="AF124" s="178">
        <f t="shared" si="55"/>
        <v>0</v>
      </c>
      <c r="AG124" s="179" t="s">
        <v>221</v>
      </c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</row>
    <row r="125" spans="1:60" outlineLevel="2" x14ac:dyDescent="0.2">
      <c r="A125" s="169">
        <v>98</v>
      </c>
      <c r="B125" s="170" t="s">
        <v>352</v>
      </c>
      <c r="C125" s="191" t="s">
        <v>353</v>
      </c>
      <c r="D125" s="171" t="s">
        <v>183</v>
      </c>
      <c r="E125" s="172">
        <v>45</v>
      </c>
      <c r="F125" s="173"/>
      <c r="G125" s="174">
        <f t="shared" si="42"/>
        <v>0</v>
      </c>
      <c r="H125" s="175"/>
      <c r="I125" s="176">
        <f t="shared" si="43"/>
        <v>0</v>
      </c>
      <c r="J125" s="173"/>
      <c r="K125" s="174">
        <f t="shared" si="44"/>
        <v>0</v>
      </c>
      <c r="L125" s="174">
        <v>15</v>
      </c>
      <c r="M125" s="174">
        <f t="shared" si="45"/>
        <v>0</v>
      </c>
      <c r="N125" s="174">
        <v>0</v>
      </c>
      <c r="O125" s="174">
        <f t="shared" si="46"/>
        <v>0</v>
      </c>
      <c r="P125" s="174">
        <v>0</v>
      </c>
      <c r="Q125" s="174">
        <f t="shared" si="47"/>
        <v>0</v>
      </c>
      <c r="R125" s="174" t="s">
        <v>226</v>
      </c>
      <c r="S125" s="174" t="s">
        <v>130</v>
      </c>
      <c r="T125" s="177" t="s">
        <v>130</v>
      </c>
      <c r="U125" s="157">
        <v>0</v>
      </c>
      <c r="V125" s="157">
        <f t="shared" si="48"/>
        <v>0</v>
      </c>
      <c r="W125" s="157"/>
      <c r="X125" s="157" t="s">
        <v>93</v>
      </c>
      <c r="Y125" s="178">
        <f t="shared" si="49"/>
        <v>0</v>
      </c>
      <c r="Z125" s="178">
        <f t="shared" si="50"/>
        <v>0</v>
      </c>
      <c r="AA125" s="178">
        <f t="shared" si="51"/>
        <v>0</v>
      </c>
      <c r="AB125" s="178">
        <f t="shared" si="52"/>
        <v>0</v>
      </c>
      <c r="AC125" s="178">
        <f t="shared" si="53"/>
        <v>0</v>
      </c>
      <c r="AD125" s="178">
        <f t="shared" si="54"/>
        <v>0</v>
      </c>
      <c r="AE125" s="179"/>
      <c r="AF125" s="178">
        <f t="shared" si="55"/>
        <v>0</v>
      </c>
      <c r="AG125" s="179" t="s">
        <v>221</v>
      </c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</row>
    <row r="126" spans="1:60" outlineLevel="2" x14ac:dyDescent="0.2">
      <c r="A126" s="169">
        <v>100</v>
      </c>
      <c r="B126" s="170" t="s">
        <v>354</v>
      </c>
      <c r="C126" s="191" t="s">
        <v>355</v>
      </c>
      <c r="D126" s="171" t="s">
        <v>129</v>
      </c>
      <c r="E126" s="172">
        <v>2</v>
      </c>
      <c r="F126" s="173"/>
      <c r="G126" s="174">
        <f t="shared" si="42"/>
        <v>0</v>
      </c>
      <c r="H126" s="175"/>
      <c r="I126" s="176">
        <f t="shared" si="43"/>
        <v>0</v>
      </c>
      <c r="J126" s="173"/>
      <c r="K126" s="174">
        <f t="shared" si="44"/>
        <v>0</v>
      </c>
      <c r="L126" s="174">
        <v>15</v>
      </c>
      <c r="M126" s="174">
        <f t="shared" si="45"/>
        <v>0</v>
      </c>
      <c r="N126" s="174">
        <v>0</v>
      </c>
      <c r="O126" s="174">
        <f t="shared" si="46"/>
        <v>0</v>
      </c>
      <c r="P126" s="174">
        <v>0</v>
      </c>
      <c r="Q126" s="174">
        <f t="shared" si="47"/>
        <v>0</v>
      </c>
      <c r="R126" s="174" t="s">
        <v>226</v>
      </c>
      <c r="S126" s="174" t="s">
        <v>130</v>
      </c>
      <c r="T126" s="177" t="s">
        <v>130</v>
      </c>
      <c r="U126" s="157">
        <v>0</v>
      </c>
      <c r="V126" s="157">
        <f t="shared" si="48"/>
        <v>0</v>
      </c>
      <c r="W126" s="157"/>
      <c r="X126" s="157" t="s">
        <v>93</v>
      </c>
      <c r="Y126" s="178">
        <f t="shared" si="49"/>
        <v>0</v>
      </c>
      <c r="Z126" s="178">
        <f t="shared" si="50"/>
        <v>0</v>
      </c>
      <c r="AA126" s="178">
        <f t="shared" si="51"/>
        <v>0</v>
      </c>
      <c r="AB126" s="178">
        <f t="shared" si="52"/>
        <v>0</v>
      </c>
      <c r="AC126" s="178">
        <f t="shared" si="53"/>
        <v>0</v>
      </c>
      <c r="AD126" s="178">
        <f t="shared" si="54"/>
        <v>0</v>
      </c>
      <c r="AE126" s="179"/>
      <c r="AF126" s="178">
        <f t="shared" si="55"/>
        <v>0</v>
      </c>
      <c r="AG126" s="179" t="s">
        <v>221</v>
      </c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</row>
    <row r="127" spans="1:60" ht="22.5" outlineLevel="2" x14ac:dyDescent="0.2">
      <c r="A127" s="169">
        <v>102</v>
      </c>
      <c r="B127" s="170" t="s">
        <v>356</v>
      </c>
      <c r="C127" s="191" t="s">
        <v>357</v>
      </c>
      <c r="D127" s="171" t="s">
        <v>218</v>
      </c>
      <c r="E127" s="172">
        <v>1</v>
      </c>
      <c r="F127" s="173"/>
      <c r="G127" s="174">
        <f t="shared" si="42"/>
        <v>0</v>
      </c>
      <c r="H127" s="175"/>
      <c r="I127" s="176">
        <f t="shared" si="43"/>
        <v>0</v>
      </c>
      <c r="J127" s="173"/>
      <c r="K127" s="174">
        <f t="shared" si="44"/>
        <v>0</v>
      </c>
      <c r="L127" s="174">
        <v>15</v>
      </c>
      <c r="M127" s="174">
        <f t="shared" si="45"/>
        <v>0</v>
      </c>
      <c r="N127" s="174">
        <v>0</v>
      </c>
      <c r="O127" s="174">
        <f t="shared" si="46"/>
        <v>0</v>
      </c>
      <c r="P127" s="174">
        <v>0</v>
      </c>
      <c r="Q127" s="174">
        <f t="shared" si="47"/>
        <v>0</v>
      </c>
      <c r="R127" s="174"/>
      <c r="S127" s="174" t="s">
        <v>219</v>
      </c>
      <c r="T127" s="177" t="s">
        <v>220</v>
      </c>
      <c r="U127" s="157">
        <v>0</v>
      </c>
      <c r="V127" s="157">
        <f t="shared" si="48"/>
        <v>0</v>
      </c>
      <c r="W127" s="157"/>
      <c r="X127" s="157" t="s">
        <v>93</v>
      </c>
      <c r="Y127" s="178">
        <f t="shared" si="49"/>
        <v>0</v>
      </c>
      <c r="Z127" s="178">
        <f t="shared" si="50"/>
        <v>0</v>
      </c>
      <c r="AA127" s="178">
        <f t="shared" si="51"/>
        <v>0</v>
      </c>
      <c r="AB127" s="178">
        <f t="shared" si="52"/>
        <v>0</v>
      </c>
      <c r="AC127" s="178">
        <f t="shared" si="53"/>
        <v>0</v>
      </c>
      <c r="AD127" s="178">
        <f t="shared" si="54"/>
        <v>0</v>
      </c>
      <c r="AE127" s="179"/>
      <c r="AF127" s="178">
        <f t="shared" si="55"/>
        <v>0</v>
      </c>
      <c r="AG127" s="179" t="s">
        <v>221</v>
      </c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</row>
    <row r="128" spans="1:60" outlineLevel="2" x14ac:dyDescent="0.2">
      <c r="A128" s="169">
        <v>104</v>
      </c>
      <c r="B128" s="170" t="s">
        <v>358</v>
      </c>
      <c r="C128" s="191" t="s">
        <v>359</v>
      </c>
      <c r="D128" s="171" t="s">
        <v>183</v>
      </c>
      <c r="E128" s="172">
        <v>6</v>
      </c>
      <c r="F128" s="173"/>
      <c r="G128" s="174">
        <f t="shared" si="42"/>
        <v>0</v>
      </c>
      <c r="H128" s="175"/>
      <c r="I128" s="176">
        <f t="shared" si="43"/>
        <v>0</v>
      </c>
      <c r="J128" s="173"/>
      <c r="K128" s="174">
        <f t="shared" si="44"/>
        <v>0</v>
      </c>
      <c r="L128" s="174">
        <v>15</v>
      </c>
      <c r="M128" s="174">
        <f t="shared" si="45"/>
        <v>0</v>
      </c>
      <c r="N128" s="174">
        <v>2.0000000000000002E-5</v>
      </c>
      <c r="O128" s="174">
        <f t="shared" si="46"/>
        <v>0</v>
      </c>
      <c r="P128" s="174">
        <v>0</v>
      </c>
      <c r="Q128" s="174">
        <f t="shared" si="47"/>
        <v>0</v>
      </c>
      <c r="R128" s="174" t="s">
        <v>226</v>
      </c>
      <c r="S128" s="174" t="s">
        <v>130</v>
      </c>
      <c r="T128" s="177" t="s">
        <v>130</v>
      </c>
      <c r="U128" s="157">
        <v>0</v>
      </c>
      <c r="V128" s="157">
        <f t="shared" si="48"/>
        <v>0</v>
      </c>
      <c r="W128" s="157"/>
      <c r="X128" s="157" t="s">
        <v>93</v>
      </c>
      <c r="Y128" s="178">
        <f t="shared" si="49"/>
        <v>0</v>
      </c>
      <c r="Z128" s="178">
        <f t="shared" si="50"/>
        <v>0</v>
      </c>
      <c r="AA128" s="178">
        <f t="shared" si="51"/>
        <v>0</v>
      </c>
      <c r="AB128" s="178">
        <f t="shared" si="52"/>
        <v>0</v>
      </c>
      <c r="AC128" s="178">
        <f t="shared" si="53"/>
        <v>0</v>
      </c>
      <c r="AD128" s="178">
        <f t="shared" si="54"/>
        <v>0</v>
      </c>
      <c r="AE128" s="179"/>
      <c r="AF128" s="178">
        <f t="shared" si="55"/>
        <v>0</v>
      </c>
      <c r="AG128" s="179" t="s">
        <v>221</v>
      </c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</row>
    <row r="129" spans="1:60" outlineLevel="2" x14ac:dyDescent="0.2">
      <c r="A129" s="169">
        <v>106</v>
      </c>
      <c r="B129" s="170" t="s">
        <v>249</v>
      </c>
      <c r="C129" s="191" t="s">
        <v>250</v>
      </c>
      <c r="D129" s="171" t="s">
        <v>129</v>
      </c>
      <c r="E129" s="172">
        <v>4</v>
      </c>
      <c r="F129" s="173"/>
      <c r="G129" s="174">
        <f t="shared" si="42"/>
        <v>0</v>
      </c>
      <c r="H129" s="175"/>
      <c r="I129" s="176">
        <f t="shared" si="43"/>
        <v>0</v>
      </c>
      <c r="J129" s="173"/>
      <c r="K129" s="174">
        <f t="shared" si="44"/>
        <v>0</v>
      </c>
      <c r="L129" s="174">
        <v>15</v>
      </c>
      <c r="M129" s="174">
        <f t="shared" si="45"/>
        <v>0</v>
      </c>
      <c r="N129" s="174">
        <v>3.0000000000000001E-5</v>
      </c>
      <c r="O129" s="174">
        <f t="shared" si="46"/>
        <v>0</v>
      </c>
      <c r="P129" s="174">
        <v>0</v>
      </c>
      <c r="Q129" s="174">
        <f t="shared" si="47"/>
        <v>0</v>
      </c>
      <c r="R129" s="174" t="s">
        <v>226</v>
      </c>
      <c r="S129" s="174" t="s">
        <v>130</v>
      </c>
      <c r="T129" s="177" t="s">
        <v>130</v>
      </c>
      <c r="U129" s="157">
        <v>0</v>
      </c>
      <c r="V129" s="157">
        <f t="shared" si="48"/>
        <v>0</v>
      </c>
      <c r="W129" s="157"/>
      <c r="X129" s="157" t="s">
        <v>93</v>
      </c>
      <c r="Y129" s="178">
        <f t="shared" si="49"/>
        <v>0</v>
      </c>
      <c r="Z129" s="178">
        <f t="shared" si="50"/>
        <v>0</v>
      </c>
      <c r="AA129" s="178">
        <f t="shared" si="51"/>
        <v>0</v>
      </c>
      <c r="AB129" s="178">
        <f t="shared" si="52"/>
        <v>0</v>
      </c>
      <c r="AC129" s="178">
        <f t="shared" si="53"/>
        <v>0</v>
      </c>
      <c r="AD129" s="178">
        <f t="shared" si="54"/>
        <v>0</v>
      </c>
      <c r="AE129" s="179"/>
      <c r="AF129" s="178">
        <f t="shared" si="55"/>
        <v>0</v>
      </c>
      <c r="AG129" s="179" t="s">
        <v>221</v>
      </c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</row>
    <row r="130" spans="1:60" outlineLevel="2" x14ac:dyDescent="0.2">
      <c r="A130" s="169">
        <v>107</v>
      </c>
      <c r="B130" s="170" t="s">
        <v>251</v>
      </c>
      <c r="C130" s="191" t="s">
        <v>252</v>
      </c>
      <c r="D130" s="171" t="s">
        <v>129</v>
      </c>
      <c r="E130" s="172">
        <v>2</v>
      </c>
      <c r="F130" s="173"/>
      <c r="G130" s="174">
        <f t="shared" si="42"/>
        <v>0</v>
      </c>
      <c r="H130" s="175"/>
      <c r="I130" s="176">
        <f t="shared" si="43"/>
        <v>0</v>
      </c>
      <c r="J130" s="173"/>
      <c r="K130" s="174">
        <f t="shared" si="44"/>
        <v>0</v>
      </c>
      <c r="L130" s="174">
        <v>15</v>
      </c>
      <c r="M130" s="174">
        <f t="shared" si="45"/>
        <v>0</v>
      </c>
      <c r="N130" s="174">
        <v>4.0000000000000003E-5</v>
      </c>
      <c r="O130" s="174">
        <f t="shared" si="46"/>
        <v>0</v>
      </c>
      <c r="P130" s="174">
        <v>0</v>
      </c>
      <c r="Q130" s="174">
        <f t="shared" si="47"/>
        <v>0</v>
      </c>
      <c r="R130" s="174" t="s">
        <v>226</v>
      </c>
      <c r="S130" s="174" t="s">
        <v>130</v>
      </c>
      <c r="T130" s="177" t="s">
        <v>130</v>
      </c>
      <c r="U130" s="157">
        <v>0</v>
      </c>
      <c r="V130" s="157">
        <f t="shared" si="48"/>
        <v>0</v>
      </c>
      <c r="W130" s="157"/>
      <c r="X130" s="157" t="s">
        <v>93</v>
      </c>
      <c r="Y130" s="178">
        <f t="shared" si="49"/>
        <v>0</v>
      </c>
      <c r="Z130" s="178">
        <f t="shared" si="50"/>
        <v>0</v>
      </c>
      <c r="AA130" s="178">
        <f t="shared" si="51"/>
        <v>0</v>
      </c>
      <c r="AB130" s="178">
        <f t="shared" si="52"/>
        <v>0</v>
      </c>
      <c r="AC130" s="178">
        <f t="shared" si="53"/>
        <v>0</v>
      </c>
      <c r="AD130" s="178">
        <f t="shared" si="54"/>
        <v>0</v>
      </c>
      <c r="AE130" s="179"/>
      <c r="AF130" s="178">
        <f t="shared" si="55"/>
        <v>0</v>
      </c>
      <c r="AG130" s="179" t="s">
        <v>221</v>
      </c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</row>
    <row r="131" spans="1:60" outlineLevel="2" x14ac:dyDescent="0.2">
      <c r="A131" s="169">
        <v>110</v>
      </c>
      <c r="B131" s="170" t="s">
        <v>253</v>
      </c>
      <c r="C131" s="191" t="s">
        <v>254</v>
      </c>
      <c r="D131" s="171" t="s">
        <v>129</v>
      </c>
      <c r="E131" s="172">
        <v>1</v>
      </c>
      <c r="F131" s="173"/>
      <c r="G131" s="174">
        <f t="shared" si="42"/>
        <v>0</v>
      </c>
      <c r="H131" s="175"/>
      <c r="I131" s="176">
        <f t="shared" si="43"/>
        <v>0</v>
      </c>
      <c r="J131" s="173"/>
      <c r="K131" s="174">
        <f t="shared" si="44"/>
        <v>0</v>
      </c>
      <c r="L131" s="174">
        <v>15</v>
      </c>
      <c r="M131" s="174">
        <f t="shared" si="45"/>
        <v>0</v>
      </c>
      <c r="N131" s="174">
        <v>0</v>
      </c>
      <c r="O131" s="174">
        <f t="shared" si="46"/>
        <v>0</v>
      </c>
      <c r="P131" s="174">
        <v>0</v>
      </c>
      <c r="Q131" s="174">
        <f t="shared" si="47"/>
        <v>0</v>
      </c>
      <c r="R131" s="174" t="s">
        <v>226</v>
      </c>
      <c r="S131" s="174" t="s">
        <v>130</v>
      </c>
      <c r="T131" s="177" t="s">
        <v>130</v>
      </c>
      <c r="U131" s="157">
        <v>0</v>
      </c>
      <c r="V131" s="157">
        <f t="shared" si="48"/>
        <v>0</v>
      </c>
      <c r="W131" s="157"/>
      <c r="X131" s="157" t="s">
        <v>93</v>
      </c>
      <c r="Y131" s="178">
        <f t="shared" si="49"/>
        <v>0</v>
      </c>
      <c r="Z131" s="178">
        <f t="shared" si="50"/>
        <v>0</v>
      </c>
      <c r="AA131" s="178">
        <f t="shared" si="51"/>
        <v>0</v>
      </c>
      <c r="AB131" s="178">
        <f t="shared" si="52"/>
        <v>0</v>
      </c>
      <c r="AC131" s="178">
        <f t="shared" si="53"/>
        <v>0</v>
      </c>
      <c r="AD131" s="178">
        <f t="shared" si="54"/>
        <v>0</v>
      </c>
      <c r="AE131" s="179"/>
      <c r="AF131" s="178">
        <f t="shared" si="55"/>
        <v>0</v>
      </c>
      <c r="AG131" s="179" t="s">
        <v>221</v>
      </c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</row>
    <row r="132" spans="1:60" ht="22.5" outlineLevel="2" x14ac:dyDescent="0.2">
      <c r="A132" s="169">
        <v>115</v>
      </c>
      <c r="B132" s="170" t="s">
        <v>281</v>
      </c>
      <c r="C132" s="191" t="s">
        <v>282</v>
      </c>
      <c r="D132" s="171" t="s">
        <v>283</v>
      </c>
      <c r="E132" s="172">
        <v>1</v>
      </c>
      <c r="F132" s="173"/>
      <c r="G132" s="174">
        <f t="shared" si="42"/>
        <v>0</v>
      </c>
      <c r="H132" s="175"/>
      <c r="I132" s="176">
        <f t="shared" si="43"/>
        <v>0</v>
      </c>
      <c r="J132" s="173"/>
      <c r="K132" s="174">
        <f t="shared" si="44"/>
        <v>0</v>
      </c>
      <c r="L132" s="174">
        <v>15</v>
      </c>
      <c r="M132" s="174">
        <f t="shared" si="45"/>
        <v>0</v>
      </c>
      <c r="N132" s="174">
        <v>0</v>
      </c>
      <c r="O132" s="174">
        <f t="shared" si="46"/>
        <v>0</v>
      </c>
      <c r="P132" s="174">
        <v>0</v>
      </c>
      <c r="Q132" s="174">
        <f t="shared" si="47"/>
        <v>0</v>
      </c>
      <c r="R132" s="174" t="s">
        <v>226</v>
      </c>
      <c r="S132" s="174" t="s">
        <v>130</v>
      </c>
      <c r="T132" s="177" t="s">
        <v>130</v>
      </c>
      <c r="U132" s="157">
        <v>0</v>
      </c>
      <c r="V132" s="157">
        <f t="shared" si="48"/>
        <v>0</v>
      </c>
      <c r="W132" s="157"/>
      <c r="X132" s="157" t="s">
        <v>93</v>
      </c>
      <c r="Y132" s="178">
        <f t="shared" si="49"/>
        <v>0</v>
      </c>
      <c r="Z132" s="178">
        <f t="shared" si="50"/>
        <v>0</v>
      </c>
      <c r="AA132" s="178">
        <f t="shared" si="51"/>
        <v>0</v>
      </c>
      <c r="AB132" s="178">
        <f t="shared" si="52"/>
        <v>0</v>
      </c>
      <c r="AC132" s="178">
        <f t="shared" si="53"/>
        <v>0</v>
      </c>
      <c r="AD132" s="178">
        <f t="shared" si="54"/>
        <v>0</v>
      </c>
      <c r="AE132" s="179"/>
      <c r="AF132" s="178">
        <f t="shared" si="55"/>
        <v>0</v>
      </c>
      <c r="AG132" s="179" t="s">
        <v>221</v>
      </c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</row>
    <row r="133" spans="1:60" outlineLevel="2" x14ac:dyDescent="0.2">
      <c r="A133" s="169">
        <v>116</v>
      </c>
      <c r="B133" s="170" t="s">
        <v>284</v>
      </c>
      <c r="C133" s="191" t="s">
        <v>285</v>
      </c>
      <c r="D133" s="171" t="s">
        <v>286</v>
      </c>
      <c r="E133" s="172">
        <v>1</v>
      </c>
      <c r="F133" s="173"/>
      <c r="G133" s="174">
        <f t="shared" si="42"/>
        <v>0</v>
      </c>
      <c r="H133" s="175"/>
      <c r="I133" s="176">
        <f t="shared" si="43"/>
        <v>0</v>
      </c>
      <c r="J133" s="173"/>
      <c r="K133" s="174">
        <f t="shared" si="44"/>
        <v>0</v>
      </c>
      <c r="L133" s="174">
        <v>15</v>
      </c>
      <c r="M133" s="174">
        <f t="shared" si="45"/>
        <v>0</v>
      </c>
      <c r="N133" s="174">
        <v>0</v>
      </c>
      <c r="O133" s="174">
        <f t="shared" si="46"/>
        <v>0</v>
      </c>
      <c r="P133" s="174">
        <v>0</v>
      </c>
      <c r="Q133" s="174">
        <f t="shared" si="47"/>
        <v>0</v>
      </c>
      <c r="R133" s="174" t="s">
        <v>226</v>
      </c>
      <c r="S133" s="174" t="s">
        <v>130</v>
      </c>
      <c r="T133" s="177" t="s">
        <v>130</v>
      </c>
      <c r="U133" s="157">
        <v>0</v>
      </c>
      <c r="V133" s="157">
        <f t="shared" si="48"/>
        <v>0</v>
      </c>
      <c r="W133" s="157"/>
      <c r="X133" s="157" t="s">
        <v>93</v>
      </c>
      <c r="Y133" s="178">
        <f t="shared" si="49"/>
        <v>0</v>
      </c>
      <c r="Z133" s="178">
        <f t="shared" si="50"/>
        <v>0</v>
      </c>
      <c r="AA133" s="178">
        <f t="shared" si="51"/>
        <v>0</v>
      </c>
      <c r="AB133" s="178">
        <f t="shared" si="52"/>
        <v>0</v>
      </c>
      <c r="AC133" s="178">
        <f t="shared" si="53"/>
        <v>0</v>
      </c>
      <c r="AD133" s="178">
        <f t="shared" si="54"/>
        <v>0</v>
      </c>
      <c r="AE133" s="179"/>
      <c r="AF133" s="178">
        <f t="shared" si="55"/>
        <v>0</v>
      </c>
      <c r="AG133" s="179" t="s">
        <v>221</v>
      </c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</row>
    <row r="134" spans="1:60" outlineLevel="2" x14ac:dyDescent="0.2">
      <c r="A134" s="169">
        <v>117</v>
      </c>
      <c r="B134" s="170" t="s">
        <v>287</v>
      </c>
      <c r="C134" s="191" t="s">
        <v>288</v>
      </c>
      <c r="D134" s="171" t="s">
        <v>286</v>
      </c>
      <c r="E134" s="172">
        <v>1</v>
      </c>
      <c r="F134" s="173"/>
      <c r="G134" s="174">
        <f t="shared" si="42"/>
        <v>0</v>
      </c>
      <c r="H134" s="175"/>
      <c r="I134" s="176">
        <f t="shared" si="43"/>
        <v>0</v>
      </c>
      <c r="J134" s="173"/>
      <c r="K134" s="174">
        <f t="shared" si="44"/>
        <v>0</v>
      </c>
      <c r="L134" s="174">
        <v>15</v>
      </c>
      <c r="M134" s="174">
        <f t="shared" si="45"/>
        <v>0</v>
      </c>
      <c r="N134" s="174">
        <v>0</v>
      </c>
      <c r="O134" s="174">
        <f t="shared" si="46"/>
        <v>0</v>
      </c>
      <c r="P134" s="174">
        <v>0</v>
      </c>
      <c r="Q134" s="174">
        <f t="shared" si="47"/>
        <v>0</v>
      </c>
      <c r="R134" s="174" t="s">
        <v>226</v>
      </c>
      <c r="S134" s="174" t="s">
        <v>130</v>
      </c>
      <c r="T134" s="177" t="s">
        <v>130</v>
      </c>
      <c r="U134" s="157">
        <v>0</v>
      </c>
      <c r="V134" s="157">
        <f t="shared" si="48"/>
        <v>0</v>
      </c>
      <c r="W134" s="157"/>
      <c r="X134" s="157" t="s">
        <v>93</v>
      </c>
      <c r="Y134" s="178">
        <f t="shared" si="49"/>
        <v>0</v>
      </c>
      <c r="Z134" s="178">
        <f t="shared" si="50"/>
        <v>0</v>
      </c>
      <c r="AA134" s="178">
        <f t="shared" si="51"/>
        <v>0</v>
      </c>
      <c r="AB134" s="178">
        <f t="shared" si="52"/>
        <v>0</v>
      </c>
      <c r="AC134" s="178">
        <f t="shared" si="53"/>
        <v>0</v>
      </c>
      <c r="AD134" s="178">
        <f t="shared" si="54"/>
        <v>0</v>
      </c>
      <c r="AE134" s="179"/>
      <c r="AF134" s="178">
        <f t="shared" si="55"/>
        <v>0</v>
      </c>
      <c r="AG134" s="179" t="s">
        <v>221</v>
      </c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</row>
    <row r="135" spans="1:60" outlineLevel="2" x14ac:dyDescent="0.2">
      <c r="A135" s="180">
        <v>118</v>
      </c>
      <c r="B135" s="181" t="s">
        <v>289</v>
      </c>
      <c r="C135" s="192" t="s">
        <v>290</v>
      </c>
      <c r="D135" s="182" t="s">
        <v>218</v>
      </c>
      <c r="E135" s="183">
        <v>8</v>
      </c>
      <c r="F135" s="184"/>
      <c r="G135" s="185">
        <f t="shared" si="42"/>
        <v>0</v>
      </c>
      <c r="H135" s="186"/>
      <c r="I135" s="187">
        <f t="shared" si="43"/>
        <v>0</v>
      </c>
      <c r="J135" s="184"/>
      <c r="K135" s="185">
        <f t="shared" si="44"/>
        <v>0</v>
      </c>
      <c r="L135" s="185">
        <v>15</v>
      </c>
      <c r="M135" s="185">
        <f t="shared" si="45"/>
        <v>0</v>
      </c>
      <c r="N135" s="185">
        <v>0</v>
      </c>
      <c r="O135" s="185">
        <f t="shared" si="46"/>
        <v>0</v>
      </c>
      <c r="P135" s="185">
        <v>0</v>
      </c>
      <c r="Q135" s="185">
        <f t="shared" si="47"/>
        <v>0</v>
      </c>
      <c r="R135" s="185"/>
      <c r="S135" s="185" t="s">
        <v>219</v>
      </c>
      <c r="T135" s="188" t="s">
        <v>220</v>
      </c>
      <c r="U135" s="157">
        <v>0</v>
      </c>
      <c r="V135" s="157">
        <f t="shared" si="48"/>
        <v>0</v>
      </c>
      <c r="W135" s="157"/>
      <c r="X135" s="157" t="s">
        <v>93</v>
      </c>
      <c r="Y135" s="178">
        <f t="shared" si="49"/>
        <v>0</v>
      </c>
      <c r="Z135" s="178">
        <f t="shared" si="50"/>
        <v>0</v>
      </c>
      <c r="AA135" s="178">
        <f t="shared" si="51"/>
        <v>0</v>
      </c>
      <c r="AB135" s="178">
        <f t="shared" si="52"/>
        <v>0</v>
      </c>
      <c r="AC135" s="178">
        <f t="shared" si="53"/>
        <v>0</v>
      </c>
      <c r="AD135" s="178">
        <f t="shared" si="54"/>
        <v>0</v>
      </c>
      <c r="AE135" s="179"/>
      <c r="AF135" s="178">
        <f t="shared" si="55"/>
        <v>0</v>
      </c>
      <c r="AG135" s="179" t="s">
        <v>221</v>
      </c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</row>
    <row r="136" spans="1:60" x14ac:dyDescent="0.2">
      <c r="A136" s="3"/>
      <c r="B136" s="4"/>
      <c r="C136" s="19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112</v>
      </c>
    </row>
    <row r="137" spans="1:60" x14ac:dyDescent="0.2">
      <c r="A137" s="151"/>
      <c r="B137" s="152" t="s">
        <v>31</v>
      </c>
      <c r="C137" s="194"/>
      <c r="D137" s="153"/>
      <c r="E137" s="154"/>
      <c r="F137" s="154"/>
      <c r="G137" s="189">
        <f>G8+G89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360</v>
      </c>
    </row>
    <row r="138" spans="1:60" x14ac:dyDescent="0.2">
      <c r="A138" s="3"/>
      <c r="B138" s="4"/>
      <c r="C138" s="19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 x14ac:dyDescent="0.2">
      <c r="A139" s="3"/>
      <c r="B139" s="4"/>
      <c r="C139" s="19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61" t="s">
        <v>361</v>
      </c>
      <c r="B140" s="261"/>
      <c r="C140" s="262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63"/>
      <c r="B141" s="264"/>
      <c r="C141" s="265"/>
      <c r="D141" s="264"/>
      <c r="E141" s="264"/>
      <c r="F141" s="264"/>
      <c r="G141" s="26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G141" t="s">
        <v>362</v>
      </c>
    </row>
    <row r="142" spans="1:60" x14ac:dyDescent="0.2">
      <c r="A142" s="267"/>
      <c r="B142" s="268"/>
      <c r="C142" s="269"/>
      <c r="D142" s="268"/>
      <c r="E142" s="268"/>
      <c r="F142" s="268"/>
      <c r="G142" s="27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7"/>
      <c r="B143" s="268"/>
      <c r="C143" s="269"/>
      <c r="D143" s="268"/>
      <c r="E143" s="268"/>
      <c r="F143" s="268"/>
      <c r="G143" s="27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7"/>
      <c r="B144" s="268"/>
      <c r="C144" s="269"/>
      <c r="D144" s="268"/>
      <c r="E144" s="268"/>
      <c r="F144" s="268"/>
      <c r="G144" s="27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33" x14ac:dyDescent="0.2">
      <c r="A145" s="271"/>
      <c r="B145" s="272"/>
      <c r="C145" s="273"/>
      <c r="D145" s="272"/>
      <c r="E145" s="272"/>
      <c r="F145" s="272"/>
      <c r="G145" s="27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3"/>
      <c r="B146" s="4"/>
      <c r="C146" s="19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C147" s="195"/>
      <c r="D147" s="10"/>
      <c r="AG147" t="s">
        <v>363</v>
      </c>
    </row>
    <row r="148" spans="1:33" x14ac:dyDescent="0.2">
      <c r="D148" s="10"/>
    </row>
    <row r="149" spans="1:33" x14ac:dyDescent="0.2">
      <c r="D149" s="10"/>
    </row>
    <row r="150" spans="1:33" x14ac:dyDescent="0.2">
      <c r="D150" s="10"/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41:G145"/>
    <mergeCell ref="A1:G1"/>
    <mergeCell ref="C2:G2"/>
    <mergeCell ref="C3:G3"/>
    <mergeCell ref="C4:G4"/>
    <mergeCell ref="A140:C14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67</vt:i4>
      </vt:variant>
    </vt:vector>
  </HeadingPairs>
  <TitlesOfParts>
    <vt:vector size="80" baseType="lpstr">
      <vt:lpstr>Pokyny pro vyplnění</vt:lpstr>
      <vt:lpstr>Stavba</vt:lpstr>
      <vt:lpstr>VzorPolozky</vt:lpstr>
      <vt:lpstr>01 01 Pol</vt:lpstr>
      <vt:lpstr>01 02 Pol</vt:lpstr>
      <vt:lpstr>01 03 Pol</vt:lpstr>
      <vt:lpstr>01 04 Pol</vt:lpstr>
      <vt:lpstr>01 05 Pol</vt:lpstr>
      <vt:lpstr>01 06 Pol</vt:lpstr>
      <vt:lpstr>01 07 Pol</vt:lpstr>
      <vt:lpstr>01 08 Pol</vt:lpstr>
      <vt:lpstr>01 09 Pol</vt:lpstr>
      <vt:lpstr>01 10 Pol</vt:lpstr>
      <vt:lpstr>Stavba!CelkemDPHVypocet</vt:lpstr>
      <vt:lpstr>CenaCelkem</vt:lpstr>
      <vt:lpstr>CenaCelkemBezDPH</vt:lpstr>
      <vt:lpstr>Stavba!CenaCelkemUzivDily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'01 03 Pol'!Názvy_tisku</vt:lpstr>
      <vt:lpstr>'01 04 Pol'!Názvy_tisku</vt:lpstr>
      <vt:lpstr>'01 05 Pol'!Názvy_tisku</vt:lpstr>
      <vt:lpstr>'01 06 Pol'!Názvy_tisku</vt:lpstr>
      <vt:lpstr>'01 07 Pol'!Názvy_tisku</vt:lpstr>
      <vt:lpstr>'01 08 Pol'!Názvy_tisku</vt:lpstr>
      <vt:lpstr>'01 09 Pol'!Názvy_tisku</vt:lpstr>
      <vt:lpstr>'01 10 Pol'!Názvy_tisku</vt:lpstr>
      <vt:lpstr>oadresa</vt:lpstr>
      <vt:lpstr>Stavba!Objednatel</vt:lpstr>
      <vt:lpstr>Stavba!Objekt</vt:lpstr>
      <vt:lpstr>'01 01 Pol'!Oblast_tisku</vt:lpstr>
      <vt:lpstr>'01 02 Pol'!Oblast_tisku</vt:lpstr>
      <vt:lpstr>'01 03 Pol'!Oblast_tisku</vt:lpstr>
      <vt:lpstr>'01 04 Pol'!Oblast_tisku</vt:lpstr>
      <vt:lpstr>'01 05 Pol'!Oblast_tisku</vt:lpstr>
      <vt:lpstr>'01 06 Pol'!Oblast_tisku</vt:lpstr>
      <vt:lpstr>'01 07 Pol'!Oblast_tisku</vt:lpstr>
      <vt:lpstr>'01 08 Pol'!Oblast_tisku</vt:lpstr>
      <vt:lpstr>'01 09 Pol'!Oblast_tisku</vt:lpstr>
      <vt:lpstr>'01 10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ESTING</dc:creator>
  <cp:lastModifiedBy>Stanislav Měrtl</cp:lastModifiedBy>
  <cp:lastPrinted>2019-03-19T12:27:02Z</cp:lastPrinted>
  <dcterms:created xsi:type="dcterms:W3CDTF">2009-04-08T07:15:50Z</dcterms:created>
  <dcterms:modified xsi:type="dcterms:W3CDTF">2021-05-14T07:42:16Z</dcterms:modified>
</cp:coreProperties>
</file>